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crosoftapc-my.sharepoint.com/personal/irvingh_microsoft_com/Documents/Desktop/Pemilu2024/"/>
    </mc:Choice>
  </mc:AlternateContent>
  <xr:revisionPtr revIDLastSave="6252" documentId="13_ncr:1_{AE664224-1F2B-4DB6-B929-45E13D059BD0}" xr6:coauthVersionLast="47" xr6:coauthVersionMax="47" xr10:uidLastSave="{B7D1A076-16C8-41F9-8768-3AAB64796CF4}"/>
  <bookViews>
    <workbookView xWindow="-96" yWindow="-96" windowWidth="23232" windowHeight="12432" firstSheet="1" activeTab="6" xr2:uid="{24B4140B-752F-481D-B1A7-55EA7BD7E686}"/>
  </bookViews>
  <sheets>
    <sheet name="Legislatif" sheetId="33" r:id="rId1"/>
    <sheet name="Presiden" sheetId="32" r:id="rId2"/>
    <sheet name="DPR Note" sheetId="3" r:id="rId3"/>
    <sheet name="DPR KPU Raw" sheetId="4" r:id="rId4"/>
    <sheet name="DPR Calc S1" sheetId="1" r:id="rId5"/>
    <sheet name="DPR Calc S2" sheetId="26" r:id="rId6"/>
    <sheet name="DPR Recap S1" sheetId="2" r:id="rId7"/>
    <sheet name="DPR Recap S2" sheetId="27" r:id="rId8"/>
    <sheet name="DPRD DKI Note" sheetId="8" r:id="rId9"/>
    <sheet name="DPRD DKI KPU Raw" sheetId="5" r:id="rId10"/>
    <sheet name="DPRD DKI Calc" sheetId="6" r:id="rId11"/>
    <sheet name="DPRD DKI Recap" sheetId="7" r:id="rId12"/>
    <sheet name="DPRD Jabar Note" sheetId="9" r:id="rId13"/>
    <sheet name="DPRD Jabar KPU Raw" sheetId="10" r:id="rId14"/>
    <sheet name="DPRD Jabar Calc" sheetId="11" r:id="rId15"/>
    <sheet name="DPRD Jabar Recap" sheetId="12" r:id="rId16"/>
    <sheet name="DPRD Jateng Note" sheetId="13" r:id="rId17"/>
    <sheet name="DPRD Jateng KPU Raw" sheetId="14" r:id="rId18"/>
    <sheet name="DPRD Jateng Calc" sheetId="15" r:id="rId19"/>
    <sheet name="DPRD Jateng Recap" sheetId="16" r:id="rId20"/>
    <sheet name="DPRD Jatim Note" sheetId="18" r:id="rId21"/>
    <sheet name="DPRD Jatim KPU Raw" sheetId="19" r:id="rId22"/>
    <sheet name="DPRD Jatim Calc" sheetId="20" r:id="rId23"/>
    <sheet name="DPRD Jatim Recap" sheetId="21" r:id="rId24"/>
    <sheet name="DPRD Sumut Note" sheetId="22" r:id="rId25"/>
    <sheet name="DPRD Sumut KPU Raw" sheetId="23" r:id="rId26"/>
    <sheet name="DPRD Sumut Calc" sheetId="24" r:id="rId27"/>
    <sheet name="DPRD Sumut Recap" sheetId="25" r:id="rId28"/>
    <sheet name="DPRD Sulsel Note" sheetId="28" r:id="rId29"/>
    <sheet name="DPRD Sulsel KPU Raw" sheetId="29" r:id="rId30"/>
    <sheet name="DPRD Sulsel Calc" sheetId="30" r:id="rId31"/>
    <sheet name="DPRD Sulsel Recap" sheetId="31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4" i="27" l="1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D40" i="32"/>
  <c r="D43" i="32" s="1"/>
  <c r="C40" i="32"/>
  <c r="B40" i="32"/>
  <c r="B43" i="32" s="1"/>
  <c r="B10" i="22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S6" i="29"/>
  <c r="R6" i="29"/>
  <c r="T18" i="30" s="1"/>
  <c r="Q6" i="29"/>
  <c r="P6" i="29"/>
  <c r="O6" i="29"/>
  <c r="N6" i="29"/>
  <c r="P18" i="30" s="1"/>
  <c r="M6" i="29"/>
  <c r="O18" i="30" s="1"/>
  <c r="L6" i="29"/>
  <c r="K6" i="29"/>
  <c r="M18" i="30" s="1"/>
  <c r="J6" i="29"/>
  <c r="I6" i="29"/>
  <c r="H6" i="29"/>
  <c r="G6" i="29"/>
  <c r="F6" i="29"/>
  <c r="E6" i="29"/>
  <c r="D6" i="29"/>
  <c r="F18" i="30" s="1"/>
  <c r="C6" i="29"/>
  <c r="B6" i="29"/>
  <c r="G18" i="30"/>
  <c r="S3" i="29"/>
  <c r="R3" i="29"/>
  <c r="Q3" i="29"/>
  <c r="P3" i="29"/>
  <c r="O3" i="29"/>
  <c r="N3" i="29"/>
  <c r="M3" i="29"/>
  <c r="L3" i="29"/>
  <c r="K3" i="29"/>
  <c r="J3" i="29"/>
  <c r="L9" i="30" s="1"/>
  <c r="I3" i="29"/>
  <c r="K9" i="30" s="1"/>
  <c r="H3" i="29"/>
  <c r="J9" i="30" s="1"/>
  <c r="G3" i="29"/>
  <c r="F3" i="29"/>
  <c r="E3" i="29"/>
  <c r="D3" i="29"/>
  <c r="C3" i="29"/>
  <c r="B3" i="29"/>
  <c r="E4" i="29"/>
  <c r="G12" i="30" s="1"/>
  <c r="F4" i="29"/>
  <c r="G4" i="29"/>
  <c r="H4" i="29"/>
  <c r="I4" i="29"/>
  <c r="J4" i="29"/>
  <c r="K4" i="29"/>
  <c r="L4" i="29"/>
  <c r="N12" i="30" s="1"/>
  <c r="M4" i="29"/>
  <c r="N4" i="29"/>
  <c r="I12" i="30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S10" i="29"/>
  <c r="U32" i="30" s="1"/>
  <c r="R10" i="29"/>
  <c r="Q10" i="29"/>
  <c r="P10" i="29"/>
  <c r="O10" i="29"/>
  <c r="N10" i="29"/>
  <c r="M10" i="29"/>
  <c r="L10" i="29"/>
  <c r="N32" i="30" s="1"/>
  <c r="K10" i="29"/>
  <c r="M32" i="30" s="1"/>
  <c r="J10" i="29"/>
  <c r="L32" i="30" s="1"/>
  <c r="I10" i="29"/>
  <c r="H10" i="29"/>
  <c r="G10" i="29"/>
  <c r="F10" i="29"/>
  <c r="E10" i="29"/>
  <c r="D10" i="29"/>
  <c r="F32" i="30" s="1"/>
  <c r="C10" i="29"/>
  <c r="B10" i="29"/>
  <c r="H32" i="30"/>
  <c r="G32" i="30"/>
  <c r="L18" i="20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T148" i="1"/>
  <c r="T145" i="1"/>
  <c r="T142" i="1"/>
  <c r="T139" i="1"/>
  <c r="Q148" i="1"/>
  <c r="Q145" i="1"/>
  <c r="Q142" i="1"/>
  <c r="Q139" i="1"/>
  <c r="O148" i="1"/>
  <c r="O145" i="1"/>
  <c r="O142" i="1"/>
  <c r="O139" i="1"/>
  <c r="K148" i="1"/>
  <c r="K145" i="1"/>
  <c r="K142" i="1"/>
  <c r="K139" i="1"/>
  <c r="H148" i="1"/>
  <c r="G148" i="1"/>
  <c r="F148" i="1"/>
  <c r="E148" i="1"/>
  <c r="H145" i="1"/>
  <c r="G145" i="1"/>
  <c r="F145" i="1"/>
  <c r="E145" i="1"/>
  <c r="H142" i="1"/>
  <c r="G142" i="1"/>
  <c r="F142" i="1"/>
  <c r="E142" i="1"/>
  <c r="H139" i="1"/>
  <c r="G139" i="1"/>
  <c r="F139" i="1"/>
  <c r="E139" i="1"/>
  <c r="D148" i="1"/>
  <c r="D145" i="1"/>
  <c r="D142" i="1"/>
  <c r="D139" i="1"/>
  <c r="Q151" i="26"/>
  <c r="O151" i="26"/>
  <c r="K151" i="26"/>
  <c r="H151" i="26"/>
  <c r="G151" i="26"/>
  <c r="F151" i="26"/>
  <c r="E151" i="26"/>
  <c r="D151" i="26"/>
  <c r="D121" i="26"/>
  <c r="T151" i="1"/>
  <c r="Q151" i="1"/>
  <c r="O151" i="1"/>
  <c r="K151" i="1"/>
  <c r="H151" i="1"/>
  <c r="G151" i="1"/>
  <c r="F151" i="1"/>
  <c r="E151" i="1"/>
  <c r="D151" i="1"/>
  <c r="Q85" i="26"/>
  <c r="Q82" i="26"/>
  <c r="Q79" i="26"/>
  <c r="Q76" i="26"/>
  <c r="O85" i="26"/>
  <c r="O82" i="26"/>
  <c r="O79" i="26"/>
  <c r="O76" i="26"/>
  <c r="K85" i="26"/>
  <c r="K82" i="26"/>
  <c r="K79" i="26"/>
  <c r="K76" i="26"/>
  <c r="H85" i="26"/>
  <c r="G85" i="26"/>
  <c r="F85" i="26"/>
  <c r="E85" i="26"/>
  <c r="H82" i="26"/>
  <c r="G82" i="26"/>
  <c r="F82" i="26"/>
  <c r="E82" i="26"/>
  <c r="H79" i="26"/>
  <c r="G79" i="26"/>
  <c r="F79" i="26"/>
  <c r="E79" i="26"/>
  <c r="H76" i="26"/>
  <c r="G76" i="26"/>
  <c r="F76" i="26"/>
  <c r="E76" i="26"/>
  <c r="D85" i="26"/>
  <c r="D82" i="26"/>
  <c r="D79" i="26"/>
  <c r="D76" i="26"/>
  <c r="T85" i="1"/>
  <c r="T82" i="1"/>
  <c r="T79" i="1"/>
  <c r="T76" i="1"/>
  <c r="Q85" i="1"/>
  <c r="Q82" i="1"/>
  <c r="Q79" i="1"/>
  <c r="Q76" i="1"/>
  <c r="O85" i="1"/>
  <c r="O82" i="1"/>
  <c r="O79" i="1"/>
  <c r="O76" i="1"/>
  <c r="K85" i="1"/>
  <c r="K82" i="1"/>
  <c r="K79" i="1"/>
  <c r="K76" i="1"/>
  <c r="H85" i="1"/>
  <c r="G85" i="1"/>
  <c r="F85" i="1"/>
  <c r="E85" i="1"/>
  <c r="H82" i="1"/>
  <c r="G82" i="1"/>
  <c r="F82" i="1"/>
  <c r="E82" i="1"/>
  <c r="H79" i="1"/>
  <c r="G79" i="1"/>
  <c r="F79" i="1"/>
  <c r="E79" i="1"/>
  <c r="H76" i="1"/>
  <c r="G76" i="1"/>
  <c r="F76" i="1"/>
  <c r="E76" i="1"/>
  <c r="D85" i="1"/>
  <c r="D82" i="1"/>
  <c r="D79" i="1"/>
  <c r="D76" i="1"/>
  <c r="Q88" i="26"/>
  <c r="O88" i="26"/>
  <c r="K88" i="26"/>
  <c r="H88" i="26"/>
  <c r="G88" i="26"/>
  <c r="F88" i="26"/>
  <c r="E88" i="26"/>
  <c r="D88" i="26"/>
  <c r="T88" i="1"/>
  <c r="Q88" i="1"/>
  <c r="O88" i="1"/>
  <c r="K88" i="1"/>
  <c r="H88" i="1"/>
  <c r="G88" i="1"/>
  <c r="F88" i="1"/>
  <c r="E88" i="1"/>
  <c r="D88" i="1"/>
  <c r="Q118" i="26"/>
  <c r="Q115" i="26"/>
  <c r="Q112" i="26"/>
  <c r="Q109" i="26"/>
  <c r="O118" i="26"/>
  <c r="O115" i="26"/>
  <c r="O112" i="26"/>
  <c r="O109" i="26"/>
  <c r="K118" i="26"/>
  <c r="K115" i="26"/>
  <c r="K112" i="26"/>
  <c r="K109" i="26"/>
  <c r="H118" i="26"/>
  <c r="G118" i="26"/>
  <c r="F118" i="26"/>
  <c r="E118" i="26"/>
  <c r="D118" i="26"/>
  <c r="H115" i="26"/>
  <c r="G115" i="26"/>
  <c r="F115" i="26"/>
  <c r="E115" i="26"/>
  <c r="D115" i="26"/>
  <c r="H112" i="26"/>
  <c r="G112" i="26"/>
  <c r="F112" i="26"/>
  <c r="E112" i="26"/>
  <c r="D112" i="26"/>
  <c r="H109" i="26"/>
  <c r="G109" i="26"/>
  <c r="F109" i="26"/>
  <c r="E109" i="26"/>
  <c r="D109" i="26"/>
  <c r="T118" i="1"/>
  <c r="T115" i="1"/>
  <c r="T112" i="1"/>
  <c r="T109" i="1"/>
  <c r="Q118" i="1"/>
  <c r="Q115" i="1"/>
  <c r="Q112" i="1"/>
  <c r="Q109" i="1"/>
  <c r="O118" i="1"/>
  <c r="O115" i="1"/>
  <c r="O112" i="1"/>
  <c r="O109" i="1"/>
  <c r="K118" i="1"/>
  <c r="K115" i="1"/>
  <c r="K112" i="1"/>
  <c r="K109" i="1"/>
  <c r="H118" i="1"/>
  <c r="G118" i="1"/>
  <c r="F118" i="1"/>
  <c r="E118" i="1"/>
  <c r="H115" i="1"/>
  <c r="G115" i="1"/>
  <c r="F115" i="1"/>
  <c r="E115" i="1"/>
  <c r="H112" i="1"/>
  <c r="G112" i="1"/>
  <c r="F112" i="1"/>
  <c r="E112" i="1"/>
  <c r="H109" i="1"/>
  <c r="G109" i="1"/>
  <c r="F109" i="1"/>
  <c r="E109" i="1"/>
  <c r="D118" i="1"/>
  <c r="D115" i="1"/>
  <c r="D112" i="1"/>
  <c r="D109" i="1"/>
  <c r="Q121" i="26"/>
  <c r="O121" i="26"/>
  <c r="K121" i="26"/>
  <c r="H121" i="26"/>
  <c r="G121" i="26"/>
  <c r="F121" i="26"/>
  <c r="E121" i="26"/>
  <c r="T121" i="1"/>
  <c r="Q121" i="1"/>
  <c r="O121" i="1"/>
  <c r="K121" i="1"/>
  <c r="H121" i="1"/>
  <c r="G121" i="1"/>
  <c r="F121" i="1"/>
  <c r="E121" i="1"/>
  <c r="D121" i="1"/>
  <c r="B10" i="3"/>
  <c r="BN31" i="30"/>
  <c r="AU31" i="30"/>
  <c r="AT31" i="30"/>
  <c r="AR31" i="30"/>
  <c r="AS31" i="30" s="1"/>
  <c r="AU30" i="30"/>
  <c r="AT30" i="30"/>
  <c r="AR30" i="30"/>
  <c r="AS30" i="30" s="1"/>
  <c r="AU29" i="30"/>
  <c r="AT29" i="30"/>
  <c r="AR29" i="30"/>
  <c r="AS29" i="30" s="1"/>
  <c r="AU28" i="30"/>
  <c r="AT28" i="30"/>
  <c r="AR28" i="30"/>
  <c r="AS28" i="30" s="1"/>
  <c r="AS27" i="30"/>
  <c r="W32" i="30"/>
  <c r="Y31" i="30"/>
  <c r="W31" i="30"/>
  <c r="S9" i="29"/>
  <c r="U27" i="30" s="1"/>
  <c r="R9" i="29"/>
  <c r="T27" i="30" s="1"/>
  <c r="Q9" i="29"/>
  <c r="P9" i="29"/>
  <c r="O9" i="29"/>
  <c r="N9" i="29"/>
  <c r="M9" i="29"/>
  <c r="O27" i="30" s="1"/>
  <c r="S27" i="30"/>
  <c r="L9" i="29"/>
  <c r="N27" i="30" s="1"/>
  <c r="K9" i="29"/>
  <c r="J9" i="29"/>
  <c r="L27" i="30" s="1"/>
  <c r="I9" i="29"/>
  <c r="K27" i="30" s="1"/>
  <c r="H9" i="29"/>
  <c r="G9" i="29"/>
  <c r="F9" i="29"/>
  <c r="H27" i="30" s="1"/>
  <c r="E9" i="29"/>
  <c r="G27" i="30" s="1"/>
  <c r="D9" i="29"/>
  <c r="F27" i="30" s="1"/>
  <c r="C9" i="29"/>
  <c r="E27" i="30" s="1"/>
  <c r="B9" i="29"/>
  <c r="I27" i="30"/>
  <c r="J27" i="30"/>
  <c r="S5" i="29"/>
  <c r="U15" i="30" s="1"/>
  <c r="R5" i="29"/>
  <c r="T15" i="30" s="1"/>
  <c r="Q5" i="29"/>
  <c r="S15" i="30" s="1"/>
  <c r="P5" i="29"/>
  <c r="R15" i="30" s="1"/>
  <c r="O5" i="29"/>
  <c r="Q15" i="30" s="1"/>
  <c r="N5" i="29"/>
  <c r="M5" i="29"/>
  <c r="L5" i="29"/>
  <c r="K5" i="29"/>
  <c r="J5" i="29"/>
  <c r="I5" i="29"/>
  <c r="K15" i="30" s="1"/>
  <c r="H5" i="29"/>
  <c r="G5" i="29"/>
  <c r="F5" i="29"/>
  <c r="E5" i="29"/>
  <c r="G15" i="30" s="1"/>
  <c r="D5" i="29"/>
  <c r="C5" i="29"/>
  <c r="E15" i="30" s="1"/>
  <c r="B5" i="29"/>
  <c r="D15" i="30" s="1"/>
  <c r="J15" i="30"/>
  <c r="S4" i="29"/>
  <c r="R4" i="29"/>
  <c r="T12" i="30" s="1"/>
  <c r="Q4" i="29"/>
  <c r="P4" i="29"/>
  <c r="O4" i="29"/>
  <c r="P12" i="30"/>
  <c r="L12" i="30"/>
  <c r="D4" i="29"/>
  <c r="F12" i="30" s="1"/>
  <c r="C4" i="29"/>
  <c r="B4" i="29"/>
  <c r="U12" i="30"/>
  <c r="E12" i="30"/>
  <c r="S12" i="30"/>
  <c r="M12" i="30"/>
  <c r="K12" i="30"/>
  <c r="B11" i="28"/>
  <c r="B10" i="28"/>
  <c r="B10" i="18"/>
  <c r="B10" i="13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B11" i="9"/>
  <c r="B10" i="9"/>
  <c r="B10" i="8"/>
  <c r="B20" i="31"/>
  <c r="C18" i="31" s="1"/>
  <c r="Y30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T32" i="30"/>
  <c r="S32" i="30"/>
  <c r="R32" i="30"/>
  <c r="Q32" i="30"/>
  <c r="P32" i="30"/>
  <c r="O32" i="30"/>
  <c r="K32" i="30"/>
  <c r="J32" i="30"/>
  <c r="I32" i="30"/>
  <c r="E32" i="30"/>
  <c r="R27" i="30"/>
  <c r="Q27" i="30"/>
  <c r="P27" i="30"/>
  <c r="M27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U18" i="30"/>
  <c r="S18" i="30"/>
  <c r="R18" i="30"/>
  <c r="Q18" i="30"/>
  <c r="N18" i="30"/>
  <c r="L18" i="30"/>
  <c r="K18" i="30"/>
  <c r="J18" i="30"/>
  <c r="I18" i="30"/>
  <c r="H18" i="30"/>
  <c r="E18" i="30"/>
  <c r="P15" i="30"/>
  <c r="O15" i="30"/>
  <c r="N15" i="30"/>
  <c r="M15" i="30"/>
  <c r="L15" i="30"/>
  <c r="I15" i="30"/>
  <c r="H15" i="30"/>
  <c r="F15" i="30"/>
  <c r="R12" i="30"/>
  <c r="Q12" i="30"/>
  <c r="O12" i="30"/>
  <c r="J12" i="30"/>
  <c r="H12" i="30"/>
  <c r="U9" i="30"/>
  <c r="T9" i="30"/>
  <c r="S9" i="30"/>
  <c r="R9" i="30"/>
  <c r="Q9" i="30"/>
  <c r="P9" i="30"/>
  <c r="O9" i="30"/>
  <c r="N9" i="30"/>
  <c r="M9" i="30"/>
  <c r="I9" i="30"/>
  <c r="H9" i="30"/>
  <c r="G9" i="30"/>
  <c r="F9" i="30"/>
  <c r="E9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U3" i="30"/>
  <c r="T3" i="30"/>
  <c r="S3" i="30"/>
  <c r="R3" i="30"/>
  <c r="Q3" i="30"/>
  <c r="P3" i="30"/>
  <c r="O3" i="30"/>
  <c r="N3" i="30"/>
  <c r="M3" i="30"/>
  <c r="L3" i="30"/>
  <c r="K3" i="30"/>
  <c r="J3" i="30"/>
  <c r="I3" i="30"/>
  <c r="H3" i="30"/>
  <c r="G3" i="30"/>
  <c r="F3" i="30"/>
  <c r="E3" i="30"/>
  <c r="D35" i="30"/>
  <c r="D32" i="30"/>
  <c r="D27" i="30"/>
  <c r="D24" i="30"/>
  <c r="D21" i="30"/>
  <c r="D18" i="30"/>
  <c r="D12" i="30"/>
  <c r="D9" i="30"/>
  <c r="D6" i="30"/>
  <c r="D3" i="30"/>
  <c r="C38" i="30"/>
  <c r="AU37" i="30"/>
  <c r="AT37" i="30"/>
  <c r="Y37" i="30"/>
  <c r="AU36" i="30"/>
  <c r="AT36" i="30"/>
  <c r="Y36" i="30"/>
  <c r="CN35" i="30"/>
  <c r="CK35" i="30"/>
  <c r="CJ35" i="30"/>
  <c r="AU35" i="30"/>
  <c r="AT35" i="30"/>
  <c r="Y35" i="30"/>
  <c r="AU34" i="30"/>
  <c r="AT34" i="30"/>
  <c r="Y34" i="30"/>
  <c r="AU33" i="30"/>
  <c r="AT33" i="30"/>
  <c r="Y33" i="30"/>
  <c r="CN32" i="30"/>
  <c r="CK32" i="30"/>
  <c r="CJ32" i="30"/>
  <c r="AU32" i="30"/>
  <c r="AT32" i="30"/>
  <c r="Y32" i="30"/>
  <c r="Y29" i="30"/>
  <c r="Y28" i="30"/>
  <c r="CN27" i="30"/>
  <c r="CK27" i="30"/>
  <c r="CJ27" i="30"/>
  <c r="AU27" i="30"/>
  <c r="AT27" i="30"/>
  <c r="Y27" i="30"/>
  <c r="AU26" i="30"/>
  <c r="AT26" i="30"/>
  <c r="Y26" i="30"/>
  <c r="AU25" i="30"/>
  <c r="AT25" i="30"/>
  <c r="Y25" i="30"/>
  <c r="CN24" i="30"/>
  <c r="CK24" i="30"/>
  <c r="CJ24" i="30"/>
  <c r="AU24" i="30"/>
  <c r="AT24" i="30"/>
  <c r="Y24" i="30"/>
  <c r="AU23" i="30"/>
  <c r="AT23" i="30"/>
  <c r="Y23" i="30"/>
  <c r="AU22" i="30"/>
  <c r="AT22" i="30"/>
  <c r="Y22" i="30"/>
  <c r="CN21" i="30"/>
  <c r="CK21" i="30"/>
  <c r="CJ21" i="30"/>
  <c r="AU21" i="30"/>
  <c r="AT21" i="30"/>
  <c r="Y21" i="30"/>
  <c r="AU20" i="30"/>
  <c r="AT20" i="30"/>
  <c r="Y20" i="30"/>
  <c r="AU19" i="30"/>
  <c r="AT19" i="30"/>
  <c r="Y19" i="30"/>
  <c r="CN18" i="30"/>
  <c r="CK18" i="30"/>
  <c r="CJ18" i="30"/>
  <c r="AU18" i="30"/>
  <c r="AT18" i="30"/>
  <c r="Y18" i="30"/>
  <c r="AU17" i="30"/>
  <c r="AT17" i="30"/>
  <c r="Y17" i="30"/>
  <c r="AU16" i="30"/>
  <c r="AT16" i="30"/>
  <c r="Y16" i="30"/>
  <c r="CN15" i="30"/>
  <c r="CK15" i="30"/>
  <c r="CJ15" i="30"/>
  <c r="AU15" i="30"/>
  <c r="AT15" i="30"/>
  <c r="Y15" i="30"/>
  <c r="AU14" i="30"/>
  <c r="AT14" i="30"/>
  <c r="Y14" i="30"/>
  <c r="AU13" i="30"/>
  <c r="AT13" i="30"/>
  <c r="Y13" i="30"/>
  <c r="CN12" i="30"/>
  <c r="CK12" i="30"/>
  <c r="CJ12" i="30"/>
  <c r="AU12" i="30"/>
  <c r="AT12" i="30"/>
  <c r="Y12" i="30"/>
  <c r="AU11" i="30"/>
  <c r="AT11" i="30"/>
  <c r="Y11" i="30"/>
  <c r="AU10" i="30"/>
  <c r="AT10" i="30"/>
  <c r="Y10" i="30"/>
  <c r="CN9" i="30"/>
  <c r="CK9" i="30"/>
  <c r="CJ9" i="30"/>
  <c r="AU9" i="30"/>
  <c r="AT9" i="30"/>
  <c r="Y9" i="30"/>
  <c r="AU8" i="30"/>
  <c r="AT8" i="30"/>
  <c r="Y8" i="30"/>
  <c r="AU7" i="30"/>
  <c r="AT7" i="30"/>
  <c r="Y7" i="30"/>
  <c r="CN6" i="30"/>
  <c r="CK6" i="30"/>
  <c r="CJ6" i="30"/>
  <c r="AU6" i="30"/>
  <c r="AT6" i="30"/>
  <c r="Y6" i="30"/>
  <c r="AU5" i="30"/>
  <c r="AT5" i="30"/>
  <c r="Y5" i="30"/>
  <c r="AU4" i="30"/>
  <c r="AT4" i="30"/>
  <c r="Y4" i="30"/>
  <c r="W4" i="30"/>
  <c r="W5" i="30" s="1"/>
  <c r="AR5" i="30" s="1"/>
  <c r="AS5" i="30" s="1"/>
  <c r="CN3" i="30"/>
  <c r="CK3" i="30"/>
  <c r="CJ3" i="30"/>
  <c r="BN3" i="30"/>
  <c r="AU3" i="30"/>
  <c r="AT3" i="30"/>
  <c r="AR3" i="30"/>
  <c r="Y3" i="30"/>
  <c r="B5" i="28"/>
  <c r="Q251" i="26"/>
  <c r="O251" i="26"/>
  <c r="K251" i="26"/>
  <c r="H251" i="26"/>
  <c r="G251" i="26"/>
  <c r="F251" i="26"/>
  <c r="E251" i="26"/>
  <c r="D251" i="26"/>
  <c r="T251" i="1"/>
  <c r="Q251" i="1"/>
  <c r="O251" i="1"/>
  <c r="K251" i="1"/>
  <c r="H251" i="1"/>
  <c r="G251" i="1"/>
  <c r="F251" i="1"/>
  <c r="E251" i="1"/>
  <c r="D251" i="1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C3" i="27"/>
  <c r="C2" i="27"/>
  <c r="C260" i="26"/>
  <c r="AU259" i="26"/>
  <c r="AT259" i="26"/>
  <c r="Y259" i="26"/>
  <c r="AU258" i="26"/>
  <c r="AT258" i="26"/>
  <c r="Y258" i="26"/>
  <c r="CN257" i="26"/>
  <c r="CK257" i="26"/>
  <c r="CJ257" i="26"/>
  <c r="AU257" i="26"/>
  <c r="AT257" i="26"/>
  <c r="Y257" i="26"/>
  <c r="Q257" i="26"/>
  <c r="O257" i="26"/>
  <c r="K257" i="26"/>
  <c r="H257" i="26"/>
  <c r="G257" i="26"/>
  <c r="F257" i="26"/>
  <c r="E257" i="26"/>
  <c r="D257" i="26"/>
  <c r="AU256" i="26"/>
  <c r="AT256" i="26"/>
  <c r="Y256" i="26"/>
  <c r="AU255" i="26"/>
  <c r="AT255" i="26"/>
  <c r="Y255" i="26"/>
  <c r="CN254" i="26"/>
  <c r="CK254" i="26"/>
  <c r="CJ254" i="26"/>
  <c r="AU254" i="26"/>
  <c r="AT254" i="26"/>
  <c r="Y254" i="26"/>
  <c r="Q254" i="26"/>
  <c r="O254" i="26"/>
  <c r="K254" i="26"/>
  <c r="H254" i="26"/>
  <c r="G254" i="26"/>
  <c r="F254" i="26"/>
  <c r="E254" i="26"/>
  <c r="D254" i="26"/>
  <c r="AU253" i="26"/>
  <c r="AT253" i="26"/>
  <c r="Y253" i="26"/>
  <c r="AU252" i="26"/>
  <c r="AT252" i="26"/>
  <c r="Y252" i="26"/>
  <c r="CN251" i="26"/>
  <c r="CK251" i="26"/>
  <c r="CJ251" i="26"/>
  <c r="AU251" i="26"/>
  <c r="AT251" i="26"/>
  <c r="Y251" i="26"/>
  <c r="AU250" i="26"/>
  <c r="AT250" i="26"/>
  <c r="Y250" i="26"/>
  <c r="AU249" i="26"/>
  <c r="AT249" i="26"/>
  <c r="Y249" i="26"/>
  <c r="CN248" i="26"/>
  <c r="CK248" i="26"/>
  <c r="CJ248" i="26"/>
  <c r="AU248" i="26"/>
  <c r="AT248" i="26"/>
  <c r="Y248" i="26"/>
  <c r="Q248" i="26"/>
  <c r="O248" i="26"/>
  <c r="K248" i="26"/>
  <c r="H248" i="26"/>
  <c r="G248" i="26"/>
  <c r="F248" i="26"/>
  <c r="E248" i="26"/>
  <c r="D248" i="26"/>
  <c r="AU247" i="26"/>
  <c r="AT247" i="26"/>
  <c r="Y247" i="26"/>
  <c r="AU246" i="26"/>
  <c r="AT246" i="26"/>
  <c r="Y246" i="26"/>
  <c r="CN245" i="26"/>
  <c r="CK245" i="26"/>
  <c r="CJ245" i="26"/>
  <c r="AU245" i="26"/>
  <c r="AT245" i="26"/>
  <c r="Y245" i="26"/>
  <c r="Q245" i="26"/>
  <c r="O245" i="26"/>
  <c r="K245" i="26"/>
  <c r="H245" i="26"/>
  <c r="G245" i="26"/>
  <c r="F245" i="26"/>
  <c r="E245" i="26"/>
  <c r="D245" i="26"/>
  <c r="AU244" i="26"/>
  <c r="AT244" i="26"/>
  <c r="Y244" i="26"/>
  <c r="AU243" i="26"/>
  <c r="AT243" i="26"/>
  <c r="Y243" i="26"/>
  <c r="CN242" i="26"/>
  <c r="CK242" i="26"/>
  <c r="CJ242" i="26"/>
  <c r="AU242" i="26"/>
  <c r="AT242" i="26"/>
  <c r="Y242" i="26"/>
  <c r="Q242" i="26"/>
  <c r="O242" i="26"/>
  <c r="K242" i="26"/>
  <c r="H242" i="26"/>
  <c r="G242" i="26"/>
  <c r="F242" i="26"/>
  <c r="E242" i="26"/>
  <c r="D242" i="26"/>
  <c r="AU241" i="26"/>
  <c r="AT241" i="26"/>
  <c r="Y241" i="26"/>
  <c r="AU240" i="26"/>
  <c r="AT240" i="26"/>
  <c r="Y240" i="26"/>
  <c r="CN239" i="26"/>
  <c r="CK239" i="26"/>
  <c r="CJ239" i="26"/>
  <c r="AU239" i="26"/>
  <c r="AT239" i="26"/>
  <c r="Y239" i="26"/>
  <c r="Q239" i="26"/>
  <c r="O239" i="26"/>
  <c r="K239" i="26"/>
  <c r="H239" i="26"/>
  <c r="G239" i="26"/>
  <c r="F239" i="26"/>
  <c r="E239" i="26"/>
  <c r="D239" i="26"/>
  <c r="AU238" i="26"/>
  <c r="AT238" i="26"/>
  <c r="Y238" i="26"/>
  <c r="AU237" i="26"/>
  <c r="AT237" i="26"/>
  <c r="Y237" i="26"/>
  <c r="CN236" i="26"/>
  <c r="CK236" i="26"/>
  <c r="CJ236" i="26"/>
  <c r="AU236" i="26"/>
  <c r="AT236" i="26"/>
  <c r="Y236" i="26"/>
  <c r="Q236" i="26"/>
  <c r="O236" i="26"/>
  <c r="K236" i="26"/>
  <c r="H236" i="26"/>
  <c r="G236" i="26"/>
  <c r="F236" i="26"/>
  <c r="E236" i="26"/>
  <c r="D236" i="26"/>
  <c r="AU235" i="26"/>
  <c r="AT235" i="26"/>
  <c r="Y235" i="26"/>
  <c r="AU234" i="26"/>
  <c r="AT234" i="26"/>
  <c r="Y234" i="26"/>
  <c r="CN233" i="26"/>
  <c r="CK233" i="26"/>
  <c r="CJ233" i="26"/>
  <c r="AU233" i="26"/>
  <c r="AT233" i="26"/>
  <c r="Y233" i="26"/>
  <c r="Q233" i="26"/>
  <c r="O233" i="26"/>
  <c r="K233" i="26"/>
  <c r="H233" i="26"/>
  <c r="G233" i="26"/>
  <c r="F233" i="26"/>
  <c r="E233" i="26"/>
  <c r="D233" i="26"/>
  <c r="AU232" i="26"/>
  <c r="AT232" i="26"/>
  <c r="Y232" i="26"/>
  <c r="AU231" i="26"/>
  <c r="AT231" i="26"/>
  <c r="Y231" i="26"/>
  <c r="CN230" i="26"/>
  <c r="CK230" i="26"/>
  <c r="CJ230" i="26"/>
  <c r="AU230" i="26"/>
  <c r="AT230" i="26"/>
  <c r="Y230" i="26"/>
  <c r="Q230" i="26"/>
  <c r="O230" i="26"/>
  <c r="K230" i="26"/>
  <c r="H230" i="26"/>
  <c r="G230" i="26"/>
  <c r="F230" i="26"/>
  <c r="E230" i="26"/>
  <c r="D230" i="26"/>
  <c r="AU229" i="26"/>
  <c r="AT229" i="26"/>
  <c r="Y229" i="26"/>
  <c r="AU228" i="26"/>
  <c r="AT228" i="26"/>
  <c r="Y228" i="26"/>
  <c r="CN227" i="26"/>
  <c r="CK227" i="26"/>
  <c r="CJ227" i="26"/>
  <c r="AU227" i="26"/>
  <c r="AT227" i="26"/>
  <c r="Y227" i="26"/>
  <c r="Q227" i="26"/>
  <c r="O227" i="26"/>
  <c r="K227" i="26"/>
  <c r="H227" i="26"/>
  <c r="G227" i="26"/>
  <c r="F227" i="26"/>
  <c r="E227" i="26"/>
  <c r="D227" i="26"/>
  <c r="AU226" i="26"/>
  <c r="AT226" i="26"/>
  <c r="Y226" i="26"/>
  <c r="AU225" i="26"/>
  <c r="AT225" i="26"/>
  <c r="Y225" i="26"/>
  <c r="CN224" i="26"/>
  <c r="CK224" i="26"/>
  <c r="CJ224" i="26"/>
  <c r="AU224" i="26"/>
  <c r="AT224" i="26"/>
  <c r="Y224" i="26"/>
  <c r="Q224" i="26"/>
  <c r="O224" i="26"/>
  <c r="K224" i="26"/>
  <c r="H224" i="26"/>
  <c r="G224" i="26"/>
  <c r="F224" i="26"/>
  <c r="E224" i="26"/>
  <c r="D224" i="26"/>
  <c r="AU223" i="26"/>
  <c r="AT223" i="26"/>
  <c r="Y223" i="26"/>
  <c r="AU222" i="26"/>
  <c r="AT222" i="26"/>
  <c r="Y222" i="26"/>
  <c r="CN221" i="26"/>
  <c r="CK221" i="26"/>
  <c r="CJ221" i="26"/>
  <c r="AU221" i="26"/>
  <c r="AT221" i="26"/>
  <c r="Y221" i="26"/>
  <c r="Q221" i="26"/>
  <c r="O221" i="26"/>
  <c r="K221" i="26"/>
  <c r="H221" i="26"/>
  <c r="G221" i="26"/>
  <c r="F221" i="26"/>
  <c r="E221" i="26"/>
  <c r="D221" i="26"/>
  <c r="AU220" i="26"/>
  <c r="AT220" i="26"/>
  <c r="Y220" i="26"/>
  <c r="AU219" i="26"/>
  <c r="AT219" i="26"/>
  <c r="Y219" i="26"/>
  <c r="CN218" i="26"/>
  <c r="CK218" i="26"/>
  <c r="CJ218" i="26"/>
  <c r="AU218" i="26"/>
  <c r="AT218" i="26"/>
  <c r="Y218" i="26"/>
  <c r="Q218" i="26"/>
  <c r="O218" i="26"/>
  <c r="K218" i="26"/>
  <c r="H218" i="26"/>
  <c r="G218" i="26"/>
  <c r="F218" i="26"/>
  <c r="E218" i="26"/>
  <c r="D218" i="26"/>
  <c r="AU217" i="26"/>
  <c r="AT217" i="26"/>
  <c r="Y217" i="26"/>
  <c r="AU216" i="26"/>
  <c r="AT216" i="26"/>
  <c r="Y216" i="26"/>
  <c r="CN215" i="26"/>
  <c r="CK215" i="26"/>
  <c r="CJ215" i="26"/>
  <c r="AU215" i="26"/>
  <c r="AT215" i="26"/>
  <c r="Y215" i="26"/>
  <c r="Q215" i="26"/>
  <c r="O215" i="26"/>
  <c r="K215" i="26"/>
  <c r="H215" i="26"/>
  <c r="G215" i="26"/>
  <c r="F215" i="26"/>
  <c r="E215" i="26"/>
  <c r="D215" i="26"/>
  <c r="AU214" i="26"/>
  <c r="AT214" i="26"/>
  <c r="Y214" i="26"/>
  <c r="AU213" i="26"/>
  <c r="AT213" i="26"/>
  <c r="Y213" i="26"/>
  <c r="CN212" i="26"/>
  <c r="CK212" i="26"/>
  <c r="CJ212" i="26"/>
  <c r="AU212" i="26"/>
  <c r="AT212" i="26"/>
  <c r="Y212" i="26"/>
  <c r="Q212" i="26"/>
  <c r="O212" i="26"/>
  <c r="K212" i="26"/>
  <c r="H212" i="26"/>
  <c r="G212" i="26"/>
  <c r="F212" i="26"/>
  <c r="E212" i="26"/>
  <c r="D212" i="26"/>
  <c r="AU211" i="26"/>
  <c r="AT211" i="26"/>
  <c r="Y211" i="26"/>
  <c r="AU210" i="26"/>
  <c r="AT210" i="26"/>
  <c r="Y210" i="26"/>
  <c r="CN209" i="26"/>
  <c r="CK209" i="26"/>
  <c r="CJ209" i="26"/>
  <c r="AU209" i="26"/>
  <c r="AT209" i="26"/>
  <c r="Y209" i="26"/>
  <c r="Q209" i="26"/>
  <c r="O209" i="26"/>
  <c r="K209" i="26"/>
  <c r="H209" i="26"/>
  <c r="G209" i="26"/>
  <c r="F209" i="26"/>
  <c r="E209" i="26"/>
  <c r="D209" i="26"/>
  <c r="AU208" i="26"/>
  <c r="AT208" i="26"/>
  <c r="Y208" i="26"/>
  <c r="AU207" i="26"/>
  <c r="AT207" i="26"/>
  <c r="Y207" i="26"/>
  <c r="CN206" i="26"/>
  <c r="CK206" i="26"/>
  <c r="CJ206" i="26"/>
  <c r="AU206" i="26"/>
  <c r="AT206" i="26"/>
  <c r="Y206" i="26"/>
  <c r="Q206" i="26"/>
  <c r="O206" i="26"/>
  <c r="K206" i="26"/>
  <c r="H206" i="26"/>
  <c r="G206" i="26"/>
  <c r="F206" i="26"/>
  <c r="E206" i="26"/>
  <c r="D206" i="26"/>
  <c r="AU205" i="26"/>
  <c r="AT205" i="26"/>
  <c r="Y205" i="26"/>
  <c r="AU204" i="26"/>
  <c r="AT204" i="26"/>
  <c r="Y204" i="26"/>
  <c r="CN203" i="26"/>
  <c r="CK203" i="26"/>
  <c r="CJ203" i="26"/>
  <c r="AU203" i="26"/>
  <c r="AT203" i="26"/>
  <c r="Y203" i="26"/>
  <c r="Q203" i="26"/>
  <c r="O203" i="26"/>
  <c r="K203" i="26"/>
  <c r="H203" i="26"/>
  <c r="G203" i="26"/>
  <c r="F203" i="26"/>
  <c r="E203" i="26"/>
  <c r="D203" i="26"/>
  <c r="AU202" i="26"/>
  <c r="AT202" i="26"/>
  <c r="Y202" i="26"/>
  <c r="AU201" i="26"/>
  <c r="AT201" i="26"/>
  <c r="Y201" i="26"/>
  <c r="CN200" i="26"/>
  <c r="CK200" i="26"/>
  <c r="CJ200" i="26"/>
  <c r="AU200" i="26"/>
  <c r="AT200" i="26"/>
  <c r="Y200" i="26"/>
  <c r="Q200" i="26"/>
  <c r="O200" i="26"/>
  <c r="K200" i="26"/>
  <c r="H200" i="26"/>
  <c r="G200" i="26"/>
  <c r="F200" i="26"/>
  <c r="E200" i="26"/>
  <c r="D200" i="26"/>
  <c r="AU199" i="26"/>
  <c r="AT199" i="26"/>
  <c r="Y199" i="26"/>
  <c r="AU198" i="26"/>
  <c r="AT198" i="26"/>
  <c r="Y198" i="26"/>
  <c r="CN197" i="26"/>
  <c r="CK197" i="26"/>
  <c r="CJ197" i="26"/>
  <c r="AU197" i="26"/>
  <c r="AT197" i="26"/>
  <c r="Y197" i="26"/>
  <c r="Q197" i="26"/>
  <c r="O197" i="26"/>
  <c r="K197" i="26"/>
  <c r="H197" i="26"/>
  <c r="G197" i="26"/>
  <c r="F197" i="26"/>
  <c r="E197" i="26"/>
  <c r="D197" i="26"/>
  <c r="AU196" i="26"/>
  <c r="AT196" i="26"/>
  <c r="Y196" i="26"/>
  <c r="AU195" i="26"/>
  <c r="AT195" i="26"/>
  <c r="Y195" i="26"/>
  <c r="CN194" i="26"/>
  <c r="CK194" i="26"/>
  <c r="CJ194" i="26"/>
  <c r="AU194" i="26"/>
  <c r="AT194" i="26"/>
  <c r="Y194" i="26"/>
  <c r="Q194" i="26"/>
  <c r="O194" i="26"/>
  <c r="K194" i="26"/>
  <c r="H194" i="26"/>
  <c r="G194" i="26"/>
  <c r="F194" i="26"/>
  <c r="E194" i="26"/>
  <c r="D194" i="26"/>
  <c r="AU193" i="26"/>
  <c r="AT193" i="26"/>
  <c r="Y193" i="26"/>
  <c r="AU192" i="26"/>
  <c r="AT192" i="26"/>
  <c r="Y192" i="26"/>
  <c r="CN191" i="26"/>
  <c r="CK191" i="26"/>
  <c r="CJ191" i="26"/>
  <c r="AU191" i="26"/>
  <c r="AT191" i="26"/>
  <c r="Y191" i="26"/>
  <c r="Q191" i="26"/>
  <c r="O191" i="26"/>
  <c r="K191" i="26"/>
  <c r="H191" i="26"/>
  <c r="G191" i="26"/>
  <c r="F191" i="26"/>
  <c r="E191" i="26"/>
  <c r="D191" i="26"/>
  <c r="AU190" i="26"/>
  <c r="AT190" i="26"/>
  <c r="Y190" i="26"/>
  <c r="AU189" i="26"/>
  <c r="AT189" i="26"/>
  <c r="Y189" i="26"/>
  <c r="CN188" i="26"/>
  <c r="CK188" i="26"/>
  <c r="CJ188" i="26"/>
  <c r="AU188" i="26"/>
  <c r="AT188" i="26"/>
  <c r="Y188" i="26"/>
  <c r="Q188" i="26"/>
  <c r="O188" i="26"/>
  <c r="K188" i="26"/>
  <c r="H188" i="26"/>
  <c r="G188" i="26"/>
  <c r="F188" i="26"/>
  <c r="E188" i="26"/>
  <c r="D188" i="26"/>
  <c r="AU187" i="26"/>
  <c r="AT187" i="26"/>
  <c r="Y187" i="26"/>
  <c r="AU186" i="26"/>
  <c r="AT186" i="26"/>
  <c r="Y186" i="26"/>
  <c r="CN185" i="26"/>
  <c r="CK185" i="26"/>
  <c r="CJ185" i="26"/>
  <c r="AU185" i="26"/>
  <c r="AT185" i="26"/>
  <c r="Y185" i="26"/>
  <c r="Q185" i="26"/>
  <c r="O185" i="26"/>
  <c r="K185" i="26"/>
  <c r="H185" i="26"/>
  <c r="G185" i="26"/>
  <c r="F185" i="26"/>
  <c r="E185" i="26"/>
  <c r="D185" i="26"/>
  <c r="AU184" i="26"/>
  <c r="AT184" i="26"/>
  <c r="Y184" i="26"/>
  <c r="AU183" i="26"/>
  <c r="AT183" i="26"/>
  <c r="Y183" i="26"/>
  <c r="CN182" i="26"/>
  <c r="CK182" i="26"/>
  <c r="CJ182" i="26"/>
  <c r="AU182" i="26"/>
  <c r="AT182" i="26"/>
  <c r="Y182" i="26"/>
  <c r="Q182" i="26"/>
  <c r="O182" i="26"/>
  <c r="K182" i="26"/>
  <c r="H182" i="26"/>
  <c r="G182" i="26"/>
  <c r="F182" i="26"/>
  <c r="E182" i="26"/>
  <c r="D182" i="26"/>
  <c r="AU181" i="26"/>
  <c r="AT181" i="26"/>
  <c r="Y181" i="26"/>
  <c r="AU180" i="26"/>
  <c r="AT180" i="26"/>
  <c r="Y180" i="26"/>
  <c r="CN179" i="26"/>
  <c r="CK179" i="26"/>
  <c r="CJ179" i="26"/>
  <c r="AU179" i="26"/>
  <c r="AT179" i="26"/>
  <c r="Y179" i="26"/>
  <c r="Q179" i="26"/>
  <c r="O179" i="26"/>
  <c r="K179" i="26"/>
  <c r="H179" i="26"/>
  <c r="G179" i="26"/>
  <c r="F179" i="26"/>
  <c r="E179" i="26"/>
  <c r="D179" i="26"/>
  <c r="AU178" i="26"/>
  <c r="AT178" i="26"/>
  <c r="Y178" i="26"/>
  <c r="AU177" i="26"/>
  <c r="AT177" i="26"/>
  <c r="Y177" i="26"/>
  <c r="AU176" i="26"/>
  <c r="AT176" i="26"/>
  <c r="Y176" i="26"/>
  <c r="AU175" i="26"/>
  <c r="AT175" i="26"/>
  <c r="Y175" i="26"/>
  <c r="AU174" i="26"/>
  <c r="AT174" i="26"/>
  <c r="Y174" i="26"/>
  <c r="AU173" i="26"/>
  <c r="AT173" i="26"/>
  <c r="Y173" i="26"/>
  <c r="CN172" i="26"/>
  <c r="CK172" i="26"/>
  <c r="CJ172" i="26"/>
  <c r="AU172" i="26"/>
  <c r="AT172" i="26"/>
  <c r="Y172" i="26"/>
  <c r="Q172" i="26"/>
  <c r="O172" i="26"/>
  <c r="K172" i="26"/>
  <c r="H172" i="26"/>
  <c r="G172" i="26"/>
  <c r="F172" i="26"/>
  <c r="E172" i="26"/>
  <c r="D172" i="26"/>
  <c r="AU171" i="26"/>
  <c r="AT171" i="26"/>
  <c r="Y171" i="26"/>
  <c r="AU170" i="26"/>
  <c r="AT170" i="26"/>
  <c r="Y170" i="26"/>
  <c r="CN169" i="26"/>
  <c r="CK169" i="26"/>
  <c r="CJ169" i="26"/>
  <c r="AU169" i="26"/>
  <c r="AT169" i="26"/>
  <c r="Y169" i="26"/>
  <c r="Q169" i="26"/>
  <c r="O169" i="26"/>
  <c r="K169" i="26"/>
  <c r="H169" i="26"/>
  <c r="G169" i="26"/>
  <c r="F169" i="26"/>
  <c r="E169" i="26"/>
  <c r="D169" i="26"/>
  <c r="AU168" i="26"/>
  <c r="AT168" i="26"/>
  <c r="Y168" i="26"/>
  <c r="AU167" i="26"/>
  <c r="AT167" i="26"/>
  <c r="Y167" i="26"/>
  <c r="CN166" i="26"/>
  <c r="CK166" i="26"/>
  <c r="CJ166" i="26"/>
  <c r="AU166" i="26"/>
  <c r="AT166" i="26"/>
  <c r="Y166" i="26"/>
  <c r="Q166" i="26"/>
  <c r="O166" i="26"/>
  <c r="K166" i="26"/>
  <c r="H166" i="26"/>
  <c r="G166" i="26"/>
  <c r="F166" i="26"/>
  <c r="E166" i="26"/>
  <c r="D166" i="26"/>
  <c r="AU165" i="26"/>
  <c r="AT165" i="26"/>
  <c r="Y165" i="26"/>
  <c r="AU164" i="26"/>
  <c r="AT164" i="26"/>
  <c r="Y164" i="26"/>
  <c r="CN163" i="26"/>
  <c r="CK163" i="26"/>
  <c r="CJ163" i="26"/>
  <c r="AU163" i="26"/>
  <c r="AT163" i="26"/>
  <c r="Y163" i="26"/>
  <c r="Q163" i="26"/>
  <c r="O163" i="26"/>
  <c r="K163" i="26"/>
  <c r="H163" i="26"/>
  <c r="G163" i="26"/>
  <c r="F163" i="26"/>
  <c r="E163" i="26"/>
  <c r="D163" i="26"/>
  <c r="AU162" i="26"/>
  <c r="AT162" i="26"/>
  <c r="Y162" i="26"/>
  <c r="AU161" i="26"/>
  <c r="AT161" i="26"/>
  <c r="Y161" i="26"/>
  <c r="CN160" i="26"/>
  <c r="CK160" i="26"/>
  <c r="CJ160" i="26"/>
  <c r="AU160" i="26"/>
  <c r="AT160" i="26"/>
  <c r="Y160" i="26"/>
  <c r="Q160" i="26"/>
  <c r="O160" i="26"/>
  <c r="K160" i="26"/>
  <c r="H160" i="26"/>
  <c r="G160" i="26"/>
  <c r="F160" i="26"/>
  <c r="E160" i="26"/>
  <c r="D160" i="26"/>
  <c r="AU159" i="26"/>
  <c r="AT159" i="26"/>
  <c r="Y159" i="26"/>
  <c r="AU158" i="26"/>
  <c r="AT158" i="26"/>
  <c r="Y158" i="26"/>
  <c r="CN157" i="26"/>
  <c r="CK157" i="26"/>
  <c r="CJ157" i="26"/>
  <c r="AU157" i="26"/>
  <c r="AT157" i="26"/>
  <c r="Y157" i="26"/>
  <c r="Q157" i="26"/>
  <c r="O157" i="26"/>
  <c r="K157" i="26"/>
  <c r="H157" i="26"/>
  <c r="G157" i="26"/>
  <c r="F157" i="26"/>
  <c r="E157" i="26"/>
  <c r="D157" i="26"/>
  <c r="AU156" i="26"/>
  <c r="AT156" i="26"/>
  <c r="Y156" i="26"/>
  <c r="AU155" i="26"/>
  <c r="AT155" i="26"/>
  <c r="Y155" i="26"/>
  <c r="CN154" i="26"/>
  <c r="CK154" i="26"/>
  <c r="CJ154" i="26"/>
  <c r="AU154" i="26"/>
  <c r="AT154" i="26"/>
  <c r="Y154" i="26"/>
  <c r="Q154" i="26"/>
  <c r="O154" i="26"/>
  <c r="K154" i="26"/>
  <c r="H154" i="26"/>
  <c r="G154" i="26"/>
  <c r="F154" i="26"/>
  <c r="E154" i="26"/>
  <c r="D154" i="26"/>
  <c r="AU153" i="26"/>
  <c r="AT153" i="26"/>
  <c r="Y153" i="26"/>
  <c r="AU152" i="26"/>
  <c r="AT152" i="26"/>
  <c r="Y152" i="26"/>
  <c r="CN151" i="26"/>
  <c r="CK151" i="26"/>
  <c r="CJ151" i="26"/>
  <c r="AU151" i="26"/>
  <c r="AT151" i="26"/>
  <c r="Y151" i="26"/>
  <c r="AU150" i="26"/>
  <c r="AT150" i="26"/>
  <c r="Y150" i="26"/>
  <c r="AU149" i="26"/>
  <c r="AT149" i="26"/>
  <c r="Y149" i="26"/>
  <c r="CN148" i="26"/>
  <c r="CK148" i="26"/>
  <c r="CJ148" i="26"/>
  <c r="AU148" i="26"/>
  <c r="AT148" i="26"/>
  <c r="Y148" i="26"/>
  <c r="Q148" i="26"/>
  <c r="O148" i="26"/>
  <c r="K148" i="26"/>
  <c r="H148" i="26"/>
  <c r="G148" i="26"/>
  <c r="F148" i="26"/>
  <c r="E148" i="26"/>
  <c r="D148" i="26"/>
  <c r="AU147" i="26"/>
  <c r="AT147" i="26"/>
  <c r="Y147" i="26"/>
  <c r="AU146" i="26"/>
  <c r="AT146" i="26"/>
  <c r="Y146" i="26"/>
  <c r="CN145" i="26"/>
  <c r="CK145" i="26"/>
  <c r="CJ145" i="26"/>
  <c r="AU145" i="26"/>
  <c r="AT145" i="26"/>
  <c r="Y145" i="26"/>
  <c r="Q145" i="26"/>
  <c r="O145" i="26"/>
  <c r="K145" i="26"/>
  <c r="H145" i="26"/>
  <c r="G145" i="26"/>
  <c r="F145" i="26"/>
  <c r="E145" i="26"/>
  <c r="D145" i="26"/>
  <c r="AU144" i="26"/>
  <c r="AT144" i="26"/>
  <c r="Y144" i="26"/>
  <c r="AU143" i="26"/>
  <c r="AT143" i="26"/>
  <c r="Y143" i="26"/>
  <c r="CN142" i="26"/>
  <c r="CK142" i="26"/>
  <c r="CJ142" i="26"/>
  <c r="AU142" i="26"/>
  <c r="AT142" i="26"/>
  <c r="Y142" i="26"/>
  <c r="Q142" i="26"/>
  <c r="O142" i="26"/>
  <c r="K142" i="26"/>
  <c r="H142" i="26"/>
  <c r="G142" i="26"/>
  <c r="F142" i="26"/>
  <c r="E142" i="26"/>
  <c r="D142" i="26"/>
  <c r="AU141" i="26"/>
  <c r="AT141" i="26"/>
  <c r="Y141" i="26"/>
  <c r="AU140" i="26"/>
  <c r="AT140" i="26"/>
  <c r="Y140" i="26"/>
  <c r="CN139" i="26"/>
  <c r="CK139" i="26"/>
  <c r="CJ139" i="26"/>
  <c r="AU139" i="26"/>
  <c r="AT139" i="26"/>
  <c r="Y139" i="26"/>
  <c r="Q139" i="26"/>
  <c r="O139" i="26"/>
  <c r="K139" i="26"/>
  <c r="H139" i="26"/>
  <c r="G139" i="26"/>
  <c r="F139" i="26"/>
  <c r="E139" i="26"/>
  <c r="D139" i="26"/>
  <c r="AU138" i="26"/>
  <c r="AT138" i="26"/>
  <c r="Y138" i="26"/>
  <c r="AU137" i="26"/>
  <c r="AT137" i="26"/>
  <c r="Y137" i="26"/>
  <c r="CN136" i="26"/>
  <c r="CK136" i="26"/>
  <c r="CJ136" i="26"/>
  <c r="AU136" i="26"/>
  <c r="AT136" i="26"/>
  <c r="Y136" i="26"/>
  <c r="Q136" i="26"/>
  <c r="O136" i="26"/>
  <c r="K136" i="26"/>
  <c r="H136" i="26"/>
  <c r="G136" i="26"/>
  <c r="F136" i="26"/>
  <c r="E136" i="26"/>
  <c r="D136" i="26"/>
  <c r="AU135" i="26"/>
  <c r="AT135" i="26"/>
  <c r="Y135" i="26"/>
  <c r="AU134" i="26"/>
  <c r="AT134" i="26"/>
  <c r="Y134" i="26"/>
  <c r="CN133" i="26"/>
  <c r="CK133" i="26"/>
  <c r="CJ133" i="26"/>
  <c r="AU133" i="26"/>
  <c r="AT133" i="26"/>
  <c r="Y133" i="26"/>
  <c r="Q133" i="26"/>
  <c r="O133" i="26"/>
  <c r="K133" i="26"/>
  <c r="H133" i="26"/>
  <c r="G133" i="26"/>
  <c r="F133" i="26"/>
  <c r="E133" i="26"/>
  <c r="D133" i="26"/>
  <c r="AU132" i="26"/>
  <c r="AT132" i="26"/>
  <c r="Y132" i="26"/>
  <c r="AU131" i="26"/>
  <c r="AT131" i="26"/>
  <c r="Y131" i="26"/>
  <c r="CN130" i="26"/>
  <c r="CK130" i="26"/>
  <c r="CJ130" i="26"/>
  <c r="AU130" i="26"/>
  <c r="AT130" i="26"/>
  <c r="Y130" i="26"/>
  <c r="Q130" i="26"/>
  <c r="O130" i="26"/>
  <c r="K130" i="26"/>
  <c r="H130" i="26"/>
  <c r="G130" i="26"/>
  <c r="F130" i="26"/>
  <c r="E130" i="26"/>
  <c r="D130" i="26"/>
  <c r="AU129" i="26"/>
  <c r="AT129" i="26"/>
  <c r="Y129" i="26"/>
  <c r="AU128" i="26"/>
  <c r="AT128" i="26"/>
  <c r="Y128" i="26"/>
  <c r="CN127" i="26"/>
  <c r="CK127" i="26"/>
  <c r="CJ127" i="26"/>
  <c r="AU127" i="26"/>
  <c r="AT127" i="26"/>
  <c r="Y127" i="26"/>
  <c r="Q127" i="26"/>
  <c r="O127" i="26"/>
  <c r="K127" i="26"/>
  <c r="H127" i="26"/>
  <c r="G127" i="26"/>
  <c r="F127" i="26"/>
  <c r="E127" i="26"/>
  <c r="D127" i="26"/>
  <c r="AU126" i="26"/>
  <c r="AT126" i="26"/>
  <c r="Y126" i="26"/>
  <c r="AU125" i="26"/>
  <c r="AT125" i="26"/>
  <c r="Y125" i="26"/>
  <c r="CN124" i="26"/>
  <c r="CK124" i="26"/>
  <c r="CJ124" i="26"/>
  <c r="AU124" i="26"/>
  <c r="AT124" i="26"/>
  <c r="Y124" i="26"/>
  <c r="Q124" i="26"/>
  <c r="O124" i="26"/>
  <c r="K124" i="26"/>
  <c r="H124" i="26"/>
  <c r="G124" i="26"/>
  <c r="F124" i="26"/>
  <c r="E124" i="26"/>
  <c r="D124" i="26"/>
  <c r="AU123" i="26"/>
  <c r="AT123" i="26"/>
  <c r="Y123" i="26"/>
  <c r="AU122" i="26"/>
  <c r="AT122" i="26"/>
  <c r="Y122" i="26"/>
  <c r="CN121" i="26"/>
  <c r="CK121" i="26"/>
  <c r="CJ121" i="26"/>
  <c r="AU121" i="26"/>
  <c r="AT121" i="26"/>
  <c r="Y121" i="26"/>
  <c r="AU120" i="26"/>
  <c r="AT120" i="26"/>
  <c r="Y120" i="26"/>
  <c r="AU119" i="26"/>
  <c r="AT119" i="26"/>
  <c r="Y119" i="26"/>
  <c r="CN118" i="26"/>
  <c r="CK118" i="26"/>
  <c r="CJ118" i="26"/>
  <c r="AU118" i="26"/>
  <c r="AT118" i="26"/>
  <c r="Y118" i="26"/>
  <c r="AU117" i="26"/>
  <c r="AT117" i="26"/>
  <c r="Y117" i="26"/>
  <c r="AU116" i="26"/>
  <c r="AT116" i="26"/>
  <c r="Y116" i="26"/>
  <c r="CN115" i="26"/>
  <c r="CK115" i="26"/>
  <c r="CJ115" i="26"/>
  <c r="AU115" i="26"/>
  <c r="AT115" i="26"/>
  <c r="Y115" i="26"/>
  <c r="AU114" i="26"/>
  <c r="AT114" i="26"/>
  <c r="Y114" i="26"/>
  <c r="AU113" i="26"/>
  <c r="AT113" i="26"/>
  <c r="Y113" i="26"/>
  <c r="CN112" i="26"/>
  <c r="CK112" i="26"/>
  <c r="CJ112" i="26"/>
  <c r="AU112" i="26"/>
  <c r="AT112" i="26"/>
  <c r="Y112" i="26"/>
  <c r="AU111" i="26"/>
  <c r="AT111" i="26"/>
  <c r="Y111" i="26"/>
  <c r="AU110" i="26"/>
  <c r="AT110" i="26"/>
  <c r="Y110" i="26"/>
  <c r="CN109" i="26"/>
  <c r="CK109" i="26"/>
  <c r="CJ109" i="26"/>
  <c r="AU109" i="26"/>
  <c r="AT109" i="26"/>
  <c r="Y109" i="26"/>
  <c r="AU108" i="26"/>
  <c r="AT108" i="26"/>
  <c r="Y108" i="26"/>
  <c r="AU107" i="26"/>
  <c r="AT107" i="26"/>
  <c r="Y107" i="26"/>
  <c r="CN106" i="26"/>
  <c r="CK106" i="26"/>
  <c r="CJ106" i="26"/>
  <c r="AU106" i="26"/>
  <c r="AT106" i="26"/>
  <c r="Y106" i="26"/>
  <c r="Q106" i="26"/>
  <c r="O106" i="26"/>
  <c r="K106" i="26"/>
  <c r="H106" i="26"/>
  <c r="G106" i="26"/>
  <c r="F106" i="26"/>
  <c r="E106" i="26"/>
  <c r="D106" i="26"/>
  <c r="AU105" i="26"/>
  <c r="AT105" i="26"/>
  <c r="Y105" i="26"/>
  <c r="AU104" i="26"/>
  <c r="AT104" i="26"/>
  <c r="Y104" i="26"/>
  <c r="CN103" i="26"/>
  <c r="CK103" i="26"/>
  <c r="CJ103" i="26"/>
  <c r="AU103" i="26"/>
  <c r="AT103" i="26"/>
  <c r="Y103" i="26"/>
  <c r="Q103" i="26"/>
  <c r="O103" i="26"/>
  <c r="K103" i="26"/>
  <c r="H103" i="26"/>
  <c r="G103" i="26"/>
  <c r="F103" i="26"/>
  <c r="E103" i="26"/>
  <c r="D103" i="26"/>
  <c r="AU102" i="26"/>
  <c r="AT102" i="26"/>
  <c r="Y102" i="26"/>
  <c r="AU101" i="26"/>
  <c r="AT101" i="26"/>
  <c r="Y101" i="26"/>
  <c r="CN100" i="26"/>
  <c r="CK100" i="26"/>
  <c r="CJ100" i="26"/>
  <c r="AU100" i="26"/>
  <c r="AT100" i="26"/>
  <c r="Y100" i="26"/>
  <c r="Q100" i="26"/>
  <c r="O100" i="26"/>
  <c r="K100" i="26"/>
  <c r="H100" i="26"/>
  <c r="G100" i="26"/>
  <c r="F100" i="26"/>
  <c r="E100" i="26"/>
  <c r="D100" i="26"/>
  <c r="AU99" i="26"/>
  <c r="AT99" i="26"/>
  <c r="Y99" i="26"/>
  <c r="AU98" i="26"/>
  <c r="AT98" i="26"/>
  <c r="Y98" i="26"/>
  <c r="CN97" i="26"/>
  <c r="CK97" i="26"/>
  <c r="CJ97" i="26"/>
  <c r="AU97" i="26"/>
  <c r="AT97" i="26"/>
  <c r="Y97" i="26"/>
  <c r="Q97" i="26"/>
  <c r="O97" i="26"/>
  <c r="K97" i="26"/>
  <c r="H97" i="26"/>
  <c r="G97" i="26"/>
  <c r="F97" i="26"/>
  <c r="E97" i="26"/>
  <c r="D97" i="26"/>
  <c r="AU96" i="26"/>
  <c r="AT96" i="26"/>
  <c r="Y96" i="26"/>
  <c r="AU95" i="26"/>
  <c r="AT95" i="26"/>
  <c r="Y95" i="26"/>
  <c r="CN94" i="26"/>
  <c r="CK94" i="26"/>
  <c r="CJ94" i="26"/>
  <c r="AU94" i="26"/>
  <c r="AT94" i="26"/>
  <c r="Y94" i="26"/>
  <c r="Q94" i="26"/>
  <c r="O94" i="26"/>
  <c r="K94" i="26"/>
  <c r="H94" i="26"/>
  <c r="G94" i="26"/>
  <c r="F94" i="26"/>
  <c r="E94" i="26"/>
  <c r="D94" i="26"/>
  <c r="AU93" i="26"/>
  <c r="AT93" i="26"/>
  <c r="Y93" i="26"/>
  <c r="AU92" i="26"/>
  <c r="AT92" i="26"/>
  <c r="Y92" i="26"/>
  <c r="CN91" i="26"/>
  <c r="CK91" i="26"/>
  <c r="CJ91" i="26"/>
  <c r="AU91" i="26"/>
  <c r="AT91" i="26"/>
  <c r="Y91" i="26"/>
  <c r="Q91" i="26"/>
  <c r="O91" i="26"/>
  <c r="K91" i="26"/>
  <c r="H91" i="26"/>
  <c r="G91" i="26"/>
  <c r="F91" i="26"/>
  <c r="E91" i="26"/>
  <c r="D91" i="26"/>
  <c r="AU90" i="26"/>
  <c r="AT90" i="26"/>
  <c r="Y90" i="26"/>
  <c r="AU89" i="26"/>
  <c r="AT89" i="26"/>
  <c r="Y89" i="26"/>
  <c r="CN88" i="26"/>
  <c r="CK88" i="26"/>
  <c r="CJ88" i="26"/>
  <c r="AU88" i="26"/>
  <c r="AT88" i="26"/>
  <c r="Y88" i="26"/>
  <c r="AU87" i="26"/>
  <c r="AT87" i="26"/>
  <c r="Y87" i="26"/>
  <c r="AU86" i="26"/>
  <c r="AT86" i="26"/>
  <c r="Y86" i="26"/>
  <c r="CN85" i="26"/>
  <c r="CK85" i="26"/>
  <c r="CJ85" i="26"/>
  <c r="AU85" i="26"/>
  <c r="AT85" i="26"/>
  <c r="Y85" i="26"/>
  <c r="AU84" i="26"/>
  <c r="AT84" i="26"/>
  <c r="Y84" i="26"/>
  <c r="AU83" i="26"/>
  <c r="AT83" i="26"/>
  <c r="Y83" i="26"/>
  <c r="CN82" i="26"/>
  <c r="CK82" i="26"/>
  <c r="CJ82" i="26"/>
  <c r="AU82" i="26"/>
  <c r="AT82" i="26"/>
  <c r="Y82" i="26"/>
  <c r="AU81" i="26"/>
  <c r="AT81" i="26"/>
  <c r="Y81" i="26"/>
  <c r="AU80" i="26"/>
  <c r="AT80" i="26"/>
  <c r="Y80" i="26"/>
  <c r="CN79" i="26"/>
  <c r="CK79" i="26"/>
  <c r="CJ79" i="26"/>
  <c r="AU79" i="26"/>
  <c r="AT79" i="26"/>
  <c r="Y79" i="26"/>
  <c r="AU78" i="26"/>
  <c r="AT78" i="26"/>
  <c r="Y78" i="26"/>
  <c r="AU77" i="26"/>
  <c r="AT77" i="26"/>
  <c r="Y77" i="26"/>
  <c r="CN76" i="26"/>
  <c r="CK76" i="26"/>
  <c r="CJ76" i="26"/>
  <c r="AU76" i="26"/>
  <c r="AT76" i="26"/>
  <c r="Y76" i="26"/>
  <c r="AU75" i="26"/>
  <c r="AT75" i="26"/>
  <c r="Y75" i="26"/>
  <c r="AU74" i="26"/>
  <c r="AT74" i="26"/>
  <c r="Y74" i="26"/>
  <c r="CN73" i="26"/>
  <c r="CK73" i="26"/>
  <c r="CJ73" i="26"/>
  <c r="AU73" i="26"/>
  <c r="AT73" i="26"/>
  <c r="Y73" i="26"/>
  <c r="Q73" i="26"/>
  <c r="O73" i="26"/>
  <c r="K73" i="26"/>
  <c r="H73" i="26"/>
  <c r="G73" i="26"/>
  <c r="F73" i="26"/>
  <c r="E73" i="26"/>
  <c r="D73" i="26"/>
  <c r="AU72" i="26"/>
  <c r="AT72" i="26"/>
  <c r="Y72" i="26"/>
  <c r="AU71" i="26"/>
  <c r="AT71" i="26"/>
  <c r="Y71" i="26"/>
  <c r="CN70" i="26"/>
  <c r="CK70" i="26"/>
  <c r="CJ70" i="26"/>
  <c r="AU70" i="26"/>
  <c r="AT70" i="26"/>
  <c r="Y70" i="26"/>
  <c r="Q70" i="26"/>
  <c r="O70" i="26"/>
  <c r="K70" i="26"/>
  <c r="H70" i="26"/>
  <c r="G70" i="26"/>
  <c r="F70" i="26"/>
  <c r="E70" i="26"/>
  <c r="D70" i="26"/>
  <c r="AU69" i="26"/>
  <c r="AT69" i="26"/>
  <c r="Y69" i="26"/>
  <c r="AU68" i="26"/>
  <c r="AT68" i="26"/>
  <c r="Y68" i="26"/>
  <c r="CN67" i="26"/>
  <c r="CK67" i="26"/>
  <c r="CJ67" i="26"/>
  <c r="AU67" i="26"/>
  <c r="AT67" i="26"/>
  <c r="Y67" i="26"/>
  <c r="Q67" i="26"/>
  <c r="O67" i="26"/>
  <c r="K67" i="26"/>
  <c r="H67" i="26"/>
  <c r="G67" i="26"/>
  <c r="F67" i="26"/>
  <c r="E67" i="26"/>
  <c r="D67" i="26"/>
  <c r="AU66" i="26"/>
  <c r="AT66" i="26"/>
  <c r="Y66" i="26"/>
  <c r="AU65" i="26"/>
  <c r="AT65" i="26"/>
  <c r="Y65" i="26"/>
  <c r="CN64" i="26"/>
  <c r="CK64" i="26"/>
  <c r="CJ64" i="26"/>
  <c r="AU64" i="26"/>
  <c r="AT64" i="26"/>
  <c r="Y64" i="26"/>
  <c r="Q64" i="26"/>
  <c r="O64" i="26"/>
  <c r="K64" i="26"/>
  <c r="H64" i="26"/>
  <c r="G64" i="26"/>
  <c r="F64" i="26"/>
  <c r="E64" i="26"/>
  <c r="D64" i="26"/>
  <c r="AU63" i="26"/>
  <c r="AT63" i="26"/>
  <c r="Y63" i="26"/>
  <c r="AU62" i="26"/>
  <c r="AT62" i="26"/>
  <c r="Y62" i="26"/>
  <c r="CN61" i="26"/>
  <c r="CK61" i="26"/>
  <c r="CJ61" i="26"/>
  <c r="AU61" i="26"/>
  <c r="AT61" i="26"/>
  <c r="Y61" i="26"/>
  <c r="Q61" i="26"/>
  <c r="O61" i="26"/>
  <c r="K61" i="26"/>
  <c r="H61" i="26"/>
  <c r="G61" i="26"/>
  <c r="F61" i="26"/>
  <c r="E61" i="26"/>
  <c r="D61" i="26"/>
  <c r="AU60" i="26"/>
  <c r="AT60" i="26"/>
  <c r="Y60" i="26"/>
  <c r="AU59" i="26"/>
  <c r="AT59" i="26"/>
  <c r="Y59" i="26"/>
  <c r="CN58" i="26"/>
  <c r="CK58" i="26"/>
  <c r="CJ58" i="26"/>
  <c r="AU58" i="26"/>
  <c r="AT58" i="26"/>
  <c r="Y58" i="26"/>
  <c r="Q58" i="26"/>
  <c r="O58" i="26"/>
  <c r="K58" i="26"/>
  <c r="H58" i="26"/>
  <c r="G58" i="26"/>
  <c r="F58" i="26"/>
  <c r="E58" i="26"/>
  <c r="D58" i="26"/>
  <c r="AU57" i="26"/>
  <c r="AT57" i="26"/>
  <c r="Y57" i="26"/>
  <c r="AU56" i="26"/>
  <c r="AT56" i="26"/>
  <c r="Y56" i="26"/>
  <c r="CN55" i="26"/>
  <c r="CK55" i="26"/>
  <c r="CJ55" i="26"/>
  <c r="AU55" i="26"/>
  <c r="AT55" i="26"/>
  <c r="Y55" i="26"/>
  <c r="Q55" i="26"/>
  <c r="O55" i="26"/>
  <c r="K55" i="26"/>
  <c r="H55" i="26"/>
  <c r="G55" i="26"/>
  <c r="F55" i="26"/>
  <c r="E55" i="26"/>
  <c r="D55" i="26"/>
  <c r="AU54" i="26"/>
  <c r="AT54" i="26"/>
  <c r="Y54" i="26"/>
  <c r="AU53" i="26"/>
  <c r="AT53" i="26"/>
  <c r="Y53" i="26"/>
  <c r="CN52" i="26"/>
  <c r="CK52" i="26"/>
  <c r="CJ52" i="26"/>
  <c r="AU52" i="26"/>
  <c r="AT52" i="26"/>
  <c r="Y52" i="26"/>
  <c r="Q52" i="26"/>
  <c r="O52" i="26"/>
  <c r="K52" i="26"/>
  <c r="H52" i="26"/>
  <c r="G52" i="26"/>
  <c r="F52" i="26"/>
  <c r="E52" i="26"/>
  <c r="D52" i="26"/>
  <c r="AU51" i="26"/>
  <c r="AT51" i="26"/>
  <c r="Y51" i="26"/>
  <c r="AU50" i="26"/>
  <c r="AT50" i="26"/>
  <c r="Y50" i="26"/>
  <c r="CN49" i="26"/>
  <c r="CK49" i="26"/>
  <c r="CJ49" i="26"/>
  <c r="AU49" i="26"/>
  <c r="AT49" i="26"/>
  <c r="Y49" i="26"/>
  <c r="Q49" i="26"/>
  <c r="O49" i="26"/>
  <c r="K49" i="26"/>
  <c r="H49" i="26"/>
  <c r="G49" i="26"/>
  <c r="F49" i="26"/>
  <c r="E49" i="26"/>
  <c r="D49" i="26"/>
  <c r="AU48" i="26"/>
  <c r="AT48" i="26"/>
  <c r="Y48" i="26"/>
  <c r="AU47" i="26"/>
  <c r="AT47" i="26"/>
  <c r="Y47" i="26"/>
  <c r="CN46" i="26"/>
  <c r="CK46" i="26"/>
  <c r="CJ46" i="26"/>
  <c r="AU46" i="26"/>
  <c r="AT46" i="26"/>
  <c r="Y46" i="26"/>
  <c r="Q46" i="26"/>
  <c r="O46" i="26"/>
  <c r="K46" i="26"/>
  <c r="H46" i="26"/>
  <c r="G46" i="26"/>
  <c r="F46" i="26"/>
  <c r="E46" i="26"/>
  <c r="D46" i="26"/>
  <c r="AU45" i="26"/>
  <c r="AT45" i="26"/>
  <c r="Y45" i="26"/>
  <c r="AU44" i="26"/>
  <c r="AT44" i="26"/>
  <c r="Y44" i="26"/>
  <c r="CN43" i="26"/>
  <c r="CK43" i="26"/>
  <c r="CJ43" i="26"/>
  <c r="AU43" i="26"/>
  <c r="AT43" i="26"/>
  <c r="Y43" i="26"/>
  <c r="Q43" i="26"/>
  <c r="O43" i="26"/>
  <c r="K43" i="26"/>
  <c r="H43" i="26"/>
  <c r="G43" i="26"/>
  <c r="F43" i="26"/>
  <c r="E43" i="26"/>
  <c r="D43" i="26"/>
  <c r="AU42" i="26"/>
  <c r="AT42" i="26"/>
  <c r="Y42" i="26"/>
  <c r="AU41" i="26"/>
  <c r="AT41" i="26"/>
  <c r="Y41" i="26"/>
  <c r="CN40" i="26"/>
  <c r="CK40" i="26"/>
  <c r="CJ40" i="26"/>
  <c r="AU40" i="26"/>
  <c r="AT40" i="26"/>
  <c r="Y40" i="26"/>
  <c r="Q40" i="26"/>
  <c r="O40" i="26"/>
  <c r="K40" i="26"/>
  <c r="H40" i="26"/>
  <c r="G40" i="26"/>
  <c r="F40" i="26"/>
  <c r="E40" i="26"/>
  <c r="D40" i="26"/>
  <c r="AU39" i="26"/>
  <c r="AT39" i="26"/>
  <c r="Y39" i="26"/>
  <c r="AU38" i="26"/>
  <c r="AT38" i="26"/>
  <c r="Y38" i="26"/>
  <c r="CN37" i="26"/>
  <c r="CK37" i="26"/>
  <c r="CJ37" i="26"/>
  <c r="AU37" i="26"/>
  <c r="AT37" i="26"/>
  <c r="Y37" i="26"/>
  <c r="Q37" i="26"/>
  <c r="O37" i="26"/>
  <c r="K37" i="26"/>
  <c r="H37" i="26"/>
  <c r="G37" i="26"/>
  <c r="F37" i="26"/>
  <c r="E37" i="26"/>
  <c r="D37" i="26"/>
  <c r="AU36" i="26"/>
  <c r="AT36" i="26"/>
  <c r="Y36" i="26"/>
  <c r="AU35" i="26"/>
  <c r="AT35" i="26"/>
  <c r="Y35" i="26"/>
  <c r="CN34" i="26"/>
  <c r="CK34" i="26"/>
  <c r="CJ34" i="26"/>
  <c r="AU34" i="26"/>
  <c r="AT34" i="26"/>
  <c r="Y34" i="26"/>
  <c r="Q34" i="26"/>
  <c r="O34" i="26"/>
  <c r="K34" i="26"/>
  <c r="H34" i="26"/>
  <c r="G34" i="26"/>
  <c r="F34" i="26"/>
  <c r="E34" i="26"/>
  <c r="D34" i="26"/>
  <c r="AU33" i="26"/>
  <c r="AT33" i="26"/>
  <c r="Y33" i="26"/>
  <c r="AU32" i="26"/>
  <c r="AT32" i="26"/>
  <c r="Y32" i="26"/>
  <c r="CN31" i="26"/>
  <c r="CK31" i="26"/>
  <c r="CJ31" i="26"/>
  <c r="AU31" i="26"/>
  <c r="AT31" i="26"/>
  <c r="Y31" i="26"/>
  <c r="Q31" i="26"/>
  <c r="O31" i="26"/>
  <c r="K31" i="26"/>
  <c r="H31" i="26"/>
  <c r="G31" i="26"/>
  <c r="F31" i="26"/>
  <c r="E31" i="26"/>
  <c r="D31" i="26"/>
  <c r="AU30" i="26"/>
  <c r="AT30" i="26"/>
  <c r="Y30" i="26"/>
  <c r="AU29" i="26"/>
  <c r="AT29" i="26"/>
  <c r="Y29" i="26"/>
  <c r="CN28" i="26"/>
  <c r="CK28" i="26"/>
  <c r="CJ28" i="26"/>
  <c r="AU28" i="26"/>
  <c r="AT28" i="26"/>
  <c r="Y28" i="26"/>
  <c r="Q28" i="26"/>
  <c r="O28" i="26"/>
  <c r="K28" i="26"/>
  <c r="H28" i="26"/>
  <c r="G28" i="26"/>
  <c r="F28" i="26"/>
  <c r="E28" i="26"/>
  <c r="D28" i="26"/>
  <c r="AU27" i="26"/>
  <c r="AT27" i="26"/>
  <c r="Y27" i="26"/>
  <c r="AU26" i="26"/>
  <c r="AT26" i="26"/>
  <c r="Y26" i="26"/>
  <c r="CN25" i="26"/>
  <c r="CK25" i="26"/>
  <c r="CJ25" i="26"/>
  <c r="AU25" i="26"/>
  <c r="AT25" i="26"/>
  <c r="Y25" i="26"/>
  <c r="Q25" i="26"/>
  <c r="O25" i="26"/>
  <c r="K25" i="26"/>
  <c r="H25" i="26"/>
  <c r="G25" i="26"/>
  <c r="F25" i="26"/>
  <c r="E25" i="26"/>
  <c r="D25" i="26"/>
  <c r="AU24" i="26"/>
  <c r="AT24" i="26"/>
  <c r="Y24" i="26"/>
  <c r="AU23" i="26"/>
  <c r="AT23" i="26"/>
  <c r="Y23" i="26"/>
  <c r="CN22" i="26"/>
  <c r="CK22" i="26"/>
  <c r="CJ22" i="26"/>
  <c r="AU22" i="26"/>
  <c r="AT22" i="26"/>
  <c r="Y22" i="26"/>
  <c r="Q22" i="26"/>
  <c r="O22" i="26"/>
  <c r="K22" i="26"/>
  <c r="H22" i="26"/>
  <c r="G22" i="26"/>
  <c r="F22" i="26"/>
  <c r="E22" i="26"/>
  <c r="D22" i="26"/>
  <c r="AU21" i="26"/>
  <c r="AT21" i="26"/>
  <c r="Y21" i="26"/>
  <c r="AU20" i="26"/>
  <c r="AT20" i="26"/>
  <c r="Y20" i="26"/>
  <c r="CN19" i="26"/>
  <c r="CK19" i="26"/>
  <c r="CJ19" i="26"/>
  <c r="AU19" i="26"/>
  <c r="AT19" i="26"/>
  <c r="Y19" i="26"/>
  <c r="Q19" i="26"/>
  <c r="O19" i="26"/>
  <c r="K19" i="26"/>
  <c r="H19" i="26"/>
  <c r="G19" i="26"/>
  <c r="F19" i="26"/>
  <c r="E19" i="26"/>
  <c r="D19" i="26"/>
  <c r="AU18" i="26"/>
  <c r="AT18" i="26"/>
  <c r="Y18" i="26"/>
  <c r="AU17" i="26"/>
  <c r="AT17" i="26"/>
  <c r="Y17" i="26"/>
  <c r="CN16" i="26"/>
  <c r="CK16" i="26"/>
  <c r="CJ16" i="26"/>
  <c r="AU16" i="26"/>
  <c r="AT16" i="26"/>
  <c r="Y16" i="26"/>
  <c r="Q16" i="26"/>
  <c r="O16" i="26"/>
  <c r="K16" i="26"/>
  <c r="H16" i="26"/>
  <c r="G16" i="26"/>
  <c r="F16" i="26"/>
  <c r="E16" i="26"/>
  <c r="D16" i="26"/>
  <c r="AU15" i="26"/>
  <c r="AT15" i="26"/>
  <c r="Y15" i="26"/>
  <c r="AU14" i="26"/>
  <c r="AT14" i="26"/>
  <c r="Y14" i="26"/>
  <c r="AU13" i="26"/>
  <c r="AT13" i="26"/>
  <c r="Y13" i="26"/>
  <c r="CN12" i="26"/>
  <c r="CK12" i="26"/>
  <c r="CJ12" i="26"/>
  <c r="AU12" i="26"/>
  <c r="AT12" i="26"/>
  <c r="Y12" i="26"/>
  <c r="Q12" i="26"/>
  <c r="O12" i="26"/>
  <c r="K12" i="26"/>
  <c r="H12" i="26"/>
  <c r="G12" i="26"/>
  <c r="F12" i="26"/>
  <c r="E12" i="26"/>
  <c r="D12" i="26"/>
  <c r="AU11" i="26"/>
  <c r="AT11" i="26"/>
  <c r="Y11" i="26"/>
  <c r="AU10" i="26"/>
  <c r="AT10" i="26"/>
  <c r="Y10" i="26"/>
  <c r="CN9" i="26"/>
  <c r="CK9" i="26"/>
  <c r="CJ9" i="26"/>
  <c r="AU9" i="26"/>
  <c r="AT9" i="26"/>
  <c r="Y9" i="26"/>
  <c r="Q9" i="26"/>
  <c r="O9" i="26"/>
  <c r="K9" i="26"/>
  <c r="H9" i="26"/>
  <c r="G9" i="26"/>
  <c r="F9" i="26"/>
  <c r="E9" i="26"/>
  <c r="D9" i="26"/>
  <c r="AU8" i="26"/>
  <c r="AT8" i="26"/>
  <c r="Y8" i="26"/>
  <c r="AU7" i="26"/>
  <c r="AT7" i="26"/>
  <c r="Y7" i="26"/>
  <c r="CN6" i="26"/>
  <c r="CK6" i="26"/>
  <c r="CJ6" i="26"/>
  <c r="AU6" i="26"/>
  <c r="AT6" i="26"/>
  <c r="Y6" i="26"/>
  <c r="Q6" i="26"/>
  <c r="O6" i="26"/>
  <c r="K6" i="26"/>
  <c r="H6" i="26"/>
  <c r="G6" i="26"/>
  <c r="F6" i="26"/>
  <c r="E6" i="26"/>
  <c r="D6" i="26"/>
  <c r="AU5" i="26"/>
  <c r="AT5" i="26"/>
  <c r="Y5" i="26"/>
  <c r="AU4" i="26"/>
  <c r="AT4" i="26"/>
  <c r="AS4" i="26"/>
  <c r="AR4" i="26"/>
  <c r="Y4" i="26"/>
  <c r="W4" i="26"/>
  <c r="BN4" i="26" s="1"/>
  <c r="CN3" i="26"/>
  <c r="CK3" i="26"/>
  <c r="CJ3" i="26"/>
  <c r="CI3" i="26"/>
  <c r="BN3" i="26"/>
  <c r="AU3" i="26"/>
  <c r="AT3" i="26"/>
  <c r="AR3" i="26"/>
  <c r="AS3" i="26" s="1"/>
  <c r="Y3" i="26"/>
  <c r="Q3" i="26"/>
  <c r="O3" i="26"/>
  <c r="K3" i="26"/>
  <c r="H3" i="26"/>
  <c r="G3" i="26"/>
  <c r="F3" i="26"/>
  <c r="E3" i="26"/>
  <c r="D3" i="26"/>
  <c r="B20" i="25"/>
  <c r="C16" i="25" s="1"/>
  <c r="BN8" i="24"/>
  <c r="AU8" i="24"/>
  <c r="AT8" i="24"/>
  <c r="AR8" i="24"/>
  <c r="AS8" i="24" s="1"/>
  <c r="AU7" i="24"/>
  <c r="AT7" i="24"/>
  <c r="AR7" i="24"/>
  <c r="AS7" i="24" s="1"/>
  <c r="AU6" i="24"/>
  <c r="AT6" i="24"/>
  <c r="AR6" i="24"/>
  <c r="AS6" i="24" s="1"/>
  <c r="AU5" i="24"/>
  <c r="AT5" i="24"/>
  <c r="AR5" i="24"/>
  <c r="AS5" i="24" s="1"/>
  <c r="AU4" i="24"/>
  <c r="AT4" i="24"/>
  <c r="AS4" i="24"/>
  <c r="AR4" i="24"/>
  <c r="AS3" i="24"/>
  <c r="W9" i="24"/>
  <c r="Y8" i="24"/>
  <c r="W8" i="24"/>
  <c r="Y7" i="24"/>
  <c r="Y6" i="24"/>
  <c r="AU22" i="24"/>
  <c r="AT22" i="24"/>
  <c r="AU21" i="24"/>
  <c r="AT21" i="24"/>
  <c r="AU20" i="24"/>
  <c r="AT20" i="24"/>
  <c r="AU19" i="24"/>
  <c r="AT19" i="24"/>
  <c r="Y22" i="24"/>
  <c r="Y21" i="24"/>
  <c r="AU30" i="24"/>
  <c r="AT30" i="24"/>
  <c r="AU29" i="24"/>
  <c r="AT29" i="24"/>
  <c r="AU28" i="24"/>
  <c r="AT28" i="24"/>
  <c r="AU27" i="24"/>
  <c r="AT27" i="24"/>
  <c r="Y30" i="24"/>
  <c r="Y29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D43" i="24"/>
  <c r="D40" i="24"/>
  <c r="D37" i="24"/>
  <c r="D34" i="24"/>
  <c r="D31" i="24"/>
  <c r="D26" i="24"/>
  <c r="D23" i="24"/>
  <c r="D18" i="24"/>
  <c r="D15" i="24"/>
  <c r="D12" i="24"/>
  <c r="D9" i="24"/>
  <c r="D3" i="24"/>
  <c r="C46" i="24"/>
  <c r="AU45" i="24"/>
  <c r="AT45" i="24"/>
  <c r="Y45" i="24"/>
  <c r="AU44" i="24"/>
  <c r="AT44" i="24"/>
  <c r="Y44" i="24"/>
  <c r="CN43" i="24"/>
  <c r="CK43" i="24"/>
  <c r="CJ43" i="24"/>
  <c r="AU43" i="24"/>
  <c r="AT43" i="24"/>
  <c r="Y43" i="24"/>
  <c r="AU42" i="24"/>
  <c r="AT42" i="24"/>
  <c r="Y42" i="24"/>
  <c r="AU41" i="24"/>
  <c r="AT41" i="24"/>
  <c r="Y41" i="24"/>
  <c r="CN40" i="24"/>
  <c r="CK40" i="24"/>
  <c r="CJ40" i="24"/>
  <c r="AU40" i="24"/>
  <c r="AT40" i="24"/>
  <c r="Y40" i="24"/>
  <c r="AU39" i="24"/>
  <c r="AT39" i="24"/>
  <c r="Y39" i="24"/>
  <c r="AU38" i="24"/>
  <c r="AT38" i="24"/>
  <c r="Y38" i="24"/>
  <c r="CN37" i="24"/>
  <c r="CK37" i="24"/>
  <c r="CJ37" i="24"/>
  <c r="AU37" i="24"/>
  <c r="AT37" i="24"/>
  <c r="Y37" i="24"/>
  <c r="AU36" i="24"/>
  <c r="AT36" i="24"/>
  <c r="Y36" i="24"/>
  <c r="AU35" i="24"/>
  <c r="AT35" i="24"/>
  <c r="Y35" i="24"/>
  <c r="CN34" i="24"/>
  <c r="CK34" i="24"/>
  <c r="CJ34" i="24"/>
  <c r="AU34" i="24"/>
  <c r="AT34" i="24"/>
  <c r="Y34" i="24"/>
  <c r="AU33" i="24"/>
  <c r="AT33" i="24"/>
  <c r="Y33" i="24"/>
  <c r="AU32" i="24"/>
  <c r="AT32" i="24"/>
  <c r="Y32" i="24"/>
  <c r="CN31" i="24"/>
  <c r="CK31" i="24"/>
  <c r="CJ31" i="24"/>
  <c r="AU31" i="24"/>
  <c r="AT31" i="24"/>
  <c r="Y31" i="24"/>
  <c r="Y28" i="24"/>
  <c r="Y27" i="24"/>
  <c r="CN26" i="24"/>
  <c r="CK26" i="24"/>
  <c r="CJ26" i="24"/>
  <c r="AU26" i="24"/>
  <c r="AT26" i="24"/>
  <c r="Y26" i="24"/>
  <c r="AU25" i="24"/>
  <c r="AT25" i="24"/>
  <c r="Y25" i="24"/>
  <c r="AU24" i="24"/>
  <c r="AT24" i="24"/>
  <c r="Y24" i="24"/>
  <c r="CN23" i="24"/>
  <c r="CK23" i="24"/>
  <c r="CJ23" i="24"/>
  <c r="AU23" i="24"/>
  <c r="AT23" i="24"/>
  <c r="Y23" i="24"/>
  <c r="Y20" i="24"/>
  <c r="Y19" i="24"/>
  <c r="CN18" i="24"/>
  <c r="CK18" i="24"/>
  <c r="CJ18" i="24"/>
  <c r="AU18" i="24"/>
  <c r="AT18" i="24"/>
  <c r="Y18" i="24"/>
  <c r="AU17" i="24"/>
  <c r="AT17" i="24"/>
  <c r="Y17" i="24"/>
  <c r="AU16" i="24"/>
  <c r="AT16" i="24"/>
  <c r="Y16" i="24"/>
  <c r="CN15" i="24"/>
  <c r="CK15" i="24"/>
  <c r="CJ15" i="24"/>
  <c r="AU15" i="24"/>
  <c r="AT15" i="24"/>
  <c r="Y15" i="24"/>
  <c r="AU14" i="24"/>
  <c r="AT14" i="24"/>
  <c r="Y14" i="24"/>
  <c r="AU13" i="24"/>
  <c r="AT13" i="24"/>
  <c r="Y13" i="24"/>
  <c r="CN12" i="24"/>
  <c r="CK12" i="24"/>
  <c r="CJ12" i="24"/>
  <c r="AU12" i="24"/>
  <c r="AT12" i="24"/>
  <c r="Y12" i="24"/>
  <c r="AU11" i="24"/>
  <c r="AT11" i="24"/>
  <c r="Y11" i="24"/>
  <c r="AU10" i="24"/>
  <c r="AT10" i="24"/>
  <c r="Y10" i="24"/>
  <c r="CN9" i="24"/>
  <c r="CK9" i="24"/>
  <c r="CJ9" i="24"/>
  <c r="AU9" i="24"/>
  <c r="AT9" i="24"/>
  <c r="Y9" i="24"/>
  <c r="Y5" i="24"/>
  <c r="Y4" i="24"/>
  <c r="W4" i="24"/>
  <c r="W5" i="24" s="1"/>
  <c r="CN3" i="24"/>
  <c r="CK3" i="24"/>
  <c r="CJ3" i="24"/>
  <c r="BN3" i="24"/>
  <c r="AU3" i="24"/>
  <c r="AT3" i="24"/>
  <c r="AR3" i="24"/>
  <c r="Y3" i="24"/>
  <c r="B5" i="22"/>
  <c r="B20" i="21"/>
  <c r="C17" i="21" s="1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U18" i="20"/>
  <c r="T18" i="20"/>
  <c r="S18" i="20"/>
  <c r="R18" i="20"/>
  <c r="Q18" i="20"/>
  <c r="P18" i="20"/>
  <c r="O18" i="20"/>
  <c r="N18" i="20"/>
  <c r="M18" i="20"/>
  <c r="K18" i="20"/>
  <c r="J18" i="20"/>
  <c r="I18" i="20"/>
  <c r="H18" i="20"/>
  <c r="G18" i="20"/>
  <c r="F18" i="20"/>
  <c r="E18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42" i="20"/>
  <c r="D39" i="20"/>
  <c r="D36" i="20"/>
  <c r="D33" i="20"/>
  <c r="D30" i="20"/>
  <c r="D27" i="20"/>
  <c r="D24" i="20"/>
  <c r="D21" i="20"/>
  <c r="D18" i="20"/>
  <c r="D15" i="20"/>
  <c r="D12" i="20"/>
  <c r="D9" i="20"/>
  <c r="D6" i="20"/>
  <c r="D3" i="20"/>
  <c r="C45" i="20"/>
  <c r="AU44" i="20"/>
  <c r="AT44" i="20"/>
  <c r="Y44" i="20"/>
  <c r="AU43" i="20"/>
  <c r="AT43" i="20"/>
  <c r="Y43" i="20"/>
  <c r="CN42" i="20"/>
  <c r="CK42" i="20"/>
  <c r="CJ42" i="20"/>
  <c r="AU42" i="20"/>
  <c r="AT42" i="20"/>
  <c r="Y42" i="20"/>
  <c r="AU41" i="20"/>
  <c r="AT41" i="20"/>
  <c r="Y41" i="20"/>
  <c r="AU40" i="20"/>
  <c r="AT40" i="20"/>
  <c r="Y40" i="20"/>
  <c r="CN39" i="20"/>
  <c r="CK39" i="20"/>
  <c r="CJ39" i="20"/>
  <c r="AU39" i="20"/>
  <c r="AT39" i="20"/>
  <c r="Y39" i="20"/>
  <c r="AU38" i="20"/>
  <c r="AT38" i="20"/>
  <c r="Y38" i="20"/>
  <c r="AU37" i="20"/>
  <c r="AT37" i="20"/>
  <c r="Y37" i="20"/>
  <c r="CN36" i="20"/>
  <c r="CK36" i="20"/>
  <c r="CJ36" i="20"/>
  <c r="AU36" i="20"/>
  <c r="AT36" i="20"/>
  <c r="Y36" i="20"/>
  <c r="AU35" i="20"/>
  <c r="AT35" i="20"/>
  <c r="Y35" i="20"/>
  <c r="AU34" i="20"/>
  <c r="AT34" i="20"/>
  <c r="Y34" i="20"/>
  <c r="CN33" i="20"/>
  <c r="CK33" i="20"/>
  <c r="CJ33" i="20"/>
  <c r="AU33" i="20"/>
  <c r="AT33" i="20"/>
  <c r="Y33" i="20"/>
  <c r="AU32" i="20"/>
  <c r="AT32" i="20"/>
  <c r="Y32" i="20"/>
  <c r="AU31" i="20"/>
  <c r="AT31" i="20"/>
  <c r="Y31" i="20"/>
  <c r="CN30" i="20"/>
  <c r="CK30" i="20"/>
  <c r="CJ30" i="20"/>
  <c r="AU30" i="20"/>
  <c r="AT30" i="20"/>
  <c r="Y30" i="20"/>
  <c r="AU29" i="20"/>
  <c r="AT29" i="20"/>
  <c r="Y29" i="20"/>
  <c r="AU28" i="20"/>
  <c r="AT28" i="20"/>
  <c r="Y28" i="20"/>
  <c r="CN27" i="20"/>
  <c r="CK27" i="20"/>
  <c r="CJ27" i="20"/>
  <c r="AU27" i="20"/>
  <c r="AT27" i="20"/>
  <c r="Y27" i="20"/>
  <c r="AU26" i="20"/>
  <c r="AT26" i="20"/>
  <c r="Y26" i="20"/>
  <c r="AU25" i="20"/>
  <c r="AT25" i="20"/>
  <c r="Y25" i="20"/>
  <c r="CN24" i="20"/>
  <c r="CK24" i="20"/>
  <c r="CJ24" i="20"/>
  <c r="AU24" i="20"/>
  <c r="AT24" i="20"/>
  <c r="Y24" i="20"/>
  <c r="AU23" i="20"/>
  <c r="AT23" i="20"/>
  <c r="Y23" i="20"/>
  <c r="AU22" i="20"/>
  <c r="AT22" i="20"/>
  <c r="Y22" i="20"/>
  <c r="CN21" i="20"/>
  <c r="CK21" i="20"/>
  <c r="CJ21" i="20"/>
  <c r="AU21" i="20"/>
  <c r="AT21" i="20"/>
  <c r="Y21" i="20"/>
  <c r="AU20" i="20"/>
  <c r="AT20" i="20"/>
  <c r="Y20" i="20"/>
  <c r="AU19" i="20"/>
  <c r="AT19" i="20"/>
  <c r="Y19" i="20"/>
  <c r="CN18" i="20"/>
  <c r="CK18" i="20"/>
  <c r="CJ18" i="20"/>
  <c r="AU18" i="20"/>
  <c r="AT18" i="20"/>
  <c r="Y18" i="20"/>
  <c r="AU17" i="20"/>
  <c r="AT17" i="20"/>
  <c r="Y17" i="20"/>
  <c r="AU16" i="20"/>
  <c r="AT16" i="20"/>
  <c r="Y16" i="20"/>
  <c r="CN15" i="20"/>
  <c r="CK15" i="20"/>
  <c r="CJ15" i="20"/>
  <c r="AU15" i="20"/>
  <c r="AT15" i="20"/>
  <c r="Y15" i="20"/>
  <c r="AU14" i="20"/>
  <c r="AT14" i="20"/>
  <c r="Y14" i="20"/>
  <c r="AU13" i="20"/>
  <c r="AT13" i="20"/>
  <c r="Y13" i="20"/>
  <c r="CN12" i="20"/>
  <c r="CK12" i="20"/>
  <c r="CJ12" i="20"/>
  <c r="AU12" i="20"/>
  <c r="AT12" i="20"/>
  <c r="Y12" i="20"/>
  <c r="AU11" i="20"/>
  <c r="AT11" i="20"/>
  <c r="Y11" i="20"/>
  <c r="AU10" i="20"/>
  <c r="AT10" i="20"/>
  <c r="Y10" i="20"/>
  <c r="CN9" i="20"/>
  <c r="CK9" i="20"/>
  <c r="CJ9" i="20"/>
  <c r="AU9" i="20"/>
  <c r="AT9" i="20"/>
  <c r="Y9" i="20"/>
  <c r="AU8" i="20"/>
  <c r="AT8" i="20"/>
  <c r="Y8" i="20"/>
  <c r="AU7" i="20"/>
  <c r="AT7" i="20"/>
  <c r="Y7" i="20"/>
  <c r="CN6" i="20"/>
  <c r="CK6" i="20"/>
  <c r="CJ6" i="20"/>
  <c r="AU6" i="20"/>
  <c r="AT6" i="20"/>
  <c r="Y6" i="20"/>
  <c r="AU5" i="20"/>
  <c r="AT5" i="20"/>
  <c r="Y5" i="20"/>
  <c r="W5" i="20"/>
  <c r="BN5" i="20" s="1"/>
  <c r="AU4" i="20"/>
  <c r="AT4" i="20"/>
  <c r="AR4" i="20"/>
  <c r="AS4" i="20" s="1"/>
  <c r="Y4" i="20"/>
  <c r="W4" i="20"/>
  <c r="BN4" i="20" s="1"/>
  <c r="CN3" i="20"/>
  <c r="CK3" i="20"/>
  <c r="CJ3" i="20"/>
  <c r="BN3" i="20"/>
  <c r="AU3" i="20"/>
  <c r="AT3" i="20"/>
  <c r="AR3" i="20"/>
  <c r="AS3" i="20" s="1"/>
  <c r="CI3" i="20" s="1"/>
  <c r="Y3" i="20"/>
  <c r="B5" i="18"/>
  <c r="B20" i="16"/>
  <c r="C17" i="16" s="1"/>
  <c r="BN29" i="15"/>
  <c r="AU29" i="15"/>
  <c r="AT29" i="15"/>
  <c r="AR29" i="15"/>
  <c r="AS29" i="15" s="1"/>
  <c r="AU28" i="15"/>
  <c r="AT28" i="15"/>
  <c r="AR28" i="15"/>
  <c r="AS28" i="15" s="1"/>
  <c r="AU27" i="15"/>
  <c r="AT27" i="15"/>
  <c r="AR27" i="15"/>
  <c r="AS27" i="15" s="1"/>
  <c r="AS26" i="15"/>
  <c r="W30" i="15"/>
  <c r="Y29" i="15"/>
  <c r="W29" i="15"/>
  <c r="AU25" i="15"/>
  <c r="AT25" i="15"/>
  <c r="AU24" i="15"/>
  <c r="AT24" i="15"/>
  <c r="AU23" i="15"/>
  <c r="AT23" i="15"/>
  <c r="Y25" i="15"/>
  <c r="AU21" i="15"/>
  <c r="AT21" i="15"/>
  <c r="Y21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42" i="15"/>
  <c r="D39" i="15"/>
  <c r="D36" i="15"/>
  <c r="D33" i="15"/>
  <c r="D30" i="15"/>
  <c r="D26" i="15"/>
  <c r="D22" i="15"/>
  <c r="D18" i="15"/>
  <c r="D15" i="15"/>
  <c r="D12" i="15"/>
  <c r="D9" i="15"/>
  <c r="D6" i="15"/>
  <c r="D3" i="15"/>
  <c r="C45" i="15"/>
  <c r="AU44" i="15"/>
  <c r="AT44" i="15"/>
  <c r="Y44" i="15"/>
  <c r="AU43" i="15"/>
  <c r="AT43" i="15"/>
  <c r="Y43" i="15"/>
  <c r="CN42" i="15"/>
  <c r="CK42" i="15"/>
  <c r="CJ42" i="15"/>
  <c r="AU42" i="15"/>
  <c r="AT42" i="15"/>
  <c r="Y42" i="15"/>
  <c r="AU41" i="15"/>
  <c r="AT41" i="15"/>
  <c r="Y41" i="15"/>
  <c r="AU40" i="15"/>
  <c r="AT40" i="15"/>
  <c r="Y40" i="15"/>
  <c r="CN39" i="15"/>
  <c r="CK39" i="15"/>
  <c r="CJ39" i="15"/>
  <c r="AU39" i="15"/>
  <c r="AT39" i="15"/>
  <c r="Y39" i="15"/>
  <c r="AU38" i="15"/>
  <c r="AT38" i="15"/>
  <c r="Y38" i="15"/>
  <c r="AU37" i="15"/>
  <c r="AT37" i="15"/>
  <c r="Y37" i="15"/>
  <c r="CN36" i="15"/>
  <c r="CK36" i="15"/>
  <c r="CJ36" i="15"/>
  <c r="AU36" i="15"/>
  <c r="AT36" i="15"/>
  <c r="Y36" i="15"/>
  <c r="AU35" i="15"/>
  <c r="AT35" i="15"/>
  <c r="Y35" i="15"/>
  <c r="AU34" i="15"/>
  <c r="AT34" i="15"/>
  <c r="Y34" i="15"/>
  <c r="CN33" i="15"/>
  <c r="CK33" i="15"/>
  <c r="CJ33" i="15"/>
  <c r="AU33" i="15"/>
  <c r="AT33" i="15"/>
  <c r="Y33" i="15"/>
  <c r="AU32" i="15"/>
  <c r="AT32" i="15"/>
  <c r="Y32" i="15"/>
  <c r="AU31" i="15"/>
  <c r="AT31" i="15"/>
  <c r="Y31" i="15"/>
  <c r="CN30" i="15"/>
  <c r="CK30" i="15"/>
  <c r="CJ30" i="15"/>
  <c r="AU30" i="15"/>
  <c r="AT30" i="15"/>
  <c r="Y30" i="15"/>
  <c r="Y28" i="15"/>
  <c r="Y27" i="15"/>
  <c r="CN26" i="15"/>
  <c r="CK26" i="15"/>
  <c r="CJ26" i="15"/>
  <c r="AU26" i="15"/>
  <c r="AT26" i="15"/>
  <c r="Y26" i="15"/>
  <c r="Y24" i="15"/>
  <c r="Y23" i="15"/>
  <c r="CN22" i="15"/>
  <c r="CK22" i="15"/>
  <c r="CJ22" i="15"/>
  <c r="AU22" i="15"/>
  <c r="AT22" i="15"/>
  <c r="Y22" i="15"/>
  <c r="AU20" i="15"/>
  <c r="AT20" i="15"/>
  <c r="Y20" i="15"/>
  <c r="AU19" i="15"/>
  <c r="AT19" i="15"/>
  <c r="Y19" i="15"/>
  <c r="CN18" i="15"/>
  <c r="CK18" i="15"/>
  <c r="CJ18" i="15"/>
  <c r="AU18" i="15"/>
  <c r="AT18" i="15"/>
  <c r="Y18" i="15"/>
  <c r="AU17" i="15"/>
  <c r="AT17" i="15"/>
  <c r="Y17" i="15"/>
  <c r="AU16" i="15"/>
  <c r="AT16" i="15"/>
  <c r="Y16" i="15"/>
  <c r="CN15" i="15"/>
  <c r="CK15" i="15"/>
  <c r="CJ15" i="15"/>
  <c r="AU15" i="15"/>
  <c r="AT15" i="15"/>
  <c r="Y15" i="15"/>
  <c r="AU14" i="15"/>
  <c r="AT14" i="15"/>
  <c r="Y14" i="15"/>
  <c r="AU13" i="15"/>
  <c r="AT13" i="15"/>
  <c r="Y13" i="15"/>
  <c r="CN12" i="15"/>
  <c r="CK12" i="15"/>
  <c r="CJ12" i="15"/>
  <c r="AU12" i="15"/>
  <c r="AT12" i="15"/>
  <c r="Y12" i="15"/>
  <c r="AU11" i="15"/>
  <c r="AT11" i="15"/>
  <c r="Y11" i="15"/>
  <c r="AU10" i="15"/>
  <c r="AT10" i="15"/>
  <c r="Y10" i="15"/>
  <c r="CN9" i="15"/>
  <c r="CK9" i="15"/>
  <c r="CJ9" i="15"/>
  <c r="AU9" i="15"/>
  <c r="AT9" i="15"/>
  <c r="Y9" i="15"/>
  <c r="AU8" i="15"/>
  <c r="AT8" i="15"/>
  <c r="Y8" i="15"/>
  <c r="AU7" i="15"/>
  <c r="AT7" i="15"/>
  <c r="Y7" i="15"/>
  <c r="CN6" i="15"/>
  <c r="CK6" i="15"/>
  <c r="CJ6" i="15"/>
  <c r="AU6" i="15"/>
  <c r="AT6" i="15"/>
  <c r="Y6" i="15"/>
  <c r="AU5" i="15"/>
  <c r="AT5" i="15"/>
  <c r="Y5" i="15"/>
  <c r="AU4" i="15"/>
  <c r="AT4" i="15"/>
  <c r="Y4" i="15"/>
  <c r="W4" i="15"/>
  <c r="CN3" i="15"/>
  <c r="CK3" i="15"/>
  <c r="CJ3" i="15"/>
  <c r="BN3" i="15"/>
  <c r="AU3" i="15"/>
  <c r="AT3" i="15"/>
  <c r="AR3" i="15"/>
  <c r="AS3" i="15" s="1"/>
  <c r="CI3" i="15" s="1"/>
  <c r="Y3" i="15"/>
  <c r="B5" i="13"/>
  <c r="B20" i="12"/>
  <c r="C15" i="12" s="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45" i="11"/>
  <c r="D42" i="11"/>
  <c r="D39" i="11"/>
  <c r="D36" i="11"/>
  <c r="D33" i="11"/>
  <c r="D30" i="11"/>
  <c r="D27" i="11"/>
  <c r="D24" i="11"/>
  <c r="D21" i="11"/>
  <c r="D18" i="11"/>
  <c r="D15" i="11"/>
  <c r="D12" i="11"/>
  <c r="D9" i="11"/>
  <c r="D6" i="11"/>
  <c r="D3" i="11"/>
  <c r="BN12" i="6"/>
  <c r="AU12" i="6"/>
  <c r="AT12" i="6"/>
  <c r="AR12" i="6"/>
  <c r="AS12" i="6" s="1"/>
  <c r="AU11" i="6"/>
  <c r="AT11" i="6"/>
  <c r="AR11" i="6"/>
  <c r="AS11" i="6" s="1"/>
  <c r="AU10" i="6"/>
  <c r="AT10" i="6"/>
  <c r="AR10" i="6"/>
  <c r="AS10" i="6" s="1"/>
  <c r="AS9" i="6"/>
  <c r="W13" i="6"/>
  <c r="Y12" i="6"/>
  <c r="W12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1" i="6"/>
  <c r="D28" i="6"/>
  <c r="D25" i="6"/>
  <c r="D22" i="6"/>
  <c r="D19" i="6"/>
  <c r="D16" i="6"/>
  <c r="D13" i="6"/>
  <c r="D9" i="6"/>
  <c r="D6" i="6"/>
  <c r="D3" i="6"/>
  <c r="C48" i="11"/>
  <c r="AU47" i="11"/>
  <c r="AT47" i="11"/>
  <c r="Y47" i="11"/>
  <c r="AU46" i="11"/>
  <c r="AT46" i="11"/>
  <c r="Y46" i="11"/>
  <c r="CN45" i="11"/>
  <c r="CK45" i="11"/>
  <c r="CJ45" i="11"/>
  <c r="AU45" i="11"/>
  <c r="AT45" i="11"/>
  <c r="Y45" i="11"/>
  <c r="AU44" i="11"/>
  <c r="AT44" i="11"/>
  <c r="Y44" i="11"/>
  <c r="AU43" i="11"/>
  <c r="AT43" i="11"/>
  <c r="Y43" i="11"/>
  <c r="CN42" i="11"/>
  <c r="CK42" i="11"/>
  <c r="CJ42" i="11"/>
  <c r="AU42" i="11"/>
  <c r="AT42" i="11"/>
  <c r="Y42" i="11"/>
  <c r="AU41" i="11"/>
  <c r="AT41" i="11"/>
  <c r="Y41" i="11"/>
  <c r="AU40" i="11"/>
  <c r="AT40" i="11"/>
  <c r="Y40" i="11"/>
  <c r="CN39" i="11"/>
  <c r="CK39" i="11"/>
  <c r="CJ39" i="11"/>
  <c r="AU39" i="11"/>
  <c r="AT39" i="11"/>
  <c r="Y39" i="11"/>
  <c r="AU38" i="11"/>
  <c r="AT38" i="11"/>
  <c r="Y38" i="11"/>
  <c r="AU37" i="11"/>
  <c r="AT37" i="11"/>
  <c r="Y37" i="11"/>
  <c r="CN36" i="11"/>
  <c r="CK36" i="11"/>
  <c r="CJ36" i="11"/>
  <c r="AU36" i="11"/>
  <c r="AT36" i="11"/>
  <c r="Y36" i="11"/>
  <c r="AU35" i="11"/>
  <c r="AT35" i="11"/>
  <c r="Y35" i="11"/>
  <c r="AU34" i="11"/>
  <c r="AT34" i="11"/>
  <c r="Y34" i="11"/>
  <c r="CN33" i="11"/>
  <c r="CK33" i="11"/>
  <c r="CJ33" i="11"/>
  <c r="AU33" i="11"/>
  <c r="AT33" i="11"/>
  <c r="Y33" i="11"/>
  <c r="AU32" i="11"/>
  <c r="AT32" i="11"/>
  <c r="Y32" i="11"/>
  <c r="AU31" i="11"/>
  <c r="AT31" i="11"/>
  <c r="Y31" i="11"/>
  <c r="CN30" i="11"/>
  <c r="CK30" i="11"/>
  <c r="CJ30" i="11"/>
  <c r="AU30" i="11"/>
  <c r="AT30" i="11"/>
  <c r="Y30" i="11"/>
  <c r="AU29" i="11"/>
  <c r="AT29" i="11"/>
  <c r="Y29" i="11"/>
  <c r="AU28" i="11"/>
  <c r="AT28" i="11"/>
  <c r="Y28" i="11"/>
  <c r="CN27" i="11"/>
  <c r="CK27" i="11"/>
  <c r="CJ27" i="11"/>
  <c r="AU27" i="11"/>
  <c r="AT27" i="11"/>
  <c r="Y27" i="11"/>
  <c r="AU26" i="11"/>
  <c r="AT26" i="11"/>
  <c r="Y26" i="11"/>
  <c r="AU25" i="11"/>
  <c r="AT25" i="11"/>
  <c r="Y25" i="11"/>
  <c r="CN24" i="11"/>
  <c r="CK24" i="11"/>
  <c r="CJ24" i="11"/>
  <c r="AU24" i="11"/>
  <c r="AT24" i="11"/>
  <c r="Y24" i="11"/>
  <c r="AU23" i="11"/>
  <c r="AT23" i="11"/>
  <c r="Y23" i="11"/>
  <c r="AU22" i="11"/>
  <c r="AT22" i="11"/>
  <c r="Y22" i="11"/>
  <c r="CN21" i="11"/>
  <c r="CK21" i="11"/>
  <c r="CJ21" i="11"/>
  <c r="AU21" i="11"/>
  <c r="AT21" i="11"/>
  <c r="Y21" i="11"/>
  <c r="AU20" i="11"/>
  <c r="AT20" i="11"/>
  <c r="Y20" i="11"/>
  <c r="AU19" i="11"/>
  <c r="AT19" i="11"/>
  <c r="Y19" i="11"/>
  <c r="CN18" i="11"/>
  <c r="CK18" i="11"/>
  <c r="CJ18" i="11"/>
  <c r="AU18" i="11"/>
  <c r="AT18" i="11"/>
  <c r="Y18" i="11"/>
  <c r="AU17" i="11"/>
  <c r="AT17" i="11"/>
  <c r="Y17" i="11"/>
  <c r="AU16" i="11"/>
  <c r="AT16" i="11"/>
  <c r="Y16" i="11"/>
  <c r="CN15" i="11"/>
  <c r="CK15" i="11"/>
  <c r="CJ15" i="11"/>
  <c r="AU15" i="11"/>
  <c r="AT15" i="11"/>
  <c r="Y15" i="11"/>
  <c r="AU14" i="11"/>
  <c r="AT14" i="11"/>
  <c r="Y14" i="11"/>
  <c r="AU13" i="11"/>
  <c r="AT13" i="11"/>
  <c r="Y13" i="11"/>
  <c r="CN12" i="11"/>
  <c r="CK12" i="11"/>
  <c r="CJ12" i="11"/>
  <c r="AU12" i="11"/>
  <c r="AT12" i="11"/>
  <c r="Y12" i="11"/>
  <c r="AU11" i="11"/>
  <c r="AT11" i="11"/>
  <c r="Y11" i="11"/>
  <c r="AU10" i="11"/>
  <c r="AT10" i="11"/>
  <c r="Y10" i="11"/>
  <c r="CN9" i="11"/>
  <c r="CK9" i="11"/>
  <c r="CJ9" i="11"/>
  <c r="AU9" i="11"/>
  <c r="AT9" i="11"/>
  <c r="Y9" i="11"/>
  <c r="AU8" i="11"/>
  <c r="AT8" i="11"/>
  <c r="Y8" i="11"/>
  <c r="AU7" i="11"/>
  <c r="AT7" i="11"/>
  <c r="Y7" i="11"/>
  <c r="CN6" i="11"/>
  <c r="CK6" i="11"/>
  <c r="CJ6" i="11"/>
  <c r="AU6" i="11"/>
  <c r="AT6" i="11"/>
  <c r="Y6" i="11"/>
  <c r="AU5" i="11"/>
  <c r="AT5" i="11"/>
  <c r="Y5" i="11"/>
  <c r="AU4" i="11"/>
  <c r="AT4" i="11"/>
  <c r="Y4" i="11"/>
  <c r="W4" i="11"/>
  <c r="CN3" i="11"/>
  <c r="CK3" i="11"/>
  <c r="CJ3" i="11"/>
  <c r="BN3" i="11"/>
  <c r="AU3" i="11"/>
  <c r="AT3" i="11"/>
  <c r="AR3" i="11"/>
  <c r="AS3" i="11" s="1"/>
  <c r="CI3" i="11" s="1"/>
  <c r="Y3" i="11"/>
  <c r="B5" i="9"/>
  <c r="BN15" i="1"/>
  <c r="BN14" i="1"/>
  <c r="BN13" i="1"/>
  <c r="AU15" i="1"/>
  <c r="AT15" i="1"/>
  <c r="AR15" i="1"/>
  <c r="AS15" i="1" s="1"/>
  <c r="AU14" i="1"/>
  <c r="AT14" i="1"/>
  <c r="AR14" i="1"/>
  <c r="AS14" i="1" s="1"/>
  <c r="AU13" i="1"/>
  <c r="AT13" i="1"/>
  <c r="AR13" i="1"/>
  <c r="AS13" i="1" s="1"/>
  <c r="AS12" i="1"/>
  <c r="AS178" i="1"/>
  <c r="AS177" i="1"/>
  <c r="AS176" i="1"/>
  <c r="AS175" i="1"/>
  <c r="AS174" i="1"/>
  <c r="AS173" i="1"/>
  <c r="AS172" i="1"/>
  <c r="W16" i="1"/>
  <c r="Y15" i="1"/>
  <c r="W15" i="1"/>
  <c r="W13" i="1"/>
  <c r="W14" i="1" s="1"/>
  <c r="Y13" i="1"/>
  <c r="Y14" i="1"/>
  <c r="B5" i="8"/>
  <c r="B20" i="7"/>
  <c r="C12" i="7" s="1"/>
  <c r="C16" i="7"/>
  <c r="C15" i="7"/>
  <c r="C14" i="7"/>
  <c r="C13" i="7"/>
  <c r="C8" i="7"/>
  <c r="C7" i="7"/>
  <c r="C6" i="7"/>
  <c r="C5" i="7"/>
  <c r="C4" i="7"/>
  <c r="C3" i="7"/>
  <c r="C2" i="7"/>
  <c r="C34" i="6"/>
  <c r="AU33" i="6"/>
  <c r="AT33" i="6"/>
  <c r="Y33" i="6"/>
  <c r="AU32" i="6"/>
  <c r="AT32" i="6"/>
  <c r="Y32" i="6"/>
  <c r="CN31" i="6"/>
  <c r="CK31" i="6"/>
  <c r="CJ31" i="6"/>
  <c r="AU31" i="6"/>
  <c r="AT31" i="6"/>
  <c r="Y31" i="6"/>
  <c r="AU30" i="6"/>
  <c r="AT30" i="6"/>
  <c r="Y30" i="6"/>
  <c r="AU29" i="6"/>
  <c r="AT29" i="6"/>
  <c r="Y29" i="6"/>
  <c r="CN28" i="6"/>
  <c r="CK28" i="6"/>
  <c r="CJ28" i="6"/>
  <c r="AU28" i="6"/>
  <c r="AT28" i="6"/>
  <c r="Y28" i="6"/>
  <c r="AU27" i="6"/>
  <c r="AT27" i="6"/>
  <c r="Y27" i="6"/>
  <c r="AU26" i="6"/>
  <c r="AT26" i="6"/>
  <c r="Y26" i="6"/>
  <c r="CN25" i="6"/>
  <c r="CK25" i="6"/>
  <c r="CJ25" i="6"/>
  <c r="AU25" i="6"/>
  <c r="AT25" i="6"/>
  <c r="Y25" i="6"/>
  <c r="AU24" i="6"/>
  <c r="AT24" i="6"/>
  <c r="Y24" i="6"/>
  <c r="AU23" i="6"/>
  <c r="AT23" i="6"/>
  <c r="Y23" i="6"/>
  <c r="CN22" i="6"/>
  <c r="CK22" i="6"/>
  <c r="CJ22" i="6"/>
  <c r="AU22" i="6"/>
  <c r="AT22" i="6"/>
  <c r="Y22" i="6"/>
  <c r="AU21" i="6"/>
  <c r="AT21" i="6"/>
  <c r="Y21" i="6"/>
  <c r="AU20" i="6"/>
  <c r="AT20" i="6"/>
  <c r="Y20" i="6"/>
  <c r="CN19" i="6"/>
  <c r="CK19" i="6"/>
  <c r="CJ19" i="6"/>
  <c r="AU19" i="6"/>
  <c r="AT19" i="6"/>
  <c r="Y19" i="6"/>
  <c r="AU18" i="6"/>
  <c r="AT18" i="6"/>
  <c r="Y18" i="6"/>
  <c r="AU17" i="6"/>
  <c r="AT17" i="6"/>
  <c r="Y17" i="6"/>
  <c r="CN16" i="6"/>
  <c r="CK16" i="6"/>
  <c r="CJ16" i="6"/>
  <c r="AU16" i="6"/>
  <c r="AT16" i="6"/>
  <c r="Y16" i="6"/>
  <c r="AU15" i="6"/>
  <c r="AT15" i="6"/>
  <c r="Y15" i="6"/>
  <c r="AU14" i="6"/>
  <c r="AT14" i="6"/>
  <c r="Y14" i="6"/>
  <c r="CN13" i="6"/>
  <c r="CK13" i="6"/>
  <c r="CJ13" i="6"/>
  <c r="AU13" i="6"/>
  <c r="AT13" i="6"/>
  <c r="Y13" i="6"/>
  <c r="Y11" i="6"/>
  <c r="Y10" i="6"/>
  <c r="CN9" i="6"/>
  <c r="CK9" i="6"/>
  <c r="CJ9" i="6"/>
  <c r="AU9" i="6"/>
  <c r="AT9" i="6"/>
  <c r="Y9" i="6"/>
  <c r="AU8" i="6"/>
  <c r="AT8" i="6"/>
  <c r="Y8" i="6"/>
  <c r="AU7" i="6"/>
  <c r="AT7" i="6"/>
  <c r="Y7" i="6"/>
  <c r="CN6" i="6"/>
  <c r="CK6" i="6"/>
  <c r="CJ6" i="6"/>
  <c r="AU6" i="6"/>
  <c r="AT6" i="6"/>
  <c r="Y6" i="6"/>
  <c r="AU5" i="6"/>
  <c r="AT5" i="6"/>
  <c r="Y5" i="6"/>
  <c r="AU4" i="6"/>
  <c r="AT4" i="6"/>
  <c r="Y4" i="6"/>
  <c r="CN3" i="6"/>
  <c r="CK3" i="6"/>
  <c r="CJ3" i="6"/>
  <c r="AU3" i="6"/>
  <c r="AT3" i="6"/>
  <c r="Y3" i="6"/>
  <c r="B5" i="3"/>
  <c r="T257" i="1"/>
  <c r="Q257" i="1"/>
  <c r="O257" i="1"/>
  <c r="K257" i="1"/>
  <c r="H257" i="1"/>
  <c r="G257" i="1"/>
  <c r="F257" i="1"/>
  <c r="E257" i="1"/>
  <c r="T254" i="1"/>
  <c r="Q254" i="1"/>
  <c r="O254" i="1"/>
  <c r="K254" i="1"/>
  <c r="H254" i="1"/>
  <c r="G254" i="1"/>
  <c r="F254" i="1"/>
  <c r="E254" i="1"/>
  <c r="T248" i="1"/>
  <c r="Q248" i="1"/>
  <c r="O248" i="1"/>
  <c r="K248" i="1"/>
  <c r="H248" i="1"/>
  <c r="G248" i="1"/>
  <c r="F248" i="1"/>
  <c r="E248" i="1"/>
  <c r="T245" i="1"/>
  <c r="Q245" i="1"/>
  <c r="O245" i="1"/>
  <c r="K245" i="1"/>
  <c r="H245" i="1"/>
  <c r="G245" i="1"/>
  <c r="F245" i="1"/>
  <c r="E245" i="1"/>
  <c r="T242" i="1"/>
  <c r="Q242" i="1"/>
  <c r="O242" i="1"/>
  <c r="K242" i="1"/>
  <c r="H242" i="1"/>
  <c r="G242" i="1"/>
  <c r="F242" i="1"/>
  <c r="E242" i="1"/>
  <c r="T239" i="1"/>
  <c r="Q239" i="1"/>
  <c r="O239" i="1"/>
  <c r="K239" i="1"/>
  <c r="H239" i="1"/>
  <c r="G239" i="1"/>
  <c r="F239" i="1"/>
  <c r="E239" i="1"/>
  <c r="T236" i="1"/>
  <c r="Q236" i="1"/>
  <c r="O236" i="1"/>
  <c r="K236" i="1"/>
  <c r="H236" i="1"/>
  <c r="G236" i="1"/>
  <c r="F236" i="1"/>
  <c r="E236" i="1"/>
  <c r="T233" i="1"/>
  <c r="Q233" i="1"/>
  <c r="O233" i="1"/>
  <c r="K233" i="1"/>
  <c r="H233" i="1"/>
  <c r="G233" i="1"/>
  <c r="F233" i="1"/>
  <c r="E233" i="1"/>
  <c r="T230" i="1"/>
  <c r="Q230" i="1"/>
  <c r="O230" i="1"/>
  <c r="K230" i="1"/>
  <c r="H230" i="1"/>
  <c r="G230" i="1"/>
  <c r="F230" i="1"/>
  <c r="E230" i="1"/>
  <c r="T227" i="1"/>
  <c r="Q227" i="1"/>
  <c r="O227" i="1"/>
  <c r="K227" i="1"/>
  <c r="H227" i="1"/>
  <c r="G227" i="1"/>
  <c r="F227" i="1"/>
  <c r="E227" i="1"/>
  <c r="T224" i="1"/>
  <c r="Q224" i="1"/>
  <c r="O224" i="1"/>
  <c r="K224" i="1"/>
  <c r="H224" i="1"/>
  <c r="G224" i="1"/>
  <c r="F224" i="1"/>
  <c r="E224" i="1"/>
  <c r="T221" i="1"/>
  <c r="Q221" i="1"/>
  <c r="O221" i="1"/>
  <c r="K221" i="1"/>
  <c r="H221" i="1"/>
  <c r="G221" i="1"/>
  <c r="F221" i="1"/>
  <c r="E221" i="1"/>
  <c r="T218" i="1"/>
  <c r="Q218" i="1"/>
  <c r="O218" i="1"/>
  <c r="K218" i="1"/>
  <c r="H218" i="1"/>
  <c r="G218" i="1"/>
  <c r="F218" i="1"/>
  <c r="E218" i="1"/>
  <c r="T215" i="1"/>
  <c r="Q215" i="1"/>
  <c r="O215" i="1"/>
  <c r="K215" i="1"/>
  <c r="H215" i="1"/>
  <c r="G215" i="1"/>
  <c r="F215" i="1"/>
  <c r="E215" i="1"/>
  <c r="T212" i="1"/>
  <c r="Q212" i="1"/>
  <c r="O212" i="1"/>
  <c r="K212" i="1"/>
  <c r="H212" i="1"/>
  <c r="G212" i="1"/>
  <c r="F212" i="1"/>
  <c r="E212" i="1"/>
  <c r="T209" i="1"/>
  <c r="Q209" i="1"/>
  <c r="O209" i="1"/>
  <c r="K209" i="1"/>
  <c r="H209" i="1"/>
  <c r="G209" i="1"/>
  <c r="F209" i="1"/>
  <c r="E209" i="1"/>
  <c r="T206" i="1"/>
  <c r="Q206" i="1"/>
  <c r="O206" i="1"/>
  <c r="K206" i="1"/>
  <c r="H206" i="1"/>
  <c r="G206" i="1"/>
  <c r="F206" i="1"/>
  <c r="E206" i="1"/>
  <c r="T203" i="1"/>
  <c r="Q203" i="1"/>
  <c r="O203" i="1"/>
  <c r="K203" i="1"/>
  <c r="H203" i="1"/>
  <c r="G203" i="1"/>
  <c r="F203" i="1"/>
  <c r="E203" i="1"/>
  <c r="T200" i="1"/>
  <c r="Q200" i="1"/>
  <c r="O200" i="1"/>
  <c r="K200" i="1"/>
  <c r="H200" i="1"/>
  <c r="G200" i="1"/>
  <c r="F200" i="1"/>
  <c r="E200" i="1"/>
  <c r="T197" i="1"/>
  <c r="Q197" i="1"/>
  <c r="O197" i="1"/>
  <c r="K197" i="1"/>
  <c r="H197" i="1"/>
  <c r="G197" i="1"/>
  <c r="F197" i="1"/>
  <c r="E197" i="1"/>
  <c r="T194" i="1"/>
  <c r="Q194" i="1"/>
  <c r="O194" i="1"/>
  <c r="K194" i="1"/>
  <c r="H194" i="1"/>
  <c r="G194" i="1"/>
  <c r="F194" i="1"/>
  <c r="E194" i="1"/>
  <c r="T191" i="1"/>
  <c r="Q191" i="1"/>
  <c r="O191" i="1"/>
  <c r="K191" i="1"/>
  <c r="H191" i="1"/>
  <c r="G191" i="1"/>
  <c r="F191" i="1"/>
  <c r="E191" i="1"/>
  <c r="T188" i="1"/>
  <c r="Q188" i="1"/>
  <c r="O188" i="1"/>
  <c r="K188" i="1"/>
  <c r="H188" i="1"/>
  <c r="G188" i="1"/>
  <c r="F188" i="1"/>
  <c r="E188" i="1"/>
  <c r="T185" i="1"/>
  <c r="Q185" i="1"/>
  <c r="O185" i="1"/>
  <c r="K185" i="1"/>
  <c r="H185" i="1"/>
  <c r="G185" i="1"/>
  <c r="F185" i="1"/>
  <c r="E185" i="1"/>
  <c r="T182" i="1"/>
  <c r="Q182" i="1"/>
  <c r="O182" i="1"/>
  <c r="K182" i="1"/>
  <c r="H182" i="1"/>
  <c r="G182" i="1"/>
  <c r="F182" i="1"/>
  <c r="E182" i="1"/>
  <c r="T179" i="1"/>
  <c r="Q179" i="1"/>
  <c r="O179" i="1"/>
  <c r="K179" i="1"/>
  <c r="H179" i="1"/>
  <c r="G179" i="1"/>
  <c r="F179" i="1"/>
  <c r="E179" i="1"/>
  <c r="T172" i="1"/>
  <c r="Q172" i="1"/>
  <c r="O172" i="1"/>
  <c r="K172" i="1"/>
  <c r="H172" i="1"/>
  <c r="G172" i="1"/>
  <c r="F172" i="1"/>
  <c r="E172" i="1"/>
  <c r="T169" i="1"/>
  <c r="Q169" i="1"/>
  <c r="O169" i="1"/>
  <c r="K169" i="1"/>
  <c r="H169" i="1"/>
  <c r="G169" i="1"/>
  <c r="F169" i="1"/>
  <c r="E169" i="1"/>
  <c r="T166" i="1"/>
  <c r="Q166" i="1"/>
  <c r="O166" i="1"/>
  <c r="K166" i="1"/>
  <c r="H166" i="1"/>
  <c r="G166" i="1"/>
  <c r="F166" i="1"/>
  <c r="E166" i="1"/>
  <c r="T163" i="1"/>
  <c r="Q163" i="1"/>
  <c r="O163" i="1"/>
  <c r="K163" i="1"/>
  <c r="H163" i="1"/>
  <c r="G163" i="1"/>
  <c r="F163" i="1"/>
  <c r="E163" i="1"/>
  <c r="T160" i="1"/>
  <c r="Q160" i="1"/>
  <c r="O160" i="1"/>
  <c r="K160" i="1"/>
  <c r="H160" i="1"/>
  <c r="G160" i="1"/>
  <c r="F160" i="1"/>
  <c r="E160" i="1"/>
  <c r="T157" i="1"/>
  <c r="Q157" i="1"/>
  <c r="O157" i="1"/>
  <c r="K157" i="1"/>
  <c r="H157" i="1"/>
  <c r="G157" i="1"/>
  <c r="F157" i="1"/>
  <c r="E157" i="1"/>
  <c r="T154" i="1"/>
  <c r="Q154" i="1"/>
  <c r="O154" i="1"/>
  <c r="K154" i="1"/>
  <c r="H154" i="1"/>
  <c r="G154" i="1"/>
  <c r="F154" i="1"/>
  <c r="E154" i="1"/>
  <c r="T136" i="1"/>
  <c r="Q136" i="1"/>
  <c r="O136" i="1"/>
  <c r="K136" i="1"/>
  <c r="H136" i="1"/>
  <c r="G136" i="1"/>
  <c r="F136" i="1"/>
  <c r="E136" i="1"/>
  <c r="T133" i="1"/>
  <c r="Q133" i="1"/>
  <c r="O133" i="1"/>
  <c r="K133" i="1"/>
  <c r="H133" i="1"/>
  <c r="G133" i="1"/>
  <c r="F133" i="1"/>
  <c r="E133" i="1"/>
  <c r="T130" i="1"/>
  <c r="Q130" i="1"/>
  <c r="O130" i="1"/>
  <c r="K130" i="1"/>
  <c r="H130" i="1"/>
  <c r="G130" i="1"/>
  <c r="F130" i="1"/>
  <c r="E130" i="1"/>
  <c r="T127" i="1"/>
  <c r="Q127" i="1"/>
  <c r="O127" i="1"/>
  <c r="K127" i="1"/>
  <c r="H127" i="1"/>
  <c r="G127" i="1"/>
  <c r="F127" i="1"/>
  <c r="E127" i="1"/>
  <c r="T124" i="1"/>
  <c r="Q124" i="1"/>
  <c r="O124" i="1"/>
  <c r="K124" i="1"/>
  <c r="H124" i="1"/>
  <c r="G124" i="1"/>
  <c r="F124" i="1"/>
  <c r="E124" i="1"/>
  <c r="T106" i="1"/>
  <c r="Q106" i="1"/>
  <c r="O106" i="1"/>
  <c r="K106" i="1"/>
  <c r="H106" i="1"/>
  <c r="G106" i="1"/>
  <c r="F106" i="1"/>
  <c r="E106" i="1"/>
  <c r="T103" i="1"/>
  <c r="Q103" i="1"/>
  <c r="O103" i="1"/>
  <c r="K103" i="1"/>
  <c r="H103" i="1"/>
  <c r="G103" i="1"/>
  <c r="F103" i="1"/>
  <c r="E103" i="1"/>
  <c r="T100" i="1"/>
  <c r="Q100" i="1"/>
  <c r="O100" i="1"/>
  <c r="K100" i="1"/>
  <c r="H100" i="1"/>
  <c r="G100" i="1"/>
  <c r="F100" i="1"/>
  <c r="E100" i="1"/>
  <c r="T97" i="1"/>
  <c r="Q97" i="1"/>
  <c r="O97" i="1"/>
  <c r="K97" i="1"/>
  <c r="H97" i="1"/>
  <c r="G97" i="1"/>
  <c r="F97" i="1"/>
  <c r="E97" i="1"/>
  <c r="T94" i="1"/>
  <c r="Q94" i="1"/>
  <c r="O94" i="1"/>
  <c r="K94" i="1"/>
  <c r="H94" i="1"/>
  <c r="G94" i="1"/>
  <c r="F94" i="1"/>
  <c r="E94" i="1"/>
  <c r="T91" i="1"/>
  <c r="Q91" i="1"/>
  <c r="O91" i="1"/>
  <c r="K91" i="1"/>
  <c r="H91" i="1"/>
  <c r="G91" i="1"/>
  <c r="F91" i="1"/>
  <c r="E91" i="1"/>
  <c r="T73" i="1"/>
  <c r="Q73" i="1"/>
  <c r="O73" i="1"/>
  <c r="K73" i="1"/>
  <c r="H73" i="1"/>
  <c r="G73" i="1"/>
  <c r="F73" i="1"/>
  <c r="E73" i="1"/>
  <c r="T70" i="1"/>
  <c r="Q70" i="1"/>
  <c r="O70" i="1"/>
  <c r="K70" i="1"/>
  <c r="H70" i="1"/>
  <c r="G70" i="1"/>
  <c r="F70" i="1"/>
  <c r="E70" i="1"/>
  <c r="T67" i="1"/>
  <c r="Q67" i="1"/>
  <c r="O67" i="1"/>
  <c r="K67" i="1"/>
  <c r="H67" i="1"/>
  <c r="G67" i="1"/>
  <c r="F67" i="1"/>
  <c r="E67" i="1"/>
  <c r="T64" i="1"/>
  <c r="Q64" i="1"/>
  <c r="O64" i="1"/>
  <c r="K64" i="1"/>
  <c r="H64" i="1"/>
  <c r="G64" i="1"/>
  <c r="F64" i="1"/>
  <c r="E64" i="1"/>
  <c r="T61" i="1"/>
  <c r="Q61" i="1"/>
  <c r="O61" i="1"/>
  <c r="K61" i="1"/>
  <c r="H61" i="1"/>
  <c r="G61" i="1"/>
  <c r="F61" i="1"/>
  <c r="E61" i="1"/>
  <c r="T58" i="1"/>
  <c r="Q58" i="1"/>
  <c r="O58" i="1"/>
  <c r="K58" i="1"/>
  <c r="H58" i="1"/>
  <c r="G58" i="1"/>
  <c r="F58" i="1"/>
  <c r="E58" i="1"/>
  <c r="T55" i="1"/>
  <c r="Q55" i="1"/>
  <c r="O55" i="1"/>
  <c r="K55" i="1"/>
  <c r="H55" i="1"/>
  <c r="G55" i="1"/>
  <c r="F55" i="1"/>
  <c r="E55" i="1"/>
  <c r="T52" i="1"/>
  <c r="Q52" i="1"/>
  <c r="O52" i="1"/>
  <c r="K52" i="1"/>
  <c r="H52" i="1"/>
  <c r="G52" i="1"/>
  <c r="F52" i="1"/>
  <c r="E52" i="1"/>
  <c r="T49" i="1"/>
  <c r="Q49" i="1"/>
  <c r="O49" i="1"/>
  <c r="K49" i="1"/>
  <c r="H49" i="1"/>
  <c r="G49" i="1"/>
  <c r="F49" i="1"/>
  <c r="E49" i="1"/>
  <c r="T46" i="1"/>
  <c r="Q46" i="1"/>
  <c r="O46" i="1"/>
  <c r="K46" i="1"/>
  <c r="H46" i="1"/>
  <c r="G46" i="1"/>
  <c r="F46" i="1"/>
  <c r="E46" i="1"/>
  <c r="T43" i="1"/>
  <c r="Q43" i="1"/>
  <c r="O43" i="1"/>
  <c r="K43" i="1"/>
  <c r="H43" i="1"/>
  <c r="G43" i="1"/>
  <c r="F43" i="1"/>
  <c r="E43" i="1"/>
  <c r="T40" i="1"/>
  <c r="Q40" i="1"/>
  <c r="O40" i="1"/>
  <c r="K40" i="1"/>
  <c r="H40" i="1"/>
  <c r="G40" i="1"/>
  <c r="F40" i="1"/>
  <c r="E40" i="1"/>
  <c r="T37" i="1"/>
  <c r="Q37" i="1"/>
  <c r="O37" i="1"/>
  <c r="K37" i="1"/>
  <c r="H37" i="1"/>
  <c r="G37" i="1"/>
  <c r="F37" i="1"/>
  <c r="E37" i="1"/>
  <c r="T34" i="1"/>
  <c r="Q34" i="1"/>
  <c r="O34" i="1"/>
  <c r="K34" i="1"/>
  <c r="H34" i="1"/>
  <c r="G34" i="1"/>
  <c r="F34" i="1"/>
  <c r="E34" i="1"/>
  <c r="T31" i="1"/>
  <c r="Q31" i="1"/>
  <c r="O31" i="1"/>
  <c r="K31" i="1"/>
  <c r="H31" i="1"/>
  <c r="G31" i="1"/>
  <c r="F31" i="1"/>
  <c r="E31" i="1"/>
  <c r="T28" i="1"/>
  <c r="Q28" i="1"/>
  <c r="O28" i="1"/>
  <c r="K28" i="1"/>
  <c r="H28" i="1"/>
  <c r="G28" i="1"/>
  <c r="F28" i="1"/>
  <c r="E28" i="1"/>
  <c r="T25" i="1"/>
  <c r="Q25" i="1"/>
  <c r="O25" i="1"/>
  <c r="K25" i="1"/>
  <c r="H25" i="1"/>
  <c r="G25" i="1"/>
  <c r="F25" i="1"/>
  <c r="E25" i="1"/>
  <c r="T22" i="1"/>
  <c r="Q22" i="1"/>
  <c r="O22" i="1"/>
  <c r="K22" i="1"/>
  <c r="H22" i="1"/>
  <c r="G22" i="1"/>
  <c r="F22" i="1"/>
  <c r="E22" i="1"/>
  <c r="T19" i="1"/>
  <c r="Q19" i="1"/>
  <c r="O19" i="1"/>
  <c r="K19" i="1"/>
  <c r="H19" i="1"/>
  <c r="G19" i="1"/>
  <c r="F19" i="1"/>
  <c r="E19" i="1"/>
  <c r="T16" i="1"/>
  <c r="Q16" i="1"/>
  <c r="O16" i="1"/>
  <c r="K16" i="1"/>
  <c r="H16" i="1"/>
  <c r="G16" i="1"/>
  <c r="F16" i="1"/>
  <c r="E16" i="1"/>
  <c r="T12" i="1"/>
  <c r="Q12" i="1"/>
  <c r="O12" i="1"/>
  <c r="K12" i="1"/>
  <c r="H12" i="1"/>
  <c r="G12" i="1"/>
  <c r="F12" i="1"/>
  <c r="E12" i="1"/>
  <c r="T9" i="1"/>
  <c r="Q9" i="1"/>
  <c r="O9" i="1"/>
  <c r="K9" i="1"/>
  <c r="H9" i="1"/>
  <c r="G9" i="1"/>
  <c r="F9" i="1"/>
  <c r="E9" i="1"/>
  <c r="T6" i="1"/>
  <c r="Q6" i="1"/>
  <c r="O6" i="1"/>
  <c r="K6" i="1"/>
  <c r="H6" i="1"/>
  <c r="G6" i="1"/>
  <c r="F6" i="1"/>
  <c r="E6" i="1"/>
  <c r="T3" i="1"/>
  <c r="Q3" i="1"/>
  <c r="O3" i="1"/>
  <c r="K3" i="1"/>
  <c r="H3" i="1"/>
  <c r="G3" i="1"/>
  <c r="F3" i="1"/>
  <c r="E3" i="1"/>
  <c r="D12" i="1"/>
  <c r="D16" i="1"/>
  <c r="D19" i="1"/>
  <c r="D22" i="1"/>
  <c r="D25" i="1"/>
  <c r="D28" i="1"/>
  <c r="D31" i="1"/>
  <c r="D34" i="1"/>
  <c r="D37" i="1"/>
  <c r="D40" i="1"/>
  <c r="D43" i="1"/>
  <c r="D46" i="1"/>
  <c r="D49" i="1"/>
  <c r="D52" i="1"/>
  <c r="D55" i="1"/>
  <c r="D58" i="1"/>
  <c r="D61" i="1"/>
  <c r="D64" i="1"/>
  <c r="D67" i="1"/>
  <c r="D70" i="1"/>
  <c r="D73" i="1"/>
  <c r="D91" i="1"/>
  <c r="D94" i="1"/>
  <c r="D97" i="1"/>
  <c r="D100" i="1"/>
  <c r="D103" i="1"/>
  <c r="D106" i="1"/>
  <c r="D124" i="1"/>
  <c r="D127" i="1"/>
  <c r="D130" i="1"/>
  <c r="D133" i="1"/>
  <c r="D136" i="1"/>
  <c r="D154" i="1"/>
  <c r="D157" i="1"/>
  <c r="D160" i="1"/>
  <c r="D163" i="1"/>
  <c r="D166" i="1"/>
  <c r="D169" i="1"/>
  <c r="D172" i="1"/>
  <c r="D179" i="1"/>
  <c r="D182" i="1"/>
  <c r="D185" i="1"/>
  <c r="D188" i="1"/>
  <c r="D191" i="1"/>
  <c r="D194" i="1"/>
  <c r="D197" i="1"/>
  <c r="D200" i="1"/>
  <c r="D203" i="1"/>
  <c r="D206" i="1"/>
  <c r="D209" i="1"/>
  <c r="D212" i="1"/>
  <c r="D215" i="1"/>
  <c r="D218" i="1"/>
  <c r="D221" i="1"/>
  <c r="D224" i="1"/>
  <c r="D227" i="1"/>
  <c r="D230" i="1"/>
  <c r="D233" i="1"/>
  <c r="D236" i="1"/>
  <c r="D239" i="1"/>
  <c r="D242" i="1"/>
  <c r="D245" i="1"/>
  <c r="D248" i="1"/>
  <c r="D254" i="1"/>
  <c r="D257" i="1"/>
  <c r="D6" i="1"/>
  <c r="D3" i="1"/>
  <c r="D9" i="1"/>
  <c r="CN257" i="1"/>
  <c r="CN254" i="1"/>
  <c r="CN251" i="1"/>
  <c r="CN248" i="1"/>
  <c r="CN245" i="1"/>
  <c r="CN242" i="1"/>
  <c r="CN239" i="1"/>
  <c r="CN236" i="1"/>
  <c r="CN233" i="1"/>
  <c r="CN230" i="1"/>
  <c r="CN227" i="1"/>
  <c r="CN224" i="1"/>
  <c r="CN221" i="1"/>
  <c r="CN218" i="1"/>
  <c r="CN215" i="1"/>
  <c r="CN212" i="1"/>
  <c r="CN209" i="1"/>
  <c r="CN206" i="1"/>
  <c r="CN203" i="1"/>
  <c r="CN200" i="1"/>
  <c r="CN197" i="1"/>
  <c r="CN194" i="1"/>
  <c r="CN191" i="1"/>
  <c r="CN188" i="1"/>
  <c r="CN185" i="1"/>
  <c r="CN182" i="1"/>
  <c r="CN179" i="1"/>
  <c r="CN172" i="1"/>
  <c r="CN169" i="1"/>
  <c r="CN166" i="1"/>
  <c r="CN163" i="1"/>
  <c r="CN160" i="1"/>
  <c r="CN157" i="1"/>
  <c r="CN154" i="1"/>
  <c r="CN151" i="1"/>
  <c r="CN148" i="1"/>
  <c r="CN145" i="1"/>
  <c r="CN142" i="1"/>
  <c r="CN139" i="1"/>
  <c r="CN136" i="1"/>
  <c r="CN133" i="1"/>
  <c r="CN130" i="1"/>
  <c r="CN127" i="1"/>
  <c r="CN124" i="1"/>
  <c r="CN121" i="1"/>
  <c r="CN118" i="1"/>
  <c r="CN115" i="1"/>
  <c r="CN112" i="1"/>
  <c r="CN109" i="1"/>
  <c r="CN106" i="1"/>
  <c r="CN103" i="1"/>
  <c r="CN100" i="1"/>
  <c r="CN97" i="1"/>
  <c r="CN94" i="1"/>
  <c r="CN91" i="1"/>
  <c r="CN88" i="1"/>
  <c r="CN85" i="1"/>
  <c r="CN82" i="1"/>
  <c r="CN79" i="1"/>
  <c r="CN76" i="1"/>
  <c r="CN73" i="1"/>
  <c r="CN70" i="1"/>
  <c r="CN67" i="1"/>
  <c r="CN64" i="1"/>
  <c r="CN61" i="1"/>
  <c r="CN58" i="1"/>
  <c r="CN55" i="1"/>
  <c r="CN52" i="1"/>
  <c r="CN49" i="1"/>
  <c r="CN46" i="1"/>
  <c r="CN43" i="1"/>
  <c r="CN40" i="1"/>
  <c r="CN37" i="1"/>
  <c r="CN34" i="1"/>
  <c r="CN31" i="1"/>
  <c r="CN28" i="1"/>
  <c r="CN25" i="1"/>
  <c r="CN22" i="1"/>
  <c r="CN19" i="1"/>
  <c r="CN16" i="1"/>
  <c r="CN12" i="1"/>
  <c r="CN9" i="1"/>
  <c r="CN6" i="1"/>
  <c r="CN3" i="1"/>
  <c r="AD3" i="24" a="1"/>
  <c r="AE4" i="15" a="1"/>
  <c r="AF15" i="1" a="1"/>
  <c r="Z4" i="24" a="1"/>
  <c r="AJ8" i="24" a="1"/>
  <c r="AF30" i="30" a="1"/>
  <c r="AB30" i="30" a="1"/>
  <c r="AF4" i="20" a="1"/>
  <c r="AP8" i="24" a="1"/>
  <c r="AE4" i="30" a="1"/>
  <c r="AD31" i="30" a="1"/>
  <c r="AO30" i="30" a="1"/>
  <c r="AI15" i="1" a="1"/>
  <c r="AC31" i="30" a="1"/>
  <c r="Z4" i="30" a="1"/>
  <c r="AF3" i="24" a="1"/>
  <c r="AA3" i="30" a="1"/>
  <c r="AL3" i="20" a="1"/>
  <c r="AD4" i="11" a="1"/>
  <c r="AF4" i="26" a="1"/>
  <c r="AA4" i="15" a="1"/>
  <c r="AH31" i="30" a="1"/>
  <c r="Z3" i="24" a="1"/>
  <c r="AD30" i="30" a="1"/>
  <c r="AP4" i="30" a="1"/>
  <c r="AC15" i="1" a="1"/>
  <c r="AF3" i="20" a="1"/>
  <c r="AC3" i="30" a="1"/>
  <c r="AE8" i="24" a="1"/>
  <c r="AN3" i="24" a="1"/>
  <c r="AC3" i="11" a="1"/>
  <c r="Z29" i="15" a="1"/>
  <c r="AF3" i="11" a="1"/>
  <c r="AO12" i="6" a="1"/>
  <c r="AN5" i="20" a="1"/>
  <c r="AN31" i="30" a="1"/>
  <c r="AL30" i="30" a="1"/>
  <c r="AK29" i="15" a="1"/>
  <c r="AI29" i="15" a="1"/>
  <c r="AF5" i="20" a="1"/>
  <c r="AL3" i="26" a="1"/>
  <c r="AB3" i="20" a="1"/>
  <c r="AF29" i="15" a="1"/>
  <c r="AA8" i="24" a="1"/>
  <c r="AQ15" i="1" a="1"/>
  <c r="AQ3" i="24" a="1"/>
  <c r="AK4" i="15" a="1"/>
  <c r="AB8" i="24" a="1"/>
  <c r="AC29" i="15" a="1"/>
  <c r="Z8" i="24" a="1"/>
  <c r="AM31" i="30" a="1"/>
  <c r="AB4" i="24" a="1"/>
  <c r="Z3" i="26" a="1"/>
  <c r="AO29" i="15" a="1"/>
  <c r="AB3" i="11" a="1"/>
  <c r="AG3" i="15" a="1"/>
  <c r="AN12" i="6" a="1"/>
  <c r="AB3" i="24" a="1"/>
  <c r="AO3" i="15" a="1"/>
  <c r="AQ8" i="24" a="1"/>
  <c r="AJ31" i="30" a="1"/>
  <c r="Z4" i="26" a="1"/>
  <c r="AF8" i="24" a="1"/>
  <c r="AN3" i="11" a="1"/>
  <c r="AC3" i="15" a="1"/>
  <c r="AO3" i="26" a="1"/>
  <c r="AP5" i="24" a="1"/>
  <c r="AO3" i="20" a="1"/>
  <c r="AQ31" i="30" a="1"/>
  <c r="AP29" i="15" a="1"/>
  <c r="AN4" i="26" a="1"/>
  <c r="AD3" i="26" a="1"/>
  <c r="AB3" i="26" a="1"/>
  <c r="AL8" i="24" a="1"/>
  <c r="AA12" i="6" a="1"/>
  <c r="AK15" i="1" a="1"/>
  <c r="AD8" i="24" a="1"/>
  <c r="AA31" i="30" a="1"/>
  <c r="AL3" i="11" a="1"/>
  <c r="AN5" i="30" a="1"/>
  <c r="AE3" i="20" a="1"/>
  <c r="Z31" i="30" a="1"/>
  <c r="AO8" i="24" a="1"/>
  <c r="AM4" i="15" a="1"/>
  <c r="AD12" i="6" a="1"/>
  <c r="AH8" i="24" a="1"/>
  <c r="AA4" i="30" a="1"/>
  <c r="AI4" i="30" a="1"/>
  <c r="AH3" i="26" a="1"/>
  <c r="AA15" i="1" a="1"/>
  <c r="AG30" i="30" a="1"/>
  <c r="AL4" i="24" a="1"/>
  <c r="AJ29" i="15" a="1"/>
  <c r="AG15" i="1" a="1"/>
  <c r="AJ3" i="11" a="1"/>
  <c r="AE15" i="1" a="1"/>
  <c r="AH4" i="11" a="1"/>
  <c r="Z12" i="6" a="1"/>
  <c r="AK3" i="15" a="1"/>
  <c r="AP4" i="11" a="1"/>
  <c r="AE29" i="15" a="1"/>
  <c r="AM29" i="15" a="1"/>
  <c r="AL5" i="24" a="1"/>
  <c r="AP3" i="30" a="1"/>
  <c r="AH4" i="30" a="1"/>
  <c r="AN3" i="26" a="1"/>
  <c r="AE3" i="30" a="1"/>
  <c r="AQ30" i="30" a="1"/>
  <c r="AQ3" i="11" a="1"/>
  <c r="AO4" i="11" a="1"/>
  <c r="AA4" i="11" a="1"/>
  <c r="AP3" i="24" a="1"/>
  <c r="AH3" i="20" a="1"/>
  <c r="AJ3" i="30" a="1"/>
  <c r="AH15" i="1" a="1"/>
  <c r="AM15" i="1" a="1"/>
  <c r="AJ5" i="20" a="1"/>
  <c r="AH5" i="24" a="1"/>
  <c r="AK12" i="6" a="1"/>
  <c r="AB12" i="6" a="1"/>
  <c r="AF3" i="26" a="1"/>
  <c r="AD3" i="20" a="1"/>
  <c r="AF4" i="24" a="1"/>
  <c r="AB4" i="26" a="1"/>
  <c r="AE31" i="30" a="1"/>
  <c r="AD29" i="15" a="1"/>
  <c r="AA3" i="15" a="1"/>
  <c r="AI3" i="15" a="1"/>
  <c r="AH12" i="6" a="1"/>
  <c r="AC8" i="24" a="1"/>
  <c r="AH3" i="11" a="1"/>
  <c r="AD4" i="30" a="1"/>
  <c r="AQ3" i="15" a="1"/>
  <c r="AP15" i="1" a="1"/>
  <c r="AB3" i="30" a="1"/>
  <c r="AA29" i="15" a="1"/>
  <c r="AN30" i="30" a="1"/>
  <c r="AG3" i="11" a="1"/>
  <c r="AP12" i="6" a="1"/>
  <c r="AK31" i="30" a="1"/>
  <c r="AD4" i="24" a="1"/>
  <c r="AC12" i="6" a="1"/>
  <c r="AF4" i="11" a="1"/>
  <c r="Z3" i="30" a="1"/>
  <c r="AI12" i="6" a="1"/>
  <c r="AF12" i="6" a="1"/>
  <c r="Z15" i="1" a="1"/>
  <c r="AL4" i="11" a="1"/>
  <c r="AH4" i="24" a="1"/>
  <c r="AJ4" i="20" a="1"/>
  <c r="AG3" i="30" a="1"/>
  <c r="AG29" i="15" a="1"/>
  <c r="AM12" i="6" a="1"/>
  <c r="Z3" i="20" a="1"/>
  <c r="AG12" i="6" a="1"/>
  <c r="AP30" i="30" a="1"/>
  <c r="AL29" i="15" a="1"/>
  <c r="AJ12" i="6" a="1"/>
  <c r="AN15" i="1" a="1"/>
  <c r="AD3" i="30" a="1"/>
  <c r="AF3" i="30" a="1"/>
  <c r="AM3" i="30" a="1"/>
  <c r="AN29" i="15" a="1"/>
  <c r="AC30" i="30" a="1"/>
  <c r="AL12" i="6" a="1"/>
  <c r="AE3" i="15" a="1"/>
  <c r="AP3" i="26" a="1"/>
  <c r="AJ3" i="24" a="1"/>
  <c r="AQ29" i="15" a="1"/>
  <c r="AQ3" i="30" a="1"/>
  <c r="AN4" i="24" a="1"/>
  <c r="AP31" i="30" a="1"/>
  <c r="AO31" i="30" a="1"/>
  <c r="AB15" i="1" a="1"/>
  <c r="AM4" i="30" a="1"/>
  <c r="AK30" i="30" a="1"/>
  <c r="Z4" i="11" a="1"/>
  <c r="Z3" i="11" a="1"/>
  <c r="AF31" i="30" a="1"/>
  <c r="AE12" i="6" a="1"/>
  <c r="AH3" i="24" a="1"/>
  <c r="AP3" i="11" a="1"/>
  <c r="AD15" i="1" a="1"/>
  <c r="AQ4" i="30" a="1"/>
  <c r="AN3" i="15" a="1"/>
  <c r="AJ30" i="30" a="1"/>
  <c r="AJ4" i="26" a="1"/>
  <c r="AI3" i="30" a="1"/>
  <c r="AO15" i="1" a="1"/>
  <c r="AK3" i="30" a="1"/>
  <c r="AB4" i="11" a="1"/>
  <c r="AC3" i="20" a="1"/>
  <c r="AI30" i="30" a="1"/>
  <c r="AD3" i="11" a="1"/>
  <c r="AN8" i="24" a="1"/>
  <c r="AE4" i="11" a="1"/>
  <c r="AM8" i="24" a="1"/>
  <c r="AL31" i="30" a="1"/>
  <c r="AE30" i="30" a="1"/>
  <c r="AQ12" i="6" a="1"/>
  <c r="AJ15" i="1" a="1"/>
  <c r="AB29" i="15" a="1"/>
  <c r="AK3" i="11" a="1"/>
  <c r="AM3" i="15" a="1"/>
  <c r="AM30" i="30" a="1"/>
  <c r="AB4" i="20" a="1"/>
  <c r="AL3" i="24" a="1"/>
  <c r="AH3" i="30" a="1"/>
  <c r="AN3" i="30" a="1"/>
  <c r="AP3" i="20" a="1"/>
  <c r="AI8" i="24" a="1"/>
  <c r="AB5" i="20" a="1"/>
  <c r="AN4" i="20" a="1"/>
  <c r="AB31" i="30" a="1"/>
  <c r="AG8" i="24" a="1"/>
  <c r="AG31" i="30" a="1"/>
  <c r="AO3" i="11" a="1"/>
  <c r="AJ3" i="26" a="1"/>
  <c r="AA3" i="20" a="1"/>
  <c r="AA30" i="30" a="1"/>
  <c r="AO3" i="30" a="1"/>
  <c r="AK8" i="24" a="1"/>
  <c r="AL4" i="30" a="1"/>
  <c r="AH29" i="15" a="1"/>
  <c r="AH30" i="30" a="1"/>
  <c r="AJ4" i="24" a="1"/>
  <c r="AL15" i="1" a="1"/>
  <c r="AI31" i="30" a="1"/>
  <c r="E40" i="32" l="1"/>
  <c r="T85" i="33"/>
  <c r="F86" i="33" s="1"/>
  <c r="B14" i="8"/>
  <c r="T85" i="4"/>
  <c r="AD30" i="30"/>
  <c r="AL30" i="30"/>
  <c r="AN31" i="30"/>
  <c r="AA30" i="30"/>
  <c r="AE30" i="30"/>
  <c r="AI30" i="30"/>
  <c r="AM30" i="30"/>
  <c r="AQ30" i="30"/>
  <c r="AC31" i="30"/>
  <c r="AG31" i="30"/>
  <c r="AK31" i="30"/>
  <c r="AO31" i="30"/>
  <c r="AH30" i="30"/>
  <c r="AF31" i="30"/>
  <c r="AB30" i="30"/>
  <c r="AF30" i="30"/>
  <c r="AJ30" i="30"/>
  <c r="AN30" i="30"/>
  <c r="Z31" i="30"/>
  <c r="AD31" i="30"/>
  <c r="AH31" i="30"/>
  <c r="AL31" i="30"/>
  <c r="AP31" i="30"/>
  <c r="AJ31" i="30"/>
  <c r="AP30" i="30"/>
  <c r="AC30" i="30"/>
  <c r="AG30" i="30"/>
  <c r="AK30" i="30"/>
  <c r="AO30" i="30"/>
  <c r="AA31" i="30"/>
  <c r="AE31" i="30"/>
  <c r="AI31" i="30"/>
  <c r="AM31" i="30"/>
  <c r="AQ31" i="30"/>
  <c r="AB31" i="30"/>
  <c r="B14" i="28"/>
  <c r="C6" i="31"/>
  <c r="C7" i="31"/>
  <c r="C5" i="31"/>
  <c r="C11" i="31"/>
  <c r="C12" i="31"/>
  <c r="C2" i="31"/>
  <c r="C13" i="31"/>
  <c r="C3" i="31"/>
  <c r="C14" i="31"/>
  <c r="C4" i="31"/>
  <c r="C15" i="31"/>
  <c r="C8" i="31"/>
  <c r="C16" i="31"/>
  <c r="C9" i="31"/>
  <c r="C17" i="31"/>
  <c r="C10" i="31"/>
  <c r="C19" i="31"/>
  <c r="W6" i="30"/>
  <c r="AS3" i="30"/>
  <c r="CI3" i="30" s="1"/>
  <c r="BN4" i="30"/>
  <c r="AN5" i="30"/>
  <c r="AK3" i="30"/>
  <c r="AE4" i="30"/>
  <c r="AI4" i="30"/>
  <c r="AM4" i="30"/>
  <c r="AO3" i="30"/>
  <c r="AC3" i="30"/>
  <c r="AP3" i="30"/>
  <c r="AA4" i="30"/>
  <c r="AQ4" i="30"/>
  <c r="AG3" i="30"/>
  <c r="Z3" i="30"/>
  <c r="AD3" i="30"/>
  <c r="AH3" i="30"/>
  <c r="AA3" i="30"/>
  <c r="AE3" i="30"/>
  <c r="AI3" i="30"/>
  <c r="AM3" i="30"/>
  <c r="AQ3" i="30"/>
  <c r="AB3" i="30"/>
  <c r="AF3" i="30"/>
  <c r="AJ3" i="30"/>
  <c r="AN3" i="30"/>
  <c r="Z4" i="30"/>
  <c r="AD4" i="30"/>
  <c r="AH4" i="30"/>
  <c r="AL4" i="30"/>
  <c r="AP4" i="30"/>
  <c r="BN5" i="30"/>
  <c r="CH3" i="30"/>
  <c r="AR4" i="30"/>
  <c r="AS4" i="30" s="1"/>
  <c r="AF4" i="26"/>
  <c r="AO3" i="26"/>
  <c r="Z3" i="26"/>
  <c r="AP3" i="26"/>
  <c r="AJ4" i="26"/>
  <c r="AD3" i="26"/>
  <c r="AN4" i="26"/>
  <c r="AL3" i="26"/>
  <c r="AH3" i="26"/>
  <c r="AB4" i="26"/>
  <c r="AB3" i="26"/>
  <c r="AF3" i="26"/>
  <c r="AJ3" i="26"/>
  <c r="AN3" i="26"/>
  <c r="Z4" i="26"/>
  <c r="CH3" i="26"/>
  <c r="W5" i="26"/>
  <c r="C3" i="25"/>
  <c r="C4" i="25"/>
  <c r="C5" i="25"/>
  <c r="C11" i="25"/>
  <c r="C12" i="25"/>
  <c r="C13" i="25"/>
  <c r="C6" i="25"/>
  <c r="C14" i="25"/>
  <c r="C7" i="25"/>
  <c r="C15" i="25"/>
  <c r="C8" i="25"/>
  <c r="C17" i="25"/>
  <c r="C9" i="25"/>
  <c r="C18" i="25"/>
  <c r="C2" i="25"/>
  <c r="C10" i="25"/>
  <c r="C19" i="25"/>
  <c r="AJ8" i="24"/>
  <c r="AC8" i="24"/>
  <c r="AG8" i="24"/>
  <c r="AK8" i="24"/>
  <c r="AO8" i="24"/>
  <c r="AF8" i="24"/>
  <c r="Z8" i="24"/>
  <c r="AD8" i="24"/>
  <c r="AH8" i="24"/>
  <c r="AL8" i="24"/>
  <c r="AP8" i="24"/>
  <c r="AN8" i="24"/>
  <c r="AA8" i="24"/>
  <c r="AE8" i="24"/>
  <c r="AI8" i="24"/>
  <c r="AM8" i="24"/>
  <c r="AQ8" i="24"/>
  <c r="AB8" i="24"/>
  <c r="W6" i="24"/>
  <c r="CI3" i="24"/>
  <c r="AP5" i="24"/>
  <c r="AQ3" i="24"/>
  <c r="AH5" i="24"/>
  <c r="AL5" i="24"/>
  <c r="AB3" i="24"/>
  <c r="AF3" i="24"/>
  <c r="AJ3" i="24"/>
  <c r="AN3" i="24"/>
  <c r="Z4" i="24"/>
  <c r="AD4" i="24"/>
  <c r="AH4" i="24"/>
  <c r="AL4" i="24"/>
  <c r="Z3" i="24"/>
  <c r="AD3" i="24"/>
  <c r="AH3" i="24"/>
  <c r="AL3" i="24"/>
  <c r="AP3" i="24"/>
  <c r="AB4" i="24"/>
  <c r="AF4" i="24"/>
  <c r="AJ4" i="24"/>
  <c r="AN4" i="24"/>
  <c r="BN5" i="24"/>
  <c r="BN4" i="24"/>
  <c r="CH3" i="24"/>
  <c r="B14" i="22"/>
  <c r="C3" i="21"/>
  <c r="C4" i="21"/>
  <c r="C6" i="21"/>
  <c r="C9" i="21"/>
  <c r="C11" i="21"/>
  <c r="C12" i="21"/>
  <c r="C14" i="21"/>
  <c r="C19" i="21"/>
  <c r="C8" i="21"/>
  <c r="C16" i="21"/>
  <c r="C5" i="21"/>
  <c r="C13" i="21"/>
  <c r="C2" i="21"/>
  <c r="C10" i="21"/>
  <c r="C18" i="21"/>
  <c r="C7" i="21"/>
  <c r="C15" i="21"/>
  <c r="AR5" i="20"/>
  <c r="AS5" i="20" s="1"/>
  <c r="AO3" i="20"/>
  <c r="AL3" i="20"/>
  <c r="AB4" i="20"/>
  <c r="AN5" i="20"/>
  <c r="AA3" i="20"/>
  <c r="AE3" i="20"/>
  <c r="AH3" i="20"/>
  <c r="AF4" i="20"/>
  <c r="AB3" i="20"/>
  <c r="AF3" i="20"/>
  <c r="AF5" i="20"/>
  <c r="AD3" i="20"/>
  <c r="AJ4" i="20"/>
  <c r="AB5" i="20"/>
  <c r="AC3" i="20"/>
  <c r="Z3" i="20"/>
  <c r="AP3" i="20"/>
  <c r="AN4" i="20"/>
  <c r="AJ5" i="20"/>
  <c r="W6" i="20"/>
  <c r="CH3" i="20"/>
  <c r="B14" i="18"/>
  <c r="C3" i="16"/>
  <c r="C6" i="16"/>
  <c r="C4" i="16"/>
  <c r="C9" i="16"/>
  <c r="C11" i="16"/>
  <c r="C12" i="16"/>
  <c r="C14" i="16"/>
  <c r="C19" i="16"/>
  <c r="C8" i="16"/>
  <c r="C16" i="16"/>
  <c r="C5" i="16"/>
  <c r="C13" i="16"/>
  <c r="C2" i="16"/>
  <c r="C10" i="16"/>
  <c r="C18" i="16"/>
  <c r="C7" i="16"/>
  <c r="C15" i="16"/>
  <c r="AF29" i="15"/>
  <c r="AC29" i="15"/>
  <c r="AG29" i="15"/>
  <c r="AK29" i="15"/>
  <c r="AO29" i="15"/>
  <c r="AB29" i="15"/>
  <c r="AN29" i="15"/>
  <c r="Z29" i="15"/>
  <c r="AD29" i="15"/>
  <c r="AH29" i="15"/>
  <c r="AL29" i="15"/>
  <c r="AP29" i="15"/>
  <c r="AA29" i="15"/>
  <c r="AE29" i="15"/>
  <c r="AI29" i="15"/>
  <c r="AM29" i="15"/>
  <c r="AQ29" i="15"/>
  <c r="AJ29" i="15"/>
  <c r="AN3" i="15"/>
  <c r="AK4" i="15"/>
  <c r="AC3" i="15"/>
  <c r="AK3" i="15"/>
  <c r="AA4" i="15"/>
  <c r="AM4" i="15"/>
  <c r="AG3" i="15"/>
  <c r="AO3" i="15"/>
  <c r="AE4" i="15"/>
  <c r="AQ3" i="15"/>
  <c r="AE3" i="15"/>
  <c r="AM3" i="15"/>
  <c r="AA3" i="15"/>
  <c r="AI3" i="15"/>
  <c r="CH3" i="15"/>
  <c r="BN4" i="15"/>
  <c r="AR4" i="15"/>
  <c r="AS4" i="15" s="1"/>
  <c r="W5" i="15"/>
  <c r="B14" i="13"/>
  <c r="C6" i="12"/>
  <c r="C8" i="12"/>
  <c r="C9" i="12"/>
  <c r="C7" i="12"/>
  <c r="C2" i="12"/>
  <c r="C12" i="12"/>
  <c r="C3" i="12"/>
  <c r="C14" i="12"/>
  <c r="C4" i="12"/>
  <c r="C16" i="12"/>
  <c r="C5" i="12"/>
  <c r="C17" i="12"/>
  <c r="C11" i="12"/>
  <c r="C19" i="12"/>
  <c r="C13" i="12"/>
  <c r="C10" i="12"/>
  <c r="C18" i="12"/>
  <c r="AN12" i="6"/>
  <c r="AC12" i="6"/>
  <c r="AG12" i="6"/>
  <c r="AK12" i="6"/>
  <c r="AO12" i="6"/>
  <c r="AB12" i="6"/>
  <c r="Z12" i="6"/>
  <c r="AD12" i="6"/>
  <c r="AH12" i="6"/>
  <c r="AL12" i="6"/>
  <c r="AP12" i="6"/>
  <c r="AJ12" i="6"/>
  <c r="AA12" i="6"/>
  <c r="AE12" i="6"/>
  <c r="AI12" i="6"/>
  <c r="AM12" i="6"/>
  <c r="AQ12" i="6"/>
  <c r="AF12" i="6"/>
  <c r="AQ3" i="11"/>
  <c r="AO4" i="11"/>
  <c r="AJ3" i="11"/>
  <c r="AL4" i="11"/>
  <c r="AF3" i="11"/>
  <c r="AH4" i="11"/>
  <c r="AC3" i="11"/>
  <c r="AG3" i="11"/>
  <c r="AK3" i="11"/>
  <c r="AO3" i="11"/>
  <c r="AA4" i="11"/>
  <c r="AE4" i="11"/>
  <c r="Z4" i="11"/>
  <c r="Z3" i="11"/>
  <c r="AD3" i="11"/>
  <c r="AH3" i="11"/>
  <c r="AL3" i="11"/>
  <c r="AP3" i="11"/>
  <c r="AB4" i="11"/>
  <c r="AF4" i="11"/>
  <c r="AB3" i="11"/>
  <c r="AD4" i="11"/>
  <c r="AN3" i="11"/>
  <c r="AP4" i="11"/>
  <c r="W5" i="11"/>
  <c r="BN4" i="11"/>
  <c r="CH3" i="11"/>
  <c r="AR4" i="11"/>
  <c r="AS4" i="11" s="1"/>
  <c r="B14" i="9"/>
  <c r="AB15" i="1"/>
  <c r="AF15" i="1"/>
  <c r="AJ15" i="1"/>
  <c r="AN15" i="1"/>
  <c r="AC15" i="1"/>
  <c r="AG15" i="1"/>
  <c r="AK15" i="1"/>
  <c r="AO15" i="1"/>
  <c r="Z15" i="1"/>
  <c r="AP15" i="1"/>
  <c r="AD15" i="1"/>
  <c r="AL15" i="1"/>
  <c r="AA15" i="1"/>
  <c r="AE15" i="1"/>
  <c r="AI15" i="1"/>
  <c r="AM15" i="1"/>
  <c r="AQ15" i="1"/>
  <c r="AH15" i="1"/>
  <c r="C9" i="7"/>
  <c r="C17" i="7"/>
  <c r="C10" i="7"/>
  <c r="C18" i="7"/>
  <c r="C11" i="7"/>
  <c r="C19" i="7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2" i="1"/>
  <c r="Y11" i="1"/>
  <c r="Y10" i="1"/>
  <c r="Y9" i="1"/>
  <c r="Y8" i="1"/>
  <c r="Y7" i="1"/>
  <c r="Y6" i="1"/>
  <c r="Y5" i="1"/>
  <c r="Y4" i="1"/>
  <c r="Y3" i="1"/>
  <c r="W4" i="1"/>
  <c r="W5" i="1" s="1"/>
  <c r="AU178" i="1"/>
  <c r="AT178" i="1"/>
  <c r="AU177" i="1"/>
  <c r="AT177" i="1"/>
  <c r="AU176" i="1"/>
  <c r="AT176" i="1"/>
  <c r="AU175" i="1"/>
  <c r="AT175" i="1"/>
  <c r="AU174" i="1"/>
  <c r="AT174" i="1"/>
  <c r="AU173" i="1"/>
  <c r="AT173" i="1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K257" i="1"/>
  <c r="CJ257" i="1"/>
  <c r="CK254" i="1"/>
  <c r="CJ254" i="1"/>
  <c r="CK251" i="1"/>
  <c r="CJ251" i="1"/>
  <c r="CK248" i="1"/>
  <c r="CJ248" i="1"/>
  <c r="CK245" i="1"/>
  <c r="CJ245" i="1"/>
  <c r="CK242" i="1"/>
  <c r="CJ242" i="1"/>
  <c r="CK239" i="1"/>
  <c r="CJ239" i="1"/>
  <c r="CK236" i="1"/>
  <c r="CJ236" i="1"/>
  <c r="CK233" i="1"/>
  <c r="CJ233" i="1"/>
  <c r="CK230" i="1"/>
  <c r="CJ230" i="1"/>
  <c r="CK227" i="1"/>
  <c r="CJ227" i="1"/>
  <c r="CK224" i="1"/>
  <c r="CJ224" i="1"/>
  <c r="CK221" i="1"/>
  <c r="CJ221" i="1"/>
  <c r="CK218" i="1"/>
  <c r="CJ218" i="1"/>
  <c r="CK215" i="1"/>
  <c r="CJ215" i="1"/>
  <c r="CK212" i="1"/>
  <c r="CJ212" i="1"/>
  <c r="CK209" i="1"/>
  <c r="CJ209" i="1"/>
  <c r="CK206" i="1"/>
  <c r="CJ206" i="1"/>
  <c r="CK203" i="1"/>
  <c r="CJ203" i="1"/>
  <c r="CK200" i="1"/>
  <c r="CJ200" i="1"/>
  <c r="CK197" i="1"/>
  <c r="CJ197" i="1"/>
  <c r="CK194" i="1"/>
  <c r="CJ194" i="1"/>
  <c r="CK191" i="1"/>
  <c r="CJ191" i="1"/>
  <c r="CK188" i="1"/>
  <c r="CJ188" i="1"/>
  <c r="CK185" i="1"/>
  <c r="CJ185" i="1"/>
  <c r="CK182" i="1"/>
  <c r="CJ182" i="1"/>
  <c r="CK179" i="1"/>
  <c r="CJ179" i="1"/>
  <c r="CK172" i="1"/>
  <c r="CJ172" i="1"/>
  <c r="CK169" i="1"/>
  <c r="CJ169" i="1"/>
  <c r="CK166" i="1"/>
  <c r="CJ166" i="1"/>
  <c r="CK163" i="1"/>
  <c r="CJ163" i="1"/>
  <c r="CK160" i="1"/>
  <c r="CJ160" i="1"/>
  <c r="CK157" i="1"/>
  <c r="CJ157" i="1"/>
  <c r="CK154" i="1"/>
  <c r="CJ154" i="1"/>
  <c r="CK151" i="1"/>
  <c r="CJ151" i="1"/>
  <c r="CK148" i="1"/>
  <c r="CJ148" i="1"/>
  <c r="CK145" i="1"/>
  <c r="CJ145" i="1"/>
  <c r="CK142" i="1"/>
  <c r="CJ142" i="1"/>
  <c r="CK139" i="1"/>
  <c r="CJ139" i="1"/>
  <c r="CK136" i="1"/>
  <c r="CJ136" i="1"/>
  <c r="CK133" i="1"/>
  <c r="CJ133" i="1"/>
  <c r="CK130" i="1"/>
  <c r="CJ130" i="1"/>
  <c r="CK127" i="1"/>
  <c r="CJ127" i="1"/>
  <c r="CK124" i="1"/>
  <c r="CJ124" i="1"/>
  <c r="CK121" i="1"/>
  <c r="CJ121" i="1"/>
  <c r="CK118" i="1"/>
  <c r="CJ118" i="1"/>
  <c r="CK115" i="1"/>
  <c r="CJ115" i="1"/>
  <c r="CK112" i="1"/>
  <c r="CJ112" i="1"/>
  <c r="CK109" i="1"/>
  <c r="CJ109" i="1"/>
  <c r="CK106" i="1"/>
  <c r="CJ106" i="1"/>
  <c r="CK103" i="1"/>
  <c r="CJ103" i="1"/>
  <c r="CK100" i="1"/>
  <c r="CJ100" i="1"/>
  <c r="CK97" i="1"/>
  <c r="CJ97" i="1"/>
  <c r="CK94" i="1"/>
  <c r="CJ94" i="1"/>
  <c r="CK91" i="1"/>
  <c r="CJ91" i="1"/>
  <c r="CK88" i="1"/>
  <c r="CJ88" i="1"/>
  <c r="CK85" i="1"/>
  <c r="CJ85" i="1"/>
  <c r="CK82" i="1"/>
  <c r="CJ82" i="1"/>
  <c r="CK79" i="1"/>
  <c r="CJ79" i="1"/>
  <c r="CK76" i="1"/>
  <c r="CJ76" i="1"/>
  <c r="CK73" i="1"/>
  <c r="CJ73" i="1"/>
  <c r="CK70" i="1"/>
  <c r="CJ70" i="1"/>
  <c r="CK67" i="1"/>
  <c r="CJ67" i="1"/>
  <c r="CK64" i="1"/>
  <c r="CJ64" i="1"/>
  <c r="CK61" i="1"/>
  <c r="CJ61" i="1"/>
  <c r="CK58" i="1"/>
  <c r="CJ58" i="1"/>
  <c r="CK55" i="1"/>
  <c r="CJ55" i="1"/>
  <c r="CK52" i="1"/>
  <c r="CJ52" i="1"/>
  <c r="CK49" i="1"/>
  <c r="CJ49" i="1"/>
  <c r="CK46" i="1"/>
  <c r="CJ46" i="1"/>
  <c r="CK43" i="1"/>
  <c r="CJ43" i="1"/>
  <c r="CK40" i="1"/>
  <c r="CJ40" i="1"/>
  <c r="CK37" i="1"/>
  <c r="CJ37" i="1"/>
  <c r="CK34" i="1"/>
  <c r="CJ34" i="1"/>
  <c r="CK31" i="1"/>
  <c r="CJ31" i="1"/>
  <c r="CK28" i="1"/>
  <c r="CJ28" i="1"/>
  <c r="CK25" i="1"/>
  <c r="CJ25" i="1"/>
  <c r="CK22" i="1"/>
  <c r="CJ22" i="1"/>
  <c r="CK19" i="1"/>
  <c r="CJ19" i="1"/>
  <c r="CK16" i="1"/>
  <c r="CJ16" i="1"/>
  <c r="CK12" i="1"/>
  <c r="CJ12" i="1"/>
  <c r="CK9" i="1"/>
  <c r="CJ9" i="1"/>
  <c r="CK6" i="1"/>
  <c r="CJ6" i="1"/>
  <c r="CK3" i="1"/>
  <c r="CJ3" i="1"/>
  <c r="BN3" i="1"/>
  <c r="AU259" i="1"/>
  <c r="AT259" i="1"/>
  <c r="AU258" i="1"/>
  <c r="AT258" i="1"/>
  <c r="AU257" i="1"/>
  <c r="AT257" i="1"/>
  <c r="AU256" i="1"/>
  <c r="AT256" i="1"/>
  <c r="AU255" i="1"/>
  <c r="AT255" i="1"/>
  <c r="AU254" i="1"/>
  <c r="AT254" i="1"/>
  <c r="AU253" i="1"/>
  <c r="AT253" i="1"/>
  <c r="AU252" i="1"/>
  <c r="AT252" i="1"/>
  <c r="AU251" i="1"/>
  <c r="AT251" i="1"/>
  <c r="AU250" i="1"/>
  <c r="AT250" i="1"/>
  <c r="AU249" i="1"/>
  <c r="AT249" i="1"/>
  <c r="AU248" i="1"/>
  <c r="AT248" i="1"/>
  <c r="AU247" i="1"/>
  <c r="AT247" i="1"/>
  <c r="AU246" i="1"/>
  <c r="AT246" i="1"/>
  <c r="AU245" i="1"/>
  <c r="AT245" i="1"/>
  <c r="AU244" i="1"/>
  <c r="AT244" i="1"/>
  <c r="AU243" i="1"/>
  <c r="AT243" i="1"/>
  <c r="AU242" i="1"/>
  <c r="AT242" i="1"/>
  <c r="AU241" i="1"/>
  <c r="AT241" i="1"/>
  <c r="AU240" i="1"/>
  <c r="AT240" i="1"/>
  <c r="AU239" i="1"/>
  <c r="AT239" i="1"/>
  <c r="AU238" i="1"/>
  <c r="AT238" i="1"/>
  <c r="AU237" i="1"/>
  <c r="AT237" i="1"/>
  <c r="AU236" i="1"/>
  <c r="AT236" i="1"/>
  <c r="AU235" i="1"/>
  <c r="AT235" i="1"/>
  <c r="AU234" i="1"/>
  <c r="AT234" i="1"/>
  <c r="AU233" i="1"/>
  <c r="AT233" i="1"/>
  <c r="AU232" i="1"/>
  <c r="AT232" i="1"/>
  <c r="AU231" i="1"/>
  <c r="AT231" i="1"/>
  <c r="AU230" i="1"/>
  <c r="AT230" i="1"/>
  <c r="AU229" i="1"/>
  <c r="AT229" i="1"/>
  <c r="AU228" i="1"/>
  <c r="AT228" i="1"/>
  <c r="AU227" i="1"/>
  <c r="AT227" i="1"/>
  <c r="AU226" i="1"/>
  <c r="AT226" i="1"/>
  <c r="AU225" i="1"/>
  <c r="AT225" i="1"/>
  <c r="AU224" i="1"/>
  <c r="AT224" i="1"/>
  <c r="AU223" i="1"/>
  <c r="AT223" i="1"/>
  <c r="AU222" i="1"/>
  <c r="AT222" i="1"/>
  <c r="AU221" i="1"/>
  <c r="AT221" i="1"/>
  <c r="AU220" i="1"/>
  <c r="AT220" i="1"/>
  <c r="AU219" i="1"/>
  <c r="AT219" i="1"/>
  <c r="AU218" i="1"/>
  <c r="AT218" i="1"/>
  <c r="AU217" i="1"/>
  <c r="AT217" i="1"/>
  <c r="AU216" i="1"/>
  <c r="AT216" i="1"/>
  <c r="AU215" i="1"/>
  <c r="AT215" i="1"/>
  <c r="AU214" i="1"/>
  <c r="AT214" i="1"/>
  <c r="AU213" i="1"/>
  <c r="AT213" i="1"/>
  <c r="AU212" i="1"/>
  <c r="AT212" i="1"/>
  <c r="AU211" i="1"/>
  <c r="AT211" i="1"/>
  <c r="AU210" i="1"/>
  <c r="AT210" i="1"/>
  <c r="AU209" i="1"/>
  <c r="AT209" i="1"/>
  <c r="AU208" i="1"/>
  <c r="AT208" i="1"/>
  <c r="AU207" i="1"/>
  <c r="AT207" i="1"/>
  <c r="AU206" i="1"/>
  <c r="AT206" i="1"/>
  <c r="AU205" i="1"/>
  <c r="AT205" i="1"/>
  <c r="AU204" i="1"/>
  <c r="AT204" i="1"/>
  <c r="AU203" i="1"/>
  <c r="AT203" i="1"/>
  <c r="AU202" i="1"/>
  <c r="AT202" i="1"/>
  <c r="AU201" i="1"/>
  <c r="AT201" i="1"/>
  <c r="AU200" i="1"/>
  <c r="AT200" i="1"/>
  <c r="AU199" i="1"/>
  <c r="AT199" i="1"/>
  <c r="AU198" i="1"/>
  <c r="AT198" i="1"/>
  <c r="AU197" i="1"/>
  <c r="AT197" i="1"/>
  <c r="AU196" i="1"/>
  <c r="AT196" i="1"/>
  <c r="AU195" i="1"/>
  <c r="AT195" i="1"/>
  <c r="AU194" i="1"/>
  <c r="AT194" i="1"/>
  <c r="AU193" i="1"/>
  <c r="AT193" i="1"/>
  <c r="AU192" i="1"/>
  <c r="AT192" i="1"/>
  <c r="AU191" i="1"/>
  <c r="AT191" i="1"/>
  <c r="AU190" i="1"/>
  <c r="AT190" i="1"/>
  <c r="AU189" i="1"/>
  <c r="AT189" i="1"/>
  <c r="AU188" i="1"/>
  <c r="AT188" i="1"/>
  <c r="AU187" i="1"/>
  <c r="AT187" i="1"/>
  <c r="AU186" i="1"/>
  <c r="AT186" i="1"/>
  <c r="AU185" i="1"/>
  <c r="AT185" i="1"/>
  <c r="AU184" i="1"/>
  <c r="AT184" i="1"/>
  <c r="AU183" i="1"/>
  <c r="AT183" i="1"/>
  <c r="AU182" i="1"/>
  <c r="AT182" i="1"/>
  <c r="AU181" i="1"/>
  <c r="AT181" i="1"/>
  <c r="AU180" i="1"/>
  <c r="AT180" i="1"/>
  <c r="AU179" i="1"/>
  <c r="AT179" i="1"/>
  <c r="AU172" i="1"/>
  <c r="AT172" i="1"/>
  <c r="AU171" i="1"/>
  <c r="AT171" i="1"/>
  <c r="AU170" i="1"/>
  <c r="AT170" i="1"/>
  <c r="AU169" i="1"/>
  <c r="AT169" i="1"/>
  <c r="AU168" i="1"/>
  <c r="AT168" i="1"/>
  <c r="AU167" i="1"/>
  <c r="AT167" i="1"/>
  <c r="AU166" i="1"/>
  <c r="AT166" i="1"/>
  <c r="AU165" i="1"/>
  <c r="AT165" i="1"/>
  <c r="AU164" i="1"/>
  <c r="AT164" i="1"/>
  <c r="AU163" i="1"/>
  <c r="AT163" i="1"/>
  <c r="AU162" i="1"/>
  <c r="AT162" i="1"/>
  <c r="AU161" i="1"/>
  <c r="AT161" i="1"/>
  <c r="AU160" i="1"/>
  <c r="AT160" i="1"/>
  <c r="AU159" i="1"/>
  <c r="AT159" i="1"/>
  <c r="AU158" i="1"/>
  <c r="AT158" i="1"/>
  <c r="AU157" i="1"/>
  <c r="AT157" i="1"/>
  <c r="AU156" i="1"/>
  <c r="AT156" i="1"/>
  <c r="AU155" i="1"/>
  <c r="AT155" i="1"/>
  <c r="AU154" i="1"/>
  <c r="AT154" i="1"/>
  <c r="AU153" i="1"/>
  <c r="AT153" i="1"/>
  <c r="AU152" i="1"/>
  <c r="AT152" i="1"/>
  <c r="AU151" i="1"/>
  <c r="AT151" i="1"/>
  <c r="AU150" i="1"/>
  <c r="AT150" i="1"/>
  <c r="AU149" i="1"/>
  <c r="AT149" i="1"/>
  <c r="AU148" i="1"/>
  <c r="AT148" i="1"/>
  <c r="AU147" i="1"/>
  <c r="AT147" i="1"/>
  <c r="AU146" i="1"/>
  <c r="AT146" i="1"/>
  <c r="AU145" i="1"/>
  <c r="AT145" i="1"/>
  <c r="AU144" i="1"/>
  <c r="AT144" i="1"/>
  <c r="AU143" i="1"/>
  <c r="AT143" i="1"/>
  <c r="AU142" i="1"/>
  <c r="AT142" i="1"/>
  <c r="AU141" i="1"/>
  <c r="AT141" i="1"/>
  <c r="AU140" i="1"/>
  <c r="AT140" i="1"/>
  <c r="AU139" i="1"/>
  <c r="AT139" i="1"/>
  <c r="AU138" i="1"/>
  <c r="AT138" i="1"/>
  <c r="AU137" i="1"/>
  <c r="AT137" i="1"/>
  <c r="AU136" i="1"/>
  <c r="AT136" i="1"/>
  <c r="AU135" i="1"/>
  <c r="AT135" i="1"/>
  <c r="AU134" i="1"/>
  <c r="AT134" i="1"/>
  <c r="AU133" i="1"/>
  <c r="AT133" i="1"/>
  <c r="AU132" i="1"/>
  <c r="AT132" i="1"/>
  <c r="AU131" i="1"/>
  <c r="AT131" i="1"/>
  <c r="AU130" i="1"/>
  <c r="AT130" i="1"/>
  <c r="AU129" i="1"/>
  <c r="AT129" i="1"/>
  <c r="AU128" i="1"/>
  <c r="AT128" i="1"/>
  <c r="AU127" i="1"/>
  <c r="AT127" i="1"/>
  <c r="AU126" i="1"/>
  <c r="AT126" i="1"/>
  <c r="AU125" i="1"/>
  <c r="AT125" i="1"/>
  <c r="AU124" i="1"/>
  <c r="AT124" i="1"/>
  <c r="AU123" i="1"/>
  <c r="AT123" i="1"/>
  <c r="AU122" i="1"/>
  <c r="AT122" i="1"/>
  <c r="AU121" i="1"/>
  <c r="AT121" i="1"/>
  <c r="AU120" i="1"/>
  <c r="AT120" i="1"/>
  <c r="AU119" i="1"/>
  <c r="AT119" i="1"/>
  <c r="AU118" i="1"/>
  <c r="AT118" i="1"/>
  <c r="AU117" i="1"/>
  <c r="AT117" i="1"/>
  <c r="AU116" i="1"/>
  <c r="AT116" i="1"/>
  <c r="AU115" i="1"/>
  <c r="AT115" i="1"/>
  <c r="AU114" i="1"/>
  <c r="AT114" i="1"/>
  <c r="AU113" i="1"/>
  <c r="AT113" i="1"/>
  <c r="AU112" i="1"/>
  <c r="AT112" i="1"/>
  <c r="AU111" i="1"/>
  <c r="AT111" i="1"/>
  <c r="AU110" i="1"/>
  <c r="AT110" i="1"/>
  <c r="AU109" i="1"/>
  <c r="AT109" i="1"/>
  <c r="AU108" i="1"/>
  <c r="AT108" i="1"/>
  <c r="AU107" i="1"/>
  <c r="AT107" i="1"/>
  <c r="AU106" i="1"/>
  <c r="AT106" i="1"/>
  <c r="AU105" i="1"/>
  <c r="AT105" i="1"/>
  <c r="AU104" i="1"/>
  <c r="AT104" i="1"/>
  <c r="AU103" i="1"/>
  <c r="AT103" i="1"/>
  <c r="AU102" i="1"/>
  <c r="AT102" i="1"/>
  <c r="AU101" i="1"/>
  <c r="AT101" i="1"/>
  <c r="AU100" i="1"/>
  <c r="AT100" i="1"/>
  <c r="AU99" i="1"/>
  <c r="AT99" i="1"/>
  <c r="AU98" i="1"/>
  <c r="AT98" i="1"/>
  <c r="AU97" i="1"/>
  <c r="AT97" i="1"/>
  <c r="AU96" i="1"/>
  <c r="AT96" i="1"/>
  <c r="AU95" i="1"/>
  <c r="AT95" i="1"/>
  <c r="AU94" i="1"/>
  <c r="AT94" i="1"/>
  <c r="AU93" i="1"/>
  <c r="AT93" i="1"/>
  <c r="AU92" i="1"/>
  <c r="AT92" i="1"/>
  <c r="AU91" i="1"/>
  <c r="AT91" i="1"/>
  <c r="AU90" i="1"/>
  <c r="AT90" i="1"/>
  <c r="AU89" i="1"/>
  <c r="AT89" i="1"/>
  <c r="AU88" i="1"/>
  <c r="AT88" i="1"/>
  <c r="AU87" i="1"/>
  <c r="AT87" i="1"/>
  <c r="AU86" i="1"/>
  <c r="AT86" i="1"/>
  <c r="AU85" i="1"/>
  <c r="AT85" i="1"/>
  <c r="AU84" i="1"/>
  <c r="AT84" i="1"/>
  <c r="AU83" i="1"/>
  <c r="AT83" i="1"/>
  <c r="AU82" i="1"/>
  <c r="AT82" i="1"/>
  <c r="AU81" i="1"/>
  <c r="AT81" i="1"/>
  <c r="AU80" i="1"/>
  <c r="AT80" i="1"/>
  <c r="AU79" i="1"/>
  <c r="AT79" i="1"/>
  <c r="AU78" i="1"/>
  <c r="AT78" i="1"/>
  <c r="AU77" i="1"/>
  <c r="AT77" i="1"/>
  <c r="AU76" i="1"/>
  <c r="AT76" i="1"/>
  <c r="AU75" i="1"/>
  <c r="AT75" i="1"/>
  <c r="AU74" i="1"/>
  <c r="AT74" i="1"/>
  <c r="AU73" i="1"/>
  <c r="AT73" i="1"/>
  <c r="AU72" i="1"/>
  <c r="AT72" i="1"/>
  <c r="AU71" i="1"/>
  <c r="AT71" i="1"/>
  <c r="AU70" i="1"/>
  <c r="AT70" i="1"/>
  <c r="AU69" i="1"/>
  <c r="AT69" i="1"/>
  <c r="AU68" i="1"/>
  <c r="AT68" i="1"/>
  <c r="AU67" i="1"/>
  <c r="AT67" i="1"/>
  <c r="AU66" i="1"/>
  <c r="AT66" i="1"/>
  <c r="AU65" i="1"/>
  <c r="AT65" i="1"/>
  <c r="AU64" i="1"/>
  <c r="AT64" i="1"/>
  <c r="AU63" i="1"/>
  <c r="AT63" i="1"/>
  <c r="AU62" i="1"/>
  <c r="AT62" i="1"/>
  <c r="AU61" i="1"/>
  <c r="AT61" i="1"/>
  <c r="AU60" i="1"/>
  <c r="AT60" i="1"/>
  <c r="AU59" i="1"/>
  <c r="AT59" i="1"/>
  <c r="AU58" i="1"/>
  <c r="AT58" i="1"/>
  <c r="AU57" i="1"/>
  <c r="AT57" i="1"/>
  <c r="AU56" i="1"/>
  <c r="AT56" i="1"/>
  <c r="AU55" i="1"/>
  <c r="AT55" i="1"/>
  <c r="AU54" i="1"/>
  <c r="AT54" i="1"/>
  <c r="AU53" i="1"/>
  <c r="AT53" i="1"/>
  <c r="AU52" i="1"/>
  <c r="AT52" i="1"/>
  <c r="AU51" i="1"/>
  <c r="AT51" i="1"/>
  <c r="AU50" i="1"/>
  <c r="AT50" i="1"/>
  <c r="AU49" i="1"/>
  <c r="AT49" i="1"/>
  <c r="AU48" i="1"/>
  <c r="AT48" i="1"/>
  <c r="AU47" i="1"/>
  <c r="AT47" i="1"/>
  <c r="AU46" i="1"/>
  <c r="AT46" i="1"/>
  <c r="AU45" i="1"/>
  <c r="AT45" i="1"/>
  <c r="AU44" i="1"/>
  <c r="AT44" i="1"/>
  <c r="AU43" i="1"/>
  <c r="AT43" i="1"/>
  <c r="AU42" i="1"/>
  <c r="AT42" i="1"/>
  <c r="AU41" i="1"/>
  <c r="AT41" i="1"/>
  <c r="AU40" i="1"/>
  <c r="AT40" i="1"/>
  <c r="AU39" i="1"/>
  <c r="AT39" i="1"/>
  <c r="AU38" i="1"/>
  <c r="AT38" i="1"/>
  <c r="AU37" i="1"/>
  <c r="AT37" i="1"/>
  <c r="AU36" i="1"/>
  <c r="AT36" i="1"/>
  <c r="AU35" i="1"/>
  <c r="AT35" i="1"/>
  <c r="AU34" i="1"/>
  <c r="AT34" i="1"/>
  <c r="AU33" i="1"/>
  <c r="AT33" i="1"/>
  <c r="AU32" i="1"/>
  <c r="AT32" i="1"/>
  <c r="AU31" i="1"/>
  <c r="AT31" i="1"/>
  <c r="AU30" i="1"/>
  <c r="AT30" i="1"/>
  <c r="AU29" i="1"/>
  <c r="AT29" i="1"/>
  <c r="AU28" i="1"/>
  <c r="AT28" i="1"/>
  <c r="AU27" i="1"/>
  <c r="AT27" i="1"/>
  <c r="AU26" i="1"/>
  <c r="AT26" i="1"/>
  <c r="AU25" i="1"/>
  <c r="AT25" i="1"/>
  <c r="AU24" i="1"/>
  <c r="AT24" i="1"/>
  <c r="AU23" i="1"/>
  <c r="AT23" i="1"/>
  <c r="AU22" i="1"/>
  <c r="AT22" i="1"/>
  <c r="AU21" i="1"/>
  <c r="AT21" i="1"/>
  <c r="AU20" i="1"/>
  <c r="AT20" i="1"/>
  <c r="AU19" i="1"/>
  <c r="AT19" i="1"/>
  <c r="AU18" i="1"/>
  <c r="AT18" i="1"/>
  <c r="AU17" i="1"/>
  <c r="AT17" i="1"/>
  <c r="AU16" i="1"/>
  <c r="AT16" i="1"/>
  <c r="AU12" i="1"/>
  <c r="AT12" i="1"/>
  <c r="AU11" i="1"/>
  <c r="AT11" i="1"/>
  <c r="AU10" i="1"/>
  <c r="AT10" i="1"/>
  <c r="AU9" i="1"/>
  <c r="AT9" i="1"/>
  <c r="AU8" i="1"/>
  <c r="AT8" i="1"/>
  <c r="AU7" i="1"/>
  <c r="AT7" i="1"/>
  <c r="AU6" i="1"/>
  <c r="AT6" i="1"/>
  <c r="AU5" i="1"/>
  <c r="AT5" i="1"/>
  <c r="AU4" i="1"/>
  <c r="AT4" i="1"/>
  <c r="AU3" i="1"/>
  <c r="AT3" i="1"/>
  <c r="AR3" i="1"/>
  <c r="AS3" i="1" s="1"/>
  <c r="CI3" i="1" s="1"/>
  <c r="C260" i="1"/>
  <c r="AG4" i="30" a="1"/>
  <c r="AP6" i="24" a="1"/>
  <c r="AL3" i="1" a="1"/>
  <c r="AA3" i="11" a="1"/>
  <c r="AQ5" i="20" a="1"/>
  <c r="AC6" i="24" a="1"/>
  <c r="AM3" i="26" a="1"/>
  <c r="AM5" i="30" a="1"/>
  <c r="AN5" i="24" a="1"/>
  <c r="AK3" i="26" a="1"/>
  <c r="AM4" i="26" a="1"/>
  <c r="AK4" i="20" a="1"/>
  <c r="AC3" i="24" a="1"/>
  <c r="AF5" i="30" a="1"/>
  <c r="AB3" i="15" a="1"/>
  <c r="AM3" i="1" a="1"/>
  <c r="Z3" i="15" a="1"/>
  <c r="AQ3" i="1" a="1"/>
  <c r="AD5" i="30" a="1"/>
  <c r="AK3" i="20" a="1"/>
  <c r="AE4" i="24" a="1"/>
  <c r="AA3" i="24" a="1"/>
  <c r="AP5" i="20" a="1"/>
  <c r="AL4" i="15" a="1"/>
  <c r="AQ4" i="20" a="1"/>
  <c r="AG4" i="24" a="1"/>
  <c r="Z5" i="30" a="1"/>
  <c r="AC4" i="11" a="1"/>
  <c r="AG3" i="24" a="1"/>
  <c r="AL4" i="26" a="1"/>
  <c r="AC4" i="26" a="1"/>
  <c r="Z5" i="20" a="1"/>
  <c r="AJ4" i="30" a="1"/>
  <c r="AP4" i="20" a="1"/>
  <c r="AP3" i="1" a="1"/>
  <c r="AN4" i="15" a="1"/>
  <c r="AF5" i="24" a="1"/>
  <c r="AJ3" i="20" a="1"/>
  <c r="AQ6" i="24" a="1"/>
  <c r="AE3" i="1" a="1"/>
  <c r="AM3" i="24" a="1"/>
  <c r="AI5" i="24" a="1"/>
  <c r="AK4" i="11" a="1"/>
  <c r="AK3" i="1" a="1"/>
  <c r="AK5" i="30" a="1"/>
  <c r="AN6" i="24" a="1"/>
  <c r="AL5" i="20" a="1"/>
  <c r="AE5" i="24" a="1"/>
  <c r="AM3" i="20" a="1"/>
  <c r="AK6" i="24" a="1"/>
  <c r="AB3" i="1" a="1"/>
  <c r="AG6" i="24" a="1"/>
  <c r="AO5" i="30" a="1"/>
  <c r="AD4" i="15" a="1"/>
  <c r="AC5" i="20" a="1"/>
  <c r="AM4" i="20" a="1"/>
  <c r="AB6" i="24" a="1"/>
  <c r="AB4" i="30" a="1"/>
  <c r="AK4" i="26" a="1"/>
  <c r="AC3" i="1" a="1"/>
  <c r="AG4" i="20" a="1"/>
  <c r="AN4" i="11" a="1"/>
  <c r="AQ5" i="24" a="1"/>
  <c r="AQ5" i="30" a="1"/>
  <c r="AF4" i="30" a="1"/>
  <c r="AO4" i="15" a="1"/>
  <c r="Z4" i="15" a="1"/>
  <c r="AH3" i="1" a="1"/>
  <c r="AD3" i="1" a="1"/>
  <c r="AE3" i="24" a="1"/>
  <c r="AD4" i="20" a="1"/>
  <c r="AF6" i="24" a="1"/>
  <c r="Z6" i="24" a="1"/>
  <c r="AF4" i="15" a="1"/>
  <c r="AC5" i="24" a="1"/>
  <c r="AI4" i="11" a="1"/>
  <c r="AG4" i="26" a="1"/>
  <c r="AI4" i="26" a="1"/>
  <c r="AG3" i="26" a="1"/>
  <c r="AA4" i="20" a="1"/>
  <c r="AH4" i="26" a="1"/>
  <c r="Z3" i="1" a="1"/>
  <c r="AK3" i="24" a="1"/>
  <c r="AE4" i="20" a="1"/>
  <c r="AO3" i="24" a="1"/>
  <c r="AO6" i="24" a="1"/>
  <c r="AA5" i="24" a="1"/>
  <c r="AE5" i="20" a="1"/>
  <c r="AH5" i="30" a="1"/>
  <c r="AI3" i="26" a="1"/>
  <c r="AQ4" i="26" a="1"/>
  <c r="AQ3" i="20" a="1"/>
  <c r="AQ3" i="26" a="1"/>
  <c r="AQ4" i="24" a="1"/>
  <c r="AA5" i="20" a="1"/>
  <c r="AI4" i="20" a="1"/>
  <c r="AD3" i="15" a="1"/>
  <c r="AI4" i="15" a="1"/>
  <c r="AO5" i="20" a="1"/>
  <c r="AL3" i="15" a="1"/>
  <c r="AN4" i="30" a="1"/>
  <c r="AH5" i="20" a="1"/>
  <c r="AJ5" i="30" a="1"/>
  <c r="AG5" i="24" a="1"/>
  <c r="AC3" i="26" a="1"/>
  <c r="AC4" i="20" a="1"/>
  <c r="AO5" i="24" a="1"/>
  <c r="AE4" i="26" a="1"/>
  <c r="AH6" i="24" a="1"/>
  <c r="AA3" i="1" a="1"/>
  <c r="AI6" i="24" a="1"/>
  <c r="AF3" i="15" a="1"/>
  <c r="AH4" i="20" a="1"/>
  <c r="AE3" i="26" a="1"/>
  <c r="AA3" i="26" a="1"/>
  <c r="AN3" i="20" a="1"/>
  <c r="AQ4" i="11" a="1"/>
  <c r="AI5" i="30" a="1"/>
  <c r="AJ4" i="15" a="1"/>
  <c r="AO3" i="1" a="1"/>
  <c r="AE3" i="11" a="1"/>
  <c r="AI5" i="20" a="1"/>
  <c r="Z4" i="20" a="1"/>
  <c r="AH4" i="15" a="1"/>
  <c r="AM5" i="20" a="1"/>
  <c r="AM4" i="24" a="1"/>
  <c r="AD5" i="20" a="1"/>
  <c r="AN3" i="1" a="1"/>
  <c r="AC4" i="30" a="1"/>
  <c r="AI3" i="20" a="1"/>
  <c r="AJ4" i="11" a="1"/>
  <c r="AM3" i="11" a="1"/>
  <c r="AC4" i="15" a="1"/>
  <c r="AB5" i="24" a="1"/>
  <c r="Z5" i="24" a="1"/>
  <c r="AI4" i="24" a="1"/>
  <c r="AP3" i="15" a="1"/>
  <c r="AC4" i="24" a="1"/>
  <c r="AG3" i="1" a="1"/>
  <c r="AA4" i="24" a="1"/>
  <c r="AI3" i="11" a="1"/>
  <c r="AM6" i="24" a="1"/>
  <c r="AQ4" i="15" a="1"/>
  <c r="AB4" i="15" a="1"/>
  <c r="AC5" i="30" a="1"/>
  <c r="AA4" i="26" a="1"/>
  <c r="AO4" i="26" a="1"/>
  <c r="AJ5" i="24" a="1"/>
  <c r="AK4" i="24" a="1"/>
  <c r="AJ3" i="15" a="1"/>
  <c r="AF3" i="1" a="1"/>
  <c r="AE5" i="30" a="1"/>
  <c r="AP4" i="24" a="1"/>
  <c r="AG4" i="11" a="1"/>
  <c r="AG5" i="20" a="1"/>
  <c r="AD4" i="26" a="1"/>
  <c r="AG5" i="30" a="1"/>
  <c r="AK4" i="30" a="1"/>
  <c r="AM4" i="11" a="1"/>
  <c r="AA6" i="24" a="1"/>
  <c r="AD6" i="24" a="1"/>
  <c r="AO4" i="30" a="1"/>
  <c r="AP4" i="15" a="1"/>
  <c r="AD5" i="24" a="1"/>
  <c r="AA5" i="30" a="1"/>
  <c r="AE6" i="24" a="1"/>
  <c r="AG3" i="20" a="1"/>
  <c r="AK5" i="20" a="1"/>
  <c r="AM5" i="24" a="1"/>
  <c r="AP4" i="26" a="1"/>
  <c r="AO4" i="20" a="1"/>
  <c r="AO4" i="24" a="1"/>
  <c r="AH3" i="15" a="1"/>
  <c r="AL6" i="24" a="1"/>
  <c r="AI3" i="24" a="1"/>
  <c r="AJ3" i="1" a="1"/>
  <c r="AL5" i="30" a="1"/>
  <c r="AL3" i="30" a="1"/>
  <c r="AP5" i="30" a="1"/>
  <c r="AG4" i="15" a="1"/>
  <c r="AL4" i="20" a="1"/>
  <c r="AK5" i="24" a="1"/>
  <c r="AI3" i="1" a="1"/>
  <c r="AJ6" i="24" a="1"/>
  <c r="AB5" i="30" a="1"/>
  <c r="G40" i="32" l="1"/>
  <c r="C43" i="32" s="1"/>
  <c r="E43" i="32" s="1"/>
  <c r="D41" i="32"/>
  <c r="F40" i="32"/>
  <c r="B41" i="32"/>
  <c r="C41" i="32"/>
  <c r="E86" i="33"/>
  <c r="B86" i="33"/>
  <c r="C86" i="33"/>
  <c r="S86" i="33"/>
  <c r="I86" i="33"/>
  <c r="O86" i="33"/>
  <c r="M86" i="33"/>
  <c r="N86" i="33"/>
  <c r="D86" i="33"/>
  <c r="Q86" i="33"/>
  <c r="J86" i="33"/>
  <c r="P86" i="33"/>
  <c r="R86" i="33"/>
  <c r="R88" i="33" s="1"/>
  <c r="H86" i="33"/>
  <c r="L86" i="33"/>
  <c r="K86" i="33"/>
  <c r="G86" i="33"/>
  <c r="R86" i="4"/>
  <c r="J86" i="4"/>
  <c r="Q86" i="4"/>
  <c r="I86" i="4"/>
  <c r="S86" i="4"/>
  <c r="P86" i="4"/>
  <c r="H86" i="4"/>
  <c r="F86" i="4"/>
  <c r="O86" i="4"/>
  <c r="G86" i="4"/>
  <c r="N86" i="4"/>
  <c r="C86" i="4"/>
  <c r="M86" i="4"/>
  <c r="E86" i="4"/>
  <c r="L86" i="4"/>
  <c r="D86" i="4"/>
  <c r="K86" i="4"/>
  <c r="B86" i="4"/>
  <c r="AJ4" i="30"/>
  <c r="AF5" i="30"/>
  <c r="AG5" i="30"/>
  <c r="AP5" i="30"/>
  <c r="AF4" i="30"/>
  <c r="AA5" i="30"/>
  <c r="AK5" i="30"/>
  <c r="AB5" i="30"/>
  <c r="AO4" i="30"/>
  <c r="AB4" i="30"/>
  <c r="AE5" i="30"/>
  <c r="AO5" i="30"/>
  <c r="AN4" i="30"/>
  <c r="AC5" i="30"/>
  <c r="AK4" i="30"/>
  <c r="AI5" i="30"/>
  <c r="AH5" i="30"/>
  <c r="AJ5" i="30"/>
  <c r="AG4" i="30"/>
  <c r="AL3" i="30"/>
  <c r="AM5" i="30"/>
  <c r="Z5" i="30"/>
  <c r="AL5" i="30"/>
  <c r="AC4" i="30"/>
  <c r="AQ5" i="30"/>
  <c r="AD5" i="30"/>
  <c r="CO3" i="30"/>
  <c r="AC3" i="26"/>
  <c r="AG4" i="26"/>
  <c r="AQ4" i="26"/>
  <c r="AP4" i="26"/>
  <c r="AC4" i="26"/>
  <c r="AM4" i="26"/>
  <c r="AL4" i="26"/>
  <c r="AQ3" i="26"/>
  <c r="AM3" i="26"/>
  <c r="AA4" i="26"/>
  <c r="AE3" i="26"/>
  <c r="AI4" i="26"/>
  <c r="AH4" i="26"/>
  <c r="AE4" i="26"/>
  <c r="AD4" i="26"/>
  <c r="AK3" i="26"/>
  <c r="AO4" i="26"/>
  <c r="AA3" i="26"/>
  <c r="AI3" i="26"/>
  <c r="AG3" i="26"/>
  <c r="AK4" i="26"/>
  <c r="CO3" i="26"/>
  <c r="W6" i="26"/>
  <c r="BN5" i="26"/>
  <c r="AR5" i="26"/>
  <c r="AS5" i="26" s="1"/>
  <c r="AF6" i="24"/>
  <c r="AQ6" i="24"/>
  <c r="AM6" i="24"/>
  <c r="AI6" i="24"/>
  <c r="AE6" i="24"/>
  <c r="AA6" i="24"/>
  <c r="AJ6" i="24"/>
  <c r="AP6" i="24"/>
  <c r="AL6" i="24"/>
  <c r="AH6" i="24"/>
  <c r="AD6" i="24"/>
  <c r="Z6" i="24"/>
  <c r="AB6" i="24"/>
  <c r="AO6" i="24"/>
  <c r="AK6" i="24"/>
  <c r="AG6" i="24"/>
  <c r="AC6" i="24"/>
  <c r="AN6" i="24"/>
  <c r="BN6" i="24"/>
  <c r="W7" i="24"/>
  <c r="Z5" i="24"/>
  <c r="AI3" i="24"/>
  <c r="AI4" i="24"/>
  <c r="AD5" i="24"/>
  <c r="AQ5" i="24"/>
  <c r="AG5" i="24"/>
  <c r="AA3" i="24"/>
  <c r="AA4" i="24"/>
  <c r="AB5" i="24"/>
  <c r="AO5" i="24"/>
  <c r="AO4" i="24"/>
  <c r="AO3" i="24"/>
  <c r="AF5" i="24"/>
  <c r="AK5" i="24"/>
  <c r="AK4" i="24"/>
  <c r="AK3" i="24"/>
  <c r="AA5" i="24"/>
  <c r="AJ5" i="24"/>
  <c r="AE3" i="24"/>
  <c r="AG4" i="24"/>
  <c r="AG3" i="24"/>
  <c r="AE5" i="24"/>
  <c r="AN5" i="24"/>
  <c r="AC4" i="24"/>
  <c r="AQ4" i="24"/>
  <c r="AC3" i="24"/>
  <c r="AI5" i="24"/>
  <c r="AE4" i="24"/>
  <c r="AM3" i="24"/>
  <c r="AM4" i="24"/>
  <c r="AP4" i="24"/>
  <c r="AM5" i="24"/>
  <c r="AC5" i="24"/>
  <c r="CO3" i="24"/>
  <c r="AI4" i="20"/>
  <c r="AD5" i="20"/>
  <c r="AJ3" i="20"/>
  <c r="AC4" i="20"/>
  <c r="AI5" i="20"/>
  <c r="AE4" i="20"/>
  <c r="Z5" i="20"/>
  <c r="AO5" i="20"/>
  <c r="AQ3" i="20"/>
  <c r="AE5" i="20"/>
  <c r="AA4" i="20"/>
  <c r="AP4" i="20"/>
  <c r="AK5" i="20"/>
  <c r="AM3" i="20"/>
  <c r="AI3" i="20"/>
  <c r="AP5" i="20"/>
  <c r="AD4" i="20"/>
  <c r="AO4" i="20"/>
  <c r="AK3" i="20"/>
  <c r="AL4" i="20"/>
  <c r="AH4" i="20"/>
  <c r="AQ4" i="20"/>
  <c r="AL5" i="20"/>
  <c r="Z4" i="20"/>
  <c r="AK4" i="20"/>
  <c r="AM5" i="20"/>
  <c r="AA5" i="20"/>
  <c r="AG5" i="20"/>
  <c r="AG3" i="20"/>
  <c r="AC5" i="20"/>
  <c r="AQ5" i="20"/>
  <c r="AM4" i="20"/>
  <c r="AH5" i="20"/>
  <c r="AN3" i="20"/>
  <c r="AG4" i="20"/>
  <c r="AR6" i="20"/>
  <c r="W7" i="20"/>
  <c r="BN6" i="20"/>
  <c r="CO3" i="20"/>
  <c r="AL4" i="15"/>
  <c r="AG4" i="15"/>
  <c r="AL3" i="15"/>
  <c r="AQ4" i="15"/>
  <c r="AH4" i="15"/>
  <c r="AH3" i="15"/>
  <c r="AD4" i="15"/>
  <c r="AD3" i="15"/>
  <c r="Z4" i="15"/>
  <c r="AN4" i="15"/>
  <c r="AJ3" i="15"/>
  <c r="AJ4" i="15"/>
  <c r="AF3" i="15"/>
  <c r="AF4" i="15"/>
  <c r="AI4" i="15"/>
  <c r="Z3" i="15"/>
  <c r="AC4" i="15"/>
  <c r="AB3" i="15"/>
  <c r="AB4" i="15"/>
  <c r="AP4" i="15"/>
  <c r="AO4" i="15"/>
  <c r="AP3" i="15"/>
  <c r="W6" i="15"/>
  <c r="AR5" i="15"/>
  <c r="AS5" i="15" s="1"/>
  <c r="BN5" i="15"/>
  <c r="CO3" i="15"/>
  <c r="AC4" i="11"/>
  <c r="AE3" i="11"/>
  <c r="AA3" i="11"/>
  <c r="AQ4" i="11"/>
  <c r="AM3" i="11"/>
  <c r="AM4" i="11"/>
  <c r="AK4" i="11"/>
  <c r="AN4" i="11"/>
  <c r="AI4" i="11"/>
  <c r="AI3" i="11"/>
  <c r="AG4" i="11"/>
  <c r="AJ4" i="11"/>
  <c r="CO3" i="11"/>
  <c r="AR5" i="11"/>
  <c r="AS5" i="11" s="1"/>
  <c r="BN5" i="11"/>
  <c r="W6" i="11"/>
  <c r="BN4" i="1"/>
  <c r="AR4" i="1"/>
  <c r="AS4" i="1" s="1"/>
  <c r="B14" i="3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BN5" i="1"/>
  <c r="AR5" i="1"/>
  <c r="AS5" i="1" s="1"/>
  <c r="W6" i="1"/>
  <c r="CH3" i="1"/>
  <c r="CO3" i="1" s="1"/>
  <c r="AE4" i="1" a="1"/>
  <c r="AO5" i="15" a="1"/>
  <c r="AO5" i="1" a="1"/>
  <c r="AK5" i="15" a="1"/>
  <c r="AL4" i="1" a="1"/>
  <c r="AL5" i="11" a="1"/>
  <c r="AN5" i="26" a="1"/>
  <c r="AQ6" i="20" a="1"/>
  <c r="AA5" i="15" a="1"/>
  <c r="AL5" i="26" a="1"/>
  <c r="AG6" i="1" a="1"/>
  <c r="AE5" i="11" a="1"/>
  <c r="AK5" i="11" a="1"/>
  <c r="AD6" i="20" a="1"/>
  <c r="AC4" i="1" a="1"/>
  <c r="AN7" i="24" a="1"/>
  <c r="AG5" i="26" a="1"/>
  <c r="AP5" i="26" a="1"/>
  <c r="AQ7" i="24" a="1"/>
  <c r="AH5" i="11" a="1"/>
  <c r="AQ6" i="1" a="1"/>
  <c r="AM5" i="15" a="1"/>
  <c r="Z6" i="1" a="1"/>
  <c r="AN5" i="11" a="1"/>
  <c r="AO6" i="1" a="1"/>
  <c r="AC7" i="24" a="1"/>
  <c r="AJ5" i="11" a="1"/>
  <c r="AJ5" i="15" a="1"/>
  <c r="AB7" i="24" a="1"/>
  <c r="AP5" i="1" a="1"/>
  <c r="AI7" i="24" a="1"/>
  <c r="AH5" i="26" a="1"/>
  <c r="AH4" i="1" a="1"/>
  <c r="AG5" i="11" a="1"/>
  <c r="AI6" i="20" a="1"/>
  <c r="Z7" i="24" a="1"/>
  <c r="AA7" i="24" a="1"/>
  <c r="AA6" i="20" a="1"/>
  <c r="AQ5" i="26" a="1"/>
  <c r="AL5" i="15" a="1"/>
  <c r="AM5" i="26" a="1"/>
  <c r="AD4" i="1" a="1"/>
  <c r="AG7" i="24" a="1"/>
  <c r="AA5" i="11" a="1"/>
  <c r="AF5" i="15" a="1"/>
  <c r="AE5" i="26" a="1"/>
  <c r="AJ5" i="1" a="1"/>
  <c r="AQ5" i="15" a="1"/>
  <c r="AP7" i="24" a="1"/>
  <c r="AL6" i="20" a="1"/>
  <c r="AI5" i="15" a="1"/>
  <c r="AM6" i="1" a="1"/>
  <c r="AB5" i="1" a="1"/>
  <c r="AQ4" i="1" a="1"/>
  <c r="AP6" i="1" a="1"/>
  <c r="AE5" i="15" a="1"/>
  <c r="AK4" i="1" a="1"/>
  <c r="AK7" i="24" a="1"/>
  <c r="AF4" i="1" a="1"/>
  <c r="AC5" i="11" a="1"/>
  <c r="AG6" i="20" a="1"/>
  <c r="AG5" i="1" a="1"/>
  <c r="AN5" i="1" a="1"/>
  <c r="AC5" i="1" a="1"/>
  <c r="AE6" i="1" a="1"/>
  <c r="AA6" i="1" a="1"/>
  <c r="AE7" i="24" a="1"/>
  <c r="AC5" i="26" a="1"/>
  <c r="AH6" i="1" a="1"/>
  <c r="AA5" i="1" a="1"/>
  <c r="AC6" i="20" a="1"/>
  <c r="AM7" i="24" a="1"/>
  <c r="AH5" i="15" a="1"/>
  <c r="AN5" i="15" a="1"/>
  <c r="AO4" i="1" a="1"/>
  <c r="AK5" i="1" a="1"/>
  <c r="AD5" i="26" a="1"/>
  <c r="AM5" i="1" a="1"/>
  <c r="AP5" i="15" a="1"/>
  <c r="AF6" i="20" a="1"/>
  <c r="AF5" i="26" a="1"/>
  <c r="AP6" i="20" a="1"/>
  <c r="AM4" i="1" a="1"/>
  <c r="AB5" i="15" a="1"/>
  <c r="AL7" i="24" a="1"/>
  <c r="AD5" i="1" a="1"/>
  <c r="Z5" i="15" a="1"/>
  <c r="AC5" i="15" a="1"/>
  <c r="AM5" i="11" a="1"/>
  <c r="AQ5" i="1" a="1"/>
  <c r="AQ5" i="11" a="1"/>
  <c r="AJ7" i="24" a="1"/>
  <c r="AG5" i="15" a="1"/>
  <c r="AJ6" i="1" a="1"/>
  <c r="AJ6" i="20" a="1"/>
  <c r="AI5" i="26" a="1"/>
  <c r="AF7" i="24" a="1"/>
  <c r="AI6" i="1" a="1"/>
  <c r="AL5" i="1" a="1"/>
  <c r="AJ4" i="1" a="1"/>
  <c r="AD5" i="15" a="1"/>
  <c r="AD7" i="24" a="1"/>
  <c r="AO6" i="20" a="1"/>
  <c r="AB5" i="11" a="1"/>
  <c r="Z5" i="1" a="1"/>
  <c r="AH6" i="20" a="1"/>
  <c r="AO5" i="26" a="1"/>
  <c r="AF5" i="1" a="1"/>
  <c r="AB4" i="1" a="1"/>
  <c r="AO5" i="11" a="1"/>
  <c r="AP4" i="1" a="1"/>
  <c r="AA5" i="26" a="1"/>
  <c r="AF5" i="11" a="1"/>
  <c r="AN6" i="1" a="1"/>
  <c r="AP5" i="11" a="1"/>
  <c r="AB6" i="20" a="1"/>
  <c r="AD5" i="11" a="1"/>
  <c r="AC6" i="1" a="1"/>
  <c r="AN6" i="20" a="1"/>
  <c r="AI5" i="1" a="1"/>
  <c r="AL6" i="1" a="1"/>
  <c r="AM6" i="20" a="1"/>
  <c r="AE5" i="1" a="1"/>
  <c r="AJ5" i="26" a="1"/>
  <c r="AK6" i="1" a="1"/>
  <c r="AK5" i="26" a="1"/>
  <c r="AG4" i="1" a="1"/>
  <c r="AD6" i="1" a="1"/>
  <c r="Z4" i="1" a="1"/>
  <c r="AO7" i="24" a="1"/>
  <c r="Z5" i="11" a="1"/>
  <c r="AB5" i="26" a="1"/>
  <c r="AB6" i="1" a="1"/>
  <c r="AK6" i="20" a="1"/>
  <c r="AN4" i="1" a="1"/>
  <c r="AA4" i="1" a="1"/>
  <c r="AE6" i="20" a="1"/>
  <c r="AF6" i="1" a="1"/>
  <c r="AH5" i="1" a="1"/>
  <c r="AH7" i="24" a="1"/>
  <c r="AI5" i="11" a="1"/>
  <c r="Z6" i="20" a="1"/>
  <c r="Z5" i="26" a="1"/>
  <c r="AI4" i="1" a="1"/>
  <c r="D44" i="32" l="1"/>
  <c r="B44" i="32"/>
  <c r="C44" i="32"/>
  <c r="A24" i="2"/>
  <c r="AF5" i="26"/>
  <c r="AJ5" i="26"/>
  <c r="AG5" i="26"/>
  <c r="AP5" i="26"/>
  <c r="AA5" i="26"/>
  <c r="AK5" i="26"/>
  <c r="AE5" i="26"/>
  <c r="AO5" i="26"/>
  <c r="AI5" i="26"/>
  <c r="Z5" i="26"/>
  <c r="AL5" i="26"/>
  <c r="AC5" i="26"/>
  <c r="AN5" i="26"/>
  <c r="AM5" i="26"/>
  <c r="AD5" i="26"/>
  <c r="AB5" i="26"/>
  <c r="AQ5" i="26"/>
  <c r="AH5" i="26"/>
  <c r="AR6" i="26"/>
  <c r="BN6" i="26"/>
  <c r="W7" i="26"/>
  <c r="AN7" i="24"/>
  <c r="AQ7" i="24"/>
  <c r="AM7" i="24"/>
  <c r="AI7" i="24"/>
  <c r="AE7" i="24"/>
  <c r="AA7" i="24"/>
  <c r="AJ7" i="24"/>
  <c r="AP7" i="24"/>
  <c r="AL7" i="24"/>
  <c r="AH7" i="24"/>
  <c r="AD7" i="24"/>
  <c r="Z7" i="24"/>
  <c r="AB7" i="24"/>
  <c r="AO7" i="24"/>
  <c r="AK7" i="24"/>
  <c r="AG7" i="24"/>
  <c r="AC7" i="24"/>
  <c r="AF7" i="24"/>
  <c r="BN7" i="24"/>
  <c r="BD3" i="20"/>
  <c r="BI4" i="20"/>
  <c r="BC3" i="20"/>
  <c r="AX3" i="20"/>
  <c r="CQ3" i="20"/>
  <c r="BH3" i="20"/>
  <c r="AZ3" i="20"/>
  <c r="AG6" i="20"/>
  <c r="Z6" i="20"/>
  <c r="AC6" i="20"/>
  <c r="AL6" i="20"/>
  <c r="AP6" i="20"/>
  <c r="AA6" i="20"/>
  <c r="AB6" i="20"/>
  <c r="AK6" i="20"/>
  <c r="AE6" i="20"/>
  <c r="AF6" i="20"/>
  <c r="AO6" i="20"/>
  <c r="AD6" i="20"/>
  <c r="AM6" i="20"/>
  <c r="AN6" i="20"/>
  <c r="AQ6" i="20"/>
  <c r="AI6" i="20"/>
  <c r="AJ6" i="20"/>
  <c r="AH6" i="20"/>
  <c r="BN7" i="20"/>
  <c r="AR7" i="20"/>
  <c r="AS7" i="20" s="1"/>
  <c r="W8" i="20"/>
  <c r="AV4" i="20"/>
  <c r="BL5" i="20"/>
  <c r="BK5" i="20"/>
  <c r="BB3" i="20"/>
  <c r="AY3" i="20"/>
  <c r="BM5" i="20"/>
  <c r="BH5" i="20"/>
  <c r="BE3" i="20"/>
  <c r="AV5" i="20"/>
  <c r="BK3" i="20"/>
  <c r="BJ4" i="20"/>
  <c r="BB4" i="20"/>
  <c r="AY5" i="20"/>
  <c r="BM4" i="20"/>
  <c r="BI3" i="20"/>
  <c r="BA4" i="20"/>
  <c r="BG5" i="20"/>
  <c r="BF4" i="20"/>
  <c r="AX4" i="20"/>
  <c r="BJ5" i="20"/>
  <c r="BC4" i="20"/>
  <c r="AW5" i="20"/>
  <c r="BG3" i="20"/>
  <c r="AW4" i="20"/>
  <c r="BF3" i="20"/>
  <c r="CP3" i="20"/>
  <c r="BB5" i="20"/>
  <c r="CH6" i="20"/>
  <c r="AS6" i="20"/>
  <c r="CI6" i="20" s="1"/>
  <c r="BA3" i="20"/>
  <c r="BJ3" i="20"/>
  <c r="BI5" i="20"/>
  <c r="BK4" i="20"/>
  <c r="BA5" i="20"/>
  <c r="AZ5" i="20"/>
  <c r="BD4" i="20"/>
  <c r="BE5" i="20"/>
  <c r="BL3" i="20"/>
  <c r="AV3" i="20"/>
  <c r="BC5" i="20"/>
  <c r="BH4" i="20"/>
  <c r="BL4" i="20"/>
  <c r="AY4" i="20"/>
  <c r="AW3" i="20"/>
  <c r="BF5" i="20"/>
  <c r="AX5" i="20"/>
  <c r="BD5" i="20"/>
  <c r="BG4" i="20"/>
  <c r="AZ4" i="20"/>
  <c r="BM3" i="20"/>
  <c r="BE4" i="20"/>
  <c r="AM5" i="15"/>
  <c r="AK5" i="15"/>
  <c r="AP5" i="15"/>
  <c r="AQ5" i="15"/>
  <c r="AO5" i="15"/>
  <c r="AN5" i="15"/>
  <c r="Z5" i="15"/>
  <c r="AB5" i="15"/>
  <c r="AD5" i="15"/>
  <c r="AJ5" i="15"/>
  <c r="AF5" i="15"/>
  <c r="AA5" i="15"/>
  <c r="AE5" i="15"/>
  <c r="AC5" i="15"/>
  <c r="AH5" i="15"/>
  <c r="AI5" i="15"/>
  <c r="AG5" i="15"/>
  <c r="AL5" i="15"/>
  <c r="W7" i="15"/>
  <c r="BN6" i="15"/>
  <c r="AR6" i="15"/>
  <c r="AM5" i="11"/>
  <c r="AK5" i="11"/>
  <c r="AQ5" i="11"/>
  <c r="AO5" i="11"/>
  <c r="Z5" i="11"/>
  <c r="AI5" i="11"/>
  <c r="AG5" i="11"/>
  <c r="AH5" i="11"/>
  <c r="AP5" i="11"/>
  <c r="AL5" i="11"/>
  <c r="AJ5" i="11"/>
  <c r="AA5" i="11"/>
  <c r="AB5" i="11"/>
  <c r="AC5" i="11"/>
  <c r="AN5" i="11"/>
  <c r="AD5" i="11"/>
  <c r="AE5" i="11"/>
  <c r="AF5" i="11"/>
  <c r="W7" i="11"/>
  <c r="BN6" i="11"/>
  <c r="AR6" i="11"/>
  <c r="BN6" i="1"/>
  <c r="W7" i="1"/>
  <c r="AR6" i="1"/>
  <c r="AH5" i="1"/>
  <c r="AK4" i="1"/>
  <c r="AO5" i="1"/>
  <c r="AC6" i="1"/>
  <c r="AI6" i="1"/>
  <c r="AJ5" i="1"/>
  <c r="AO4" i="1"/>
  <c r="AG6" i="1"/>
  <c r="AL4" i="1"/>
  <c r="AD6" i="1"/>
  <c r="AF4" i="1"/>
  <c r="AD5" i="1"/>
  <c r="AM5" i="1"/>
  <c r="AC4" i="1"/>
  <c r="AF5" i="1"/>
  <c r="AP6" i="1"/>
  <c r="AL5" i="1"/>
  <c r="AH6" i="1"/>
  <c r="AG4" i="1"/>
  <c r="Z5" i="1"/>
  <c r="AP4" i="1"/>
  <c r="AP5" i="1"/>
  <c r="AA6" i="1"/>
  <c r="AJ4" i="1"/>
  <c r="AG5" i="1"/>
  <c r="AF6" i="1"/>
  <c r="AB6" i="1"/>
  <c r="AK5" i="1"/>
  <c r="Z6" i="1"/>
  <c r="AE6" i="1"/>
  <c r="AO6" i="1"/>
  <c r="AI4" i="1"/>
  <c r="AM4" i="1"/>
  <c r="AB4" i="1"/>
  <c r="Z4" i="1"/>
  <c r="AE5" i="1"/>
  <c r="AN4" i="1"/>
  <c r="AI5" i="1"/>
  <c r="AD4" i="1"/>
  <c r="AN6" i="1"/>
  <c r="AK6" i="1"/>
  <c r="AE4" i="1"/>
  <c r="AA4" i="1"/>
  <c r="AJ6" i="1"/>
  <c r="AC5" i="1"/>
  <c r="AB5" i="1"/>
  <c r="AN5" i="1"/>
  <c r="AL6" i="1"/>
  <c r="AA5" i="1"/>
  <c r="AH4" i="1"/>
  <c r="AM6" i="1"/>
  <c r="AQ4" i="1"/>
  <c r="AQ5" i="1"/>
  <c r="AQ6" i="1"/>
  <c r="AB6" i="26" a="1"/>
  <c r="AC7" i="1" a="1"/>
  <c r="AJ7" i="20" a="1"/>
  <c r="AC7" i="20" a="1"/>
  <c r="AP7" i="20" a="1"/>
  <c r="BP4" i="20" a="1"/>
  <c r="AO7" i="20" a="1"/>
  <c r="AQ6" i="15" a="1"/>
  <c r="AN7" i="1" a="1"/>
  <c r="CE4" i="20" a="1"/>
  <c r="AJ7" i="1" a="1"/>
  <c r="CF4" i="20" a="1"/>
  <c r="BQ4" i="20" a="1"/>
  <c r="AQ7" i="20" a="1"/>
  <c r="AI7" i="20" a="1"/>
  <c r="CA3" i="20" a="1"/>
  <c r="AB7" i="20" a="1"/>
  <c r="AQ6" i="26" a="1"/>
  <c r="BX5" i="20" a="1"/>
  <c r="AH7" i="1" a="1"/>
  <c r="CC5" i="20" a="1"/>
  <c r="AM7" i="1" a="1"/>
  <c r="AJ6" i="11" a="1"/>
  <c r="CE5" i="20" a="1"/>
  <c r="AL7" i="20" a="1"/>
  <c r="BU5" i="20" a="1"/>
  <c r="AA6" i="11" a="1"/>
  <c r="BR3" i="20" a="1"/>
  <c r="AN6" i="11" a="1"/>
  <c r="AQ7" i="1" a="1"/>
  <c r="AI6" i="15" a="1"/>
  <c r="AH6" i="26" a="1"/>
  <c r="AL6" i="15" a="1"/>
  <c r="AA6" i="26" a="1"/>
  <c r="AG7" i="20" a="1"/>
  <c r="BP3" i="20" a="1"/>
  <c r="AO6" i="26" a="1"/>
  <c r="CE3" i="20" a="1"/>
  <c r="BP5" i="20" a="1"/>
  <c r="AN6" i="15" a="1"/>
  <c r="CD3" i="20" a="1"/>
  <c r="CC4" i="20" a="1"/>
  <c r="AD6" i="11" a="1"/>
  <c r="AF7" i="20" a="1"/>
  <c r="AD6" i="26" a="1"/>
  <c r="CG3" i="20" a="1"/>
  <c r="AE6" i="11" a="1"/>
  <c r="AE6" i="26" a="1"/>
  <c r="BZ4" i="20" a="1"/>
  <c r="Z6" i="26" a="1"/>
  <c r="AM6" i="11" a="1"/>
  <c r="AG7" i="1" a="1"/>
  <c r="BZ3" i="20" a="1"/>
  <c r="AM7" i="20" a="1"/>
  <c r="AP7" i="1" a="1"/>
  <c r="BY3" i="20" a="1"/>
  <c r="AF6" i="26" a="1"/>
  <c r="AM6" i="26" a="1"/>
  <c r="AP6" i="26" a="1"/>
  <c r="CC3" i="20" a="1"/>
  <c r="BX4" i="20" a="1"/>
  <c r="AM6" i="15" a="1"/>
  <c r="AC6" i="15" a="1"/>
  <c r="AL7" i="1" a="1"/>
  <c r="AL6" i="26" a="1"/>
  <c r="AA6" i="15" a="1"/>
  <c r="AQ6" i="11" a="1"/>
  <c r="AC6" i="26" a="1"/>
  <c r="AC6" i="11" a="1"/>
  <c r="AJ6" i="26" a="1"/>
  <c r="AE7" i="20" a="1"/>
  <c r="AP6" i="11" a="1"/>
  <c r="AE6" i="15" a="1"/>
  <c r="AG6" i="15" a="1"/>
  <c r="AE7" i="1" a="1"/>
  <c r="CB3" i="20" a="1"/>
  <c r="AP6" i="15" a="1"/>
  <c r="AI7" i="1" a="1"/>
  <c r="AN6" i="26" a="1"/>
  <c r="AA7" i="1" a="1"/>
  <c r="AI6" i="11" a="1"/>
  <c r="AK7" i="20" a="1"/>
  <c r="BU4" i="20" a="1"/>
  <c r="Z6" i="15" a="1"/>
  <c r="AO6" i="15" a="1"/>
  <c r="AF6" i="15" a="1"/>
  <c r="AK7" i="1" a="1"/>
  <c r="AF7" i="1" a="1"/>
  <c r="AK6" i="11" a="1"/>
  <c r="Z7" i="20" a="1"/>
  <c r="BQ3" i="20" a="1"/>
  <c r="Z7" i="1" a="1"/>
  <c r="BV5" i="20" a="1"/>
  <c r="CF5" i="20" a="1"/>
  <c r="AL6" i="11" a="1"/>
  <c r="CG4" i="20" a="1"/>
  <c r="AD7" i="1" a="1"/>
  <c r="AJ6" i="15" a="1"/>
  <c r="AK6" i="26" a="1"/>
  <c r="AB7" i="1" a="1"/>
  <c r="AD6" i="15" a="1"/>
  <c r="AO7" i="1" a="1"/>
  <c r="BW5" i="20" a="1"/>
  <c r="AI6" i="26" a="1"/>
  <c r="AG6" i="11" a="1"/>
  <c r="CB4" i="20" a="1"/>
  <c r="AK6" i="15" a="1"/>
  <c r="AH6" i="11" a="1"/>
  <c r="AB6" i="11" a="1"/>
  <c r="CA5" i="20" a="1"/>
  <c r="BT5" i="20" a="1"/>
  <c r="AF6" i="11" a="1"/>
  <c r="CA4" i="20" a="1"/>
  <c r="AD7" i="20" a="1"/>
  <c r="AO6" i="11" a="1"/>
  <c r="AB6" i="15" a="1"/>
  <c r="BW3" i="20" a="1"/>
  <c r="Z6" i="11" a="1"/>
  <c r="AN7" i="20" a="1"/>
  <c r="AA7" i="20" a="1"/>
  <c r="CB5" i="20" a="1"/>
  <c r="BT4" i="20" a="1"/>
  <c r="AG6" i="26" a="1"/>
  <c r="AH6" i="15" a="1"/>
  <c r="AH7" i="20" a="1"/>
  <c r="CD4" i="20" a="1"/>
  <c r="BR4" i="20" a="1"/>
  <c r="BS4" i="20" a="1"/>
  <c r="BV3" i="20" a="1"/>
  <c r="BX3" i="20" a="1"/>
  <c r="BW4" i="20" a="1"/>
  <c r="BU3" i="20" a="1"/>
  <c r="BR5" i="20" a="1"/>
  <c r="BY4" i="20" a="1"/>
  <c r="BS5" i="20" a="1"/>
  <c r="CG5" i="20" a="1"/>
  <c r="BV4" i="20" a="1"/>
  <c r="BY5" i="20" a="1"/>
  <c r="BQ5" i="20" a="1"/>
  <c r="BT3" i="20" a="1"/>
  <c r="CD5" i="20" a="1"/>
  <c r="BS3" i="20" a="1"/>
  <c r="BZ5" i="20" a="1"/>
  <c r="CF3" i="20" a="1"/>
  <c r="AX5" i="26" l="1"/>
  <c r="BA3" i="26"/>
  <c r="BK5" i="26"/>
  <c r="AV4" i="26"/>
  <c r="BC3" i="26"/>
  <c r="BH4" i="26"/>
  <c r="AA6" i="26"/>
  <c r="AJ6" i="26"/>
  <c r="Z6" i="26"/>
  <c r="AN6" i="26"/>
  <c r="AE6" i="26"/>
  <c r="AD6" i="26"/>
  <c r="AI6" i="26"/>
  <c r="AH6" i="26"/>
  <c r="AC6" i="26"/>
  <c r="AO6" i="26"/>
  <c r="AQ6" i="26"/>
  <c r="AL6" i="26"/>
  <c r="AG6" i="26"/>
  <c r="AB6" i="26"/>
  <c r="AF6" i="26"/>
  <c r="AM6" i="26"/>
  <c r="AP6" i="26"/>
  <c r="AK6" i="26"/>
  <c r="BI4" i="26"/>
  <c r="AZ5" i="26"/>
  <c r="BA5" i="26"/>
  <c r="BC4" i="26"/>
  <c r="AX3" i="26"/>
  <c r="BB4" i="26"/>
  <c r="BA4" i="26"/>
  <c r="AZ4" i="26"/>
  <c r="BI5" i="26"/>
  <c r="BG5" i="26"/>
  <c r="BE3" i="26"/>
  <c r="AW4" i="26"/>
  <c r="BD3" i="26"/>
  <c r="AY4" i="26"/>
  <c r="CP3" i="26"/>
  <c r="BM3" i="26"/>
  <c r="BJ5" i="26"/>
  <c r="AW5" i="26"/>
  <c r="BF4" i="26"/>
  <c r="AW3" i="26"/>
  <c r="BB3" i="26"/>
  <c r="BD4" i="26"/>
  <c r="CH6" i="26"/>
  <c r="AS6" i="26"/>
  <c r="CI6" i="26" s="1"/>
  <c r="BJ3" i="26"/>
  <c r="AY5" i="26"/>
  <c r="BL5" i="26"/>
  <c r="AZ3" i="26"/>
  <c r="AY3" i="26"/>
  <c r="BJ4" i="26"/>
  <c r="BG3" i="26"/>
  <c r="BG4" i="26"/>
  <c r="CQ3" i="26"/>
  <c r="BH5" i="26"/>
  <c r="BC5" i="26"/>
  <c r="BI3" i="26"/>
  <c r="BF3" i="26"/>
  <c r="BL4" i="26"/>
  <c r="BL3" i="26"/>
  <c r="BN7" i="26"/>
  <c r="W8" i="26"/>
  <c r="AR7" i="26"/>
  <c r="AS7" i="26" s="1"/>
  <c r="BD5" i="26"/>
  <c r="AV5" i="26"/>
  <c r="BH3" i="26"/>
  <c r="AX4" i="26"/>
  <c r="BF5" i="26"/>
  <c r="BK3" i="26"/>
  <c r="BK4" i="26"/>
  <c r="BM4" i="26"/>
  <c r="BE4" i="26"/>
  <c r="AV3" i="26"/>
  <c r="BM5" i="26"/>
  <c r="BE5" i="26"/>
  <c r="BB5" i="26"/>
  <c r="BI8" i="24"/>
  <c r="AV8" i="24"/>
  <c r="AX8" i="24"/>
  <c r="BK8" i="24"/>
  <c r="BD8" i="24"/>
  <c r="BA8" i="24"/>
  <c r="BE8" i="24"/>
  <c r="BB8" i="24"/>
  <c r="BM8" i="24"/>
  <c r="BF8" i="24"/>
  <c r="BH8" i="24"/>
  <c r="AW8" i="24"/>
  <c r="BG8" i="24"/>
  <c r="BL8" i="24"/>
  <c r="AY8" i="24"/>
  <c r="BJ8" i="24"/>
  <c r="BC8" i="24"/>
  <c r="AZ8" i="24"/>
  <c r="BL7" i="24"/>
  <c r="BH6" i="24"/>
  <c r="AX5" i="24"/>
  <c r="BB6" i="24"/>
  <c r="BA5" i="24"/>
  <c r="BD6" i="24"/>
  <c r="BE5" i="24"/>
  <c r="BF5" i="24"/>
  <c r="BI6" i="24"/>
  <c r="BG7" i="24"/>
  <c r="BF7" i="24"/>
  <c r="BJ7" i="24"/>
  <c r="BK7" i="24"/>
  <c r="BK6" i="24"/>
  <c r="BF3" i="24"/>
  <c r="BA7" i="24"/>
  <c r="BJ4" i="24"/>
  <c r="BE7" i="24"/>
  <c r="AX4" i="24"/>
  <c r="BH5" i="24"/>
  <c r="AX7" i="24"/>
  <c r="BM4" i="24"/>
  <c r="AV3" i="24"/>
  <c r="BJ6" i="24"/>
  <c r="AY5" i="24"/>
  <c r="BF4" i="24"/>
  <c r="BL3" i="24"/>
  <c r="BM5" i="24"/>
  <c r="CQ3" i="24"/>
  <c r="BD4" i="24"/>
  <c r="BD5" i="24"/>
  <c r="BE6" i="24"/>
  <c r="AW6" i="24"/>
  <c r="BB7" i="24"/>
  <c r="AY7" i="24"/>
  <c r="BB4" i="24"/>
  <c r="BH7" i="24"/>
  <c r="BH3" i="24"/>
  <c r="BJ5" i="24"/>
  <c r="AW7" i="24"/>
  <c r="CP3" i="24"/>
  <c r="BM3" i="24"/>
  <c r="AZ5" i="24"/>
  <c r="BB5" i="24"/>
  <c r="AW3" i="24"/>
  <c r="AW4" i="24"/>
  <c r="BB3" i="24"/>
  <c r="BL6" i="24"/>
  <c r="AY6" i="24"/>
  <c r="AV7" i="24"/>
  <c r="BJ3" i="24"/>
  <c r="AV4" i="24"/>
  <c r="AZ7" i="24"/>
  <c r="AZ4" i="24"/>
  <c r="BE4" i="24"/>
  <c r="BK3" i="24"/>
  <c r="BC3" i="24"/>
  <c r="BD3" i="24"/>
  <c r="BG3" i="24"/>
  <c r="BG4" i="24"/>
  <c r="AV6" i="24"/>
  <c r="BM6" i="24"/>
  <c r="BI7" i="24"/>
  <c r="BM7" i="24"/>
  <c r="AW5" i="24"/>
  <c r="BI4" i="24"/>
  <c r="BG6" i="24"/>
  <c r="BL5" i="24"/>
  <c r="BD7" i="24"/>
  <c r="BE3" i="24"/>
  <c r="BK4" i="24"/>
  <c r="BC4" i="24"/>
  <c r="BI3" i="24"/>
  <c r="BC5" i="24"/>
  <c r="AY4" i="24"/>
  <c r="AX3" i="24"/>
  <c r="BC6" i="24"/>
  <c r="AZ6" i="24"/>
  <c r="BC7" i="24"/>
  <c r="AY3" i="24"/>
  <c r="BL4" i="24"/>
  <c r="AX6" i="24"/>
  <c r="BH4" i="24"/>
  <c r="AV5" i="24"/>
  <c r="BK5" i="24"/>
  <c r="BA3" i="24"/>
  <c r="BA4" i="24"/>
  <c r="AZ3" i="24"/>
  <c r="BG5" i="24"/>
  <c r="BI5" i="24"/>
  <c r="BF6" i="24"/>
  <c r="BA6" i="24"/>
  <c r="CC4" i="20"/>
  <c r="BX3" i="20"/>
  <c r="CR3" i="20"/>
  <c r="BT3" i="20"/>
  <c r="CB3" i="20"/>
  <c r="BR3" i="20"/>
  <c r="BW3" i="20"/>
  <c r="CA4" i="20"/>
  <c r="BV5" i="20"/>
  <c r="CE5" i="20"/>
  <c r="AN7" i="20"/>
  <c r="CF5" i="20"/>
  <c r="BR5" i="20"/>
  <c r="BZ3" i="20"/>
  <c r="BP4" i="20"/>
  <c r="BY5" i="20"/>
  <c r="BU4" i="20"/>
  <c r="AF7" i="20"/>
  <c r="BX4" i="20"/>
  <c r="CC3" i="20"/>
  <c r="AC7" i="20"/>
  <c r="AH7" i="20"/>
  <c r="AM7" i="20"/>
  <c r="BY4" i="20"/>
  <c r="BS4" i="20"/>
  <c r="BQ5" i="20"/>
  <c r="CG4" i="20"/>
  <c r="CG5" i="20"/>
  <c r="AG7" i="20"/>
  <c r="AL7" i="20"/>
  <c r="AQ7" i="20"/>
  <c r="CE4" i="20"/>
  <c r="CD4" i="20"/>
  <c r="BX5" i="20"/>
  <c r="BP3" i="20"/>
  <c r="BZ4" i="20"/>
  <c r="AB7" i="20"/>
  <c r="AA7" i="20"/>
  <c r="CD3" i="20"/>
  <c r="CA5" i="20"/>
  <c r="Z7" i="20"/>
  <c r="AE7" i="20"/>
  <c r="BZ5" i="20"/>
  <c r="BQ4" i="20"/>
  <c r="AD7" i="20"/>
  <c r="CA3" i="20"/>
  <c r="CB5" i="20"/>
  <c r="CG3" i="20"/>
  <c r="CF4" i="20"/>
  <c r="BT5" i="20"/>
  <c r="BW4" i="20"/>
  <c r="BS5" i="20"/>
  <c r="BS3" i="20"/>
  <c r="AK7" i="20"/>
  <c r="AP7" i="20"/>
  <c r="BW5" i="20"/>
  <c r="BR4" i="20"/>
  <c r="CC5" i="20"/>
  <c r="CE3" i="20"/>
  <c r="CF3" i="20"/>
  <c r="BP5" i="20"/>
  <c r="BU3" i="20"/>
  <c r="BY3" i="20"/>
  <c r="AI7" i="20"/>
  <c r="BQ3" i="20"/>
  <c r="BT4" i="20"/>
  <c r="CB4" i="20"/>
  <c r="BU5" i="20"/>
  <c r="CD5" i="20"/>
  <c r="BV4" i="20"/>
  <c r="BV3" i="20"/>
  <c r="AO7" i="20"/>
  <c r="AJ7" i="20"/>
  <c r="CO6" i="20"/>
  <c r="W9" i="20"/>
  <c r="BN8" i="20"/>
  <c r="AR8" i="20"/>
  <c r="AS8" i="20" s="1"/>
  <c r="AY4" i="15"/>
  <c r="BE5" i="15"/>
  <c r="AX5" i="15"/>
  <c r="BI3" i="15"/>
  <c r="BM4" i="15"/>
  <c r="BK4" i="15"/>
  <c r="BK3" i="15"/>
  <c r="AH6" i="15"/>
  <c r="AJ6" i="15"/>
  <c r="AL6" i="15"/>
  <c r="AN6" i="15"/>
  <c r="AD6" i="15"/>
  <c r="AC6" i="15"/>
  <c r="AE6" i="15"/>
  <c r="AG6" i="15"/>
  <c r="AI6" i="15"/>
  <c r="AM6" i="15"/>
  <c r="AP6" i="15"/>
  <c r="AA6" i="15"/>
  <c r="AO6" i="15"/>
  <c r="AQ6" i="15"/>
  <c r="AF6" i="15"/>
  <c r="AK6" i="15"/>
  <c r="Z6" i="15"/>
  <c r="AB6" i="15"/>
  <c r="BG3" i="15"/>
  <c r="BB3" i="15"/>
  <c r="BL4" i="15"/>
  <c r="BD3" i="15"/>
  <c r="BI4" i="15"/>
  <c r="BD5" i="15"/>
  <c r="AV5" i="15"/>
  <c r="BC3" i="15"/>
  <c r="BM3" i="15"/>
  <c r="AW4" i="15"/>
  <c r="CP3" i="15"/>
  <c r="BC4" i="15"/>
  <c r="BH3" i="15"/>
  <c r="BB4" i="15"/>
  <c r="AW3" i="15"/>
  <c r="AY5" i="15"/>
  <c r="BJ5" i="15"/>
  <c r="BJ4" i="15"/>
  <c r="AZ3" i="15"/>
  <c r="CQ3" i="15"/>
  <c r="BA3" i="15"/>
  <c r="AY3" i="15"/>
  <c r="BG4" i="15"/>
  <c r="AV3" i="15"/>
  <c r="BB5" i="15"/>
  <c r="BL5" i="15"/>
  <c r="CH6" i="15"/>
  <c r="AS6" i="15"/>
  <c r="CI6" i="15" s="1"/>
  <c r="BL3" i="15"/>
  <c r="BK5" i="15"/>
  <c r="AX4" i="15"/>
  <c r="BE3" i="15"/>
  <c r="BM5" i="15"/>
  <c r="BH4" i="15"/>
  <c r="BA4" i="15"/>
  <c r="BF4" i="15"/>
  <c r="AZ4" i="15"/>
  <c r="BH5" i="15"/>
  <c r="BF5" i="15"/>
  <c r="BG5" i="15"/>
  <c r="BF3" i="15"/>
  <c r="BA5" i="15"/>
  <c r="AX3" i="15"/>
  <c r="AW5" i="15"/>
  <c r="AV4" i="15"/>
  <c r="AR7" i="15"/>
  <c r="AS7" i="15" s="1"/>
  <c r="BN7" i="15"/>
  <c r="W8" i="15"/>
  <c r="BJ3" i="15"/>
  <c r="BD4" i="15"/>
  <c r="BE4" i="15"/>
  <c r="BC5" i="15"/>
  <c r="AZ5" i="15"/>
  <c r="BI5" i="15"/>
  <c r="BH4" i="11"/>
  <c r="BC5" i="11"/>
  <c r="AW3" i="11"/>
  <c r="BJ5" i="11"/>
  <c r="AY3" i="11"/>
  <c r="AZ3" i="11"/>
  <c r="BJ3" i="11"/>
  <c r="AG6" i="11"/>
  <c r="AP6" i="11"/>
  <c r="AQ6" i="11"/>
  <c r="AB6" i="11"/>
  <c r="AO6" i="11"/>
  <c r="AF6" i="11"/>
  <c r="AK6" i="11"/>
  <c r="Z6" i="11"/>
  <c r="AA6" i="11"/>
  <c r="AN6" i="11"/>
  <c r="AD6" i="11"/>
  <c r="AE6" i="11"/>
  <c r="AJ6" i="11"/>
  <c r="AH6" i="11"/>
  <c r="AI6" i="11"/>
  <c r="AC6" i="11"/>
  <c r="AL6" i="11"/>
  <c r="AM6" i="11"/>
  <c r="BC4" i="11"/>
  <c r="AY5" i="11"/>
  <c r="BC3" i="11"/>
  <c r="BK3" i="11"/>
  <c r="AW4" i="11"/>
  <c r="BI4" i="11"/>
  <c r="AZ5" i="11"/>
  <c r="BD5" i="11"/>
  <c r="BE5" i="11"/>
  <c r="BH3" i="11"/>
  <c r="AX3" i="11"/>
  <c r="AS6" i="11"/>
  <c r="CI6" i="11" s="1"/>
  <c r="CH6" i="11"/>
  <c r="BG3" i="11"/>
  <c r="BG4" i="11"/>
  <c r="AX5" i="11"/>
  <c r="AV5" i="11"/>
  <c r="BA4" i="11"/>
  <c r="BL4" i="11"/>
  <c r="BD3" i="11"/>
  <c r="BM3" i="11"/>
  <c r="BB4" i="11"/>
  <c r="BI3" i="11"/>
  <c r="BJ4" i="11"/>
  <c r="AW5" i="11"/>
  <c r="BK5" i="11"/>
  <c r="W8" i="11"/>
  <c r="AR7" i="11"/>
  <c r="AS7" i="11" s="1"/>
  <c r="BN7" i="11"/>
  <c r="AV3" i="11"/>
  <c r="BE3" i="11"/>
  <c r="BK4" i="11"/>
  <c r="BM4" i="11"/>
  <c r="BB3" i="11"/>
  <c r="CQ3" i="11"/>
  <c r="BF5" i="11"/>
  <c r="BM5" i="11"/>
  <c r="BL3" i="11"/>
  <c r="BA3" i="11"/>
  <c r="AY4" i="11"/>
  <c r="BD4" i="11"/>
  <c r="BF4" i="11"/>
  <c r="BF3" i="11"/>
  <c r="BB5" i="11"/>
  <c r="BH5" i="11"/>
  <c r="BG5" i="11"/>
  <c r="AX4" i="11"/>
  <c r="BE4" i="11"/>
  <c r="AZ4" i="11"/>
  <c r="AV4" i="11"/>
  <c r="CP3" i="11"/>
  <c r="BA5" i="11"/>
  <c r="BL5" i="11"/>
  <c r="BI5" i="11"/>
  <c r="CP3" i="1"/>
  <c r="CQ3" i="1"/>
  <c r="AE7" i="1"/>
  <c r="AA7" i="1"/>
  <c r="AP7" i="1"/>
  <c r="AI7" i="1"/>
  <c r="AL7" i="1"/>
  <c r="AH7" i="1"/>
  <c r="AC7" i="1"/>
  <c r="AG7" i="1"/>
  <c r="AB7" i="1"/>
  <c r="AD7" i="1"/>
  <c r="AF7" i="1"/>
  <c r="AO7" i="1"/>
  <c r="AN7" i="1"/>
  <c r="Z7" i="1"/>
  <c r="AM7" i="1"/>
  <c r="AJ7" i="1"/>
  <c r="AK7" i="1"/>
  <c r="AQ7" i="1"/>
  <c r="AS6" i="1"/>
  <c r="CI6" i="1" s="1"/>
  <c r="CH6" i="1"/>
  <c r="W8" i="1"/>
  <c r="BN7" i="1"/>
  <c r="AR7" i="1"/>
  <c r="AS7" i="1" s="1"/>
  <c r="BH5" i="1"/>
  <c r="BA5" i="1"/>
  <c r="BD4" i="1"/>
  <c r="AX3" i="1"/>
  <c r="BI4" i="1"/>
  <c r="BD5" i="1"/>
  <c r="AZ5" i="1"/>
  <c r="BI5" i="1"/>
  <c r="AZ4" i="1"/>
  <c r="BG4" i="1"/>
  <c r="AX5" i="1"/>
  <c r="BF5" i="1"/>
  <c r="BM5" i="1"/>
  <c r="BL4" i="1"/>
  <c r="AV3" i="1"/>
  <c r="BB4" i="1"/>
  <c r="AW3" i="1"/>
  <c r="BL5" i="1"/>
  <c r="BG5" i="1"/>
  <c r="BM4" i="1"/>
  <c r="BJ5" i="1"/>
  <c r="AW5" i="1"/>
  <c r="BF4" i="1"/>
  <c r="AV4" i="1"/>
  <c r="BC5" i="1"/>
  <c r="AX4" i="1"/>
  <c r="BB5" i="1"/>
  <c r="BH4" i="1"/>
  <c r="AW4" i="1"/>
  <c r="BC4" i="1"/>
  <c r="AV5" i="1"/>
  <c r="BK4" i="1"/>
  <c r="BE4" i="1"/>
  <c r="BK5" i="1"/>
  <c r="BE5" i="1"/>
  <c r="AY5" i="1"/>
  <c r="BA4" i="1"/>
  <c r="BJ4" i="1"/>
  <c r="AY4" i="1"/>
  <c r="AE8" i="1" a="1"/>
  <c r="CE5" i="26" a="1"/>
  <c r="BS6" i="24" a="1"/>
  <c r="CD4" i="11" a="1"/>
  <c r="BP5" i="15" a="1"/>
  <c r="AD7" i="26" a="1"/>
  <c r="AQ7" i="15" a="1"/>
  <c r="AP8" i="1" a="1"/>
  <c r="BS5" i="26" a="1"/>
  <c r="AN8" i="1" a="1"/>
  <c r="BX5" i="11" a="1"/>
  <c r="AK8" i="1" a="1"/>
  <c r="BS4" i="15" a="1"/>
  <c r="Z7" i="26" a="1"/>
  <c r="AH7" i="11" a="1"/>
  <c r="AF7" i="11" a="1"/>
  <c r="AP7" i="26" a="1"/>
  <c r="CB4" i="11" a="1"/>
  <c r="AA7" i="11" a="1"/>
  <c r="CC4" i="24" a="1"/>
  <c r="AO7" i="11" a="1"/>
  <c r="CB5" i="1" a="1"/>
  <c r="AQ8" i="20" a="1"/>
  <c r="AH7" i="15" a="1"/>
  <c r="BP3" i="26" a="1"/>
  <c r="AJ7" i="26" a="1"/>
  <c r="AD8" i="1" a="1"/>
  <c r="AA7" i="26" a="1"/>
  <c r="AB8" i="1" a="1"/>
  <c r="AO8" i="1" a="1"/>
  <c r="BX3" i="24" a="1"/>
  <c r="AK8" i="20" a="1"/>
  <c r="BW3" i="24" a="1"/>
  <c r="CB8" i="24" a="1"/>
  <c r="CC3" i="24" a="1"/>
  <c r="Z8" i="1" a="1"/>
  <c r="CA5" i="24" a="1"/>
  <c r="CB3" i="26" a="1"/>
  <c r="CG4" i="26" a="1"/>
  <c r="AP8" i="20" a="1"/>
  <c r="CC5" i="24" a="1"/>
  <c r="BV3" i="15" a="1"/>
  <c r="AB8" i="20" a="1"/>
  <c r="BZ4" i="26" a="1"/>
  <c r="AJ7" i="11" a="1"/>
  <c r="CC6" i="24" a="1"/>
  <c r="BU3" i="26" a="1"/>
  <c r="CG3" i="24" a="1"/>
  <c r="AE8" i="20" a="1"/>
  <c r="BP7" i="24" a="1"/>
  <c r="BQ3" i="1" a="1"/>
  <c r="BY3" i="26" a="1"/>
  <c r="AD7" i="11" a="1"/>
  <c r="BR6" i="24" a="1"/>
  <c r="AQ7" i="11" a="1"/>
  <c r="AI8" i="20" a="1"/>
  <c r="BQ5" i="26" a="1"/>
  <c r="AH7" i="26" a="1"/>
  <c r="AO8" i="20" a="1"/>
  <c r="BX5" i="26" a="1"/>
  <c r="BY3" i="15" a="1"/>
  <c r="CA5" i="26" a="1"/>
  <c r="AE7" i="15" a="1"/>
  <c r="AC7" i="26" a="1"/>
  <c r="AQ7" i="26" a="1"/>
  <c r="BS4" i="11" a="1"/>
  <c r="BY5" i="11" a="1"/>
  <c r="AN7" i="15" a="1"/>
  <c r="AL7" i="15" a="1"/>
  <c r="BW4" i="11" a="1"/>
  <c r="CA7" i="24" a="1"/>
  <c r="BQ8" i="24" a="1"/>
  <c r="BZ3" i="15" a="1"/>
  <c r="AN8" i="20" a="1"/>
  <c r="CB6" i="24" a="1"/>
  <c r="BR5" i="1" a="1"/>
  <c r="CG3" i="15" a="1"/>
  <c r="BR5" i="24" a="1"/>
  <c r="AO7" i="15" a="1"/>
  <c r="AA7" i="15" a="1"/>
  <c r="BX4" i="11" a="1"/>
  <c r="BW3" i="15" a="1"/>
  <c r="AM8" i="20" a="1"/>
  <c r="CA6" i="24" a="1"/>
  <c r="AN7" i="26" a="1"/>
  <c r="AP7" i="15" a="1"/>
  <c r="BT5" i="26" a="1"/>
  <c r="CE8" i="24" a="1"/>
  <c r="BQ4" i="26" a="1"/>
  <c r="CB5" i="26" a="1"/>
  <c r="AE7" i="26" a="1"/>
  <c r="AA8" i="20" a="1"/>
  <c r="CB5" i="24" a="1"/>
  <c r="BW3" i="11" a="1"/>
  <c r="BR5" i="26" a="1"/>
  <c r="BS5" i="11" a="1"/>
  <c r="AL7" i="26" a="1"/>
  <c r="BT5" i="24" a="1"/>
  <c r="CA4" i="1" a="1"/>
  <c r="AG8" i="20" a="1"/>
  <c r="BP5" i="11" a="1"/>
  <c r="AA8" i="1" a="1"/>
  <c r="BV4" i="24" a="1"/>
  <c r="CE5" i="1" a="1"/>
  <c r="BZ3" i="26" a="1"/>
  <c r="AN7" i="11" a="1"/>
  <c r="BW3" i="26" a="1"/>
  <c r="CF5" i="15" a="1"/>
  <c r="CD3" i="24" a="1"/>
  <c r="CG5" i="15" a="1"/>
  <c r="BQ3" i="11" a="1"/>
  <c r="BV3" i="11" a="1"/>
  <c r="CG4" i="11" a="1"/>
  <c r="AO7" i="26" a="1"/>
  <c r="AG8" i="1" a="1"/>
  <c r="AJ8" i="1" a="1"/>
  <c r="BQ3" i="15" a="1"/>
  <c r="BV6" i="24" a="1"/>
  <c r="BV7" i="24" a="1"/>
  <c r="AL8" i="20" a="1"/>
  <c r="BZ3" i="11" a="1"/>
  <c r="CG5" i="26" a="1"/>
  <c r="BR3" i="24" a="1"/>
  <c r="CD4" i="15" a="1"/>
  <c r="CB4" i="1" a="1"/>
  <c r="BR5" i="11" a="1"/>
  <c r="AI7" i="11" a="1"/>
  <c r="BX4" i="1" a="1"/>
  <c r="BR5" i="15" a="1"/>
  <c r="CD5" i="11" a="1"/>
  <c r="BV4" i="26" a="1"/>
  <c r="BY5" i="26" a="1"/>
  <c r="BR7" i="24" a="1"/>
  <c r="BQ3" i="24" a="1"/>
  <c r="BT3" i="15" a="1"/>
  <c r="BY4" i="15" a="1"/>
  <c r="BX3" i="11" a="1"/>
  <c r="BU5" i="11" a="1"/>
  <c r="CD5" i="1" a="1"/>
  <c r="AI7" i="26" a="1"/>
  <c r="BR4" i="26" a="1"/>
  <c r="AG7" i="26" a="1"/>
  <c r="BQ5" i="11" a="1"/>
  <c r="AM7" i="15" a="1"/>
  <c r="AI7" i="15" a="1"/>
  <c r="AH8" i="1" a="1"/>
  <c r="BR4" i="1" a="1"/>
  <c r="BW4" i="26" a="1"/>
  <c r="CG5" i="24" a="1"/>
  <c r="BZ6" i="24" a="1"/>
  <c r="CA3" i="26" a="1"/>
  <c r="BZ5" i="26" a="1"/>
  <c r="BX6" i="24" a="1"/>
  <c r="CG4" i="24" a="1"/>
  <c r="BT4" i="24" a="1"/>
  <c r="CG4" i="15" a="1"/>
  <c r="BW4" i="15" a="1"/>
  <c r="BZ4" i="15" a="1"/>
  <c r="BQ5" i="15" a="1"/>
  <c r="BW5" i="15" a="1"/>
  <c r="BT3" i="11" a="1"/>
  <c r="CG3" i="11" a="1"/>
  <c r="CD5" i="15" a="1"/>
  <c r="CB4" i="24" a="1"/>
  <c r="BY5" i="1" a="1"/>
  <c r="CF5" i="26" a="1"/>
  <c r="CF5" i="1" a="1"/>
  <c r="BZ4" i="24" a="1"/>
  <c r="AH8" i="20" a="1"/>
  <c r="CE6" i="24" a="1"/>
  <c r="CG5" i="1" a="1"/>
  <c r="BZ3" i="24" a="1"/>
  <c r="CD5" i="24" a="1"/>
  <c r="BU4" i="24" a="1"/>
  <c r="BP3" i="11" a="1"/>
  <c r="CA5" i="11" a="1"/>
  <c r="BT5" i="1" a="1"/>
  <c r="BP5" i="1" a="1"/>
  <c r="AK7" i="26" a="1"/>
  <c r="AE7" i="11" a="1"/>
  <c r="CA5" i="1" a="1"/>
  <c r="BV8" i="24" a="1"/>
  <c r="BY4" i="11" a="1"/>
  <c r="AC7" i="15" a="1"/>
  <c r="AF8" i="1" a="1"/>
  <c r="CD4" i="24" a="1"/>
  <c r="AD8" i="20" a="1"/>
  <c r="BV5" i="1" a="1"/>
  <c r="BR4" i="24" a="1"/>
  <c r="AK7" i="11" a="1"/>
  <c r="BU8" i="24" a="1"/>
  <c r="BU4" i="11" a="1"/>
  <c r="AQ8" i="1" a="1"/>
  <c r="CA4" i="15" a="1"/>
  <c r="AI8" i="1" a="1"/>
  <c r="BV5" i="15" a="1"/>
  <c r="BT4" i="1" a="1"/>
  <c r="AG7" i="15" a="1"/>
  <c r="CB4" i="15" a="1"/>
  <c r="CF3" i="24" a="1"/>
  <c r="AM7" i="11" a="1"/>
  <c r="BQ3" i="26" a="1"/>
  <c r="CA8" i="24" a="1"/>
  <c r="BZ7" i="24" a="1"/>
  <c r="BS7" i="24" a="1"/>
  <c r="CA3" i="24" a="1"/>
  <c r="BS4" i="24" a="1"/>
  <c r="CD3" i="15" a="1"/>
  <c r="CE5" i="11" a="1"/>
  <c r="BP4" i="11" a="1"/>
  <c r="BW5" i="24" a="1"/>
  <c r="CF7" i="24" a="1"/>
  <c r="AB7" i="26" a="1"/>
  <c r="BU5" i="1" a="1"/>
  <c r="BU5" i="26" a="1"/>
  <c r="BZ4" i="11" a="1"/>
  <c r="BY4" i="26" a="1"/>
  <c r="BR3" i="26" a="1"/>
  <c r="BX4" i="15" a="1"/>
  <c r="BV3" i="26" a="1"/>
  <c r="BS3" i="26" a="1"/>
  <c r="CD7" i="24" a="1"/>
  <c r="CF5" i="24" a="1"/>
  <c r="BP5" i="24" a="1"/>
  <c r="BU6" i="24" a="1"/>
  <c r="BQ4" i="15" a="1"/>
  <c r="CG4" i="1" a="1"/>
  <c r="BS5" i="1" a="1"/>
  <c r="AD7" i="15" a="1"/>
  <c r="AB7" i="15" a="1"/>
  <c r="AL8" i="1" a="1"/>
  <c r="AL7" i="11" a="1"/>
  <c r="AF7" i="26" a="1"/>
  <c r="AC7" i="11" a="1"/>
  <c r="CA3" i="15" a="1"/>
  <c r="BX3" i="26" a="1"/>
  <c r="CF8" i="24" a="1"/>
  <c r="CB4" i="26" a="1"/>
  <c r="BS4" i="26" a="1"/>
  <c r="BP6" i="24" a="1"/>
  <c r="BW6" i="24" a="1"/>
  <c r="BS3" i="11" a="1"/>
  <c r="CE3" i="11" a="1"/>
  <c r="BZ5" i="11" a="1"/>
  <c r="BV5" i="11" a="1"/>
  <c r="CC4" i="1" a="1"/>
  <c r="BQ4" i="1" a="1"/>
  <c r="BU4" i="1" a="1"/>
  <c r="CE7" i="24" a="1"/>
  <c r="CA5" i="15" a="1"/>
  <c r="CB3" i="11" a="1"/>
  <c r="AJ7" i="15" a="1"/>
  <c r="Z7" i="15" a="1"/>
  <c r="Z8" i="20" a="1"/>
  <c r="BW5" i="26" a="1"/>
  <c r="BT4" i="11" a="1"/>
  <c r="BU4" i="15" a="1"/>
  <c r="BR3" i="11" a="1"/>
  <c r="BV5" i="26" a="1"/>
  <c r="BX4" i="24" a="1"/>
  <c r="CB3" i="24" a="1"/>
  <c r="CG6" i="24" a="1"/>
  <c r="BX3" i="15" a="1"/>
  <c r="BQ5" i="1" a="1"/>
  <c r="BQ5" i="24" a="1"/>
  <c r="BR4" i="15" a="1"/>
  <c r="AF7" i="15" a="1"/>
  <c r="BP4" i="26" a="1"/>
  <c r="BW5" i="1" a="1"/>
  <c r="AC8" i="1" a="1"/>
  <c r="CF4" i="15" a="1"/>
  <c r="BX8" i="24" a="1"/>
  <c r="BT3" i="26" a="1"/>
  <c r="BV5" i="24" a="1"/>
  <c r="CF4" i="11" a="1"/>
  <c r="CG5" i="11" a="1"/>
  <c r="AB7" i="11" a="1"/>
  <c r="CC8" i="24" a="1"/>
  <c r="BW8" i="24" a="1"/>
  <c r="BP3" i="24" a="1"/>
  <c r="CC7" i="24" a="1"/>
  <c r="CF3" i="11" a="1"/>
  <c r="CC5" i="11" a="1"/>
  <c r="BS5" i="15" a="1"/>
  <c r="AK7" i="15" a="1"/>
  <c r="BY3" i="24" a="1"/>
  <c r="AC8" i="20" a="1"/>
  <c r="BP3" i="15" a="1"/>
  <c r="AM8" i="1" a="1"/>
  <c r="BY4" i="1" a="1"/>
  <c r="CC3" i="26" a="1"/>
  <c r="BP4" i="15" a="1"/>
  <c r="BS8" i="24" a="1"/>
  <c r="AP7" i="11" a="1"/>
  <c r="BQ6" i="24" a="1"/>
  <c r="BY5" i="15" a="1"/>
  <c r="BU5" i="15" a="1"/>
  <c r="CF5" i="11" a="1"/>
  <c r="CE4" i="11" a="1"/>
  <c r="BZ5" i="15" a="1"/>
  <c r="BW5" i="11" a="1"/>
  <c r="Z7" i="11" a="1"/>
  <c r="CE3" i="26" a="1"/>
  <c r="CC4" i="15" a="1"/>
  <c r="AM7" i="26" a="1"/>
  <c r="BY4" i="24" a="1"/>
  <c r="BX4" i="26" a="1"/>
  <c r="CD4" i="26" a="1"/>
  <c r="CF4" i="26" a="1"/>
  <c r="BY8" i="24" a="1"/>
  <c r="BU5" i="24" a="1"/>
  <c r="CB7" i="24" a="1"/>
  <c r="BT7" i="24" a="1"/>
  <c r="BX7" i="24" a="1"/>
  <c r="CE5" i="24" a="1"/>
  <c r="CC3" i="15" a="1"/>
  <c r="BR3" i="15" a="1"/>
  <c r="AF8" i="20" a="1"/>
  <c r="CD4" i="1" a="1"/>
  <c r="BR8" i="24" a="1"/>
  <c r="BP4" i="24" a="1"/>
  <c r="BU4" i="26" a="1"/>
  <c r="CF3" i="26" a="1"/>
  <c r="CD8" i="24" a="1"/>
  <c r="BQ4" i="24" a="1"/>
  <c r="BT6" i="24" a="1"/>
  <c r="BU3" i="24" a="1"/>
  <c r="BQ4" i="11" a="1"/>
  <c r="CB5" i="11" a="1"/>
  <c r="BX5" i="1" a="1"/>
  <c r="CF4" i="1" a="1"/>
  <c r="BW4" i="1" a="1"/>
  <c r="BY7" i="24" a="1"/>
  <c r="CG8" i="24" a="1"/>
  <c r="BP5" i="26" a="1"/>
  <c r="CA4" i="24" a="1"/>
  <c r="BT4" i="26" a="1"/>
  <c r="CG3" i="26" a="1"/>
  <c r="CA4" i="26" a="1"/>
  <c r="BY5" i="24" a="1"/>
  <c r="BX5" i="24" a="1"/>
  <c r="BV3" i="24" a="1"/>
  <c r="BW7" i="24" a="1"/>
  <c r="CE4" i="15" a="1"/>
  <c r="CB3" i="15" a="1"/>
  <c r="CF3" i="15" a="1"/>
  <c r="BT4" i="15" a="1"/>
  <c r="BT5" i="15" a="1"/>
  <c r="CD3" i="11" a="1"/>
  <c r="CC4" i="11" a="1"/>
  <c r="CA3" i="11" a="1"/>
  <c r="BV4" i="11" a="1"/>
  <c r="BP3" i="1" a="1"/>
  <c r="BZ4" i="1" a="1"/>
  <c r="BS4" i="1" a="1"/>
  <c r="CF4" i="24" a="1"/>
  <c r="BR3" i="1" a="1"/>
  <c r="CE4" i="24" a="1"/>
  <c r="CC4" i="26" a="1"/>
  <c r="CC5" i="26" a="1"/>
  <c r="CD5" i="26" a="1"/>
  <c r="CD3" i="26" a="1"/>
  <c r="CE4" i="26" a="1"/>
  <c r="BP8" i="24" a="1"/>
  <c r="BZ8" i="24" a="1"/>
  <c r="BZ5" i="24" a="1"/>
  <c r="BU7" i="24" a="1"/>
  <c r="CD6" i="24" a="1"/>
  <c r="BY6" i="24" a="1"/>
  <c r="BQ7" i="24" a="1"/>
  <c r="CG7" i="24" a="1"/>
  <c r="BW4" i="24" a="1"/>
  <c r="BS3" i="24" a="1"/>
  <c r="BT3" i="24" a="1"/>
  <c r="CE3" i="15" a="1"/>
  <c r="BV4" i="15" a="1"/>
  <c r="BS3" i="15" a="1"/>
  <c r="CE5" i="15" a="1"/>
  <c r="CB5" i="15" a="1"/>
  <c r="CC5" i="15" a="1"/>
  <c r="BT5" i="11" a="1"/>
  <c r="CA4" i="11" a="1"/>
  <c r="BY3" i="11" a="1"/>
  <c r="BU3" i="11" a="1"/>
  <c r="CC5" i="1" a="1"/>
  <c r="BV4" i="1" a="1"/>
  <c r="BP4" i="1" a="1"/>
  <c r="CE4" i="1" a="1"/>
  <c r="BS5" i="24" a="1"/>
  <c r="AJ8" i="20" a="1"/>
  <c r="AG7" i="11" a="1"/>
  <c r="CE3" i="24" a="1"/>
  <c r="BZ5" i="1" a="1"/>
  <c r="BU3" i="15" a="1"/>
  <c r="BT8" i="24" a="1"/>
  <c r="CF6" i="24" a="1"/>
  <c r="BX5" i="15" a="1"/>
  <c r="CC3" i="11" a="1"/>
  <c r="BR4" i="11" a="1"/>
  <c r="W7" i="30" l="1"/>
  <c r="BN6" i="30"/>
  <c r="AR6" i="30"/>
  <c r="BR5" i="26"/>
  <c r="BU3" i="26"/>
  <c r="BP4" i="26"/>
  <c r="CE5" i="26"/>
  <c r="CB4" i="26"/>
  <c r="BW3" i="26"/>
  <c r="BP3" i="26"/>
  <c r="BP5" i="26"/>
  <c r="AJ7" i="26"/>
  <c r="AP7" i="26"/>
  <c r="CF4" i="26"/>
  <c r="CD4" i="26"/>
  <c r="CG3" i="26"/>
  <c r="BT4" i="26"/>
  <c r="CG4" i="26"/>
  <c r="AG7" i="26"/>
  <c r="AE7" i="26"/>
  <c r="CC3" i="26"/>
  <c r="BT3" i="26"/>
  <c r="BX4" i="26"/>
  <c r="BS4" i="26"/>
  <c r="BV4" i="26"/>
  <c r="CE4" i="26"/>
  <c r="AK7" i="26"/>
  <c r="AI7" i="26"/>
  <c r="BW5" i="26"/>
  <c r="CF5" i="26"/>
  <c r="BV3" i="26"/>
  <c r="BX3" i="26"/>
  <c r="BR3" i="26"/>
  <c r="BX5" i="26"/>
  <c r="BU4" i="26"/>
  <c r="CE3" i="26"/>
  <c r="AO7" i="26"/>
  <c r="Z7" i="26"/>
  <c r="AM7" i="26"/>
  <c r="CB5" i="26"/>
  <c r="BS5" i="26"/>
  <c r="BQ3" i="26"/>
  <c r="BQ4" i="26"/>
  <c r="BW4" i="26"/>
  <c r="AN7" i="26"/>
  <c r="AA7" i="26"/>
  <c r="BV5" i="26"/>
  <c r="BZ5" i="26"/>
  <c r="AC7" i="26"/>
  <c r="AD7" i="26"/>
  <c r="AQ7" i="26"/>
  <c r="CD3" i="26"/>
  <c r="BZ4" i="26"/>
  <c r="BY3" i="26"/>
  <c r="BU5" i="26"/>
  <c r="BZ3" i="26"/>
  <c r="BY5" i="26"/>
  <c r="BR4" i="26"/>
  <c r="AB7" i="26"/>
  <c r="AH7" i="26"/>
  <c r="CA4" i="26"/>
  <c r="BQ5" i="26"/>
  <c r="CA5" i="26"/>
  <c r="BT5" i="26"/>
  <c r="BY4" i="26"/>
  <c r="BS3" i="26"/>
  <c r="CG5" i="26"/>
  <c r="CB3" i="26"/>
  <c r="AF7" i="26"/>
  <c r="AL7" i="26"/>
  <c r="CF3" i="26"/>
  <c r="CA3" i="26"/>
  <c r="CD5" i="26"/>
  <c r="CC5" i="26"/>
  <c r="CC4" i="26"/>
  <c r="CO6" i="26"/>
  <c r="BN8" i="26"/>
  <c r="W9" i="26"/>
  <c r="AR8" i="26"/>
  <c r="AS8" i="26" s="1"/>
  <c r="CR3" i="26"/>
  <c r="BV8" i="24"/>
  <c r="BS8" i="24"/>
  <c r="BY8" i="24"/>
  <c r="CD8" i="24"/>
  <c r="CF8" i="24"/>
  <c r="BU8" i="24"/>
  <c r="CA8" i="24"/>
  <c r="BX8" i="24"/>
  <c r="BQ8" i="24"/>
  <c r="CE8" i="24"/>
  <c r="CB8" i="24"/>
  <c r="BR8" i="24"/>
  <c r="BT8" i="24"/>
  <c r="BZ8" i="24"/>
  <c r="BP8" i="24"/>
  <c r="BW8" i="24"/>
  <c r="CG8" i="24"/>
  <c r="CC8" i="24"/>
  <c r="CR3" i="24"/>
  <c r="CB6" i="24"/>
  <c r="CF7" i="24"/>
  <c r="BR5" i="24"/>
  <c r="BY5" i="24"/>
  <c r="BX6" i="24"/>
  <c r="BU5" i="24"/>
  <c r="BV6" i="24"/>
  <c r="BZ3" i="24"/>
  <c r="CE7" i="24"/>
  <c r="CD7" i="24"/>
  <c r="CE6" i="24"/>
  <c r="BR4" i="24"/>
  <c r="BZ7" i="24"/>
  <c r="BY7" i="24"/>
  <c r="CA7" i="24"/>
  <c r="CD4" i="24"/>
  <c r="CC6" i="24"/>
  <c r="BU7" i="24"/>
  <c r="BZ5" i="24"/>
  <c r="BZ6" i="24"/>
  <c r="CA6" i="24"/>
  <c r="CC5" i="24"/>
  <c r="BP7" i="24"/>
  <c r="BW3" i="24"/>
  <c r="BQ6" i="24"/>
  <c r="BS5" i="24"/>
  <c r="BS4" i="24"/>
  <c r="BT5" i="24"/>
  <c r="BV7" i="24"/>
  <c r="BS6" i="24"/>
  <c r="BT3" i="24"/>
  <c r="BS3" i="24"/>
  <c r="BW4" i="24"/>
  <c r="CG7" i="24"/>
  <c r="CE3" i="24"/>
  <c r="CF6" i="24"/>
  <c r="BQ7" i="24"/>
  <c r="BY6" i="24"/>
  <c r="CD6" i="24"/>
  <c r="CB4" i="24"/>
  <c r="BS7" i="24"/>
  <c r="BR6" i="24"/>
  <c r="CG3" i="24"/>
  <c r="BQ5" i="24"/>
  <c r="BU4" i="24"/>
  <c r="BW7" i="24"/>
  <c r="CE4" i="24"/>
  <c r="CC7" i="24"/>
  <c r="BY4" i="24"/>
  <c r="BV3" i="24"/>
  <c r="CD5" i="24"/>
  <c r="BX5" i="24"/>
  <c r="BP3" i="24"/>
  <c r="CA3" i="24"/>
  <c r="BW5" i="24"/>
  <c r="BZ4" i="24"/>
  <c r="CC3" i="24"/>
  <c r="BU3" i="24"/>
  <c r="BT6" i="24"/>
  <c r="BY3" i="24"/>
  <c r="CG6" i="24"/>
  <c r="BT4" i="24"/>
  <c r="BQ4" i="24"/>
  <c r="CB3" i="24"/>
  <c r="BX4" i="24"/>
  <c r="CG4" i="24"/>
  <c r="CF3" i="24"/>
  <c r="BX3" i="24"/>
  <c r="CA5" i="24"/>
  <c r="CE5" i="24"/>
  <c r="BW6" i="24"/>
  <c r="BX7" i="24"/>
  <c r="BP6" i="24"/>
  <c r="BT7" i="24"/>
  <c r="BQ3" i="24"/>
  <c r="CB7" i="24"/>
  <c r="BR7" i="24"/>
  <c r="CD3" i="24"/>
  <c r="CC4" i="24"/>
  <c r="CF4" i="24"/>
  <c r="BU6" i="24"/>
  <c r="BP5" i="24"/>
  <c r="BR3" i="24"/>
  <c r="CF5" i="24"/>
  <c r="CA4" i="24"/>
  <c r="BP4" i="24"/>
  <c r="BV5" i="24"/>
  <c r="BV4" i="24"/>
  <c r="CG5" i="24"/>
  <c r="CB5" i="24"/>
  <c r="AG8" i="20"/>
  <c r="AB8" i="20"/>
  <c r="AO8" i="20"/>
  <c r="AJ8" i="20"/>
  <c r="Z8" i="20"/>
  <c r="AD8" i="20"/>
  <c r="AE8" i="20"/>
  <c r="AQ8" i="20"/>
  <c r="AF8" i="20"/>
  <c r="AA8" i="20"/>
  <c r="AN8" i="20"/>
  <c r="AH8" i="20"/>
  <c r="AI8" i="20"/>
  <c r="AP8" i="20"/>
  <c r="AK8" i="20"/>
  <c r="AC8" i="20"/>
  <c r="AL8" i="20"/>
  <c r="AM8" i="20"/>
  <c r="AR9" i="20"/>
  <c r="W10" i="20"/>
  <c r="BN9" i="20"/>
  <c r="CL3" i="20"/>
  <c r="CR3" i="15"/>
  <c r="BY5" i="15"/>
  <c r="BS4" i="15"/>
  <c r="CE3" i="15"/>
  <c r="CE4" i="15"/>
  <c r="CG4" i="15"/>
  <c r="CC3" i="15"/>
  <c r="BR5" i="15"/>
  <c r="AH7" i="15"/>
  <c r="CF3" i="15"/>
  <c r="BQ3" i="15"/>
  <c r="BX4" i="15"/>
  <c r="AP7" i="15"/>
  <c r="AQ7" i="15"/>
  <c r="BQ5" i="15"/>
  <c r="BZ4" i="15"/>
  <c r="BS3" i="15"/>
  <c r="BV4" i="15"/>
  <c r="BX5" i="15"/>
  <c r="CD3" i="15"/>
  <c r="AC7" i="15"/>
  <c r="BR3" i="15"/>
  <c r="BU4" i="15"/>
  <c r="BU3" i="15"/>
  <c r="CB3" i="15"/>
  <c r="CC4" i="15"/>
  <c r="BT4" i="15"/>
  <c r="BZ3" i="15"/>
  <c r="BT3" i="15"/>
  <c r="CC5" i="15"/>
  <c r="AD7" i="15"/>
  <c r="AO7" i="15"/>
  <c r="AJ7" i="15"/>
  <c r="CA5" i="15"/>
  <c r="BY3" i="15"/>
  <c r="CF5" i="15"/>
  <c r="CD4" i="15"/>
  <c r="BQ4" i="15"/>
  <c r="BV3" i="15"/>
  <c r="BY4" i="15"/>
  <c r="AM7" i="15"/>
  <c r="CA4" i="15"/>
  <c r="AG7" i="15"/>
  <c r="BU5" i="15"/>
  <c r="BW4" i="15"/>
  <c r="AL7" i="15"/>
  <c r="AK7" i="15"/>
  <c r="CG5" i="15"/>
  <c r="CF4" i="15"/>
  <c r="BT5" i="15"/>
  <c r="AE7" i="15"/>
  <c r="AN7" i="15"/>
  <c r="BZ5" i="15"/>
  <c r="BR4" i="15"/>
  <c r="BV5" i="15"/>
  <c r="CD5" i="15"/>
  <c r="CG3" i="15"/>
  <c r="CA3" i="15"/>
  <c r="BP4" i="15"/>
  <c r="BP5" i="15"/>
  <c r="AA7" i="15"/>
  <c r="AB7" i="15"/>
  <c r="CB4" i="15"/>
  <c r="BX3" i="15"/>
  <c r="AF7" i="15"/>
  <c r="BW5" i="15"/>
  <c r="Z7" i="15"/>
  <c r="AI7" i="15"/>
  <c r="CB5" i="15"/>
  <c r="CE5" i="15"/>
  <c r="BP3" i="15"/>
  <c r="BS5" i="15"/>
  <c r="BW3" i="15"/>
  <c r="CO6" i="15"/>
  <c r="BN8" i="15"/>
  <c r="W9" i="15"/>
  <c r="AR8" i="15"/>
  <c r="AS8" i="15" s="1"/>
  <c r="CB4" i="11"/>
  <c r="CD3" i="11"/>
  <c r="BT3" i="11"/>
  <c r="BS3" i="11"/>
  <c r="CD5" i="11"/>
  <c r="BQ3" i="11"/>
  <c r="BW5" i="11"/>
  <c r="CF4" i="11"/>
  <c r="BZ3" i="11"/>
  <c r="AE7" i="11"/>
  <c r="AJ7" i="11"/>
  <c r="AK7" i="11"/>
  <c r="CG3" i="11"/>
  <c r="BT5" i="11"/>
  <c r="BV3" i="11"/>
  <c r="AI7" i="11"/>
  <c r="BT4" i="11"/>
  <c r="AM7" i="11"/>
  <c r="BY4" i="11"/>
  <c r="BS4" i="11"/>
  <c r="CE4" i="11"/>
  <c r="AQ7" i="11"/>
  <c r="AD7" i="11"/>
  <c r="CE5" i="11"/>
  <c r="BU4" i="11"/>
  <c r="CE3" i="11"/>
  <c r="BZ4" i="11"/>
  <c r="AN7" i="11"/>
  <c r="BR4" i="11"/>
  <c r="BU3" i="11"/>
  <c r="BY3" i="11"/>
  <c r="Z7" i="11"/>
  <c r="BQ5" i="11"/>
  <c r="BP5" i="11"/>
  <c r="BR3" i="11"/>
  <c r="BW3" i="11"/>
  <c r="BX3" i="11"/>
  <c r="BQ4" i="11"/>
  <c r="CC5" i="11"/>
  <c r="CA5" i="11"/>
  <c r="CF3" i="11"/>
  <c r="BP3" i="11"/>
  <c r="AP7" i="11"/>
  <c r="AL7" i="11"/>
  <c r="CD4" i="11"/>
  <c r="BR5" i="11"/>
  <c r="CB3" i="11"/>
  <c r="BS5" i="11"/>
  <c r="CC4" i="11"/>
  <c r="BX4" i="11"/>
  <c r="CF5" i="11"/>
  <c r="CB5" i="11"/>
  <c r="CG5" i="11"/>
  <c r="AH7" i="11"/>
  <c r="AB7" i="11"/>
  <c r="AC7" i="11"/>
  <c r="CC3" i="11"/>
  <c r="CA4" i="11"/>
  <c r="BY5" i="11"/>
  <c r="BW4" i="11"/>
  <c r="BP4" i="11"/>
  <c r="AO7" i="11"/>
  <c r="CG4" i="11"/>
  <c r="BU5" i="11"/>
  <c r="BV5" i="11"/>
  <c r="BZ5" i="11"/>
  <c r="AA7" i="11"/>
  <c r="AF7" i="11"/>
  <c r="AG7" i="11"/>
  <c r="BV4" i="11"/>
  <c r="CA3" i="11"/>
  <c r="BX5" i="11"/>
  <c r="CR3" i="11"/>
  <c r="CO6" i="11"/>
  <c r="W9" i="11"/>
  <c r="BN8" i="11"/>
  <c r="AR8" i="11"/>
  <c r="AS8" i="11" s="1"/>
  <c r="CO6" i="1"/>
  <c r="BW5" i="1"/>
  <c r="BV4" i="1"/>
  <c r="BP5" i="1"/>
  <c r="BT5" i="1"/>
  <c r="BQ5" i="1"/>
  <c r="BU4" i="1"/>
  <c r="CC4" i="1"/>
  <c r="BZ5" i="1"/>
  <c r="CE4" i="1"/>
  <c r="BS4" i="1"/>
  <c r="BW4" i="1"/>
  <c r="BX5" i="1"/>
  <c r="CD5" i="1"/>
  <c r="BS5" i="1"/>
  <c r="CG4" i="1"/>
  <c r="BV5" i="1"/>
  <c r="CA5" i="1"/>
  <c r="BR5" i="1"/>
  <c r="BX4" i="1"/>
  <c r="BY4" i="1"/>
  <c r="CB5" i="1"/>
  <c r="CC5" i="1"/>
  <c r="BZ4" i="1"/>
  <c r="CD4" i="1"/>
  <c r="CF4" i="1"/>
  <c r="BQ4" i="1"/>
  <c r="CG5" i="1"/>
  <c r="CB4" i="1"/>
  <c r="BY5" i="1"/>
  <c r="CE5" i="1"/>
  <c r="BR4" i="1"/>
  <c r="CF5" i="1"/>
  <c r="CA4" i="1"/>
  <c r="BU5" i="1"/>
  <c r="BT4" i="1"/>
  <c r="BP4" i="1"/>
  <c r="BR3" i="1"/>
  <c r="BQ3" i="1"/>
  <c r="BP3" i="1"/>
  <c r="AC8" i="1"/>
  <c r="AK8" i="1"/>
  <c r="AF8" i="1"/>
  <c r="AD8" i="1"/>
  <c r="AI8" i="1"/>
  <c r="AE8" i="1"/>
  <c r="AQ8" i="1"/>
  <c r="AL8" i="1"/>
  <c r="AJ8" i="1"/>
  <c r="AB8" i="1"/>
  <c r="AN8" i="1"/>
  <c r="AG8" i="1"/>
  <c r="AO8" i="1"/>
  <c r="AP8" i="1"/>
  <c r="AM8" i="1"/>
  <c r="AH8" i="1"/>
  <c r="AA8" i="1"/>
  <c r="Z8" i="1"/>
  <c r="W9" i="1"/>
  <c r="AR8" i="1"/>
  <c r="AS8" i="1" s="1"/>
  <c r="BN8" i="1"/>
  <c r="CR3" i="1"/>
  <c r="Z8" i="11" a="1"/>
  <c r="AO9" i="1" a="1"/>
  <c r="AK8" i="11" a="1"/>
  <c r="AA8" i="26" a="1"/>
  <c r="AD9" i="20" a="1"/>
  <c r="AG8" i="11" a="1"/>
  <c r="AA9" i="20" a="1"/>
  <c r="Z8" i="26" a="1"/>
  <c r="AC8" i="11" a="1"/>
  <c r="AE6" i="30" a="1"/>
  <c r="AB6" i="30" a="1"/>
  <c r="AM9" i="1" a="1"/>
  <c r="AB9" i="20" a="1"/>
  <c r="AF8" i="26" a="1"/>
  <c r="AO8" i="26" a="1"/>
  <c r="AN6" i="30" a="1"/>
  <c r="AH6" i="30" a="1"/>
  <c r="AH9" i="1" a="1"/>
  <c r="AI9" i="20" a="1"/>
  <c r="AK6" i="30" a="1"/>
  <c r="Z9" i="1" a="1"/>
  <c r="AL9" i="20" a="1"/>
  <c r="AJ8" i="26" a="1"/>
  <c r="AK9" i="20" a="1"/>
  <c r="AC8" i="15" a="1"/>
  <c r="AN8" i="11" a="1"/>
  <c r="AC8" i="26" a="1"/>
  <c r="AL8" i="11" a="1"/>
  <c r="AC9" i="1" a="1"/>
  <c r="AL8" i="15" a="1"/>
  <c r="AJ8" i="11" a="1"/>
  <c r="AH8" i="11" a="1"/>
  <c r="AO8" i="11" a="1"/>
  <c r="AQ9" i="1" a="1"/>
  <c r="AA8" i="11" a="1"/>
  <c r="AE9" i="1" a="1"/>
  <c r="AH8" i="26" a="1"/>
  <c r="AK8" i="15" a="1"/>
  <c r="AJ6" i="30" a="1"/>
  <c r="AD6" i="30" a="1"/>
  <c r="AP8" i="26" a="1"/>
  <c r="AF9" i="1" a="1"/>
  <c r="AI9" i="1" a="1"/>
  <c r="AM9" i="20" a="1"/>
  <c r="AE8" i="15" a="1"/>
  <c r="AQ9" i="20" a="1"/>
  <c r="AL9" i="1" a="1"/>
  <c r="AM8" i="15" a="1"/>
  <c r="AN9" i="1" a="1"/>
  <c r="Z8" i="15" a="1"/>
  <c r="AI8" i="15" a="1"/>
  <c r="AP8" i="11" a="1"/>
  <c r="AN8" i="15" a="1"/>
  <c r="AJ9" i="1" a="1"/>
  <c r="AD8" i="15" a="1"/>
  <c r="AN8" i="26" a="1"/>
  <c r="AQ8" i="11" a="1"/>
  <c r="Z6" i="30" a="1"/>
  <c r="AJ8" i="15" a="1"/>
  <c r="AG8" i="15" a="1"/>
  <c r="AI8" i="26" a="1"/>
  <c r="AF9" i="20" a="1"/>
  <c r="AG8" i="26" a="1"/>
  <c r="AQ6" i="30" a="1"/>
  <c r="AK9" i="1" a="1"/>
  <c r="AF6" i="30" a="1"/>
  <c r="AI8" i="11" a="1"/>
  <c r="AE8" i="11" a="1"/>
  <c r="AH9" i="20" a="1"/>
  <c r="AC9" i="20" a="1"/>
  <c r="AL6" i="30" a="1"/>
  <c r="AO6" i="30" a="1"/>
  <c r="AH8" i="15" a="1"/>
  <c r="AB8" i="26" a="1"/>
  <c r="AQ8" i="15" a="1"/>
  <c r="AM6" i="30" a="1"/>
  <c r="AJ9" i="20" a="1"/>
  <c r="AQ8" i="26" a="1"/>
  <c r="AF8" i="15" a="1"/>
  <c r="AC6" i="30" a="1"/>
  <c r="AO9" i="20" a="1"/>
  <c r="AD8" i="26" a="1"/>
  <c r="AB8" i="11" a="1"/>
  <c r="AA9" i="1" a="1"/>
  <c r="AE8" i="26" a="1"/>
  <c r="AA6" i="30" a="1"/>
  <c r="AD9" i="1" a="1"/>
  <c r="AE9" i="20" a="1"/>
  <c r="AG9" i="1" a="1"/>
  <c r="AD8" i="11" a="1"/>
  <c r="AM8" i="26" a="1"/>
  <c r="AG6" i="30" a="1"/>
  <c r="AP9" i="1" a="1"/>
  <c r="AA8" i="15" a="1"/>
  <c r="AP9" i="20" a="1"/>
  <c r="AM8" i="11" a="1"/>
  <c r="AP8" i="15" a="1"/>
  <c r="AK8" i="26" a="1"/>
  <c r="AL8" i="26" a="1"/>
  <c r="AN9" i="20" a="1"/>
  <c r="AI6" i="30" a="1"/>
  <c r="AO8" i="15" a="1"/>
  <c r="AB9" i="1" a="1"/>
  <c r="Z9" i="20" a="1"/>
  <c r="AP6" i="30" a="1"/>
  <c r="AB8" i="15" a="1"/>
  <c r="AG9" i="20" a="1"/>
  <c r="AF8" i="11" a="1"/>
  <c r="AG6" i="30" l="1"/>
  <c r="AC6" i="30"/>
  <c r="AH6" i="30"/>
  <c r="AK6" i="30"/>
  <c r="AO6" i="30"/>
  <c r="AQ6" i="30"/>
  <c r="AB6" i="30"/>
  <c r="AL6" i="30"/>
  <c r="AF6" i="30"/>
  <c r="AP6" i="30"/>
  <c r="AI6" i="30"/>
  <c r="AD6" i="30"/>
  <c r="AJ6" i="30"/>
  <c r="AA6" i="30"/>
  <c r="Z6" i="30"/>
  <c r="AM6" i="30"/>
  <c r="AN6" i="30"/>
  <c r="AE6" i="30"/>
  <c r="CH6" i="30"/>
  <c r="AS6" i="30"/>
  <c r="CI6" i="30" s="1"/>
  <c r="BN7" i="30"/>
  <c r="AR7" i="30"/>
  <c r="AS7" i="30" s="1"/>
  <c r="W8" i="30"/>
  <c r="AG8" i="26"/>
  <c r="AK8" i="26"/>
  <c r="AO8" i="26"/>
  <c r="AE8" i="26"/>
  <c r="AA8" i="26"/>
  <c r="AF8" i="26"/>
  <c r="Z8" i="26"/>
  <c r="AI8" i="26"/>
  <c r="AJ8" i="26"/>
  <c r="AD8" i="26"/>
  <c r="AM8" i="26"/>
  <c r="AQ8" i="26"/>
  <c r="AB8" i="26"/>
  <c r="AH8" i="26"/>
  <c r="AN8" i="26"/>
  <c r="AL8" i="26"/>
  <c r="AC8" i="26"/>
  <c r="AP8" i="26"/>
  <c r="AR9" i="26"/>
  <c r="BN9" i="26"/>
  <c r="W10" i="26"/>
  <c r="CL3" i="26"/>
  <c r="CM3" i="26" s="1"/>
  <c r="CL3" i="24"/>
  <c r="CM3" i="24" s="1"/>
  <c r="AY8" i="20"/>
  <c r="BM8" i="20"/>
  <c r="AV7" i="20"/>
  <c r="BB7" i="20"/>
  <c r="BM7" i="20"/>
  <c r="BK7" i="20"/>
  <c r="AI9" i="20"/>
  <c r="AN9" i="20"/>
  <c r="AC9" i="20"/>
  <c r="Z9" i="20"/>
  <c r="AG9" i="20"/>
  <c r="AQ9" i="20"/>
  <c r="AP9" i="20"/>
  <c r="AM9" i="20"/>
  <c r="AK9" i="20"/>
  <c r="AO9" i="20"/>
  <c r="AL9" i="20"/>
  <c r="AA9" i="20"/>
  <c r="AB9" i="20"/>
  <c r="AE9" i="20"/>
  <c r="AF9" i="20"/>
  <c r="AD9" i="20"/>
  <c r="AJ9" i="20"/>
  <c r="AH9" i="20"/>
  <c r="BB6" i="20"/>
  <c r="AW6" i="20"/>
  <c r="BG6" i="20"/>
  <c r="BL8" i="20"/>
  <c r="CM3" i="20"/>
  <c r="BC7" i="20"/>
  <c r="AW7" i="20"/>
  <c r="AX7" i="20"/>
  <c r="BI6" i="20"/>
  <c r="BE8" i="20"/>
  <c r="AV8" i="20"/>
  <c r="BM6" i="20"/>
  <c r="AZ6" i="20"/>
  <c r="AV6" i="20"/>
  <c r="BD6" i="20"/>
  <c r="BA8" i="20"/>
  <c r="BE6" i="20"/>
  <c r="AR10" i="20"/>
  <c r="AS10" i="20" s="1"/>
  <c r="BN10" i="20"/>
  <c r="W11" i="20"/>
  <c r="BF7" i="20"/>
  <c r="AY7" i="20"/>
  <c r="AZ8" i="20"/>
  <c r="AZ7" i="20"/>
  <c r="BH6" i="20"/>
  <c r="BL6" i="20"/>
  <c r="BA6" i="20"/>
  <c r="BJ6" i="20"/>
  <c r="BD8" i="20"/>
  <c r="BF8" i="20"/>
  <c r="CH9" i="20"/>
  <c r="AS9" i="20"/>
  <c r="CI9" i="20" s="1"/>
  <c r="BA7" i="20"/>
  <c r="BD7" i="20"/>
  <c r="BJ7" i="20"/>
  <c r="AY6" i="20"/>
  <c r="BJ8" i="20"/>
  <c r="BK8" i="20"/>
  <c r="CQ6" i="20"/>
  <c r="BG8" i="20"/>
  <c r="BK6" i="20"/>
  <c r="BG7" i="20"/>
  <c r="BH7" i="20"/>
  <c r="AX6" i="20"/>
  <c r="BI7" i="20"/>
  <c r="BI8" i="20"/>
  <c r="AW8" i="20"/>
  <c r="AX8" i="20"/>
  <c r="BE7" i="20"/>
  <c r="BF6" i="20"/>
  <c r="BL7" i="20"/>
  <c r="BC6" i="20"/>
  <c r="CP6" i="20"/>
  <c r="BH8" i="20"/>
  <c r="BB8" i="20"/>
  <c r="BC8" i="20"/>
  <c r="AH8" i="15"/>
  <c r="AJ8" i="15"/>
  <c r="AA8" i="15"/>
  <c r="AO8" i="15"/>
  <c r="AE8" i="15"/>
  <c r="AP8" i="15"/>
  <c r="AI8" i="15"/>
  <c r="AB8" i="15"/>
  <c r="AC8" i="15"/>
  <c r="AM8" i="15"/>
  <c r="AL8" i="15"/>
  <c r="AG8" i="15"/>
  <c r="AQ8" i="15"/>
  <c r="AD8" i="15"/>
  <c r="AF8" i="15"/>
  <c r="Z8" i="15"/>
  <c r="AN8" i="15"/>
  <c r="AK8" i="15"/>
  <c r="W10" i="15"/>
  <c r="BN9" i="15"/>
  <c r="AR9" i="15"/>
  <c r="CL3" i="15"/>
  <c r="AB8" i="11"/>
  <c r="AM8" i="11"/>
  <c r="AD8" i="11"/>
  <c r="AE8" i="11"/>
  <c r="AF8" i="11"/>
  <c r="AJ8" i="11"/>
  <c r="AL8" i="11"/>
  <c r="AH8" i="11"/>
  <c r="AI8" i="11"/>
  <c r="AQ8" i="11"/>
  <c r="AC8" i="11"/>
  <c r="AP8" i="11"/>
  <c r="AN8" i="11"/>
  <c r="AG8" i="11"/>
  <c r="AO8" i="11"/>
  <c r="Z8" i="11"/>
  <c r="AA8" i="11"/>
  <c r="AK8" i="11"/>
  <c r="CL3" i="11"/>
  <c r="AR9" i="11"/>
  <c r="W10" i="11"/>
  <c r="BN9" i="11"/>
  <c r="CQ6" i="1"/>
  <c r="CP6" i="1"/>
  <c r="BB6" i="1"/>
  <c r="AY3" i="1"/>
  <c r="AX7" i="1"/>
  <c r="AV6" i="1"/>
  <c r="BD8" i="1"/>
  <c r="BH8" i="1"/>
  <c r="BM7" i="1"/>
  <c r="BL6" i="1"/>
  <c r="AI9" i="1"/>
  <c r="AN9" i="1"/>
  <c r="AJ9" i="1"/>
  <c r="AF9" i="1"/>
  <c r="AB9" i="1"/>
  <c r="AG9" i="1"/>
  <c r="AO9" i="1"/>
  <c r="AA9" i="1"/>
  <c r="AC9" i="1"/>
  <c r="AP9" i="1"/>
  <c r="AK9" i="1"/>
  <c r="AL9" i="1"/>
  <c r="AQ9" i="1"/>
  <c r="AE9" i="1"/>
  <c r="AM9" i="1"/>
  <c r="Z9" i="1"/>
  <c r="AH9" i="1"/>
  <c r="AD9" i="1"/>
  <c r="BF6" i="1"/>
  <c r="BI8" i="1"/>
  <c r="W10" i="1"/>
  <c r="BN9" i="1"/>
  <c r="AR9" i="1"/>
  <c r="BI7" i="1"/>
  <c r="BH6" i="1"/>
  <c r="BM6" i="1"/>
  <c r="BE6" i="1"/>
  <c r="BL8" i="1"/>
  <c r="BA8" i="1"/>
  <c r="AZ7" i="1"/>
  <c r="BJ7" i="1"/>
  <c r="AV7" i="1"/>
  <c r="BA7" i="1"/>
  <c r="AY7" i="1"/>
  <c r="BK8" i="1"/>
  <c r="BE8" i="1"/>
  <c r="BG6" i="1"/>
  <c r="BI6" i="1"/>
  <c r="BM8" i="1"/>
  <c r="AX6" i="1"/>
  <c r="BG7" i="1"/>
  <c r="BC8" i="1"/>
  <c r="AZ8" i="1"/>
  <c r="BK6" i="1"/>
  <c r="BK7" i="1"/>
  <c r="BL7" i="1"/>
  <c r="AW6" i="1"/>
  <c r="BF7" i="1"/>
  <c r="BJ8" i="1"/>
  <c r="BB8" i="1"/>
  <c r="BB7" i="1"/>
  <c r="BJ6" i="1"/>
  <c r="BE7" i="1"/>
  <c r="AZ6" i="1"/>
  <c r="BA6" i="1"/>
  <c r="AV8" i="1"/>
  <c r="BC7" i="1"/>
  <c r="AW7" i="1"/>
  <c r="BD7" i="1"/>
  <c r="AX8" i="1"/>
  <c r="BG8" i="1"/>
  <c r="AY6" i="1"/>
  <c r="BH7" i="1"/>
  <c r="BC6" i="1"/>
  <c r="BD6" i="1"/>
  <c r="AW8" i="1"/>
  <c r="BF8" i="1"/>
  <c r="AY8" i="1"/>
  <c r="AL9" i="11" a="1"/>
  <c r="BS6" i="20" a="1"/>
  <c r="AL9" i="26" a="1"/>
  <c r="AO10" i="1" a="1"/>
  <c r="Z9" i="26" a="1"/>
  <c r="AK7" i="30" a="1"/>
  <c r="AA9" i="11" a="1"/>
  <c r="AK9" i="15" a="1"/>
  <c r="AB9" i="26" a="1"/>
  <c r="CF7" i="1" a="1"/>
  <c r="AC10" i="20" a="1"/>
  <c r="AM7" i="30" a="1"/>
  <c r="AM10" i="20" a="1"/>
  <c r="AP9" i="26" a="1"/>
  <c r="AK9" i="26" a="1"/>
  <c r="AD7" i="30" a="1"/>
  <c r="AN9" i="26" a="1"/>
  <c r="AJ10" i="1" a="1"/>
  <c r="AD9" i="11" a="1"/>
  <c r="Z9" i="15" a="1"/>
  <c r="CF7" i="20" a="1"/>
  <c r="BT7" i="1" a="1"/>
  <c r="AE10" i="20" a="1"/>
  <c r="AA10" i="20" a="1"/>
  <c r="AP7" i="30" a="1"/>
  <c r="AE10" i="1" a="1"/>
  <c r="AQ9" i="11" a="1"/>
  <c r="AC10" i="1" a="1"/>
  <c r="AF10" i="20" a="1"/>
  <c r="AQ10" i="20" a="1"/>
  <c r="AB9" i="11" a="1"/>
  <c r="AG9" i="11" a="1"/>
  <c r="AE9" i="15" a="1"/>
  <c r="AC9" i="11" a="1"/>
  <c r="AE9" i="11" a="1"/>
  <c r="AQ10" i="1" a="1"/>
  <c r="AQ9" i="26" a="1"/>
  <c r="AO7" i="30" a="1"/>
  <c r="AD9" i="26" a="1"/>
  <c r="CA8" i="1" a="1"/>
  <c r="AM9" i="26" a="1"/>
  <c r="AN10" i="20" a="1"/>
  <c r="CD6" i="20" a="1"/>
  <c r="AE7" i="30" a="1"/>
  <c r="CC8" i="20" a="1"/>
  <c r="BQ8" i="20" a="1"/>
  <c r="CF6" i="1" a="1"/>
  <c r="AE9" i="26" a="1"/>
  <c r="AD10" i="1" a="1"/>
  <c r="AJ9" i="26" a="1"/>
  <c r="CB8" i="20" a="1"/>
  <c r="AB10" i="1" a="1"/>
  <c r="CB7" i="20" a="1"/>
  <c r="BV6" i="20" a="1"/>
  <c r="AF9" i="26" a="1"/>
  <c r="AF10" i="1" a="1"/>
  <c r="BY7" i="1" a="1"/>
  <c r="AK10" i="1" a="1"/>
  <c r="Z9" i="11" a="1"/>
  <c r="AB10" i="20" a="1"/>
  <c r="BQ6" i="1" a="1"/>
  <c r="AA10" i="1" a="1"/>
  <c r="BT6" i="20" a="1"/>
  <c r="CG7" i="1" a="1"/>
  <c r="AA9" i="15" a="1"/>
  <c r="BX8" i="20" a="1"/>
  <c r="AB7" i="30" a="1"/>
  <c r="AM9" i="15" a="1"/>
  <c r="AJ9" i="11" a="1"/>
  <c r="AO9" i="11" a="1"/>
  <c r="Z10" i="1" a="1"/>
  <c r="AH9" i="26" a="1"/>
  <c r="BX8" i="1" a="1"/>
  <c r="AM10" i="1" a="1"/>
  <c r="AP9" i="15" a="1"/>
  <c r="BP8" i="20" a="1"/>
  <c r="CA6" i="20" a="1"/>
  <c r="AI9" i="26" a="1"/>
  <c r="CC6" i="1" a="1"/>
  <c r="AF9" i="11" a="1"/>
  <c r="BW6" i="1" a="1"/>
  <c r="AL10" i="20" a="1"/>
  <c r="AN9" i="15" a="1"/>
  <c r="CA6" i="1" a="1"/>
  <c r="AH9" i="15" a="1"/>
  <c r="CD8" i="20" a="1"/>
  <c r="AJ7" i="30" a="1"/>
  <c r="AL10" i="1" a="1"/>
  <c r="AH10" i="1" a="1"/>
  <c r="AQ9" i="15" a="1"/>
  <c r="AO9" i="15" a="1"/>
  <c r="CD7" i="1" a="1"/>
  <c r="CE7" i="20" a="1"/>
  <c r="BV7" i="20" a="1"/>
  <c r="CG8" i="1" a="1"/>
  <c r="AP9" i="11" a="1"/>
  <c r="AN9" i="11" a="1"/>
  <c r="BS6" i="1" a="1"/>
  <c r="BU6" i="20" a="1"/>
  <c r="AG7" i="30" a="1"/>
  <c r="AN10" i="1" a="1"/>
  <c r="AL7" i="30" a="1"/>
  <c r="AJ9" i="15" a="1"/>
  <c r="AG9" i="26" a="1"/>
  <c r="AA9" i="26" a="1"/>
  <c r="AG10" i="1" a="1"/>
  <c r="AK9" i="11" a="1"/>
  <c r="Z10" i="20" a="1"/>
  <c r="AH7" i="30" a="1"/>
  <c r="AI7" i="30" a="1"/>
  <c r="AC9" i="15" a="1"/>
  <c r="AF7" i="30" a="1"/>
  <c r="BP7" i="20" a="1"/>
  <c r="CG7" i="20" a="1"/>
  <c r="AC9" i="26" a="1"/>
  <c r="BS7" i="20" a="1"/>
  <c r="AI10" i="20" a="1"/>
  <c r="AD10" i="20" a="1"/>
  <c r="CB7" i="1" a="1"/>
  <c r="AG10" i="20" a="1"/>
  <c r="AB9" i="15" a="1"/>
  <c r="AO10" i="20" a="1"/>
  <c r="AN7" i="30" a="1"/>
  <c r="BU8" i="1" a="1"/>
  <c r="BX6" i="1" a="1"/>
  <c r="CF8" i="20" a="1"/>
  <c r="AL9" i="15" a="1"/>
  <c r="AD9" i="15" a="1"/>
  <c r="BQ7" i="1" a="1"/>
  <c r="AM9" i="11" a="1"/>
  <c r="AI9" i="11" a="1"/>
  <c r="CB8" i="1" a="1"/>
  <c r="BV8" i="1" a="1"/>
  <c r="AG9" i="15" a="1"/>
  <c r="BP7" i="1" a="1"/>
  <c r="AP10" i="1" a="1"/>
  <c r="BV7" i="1" a="1"/>
  <c r="BS8" i="20" a="1"/>
  <c r="CB6" i="1" a="1"/>
  <c r="CG6" i="20" a="1"/>
  <c r="CE7" i="1" a="1"/>
  <c r="BR6" i="20" a="1"/>
  <c r="BP6" i="20" a="1"/>
  <c r="AJ10" i="20" a="1"/>
  <c r="BR6" i="1" a="1"/>
  <c r="BR8" i="20" a="1"/>
  <c r="BR7" i="1" a="1"/>
  <c r="AQ7" i="30" a="1"/>
  <c r="BZ7" i="20" a="1"/>
  <c r="AI9" i="15" a="1"/>
  <c r="AP10" i="20" a="1"/>
  <c r="AA7" i="30" a="1"/>
  <c r="CD8" i="1" a="1"/>
  <c r="AC7" i="30" a="1"/>
  <c r="Z7" i="30" a="1"/>
  <c r="BU6" i="1" a="1"/>
  <c r="AH10" i="20" a="1"/>
  <c r="AK10" i="20" a="1"/>
  <c r="AF9" i="15" a="1"/>
  <c r="BU8" i="20" a="1"/>
  <c r="AH9" i="11" a="1"/>
  <c r="CC7" i="20" a="1"/>
  <c r="BT6" i="1" a="1"/>
  <c r="AO9" i="26" a="1"/>
  <c r="BW8" i="20" a="1"/>
  <c r="CF6" i="20" a="1"/>
  <c r="AI10" i="1" a="1"/>
  <c r="BP6" i="1" a="1"/>
  <c r="CD7" i="20" a="1"/>
  <c r="BW6" i="20" a="1"/>
  <c r="BV8" i="20" a="1"/>
  <c r="CG6" i="1" a="1"/>
  <c r="BS8" i="1" a="1"/>
  <c r="CE8" i="20" a="1"/>
  <c r="BP8" i="1" a="1"/>
  <c r="BW7" i="20" a="1"/>
  <c r="BZ8" i="20" a="1"/>
  <c r="CC7" i="1" a="1"/>
  <c r="BQ7" i="20" a="1"/>
  <c r="BX6" i="20" a="1"/>
  <c r="BV6" i="1" a="1"/>
  <c r="BU7" i="1" a="1"/>
  <c r="CA7" i="1" a="1"/>
  <c r="BW7" i="1" a="1"/>
  <c r="BT7" i="20" a="1"/>
  <c r="BS3" i="1" a="1"/>
  <c r="BW8" i="1" a="1"/>
  <c r="CC6" i="20" a="1"/>
  <c r="CB6" i="20" a="1"/>
  <c r="CE6" i="20" a="1"/>
  <c r="BZ6" i="1" a="1"/>
  <c r="CE8" i="1" a="1"/>
  <c r="BX7" i="1" a="1"/>
  <c r="CG8" i="20" a="1"/>
  <c r="BX7" i="20" a="1"/>
  <c r="BZ6" i="20" a="1"/>
  <c r="CF8" i="1" a="1"/>
  <c r="CE6" i="1" a="1"/>
  <c r="BZ7" i="1" a="1"/>
  <c r="BT8" i="20" a="1"/>
  <c r="BR7" i="20" a="1"/>
  <c r="CA8" i="20" a="1"/>
  <c r="BS7" i="1" a="1"/>
  <c r="BQ8" i="1" a="1"/>
  <c r="BY6" i="20" a="1"/>
  <c r="BU7" i="20" a="1"/>
  <c r="BY7" i="20" a="1"/>
  <c r="BY6" i="1" a="1"/>
  <c r="BT8" i="1" a="1"/>
  <c r="BZ8" i="1" a="1"/>
  <c r="BQ6" i="20" a="1"/>
  <c r="BY8" i="20" a="1"/>
  <c r="CA7" i="20" a="1"/>
  <c r="CC8" i="1" a="1"/>
  <c r="BY8" i="1" a="1"/>
  <c r="CD6" i="1" a="1"/>
  <c r="BR8" i="1" a="1"/>
  <c r="AB7" i="30" l="1"/>
  <c r="AM7" i="30"/>
  <c r="Z7" i="30"/>
  <c r="AF7" i="30"/>
  <c r="AC7" i="30"/>
  <c r="AD7" i="30"/>
  <c r="AJ7" i="30"/>
  <c r="AG7" i="30"/>
  <c r="AL7" i="30"/>
  <c r="AO7" i="30"/>
  <c r="AH7" i="30"/>
  <c r="AN7" i="30"/>
  <c r="AK7" i="30"/>
  <c r="AP7" i="30"/>
  <c r="AA7" i="30"/>
  <c r="AE7" i="30"/>
  <c r="AQ7" i="30"/>
  <c r="AI7" i="30"/>
  <c r="BN8" i="30"/>
  <c r="AR8" i="30"/>
  <c r="AS8" i="30" s="1"/>
  <c r="W9" i="30"/>
  <c r="CO6" i="30"/>
  <c r="AX6" i="26"/>
  <c r="BH8" i="26"/>
  <c r="AV7" i="26"/>
  <c r="BB6" i="26"/>
  <c r="BG7" i="26"/>
  <c r="BM6" i="26"/>
  <c r="BF7" i="26"/>
  <c r="BI7" i="26"/>
  <c r="AJ9" i="26"/>
  <c r="AD9" i="26"/>
  <c r="AI9" i="26"/>
  <c r="AN9" i="26"/>
  <c r="AH9" i="26"/>
  <c r="AA9" i="26"/>
  <c r="AL9" i="26"/>
  <c r="AQ9" i="26"/>
  <c r="AC9" i="26"/>
  <c r="AP9" i="26"/>
  <c r="AG9" i="26"/>
  <c r="AE9" i="26"/>
  <c r="AK9" i="26"/>
  <c r="AB9" i="26"/>
  <c r="AO9" i="26"/>
  <c r="AM9" i="26"/>
  <c r="AF9" i="26"/>
  <c r="Z9" i="26"/>
  <c r="AR10" i="26"/>
  <c r="AS10" i="26" s="1"/>
  <c r="BN10" i="26"/>
  <c r="W11" i="26"/>
  <c r="BE8" i="26"/>
  <c r="BM7" i="26"/>
  <c r="BA7" i="26"/>
  <c r="CQ6" i="26"/>
  <c r="AW7" i="26"/>
  <c r="AZ6" i="26"/>
  <c r="BJ8" i="26"/>
  <c r="AV8" i="26"/>
  <c r="BK6" i="26"/>
  <c r="AY6" i="26"/>
  <c r="BE6" i="26"/>
  <c r="AX7" i="26"/>
  <c r="BE7" i="26"/>
  <c r="BA6" i="26"/>
  <c r="CH9" i="26"/>
  <c r="AS9" i="26"/>
  <c r="CI9" i="26" s="1"/>
  <c r="BD8" i="26"/>
  <c r="BB8" i="26"/>
  <c r="BK7" i="26"/>
  <c r="BH6" i="26"/>
  <c r="AX8" i="26"/>
  <c r="AW8" i="26"/>
  <c r="BH7" i="26"/>
  <c r="BJ6" i="26"/>
  <c r="BB7" i="26"/>
  <c r="AV6" i="26"/>
  <c r="BG6" i="26"/>
  <c r="BM8" i="26"/>
  <c r="BA8" i="26"/>
  <c r="BL7" i="26"/>
  <c r="BD7" i="26"/>
  <c r="BD6" i="26"/>
  <c r="BF6" i="26"/>
  <c r="AY7" i="26"/>
  <c r="AW6" i="26"/>
  <c r="BI8" i="26"/>
  <c r="BK8" i="26"/>
  <c r="BI6" i="26"/>
  <c r="BJ7" i="26"/>
  <c r="BC6" i="26"/>
  <c r="AZ7" i="26"/>
  <c r="BL8" i="26"/>
  <c r="AZ8" i="26"/>
  <c r="BG8" i="26"/>
  <c r="BC7" i="26"/>
  <c r="CP6" i="26"/>
  <c r="BL6" i="26"/>
  <c r="AY8" i="26"/>
  <c r="BF8" i="26"/>
  <c r="BC8" i="26"/>
  <c r="CG8" i="20"/>
  <c r="BS8" i="20"/>
  <c r="CE7" i="20"/>
  <c r="BV7" i="20"/>
  <c r="CG7" i="20"/>
  <c r="BP7" i="20"/>
  <c r="CB7" i="20"/>
  <c r="BQ7" i="20"/>
  <c r="CA7" i="20"/>
  <c r="BX7" i="20"/>
  <c r="CD6" i="20"/>
  <c r="AG10" i="20"/>
  <c r="AL10" i="20"/>
  <c r="AB10" i="20"/>
  <c r="BP6" i="20"/>
  <c r="BW7" i="20"/>
  <c r="BY7" i="20"/>
  <c r="CE6" i="20"/>
  <c r="BU7" i="20"/>
  <c r="BU6" i="20"/>
  <c r="AK10" i="20"/>
  <c r="AP10" i="20"/>
  <c r="AF10" i="20"/>
  <c r="BT6" i="20"/>
  <c r="CD7" i="20"/>
  <c r="AH10" i="20"/>
  <c r="BZ6" i="20"/>
  <c r="CF6" i="20"/>
  <c r="AA10" i="20"/>
  <c r="AJ10" i="20"/>
  <c r="BV8" i="20"/>
  <c r="BQ8" i="20"/>
  <c r="CB6" i="20"/>
  <c r="AO10" i="20"/>
  <c r="AE10" i="20"/>
  <c r="AN10" i="20"/>
  <c r="BP8" i="20"/>
  <c r="CF8" i="20"/>
  <c r="BX8" i="20"/>
  <c r="CA8" i="20"/>
  <c r="CG6" i="20"/>
  <c r="CB8" i="20"/>
  <c r="CC8" i="20"/>
  <c r="CE8" i="20"/>
  <c r="BT7" i="20"/>
  <c r="AI10" i="20"/>
  <c r="BY8" i="20"/>
  <c r="CA6" i="20"/>
  <c r="BZ7" i="20"/>
  <c r="BR8" i="20"/>
  <c r="AC10" i="20"/>
  <c r="CC7" i="20"/>
  <c r="CD8" i="20"/>
  <c r="BT8" i="20"/>
  <c r="Z10" i="20"/>
  <c r="AM10" i="20"/>
  <c r="BY6" i="20"/>
  <c r="CC6" i="20"/>
  <c r="BQ6" i="20"/>
  <c r="CF7" i="20"/>
  <c r="BX6" i="20"/>
  <c r="BW8" i="20"/>
  <c r="BW6" i="20"/>
  <c r="BR6" i="20"/>
  <c r="BS6" i="20"/>
  <c r="BZ8" i="20"/>
  <c r="BS7" i="20"/>
  <c r="AD10" i="20"/>
  <c r="AQ10" i="20"/>
  <c r="BU8" i="20"/>
  <c r="BR7" i="20"/>
  <c r="BV6" i="20"/>
  <c r="CR6" i="20"/>
  <c r="CO9" i="20"/>
  <c r="BN11" i="20"/>
  <c r="W12" i="20"/>
  <c r="AR11" i="20"/>
  <c r="AS11" i="20" s="1"/>
  <c r="BK7" i="15"/>
  <c r="AX8" i="15"/>
  <c r="AX7" i="15"/>
  <c r="BI7" i="15"/>
  <c r="AV6" i="15"/>
  <c r="BA6" i="15"/>
  <c r="BD6" i="15"/>
  <c r="AV7" i="15"/>
  <c r="AG9" i="15"/>
  <c r="AE9" i="15"/>
  <c r="AK9" i="15"/>
  <c r="AI9" i="15"/>
  <c r="AO9" i="15"/>
  <c r="AA9" i="15"/>
  <c r="Z9" i="15"/>
  <c r="AD9" i="15"/>
  <c r="AF9" i="15"/>
  <c r="AH9" i="15"/>
  <c r="AM9" i="15"/>
  <c r="AN9" i="15"/>
  <c r="AJ9" i="15"/>
  <c r="AL9" i="15"/>
  <c r="AQ9" i="15"/>
  <c r="AB9" i="15"/>
  <c r="AC9" i="15"/>
  <c r="AP9" i="15"/>
  <c r="AY6" i="15"/>
  <c r="AW6" i="15"/>
  <c r="CP6" i="15"/>
  <c r="BJ6" i="15"/>
  <c r="BB8" i="15"/>
  <c r="BE8" i="15"/>
  <c r="BB7" i="15"/>
  <c r="BB6" i="15"/>
  <c r="CQ6" i="15"/>
  <c r="AZ8" i="15"/>
  <c r="BL8" i="15"/>
  <c r="AV8" i="15"/>
  <c r="BE6" i="15"/>
  <c r="BH6" i="15"/>
  <c r="BL6" i="15"/>
  <c r="BG6" i="15"/>
  <c r="BK6" i="15"/>
  <c r="CH9" i="15"/>
  <c r="AS9" i="15"/>
  <c r="CI9" i="15" s="1"/>
  <c r="BI6" i="15"/>
  <c r="AZ7" i="15"/>
  <c r="BC8" i="15"/>
  <c r="BF6" i="15"/>
  <c r="AX6" i="15"/>
  <c r="BM7" i="15"/>
  <c r="BH8" i="15"/>
  <c r="AW8" i="15"/>
  <c r="AZ6" i="15"/>
  <c r="BA8" i="15"/>
  <c r="BM6" i="15"/>
  <c r="BC6" i="15"/>
  <c r="BE7" i="15"/>
  <c r="BC7" i="15"/>
  <c r="BG7" i="15"/>
  <c r="AR10" i="15"/>
  <c r="AS10" i="15" s="1"/>
  <c r="BN10" i="15"/>
  <c r="W11" i="15"/>
  <c r="BG8" i="15"/>
  <c r="BI8" i="15"/>
  <c r="BF8" i="15"/>
  <c r="AW7" i="15"/>
  <c r="BM8" i="15"/>
  <c r="BD7" i="15"/>
  <c r="AY7" i="15"/>
  <c r="BK8" i="15"/>
  <c r="BF7" i="15"/>
  <c r="BL7" i="15"/>
  <c r="BJ7" i="15"/>
  <c r="BA7" i="15"/>
  <c r="BH7" i="15"/>
  <c r="CM3" i="15"/>
  <c r="BJ8" i="15"/>
  <c r="AY8" i="15"/>
  <c r="BD8" i="15"/>
  <c r="CM3" i="11"/>
  <c r="BB7" i="11"/>
  <c r="BD8" i="11"/>
  <c r="BB6" i="11"/>
  <c r="CQ6" i="11"/>
  <c r="AW6" i="11"/>
  <c r="BC7" i="11"/>
  <c r="BF6" i="11"/>
  <c r="AP9" i="11"/>
  <c r="AH9" i="11"/>
  <c r="AK9" i="11"/>
  <c r="AQ9" i="11"/>
  <c r="AB9" i="11"/>
  <c r="AA9" i="11"/>
  <c r="AF9" i="11"/>
  <c r="AD9" i="11"/>
  <c r="AE9" i="11"/>
  <c r="AJ9" i="11"/>
  <c r="Z9" i="11"/>
  <c r="AC9" i="11"/>
  <c r="AO9" i="11"/>
  <c r="AI9" i="11"/>
  <c r="AN9" i="11"/>
  <c r="AG9" i="11"/>
  <c r="AL9" i="11"/>
  <c r="AM9" i="11"/>
  <c r="AV8" i="11"/>
  <c r="AY6" i="11"/>
  <c r="BG6" i="11"/>
  <c r="BE6" i="11"/>
  <c r="BA7" i="11"/>
  <c r="AZ7" i="11"/>
  <c r="BK8" i="11"/>
  <c r="BH8" i="11"/>
  <c r="BH6" i="11"/>
  <c r="BN10" i="11"/>
  <c r="W11" i="11"/>
  <c r="AR10" i="11"/>
  <c r="AS10" i="11" s="1"/>
  <c r="BI7" i="11"/>
  <c r="BF7" i="11"/>
  <c r="BK6" i="11"/>
  <c r="BL6" i="11"/>
  <c r="BC8" i="11"/>
  <c r="BF8" i="11"/>
  <c r="AX7" i="11"/>
  <c r="BB8" i="11"/>
  <c r="BE7" i="11"/>
  <c r="BM6" i="11"/>
  <c r="BL7" i="11"/>
  <c r="BM7" i="11"/>
  <c r="BD6" i="11"/>
  <c r="BL8" i="11"/>
  <c r="BA8" i="11"/>
  <c r="BI6" i="11"/>
  <c r="BJ8" i="11"/>
  <c r="AV7" i="11"/>
  <c r="BJ6" i="11"/>
  <c r="AW7" i="11"/>
  <c r="AY8" i="11"/>
  <c r="AZ8" i="11"/>
  <c r="BC6" i="11"/>
  <c r="AZ6" i="11"/>
  <c r="AY7" i="11"/>
  <c r="BH7" i="11"/>
  <c r="CP6" i="11"/>
  <c r="BG7" i="11"/>
  <c r="BD7" i="11"/>
  <c r="BG8" i="11"/>
  <c r="BM8" i="11"/>
  <c r="BI8" i="11"/>
  <c r="BA6" i="11"/>
  <c r="AX6" i="11"/>
  <c r="AS9" i="11"/>
  <c r="CI9" i="11" s="1"/>
  <c r="CH9" i="11"/>
  <c r="AV6" i="11"/>
  <c r="BJ7" i="11"/>
  <c r="BK7" i="11"/>
  <c r="AW8" i="11"/>
  <c r="BE8" i="11"/>
  <c r="AX8" i="11"/>
  <c r="CF7" i="1"/>
  <c r="CA8" i="1"/>
  <c r="BX8" i="1"/>
  <c r="BS8" i="1"/>
  <c r="BR8" i="1"/>
  <c r="CD6" i="1"/>
  <c r="CE6" i="1"/>
  <c r="BY8" i="1"/>
  <c r="CF8" i="1"/>
  <c r="CC8" i="1"/>
  <c r="BP6" i="1"/>
  <c r="CC6" i="1"/>
  <c r="BU8" i="1"/>
  <c r="BX7" i="1"/>
  <c r="BZ6" i="1"/>
  <c r="BQ8" i="1"/>
  <c r="BQ7" i="1"/>
  <c r="BV8" i="1"/>
  <c r="BW8" i="1"/>
  <c r="BS7" i="1"/>
  <c r="CG6" i="1"/>
  <c r="BT7" i="1"/>
  <c r="BY7" i="1"/>
  <c r="BV7" i="1"/>
  <c r="BY6" i="1"/>
  <c r="BR7" i="1"/>
  <c r="BX6" i="1"/>
  <c r="BW7" i="1"/>
  <c r="CD8" i="1"/>
  <c r="CA7" i="1"/>
  <c r="BU7" i="1"/>
  <c r="CB6" i="1"/>
  <c r="BV6" i="1"/>
  <c r="BS6" i="1"/>
  <c r="CA6" i="1"/>
  <c r="BT8" i="1"/>
  <c r="BW6" i="1"/>
  <c r="BP8" i="1"/>
  <c r="BZ7" i="1"/>
  <c r="BR6" i="1"/>
  <c r="BP7" i="1"/>
  <c r="CC7" i="1"/>
  <c r="CF6" i="1"/>
  <c r="BT6" i="1"/>
  <c r="CB8" i="1"/>
  <c r="CE7" i="1"/>
  <c r="BZ8" i="1"/>
  <c r="CE8" i="1"/>
  <c r="CB7" i="1"/>
  <c r="BU6" i="1"/>
  <c r="BQ6" i="1"/>
  <c r="CG8" i="1"/>
  <c r="CD7" i="1"/>
  <c r="CG7" i="1"/>
  <c r="BS3" i="1"/>
  <c r="CR6" i="1"/>
  <c r="AH10" i="1"/>
  <c r="AN10" i="1"/>
  <c r="AJ10" i="1"/>
  <c r="AD10" i="1"/>
  <c r="AO10" i="1"/>
  <c r="AA10" i="1"/>
  <c r="AE10" i="1"/>
  <c r="AK10" i="1"/>
  <c r="AB10" i="1"/>
  <c r="AQ10" i="1"/>
  <c r="AM10" i="1"/>
  <c r="Z10" i="1"/>
  <c r="AG10" i="1"/>
  <c r="AP10" i="1"/>
  <c r="AC10" i="1"/>
  <c r="AL10" i="1"/>
  <c r="AI10" i="1"/>
  <c r="AF10" i="1"/>
  <c r="W11" i="1"/>
  <c r="BN10" i="1"/>
  <c r="AR10" i="1"/>
  <c r="AS10" i="1" s="1"/>
  <c r="AS9" i="1"/>
  <c r="CI9" i="1" s="1"/>
  <c r="CH9" i="1"/>
  <c r="CO9" i="1" s="1"/>
  <c r="AL11" i="1" a="1"/>
  <c r="AF10" i="15" a="1"/>
  <c r="BU7" i="11" a="1"/>
  <c r="AM10" i="26" a="1"/>
  <c r="AB10" i="11" a="1"/>
  <c r="BR6" i="15" a="1"/>
  <c r="AA10" i="11" a="1"/>
  <c r="BY7" i="15" a="1"/>
  <c r="AK10" i="15" a="1"/>
  <c r="BT7" i="26" a="1"/>
  <c r="AH8" i="30" a="1"/>
  <c r="BP7" i="26" a="1"/>
  <c r="AE8" i="30" a="1"/>
  <c r="AK8" i="30" a="1"/>
  <c r="BX8" i="15" a="1"/>
  <c r="CF7" i="15" a="1"/>
  <c r="AF10" i="26" a="1"/>
  <c r="CF6" i="11" a="1"/>
  <c r="BR8" i="11" a="1"/>
  <c r="AI10" i="11" a="1"/>
  <c r="Z10" i="15" a="1"/>
  <c r="AG11" i="20" a="1"/>
  <c r="CE8" i="11" a="1"/>
  <c r="AN8" i="30" a="1"/>
  <c r="CG6" i="11" a="1"/>
  <c r="AH10" i="11" a="1"/>
  <c r="AO10" i="11" a="1"/>
  <c r="BP8" i="11" a="1"/>
  <c r="AH11" i="1" a="1"/>
  <c r="CB7" i="11" a="1"/>
  <c r="BY8" i="26" a="1"/>
  <c r="BP6" i="26" a="1"/>
  <c r="BX8" i="26" a="1"/>
  <c r="BR7" i="15" a="1"/>
  <c r="BP7" i="11" a="1"/>
  <c r="AM8" i="30" a="1"/>
  <c r="AB11" i="1" a="1"/>
  <c r="AE10" i="11" a="1"/>
  <c r="AN11" i="1" a="1"/>
  <c r="AG8" i="30" a="1"/>
  <c r="BZ7" i="11" a="1"/>
  <c r="AA10" i="15" a="1"/>
  <c r="CB7" i="15" a="1"/>
  <c r="BW8" i="11" a="1"/>
  <c r="CG7" i="15" a="1"/>
  <c r="AL10" i="26" a="1"/>
  <c r="Z11" i="1" a="1"/>
  <c r="CD6" i="11" a="1"/>
  <c r="AE11" i="20" a="1"/>
  <c r="CC8" i="26" a="1"/>
  <c r="AP10" i="15" a="1"/>
  <c r="AN10" i="15" a="1"/>
  <c r="AI8" i="30" a="1"/>
  <c r="BW6" i="26" a="1"/>
  <c r="CG8" i="26" a="1"/>
  <c r="Z10" i="26" a="1"/>
  <c r="CD6" i="15" a="1"/>
  <c r="AE10" i="15" a="1"/>
  <c r="AD10" i="11" a="1"/>
  <c r="AI10" i="26" a="1"/>
  <c r="CA7" i="26" a="1"/>
  <c r="AN11" i="20" a="1"/>
  <c r="AC11" i="20" a="1"/>
  <c r="BT7" i="15" a="1"/>
  <c r="AO10" i="26" a="1"/>
  <c r="CE8" i="15" a="1"/>
  <c r="AO10" i="15" a="1"/>
  <c r="CF7" i="11" a="1"/>
  <c r="AP11" i="20" a="1"/>
  <c r="AK10" i="26" a="1"/>
  <c r="CC7" i="11" a="1"/>
  <c r="AM10" i="15" a="1"/>
  <c r="AG10" i="26" a="1"/>
  <c r="AF8" i="30" a="1"/>
  <c r="AL10" i="11" a="1"/>
  <c r="CB7" i="26" a="1"/>
  <c r="AQ11" i="20" a="1"/>
  <c r="AH10" i="26" a="1"/>
  <c r="AD11" i="20" a="1"/>
  <c r="AE10" i="26" a="1"/>
  <c r="AC8" i="30" a="1"/>
  <c r="AI11" i="1" a="1"/>
  <c r="AQ10" i="26" a="1"/>
  <c r="AF11" i="1" a="1"/>
  <c r="CE7" i="15" a="1"/>
  <c r="AO11" i="20" a="1"/>
  <c r="BV8" i="15" a="1"/>
  <c r="AJ10" i="26" a="1"/>
  <c r="AN10" i="26" a="1"/>
  <c r="BR8" i="15" a="1"/>
  <c r="AA11" i="1" a="1"/>
  <c r="BU6" i="26" a="1"/>
  <c r="AM11" i="1" a="1"/>
  <c r="AK11" i="20" a="1"/>
  <c r="BW8" i="15" a="1"/>
  <c r="AG10" i="11" a="1"/>
  <c r="AJ11" i="20" a="1"/>
  <c r="AJ8" i="30" a="1"/>
  <c r="BQ7" i="11" a="1"/>
  <c r="BV7" i="11" a="1"/>
  <c r="BQ8" i="26" a="1"/>
  <c r="AO11" i="1" a="1"/>
  <c r="BU6" i="11" a="1"/>
  <c r="CB8" i="15" a="1"/>
  <c r="AI11" i="20" a="1"/>
  <c r="BW7" i="11" a="1"/>
  <c r="CG6" i="26" a="1"/>
  <c r="CD7" i="15" a="1"/>
  <c r="CC6" i="26" a="1"/>
  <c r="AP11" i="1" a="1"/>
  <c r="AB10" i="15" a="1"/>
  <c r="CE6" i="11" a="1"/>
  <c r="CD8" i="26" a="1"/>
  <c r="AB10" i="26" a="1"/>
  <c r="CD7" i="26" a="1"/>
  <c r="BY8" i="11" a="1"/>
  <c r="AA8" i="30" a="1"/>
  <c r="AM10" i="11" a="1"/>
  <c r="CD8" i="11" a="1"/>
  <c r="BZ6" i="15" a="1"/>
  <c r="AH11" i="20" a="1"/>
  <c r="AD10" i="15" a="1"/>
  <c r="BZ6" i="26" a="1"/>
  <c r="AJ10" i="15" a="1"/>
  <c r="BV6" i="26" a="1"/>
  <c r="AQ10" i="15" a="1"/>
  <c r="AE11" i="1" a="1"/>
  <c r="CE6" i="26" a="1"/>
  <c r="CA8" i="15" a="1"/>
  <c r="AK10" i="11" a="1"/>
  <c r="AF10" i="11" a="1"/>
  <c r="AL11" i="20" a="1"/>
  <c r="BX7" i="11" a="1"/>
  <c r="BZ7" i="15" a="1"/>
  <c r="BW7" i="15" a="1"/>
  <c r="BS8" i="11" a="1"/>
  <c r="BZ8" i="26" a="1"/>
  <c r="BP6" i="11" a="1"/>
  <c r="CB6" i="15" a="1"/>
  <c r="AB8" i="30" a="1"/>
  <c r="BZ8" i="11" a="1"/>
  <c r="AC11" i="1" a="1"/>
  <c r="CA6" i="15" a="1"/>
  <c r="AL10" i="15" a="1"/>
  <c r="BQ8" i="15" a="1"/>
  <c r="AK11" i="1" a="1"/>
  <c r="BS6" i="11" a="1"/>
  <c r="BU8" i="15" a="1"/>
  <c r="BW6" i="15" a="1"/>
  <c r="AG10" i="15" a="1"/>
  <c r="BT8" i="11" a="1"/>
  <c r="CD6" i="26" a="1"/>
  <c r="BV8" i="26" a="1"/>
  <c r="BY8" i="15" a="1"/>
  <c r="CF7" i="26" a="1"/>
  <c r="BY6" i="26" a="1"/>
  <c r="AD8" i="30" a="1"/>
  <c r="BX6" i="11" a="1"/>
  <c r="AD11" i="1" a="1"/>
  <c r="AP10" i="26" a="1"/>
  <c r="AC10" i="26" a="1"/>
  <c r="AB11" i="20" a="1"/>
  <c r="BR6" i="26" a="1"/>
  <c r="AF11" i="20" a="1"/>
  <c r="AG11" i="1" a="1"/>
  <c r="AO8" i="30" a="1"/>
  <c r="BP7" i="15" a="1"/>
  <c r="AN10" i="11" a="1"/>
  <c r="BS8" i="15" a="1"/>
  <c r="CF6" i="26" a="1"/>
  <c r="CA7" i="11" a="1"/>
  <c r="BP8" i="26" a="1"/>
  <c r="AC10" i="11" a="1"/>
  <c r="BX6" i="15" a="1"/>
  <c r="AA11" i="20" a="1"/>
  <c r="BV6" i="15" a="1"/>
  <c r="CF6" i="15" a="1"/>
  <c r="AM11" i="20" a="1"/>
  <c r="AQ8" i="30" a="1"/>
  <c r="BT6" i="26" a="1"/>
  <c r="AI10" i="15" a="1"/>
  <c r="AP8" i="30" a="1"/>
  <c r="BZ6" i="11" a="1"/>
  <c r="Z8" i="30" a="1"/>
  <c r="BV7" i="15" a="1"/>
  <c r="AJ10" i="11" a="1"/>
  <c r="Z11" i="20" a="1"/>
  <c r="Z10" i="11" a="1"/>
  <c r="CC8" i="15" a="1"/>
  <c r="BS8" i="26" a="1"/>
  <c r="BS7" i="11" a="1"/>
  <c r="AD10" i="26" a="1"/>
  <c r="BY6" i="15" a="1"/>
  <c r="AQ10" i="11" a="1"/>
  <c r="BQ6" i="26" a="1"/>
  <c r="BX7" i="26" a="1"/>
  <c r="BZ8" i="15" a="1"/>
  <c r="CC7" i="15" a="1"/>
  <c r="AQ11" i="1" a="1"/>
  <c r="AA10" i="26" a="1"/>
  <c r="AL8" i="30" a="1"/>
  <c r="BT7" i="11" a="1"/>
  <c r="AC10" i="15" a="1"/>
  <c r="BU7" i="15" a="1"/>
  <c r="AJ11" i="1" a="1"/>
  <c r="BX6" i="26" a="1"/>
  <c r="BR6" i="11" a="1"/>
  <c r="AP10" i="11" a="1"/>
  <c r="BY7" i="11" a="1"/>
  <c r="CA8" i="26" a="1"/>
  <c r="CG7" i="11" a="1"/>
  <c r="CG6" i="15" a="1"/>
  <c r="CB8" i="11" a="1"/>
  <c r="CE8" i="26" a="1"/>
  <c r="AH10" i="15" a="1"/>
  <c r="BV7" i="26" a="1"/>
  <c r="CG7" i="26" a="1"/>
  <c r="CB6" i="11" a="1"/>
  <c r="BT8" i="26" a="1"/>
  <c r="CG8" i="15" a="1"/>
  <c r="CB6" i="26" a="1"/>
  <c r="BU8" i="11" a="1"/>
  <c r="CE7" i="11" a="1"/>
  <c r="BR8" i="26" a="1"/>
  <c r="BT6" i="15" a="1"/>
  <c r="BY6" i="11" a="1"/>
  <c r="BQ8" i="11" a="1"/>
  <c r="BS6" i="26" a="1"/>
  <c r="CF8" i="26" a="1"/>
  <c r="CE6" i="15" a="1"/>
  <c r="BX8" i="11" a="1"/>
  <c r="CC7" i="26" a="1"/>
  <c r="CA6" i="26" a="1"/>
  <c r="BQ6" i="15" a="1"/>
  <c r="BV6" i="11" a="1"/>
  <c r="CA8" i="11" a="1"/>
  <c r="BR7" i="26" a="1"/>
  <c r="BX7" i="15" a="1"/>
  <c r="BW6" i="11" a="1"/>
  <c r="CB8" i="26" a="1"/>
  <c r="BU8" i="26" a="1"/>
  <c r="CC6" i="15" a="1"/>
  <c r="CC6" i="11" a="1"/>
  <c r="BQ7" i="15" a="1"/>
  <c r="CE7" i="26" a="1"/>
  <c r="CA7" i="15" a="1"/>
  <c r="CF8" i="11" a="1"/>
  <c r="BP6" i="15" a="1"/>
  <c r="CA6" i="11" a="1"/>
  <c r="CG8" i="11" a="1"/>
  <c r="BY7" i="26" a="1"/>
  <c r="BW7" i="26" a="1"/>
  <c r="BP8" i="15" a="1"/>
  <c r="BS7" i="15" a="1"/>
  <c r="CD8" i="15" a="1"/>
  <c r="BV8" i="11" a="1"/>
  <c r="CC8" i="11" a="1"/>
  <c r="BZ7" i="26" a="1"/>
  <c r="BS7" i="26" a="1"/>
  <c r="BW8" i="26" a="1"/>
  <c r="BS6" i="15" a="1"/>
  <c r="BU7" i="26" a="1"/>
  <c r="BT8" i="15" a="1"/>
  <c r="CD7" i="11" a="1"/>
  <c r="CF8" i="15" a="1"/>
  <c r="BR7" i="11" a="1"/>
  <c r="BQ7" i="26" a="1"/>
  <c r="BU6" i="15" a="1"/>
  <c r="BQ6" i="11" a="1"/>
  <c r="BT6" i="11" a="1"/>
  <c r="AH8" i="30" l="1"/>
  <c r="AL8" i="30"/>
  <c r="AB8" i="30"/>
  <c r="AQ8" i="30"/>
  <c r="AK8" i="30"/>
  <c r="AP8" i="30"/>
  <c r="AF8" i="30"/>
  <c r="AG8" i="30"/>
  <c r="AA8" i="30"/>
  <c r="AN8" i="30"/>
  <c r="AO8" i="30"/>
  <c r="AE8" i="30"/>
  <c r="AJ8" i="30"/>
  <c r="Z8" i="30"/>
  <c r="AI8" i="30"/>
  <c r="AC8" i="30"/>
  <c r="AD8" i="30"/>
  <c r="AM8" i="30"/>
  <c r="AR9" i="30"/>
  <c r="W10" i="30"/>
  <c r="BN9" i="30"/>
  <c r="BR6" i="26"/>
  <c r="BP7" i="26"/>
  <c r="CB8" i="26"/>
  <c r="CC7" i="26"/>
  <c r="BZ7" i="26"/>
  <c r="CG6" i="26"/>
  <c r="CA7" i="26"/>
  <c r="BV6" i="26"/>
  <c r="CB7" i="26"/>
  <c r="BY8" i="26"/>
  <c r="CC6" i="26"/>
  <c r="CF7" i="26"/>
  <c r="BQ8" i="26"/>
  <c r="BP8" i="26"/>
  <c r="AO10" i="26"/>
  <c r="AL10" i="26"/>
  <c r="AB10" i="26"/>
  <c r="BX7" i="26"/>
  <c r="CE6" i="26"/>
  <c r="AH10" i="26"/>
  <c r="BW7" i="26"/>
  <c r="CE8" i="26"/>
  <c r="BU8" i="26"/>
  <c r="BR8" i="26"/>
  <c r="CD8" i="26"/>
  <c r="AP10" i="26"/>
  <c r="AF10" i="26"/>
  <c r="CC8" i="26"/>
  <c r="CG8" i="26"/>
  <c r="BU6" i="26"/>
  <c r="BT6" i="26"/>
  <c r="AC10" i="26"/>
  <c r="AA10" i="26"/>
  <c r="AJ10" i="26"/>
  <c r="CF6" i="26"/>
  <c r="CA8" i="26"/>
  <c r="CB6" i="26"/>
  <c r="BT8" i="26"/>
  <c r="BQ6" i="26"/>
  <c r="CA6" i="26"/>
  <c r="CE7" i="26"/>
  <c r="BY7" i="26"/>
  <c r="BQ7" i="26"/>
  <c r="AG10" i="26"/>
  <c r="AE10" i="26"/>
  <c r="AN10" i="26"/>
  <c r="CD7" i="26"/>
  <c r="BW8" i="26"/>
  <c r="CF8" i="26"/>
  <c r="BS7" i="26"/>
  <c r="BP6" i="26"/>
  <c r="BV8" i="26"/>
  <c r="BR7" i="26"/>
  <c r="AK10" i="26"/>
  <c r="AI10" i="26"/>
  <c r="BZ8" i="26"/>
  <c r="BT7" i="26"/>
  <c r="BZ6" i="26"/>
  <c r="BV7" i="26"/>
  <c r="BX8" i="26"/>
  <c r="BY6" i="26"/>
  <c r="BU7" i="26"/>
  <c r="Z10" i="26"/>
  <c r="AM10" i="26"/>
  <c r="BS8" i="26"/>
  <c r="BW6" i="26"/>
  <c r="BX6" i="26"/>
  <c r="CD6" i="26"/>
  <c r="BS6" i="26"/>
  <c r="CG7" i="26"/>
  <c r="AD10" i="26"/>
  <c r="AQ10" i="26"/>
  <c r="CO9" i="26"/>
  <c r="BN11" i="26"/>
  <c r="W12" i="26"/>
  <c r="AR11" i="26"/>
  <c r="AS11" i="26" s="1"/>
  <c r="CR6" i="26"/>
  <c r="AB11" i="20"/>
  <c r="AO11" i="20"/>
  <c r="AE11" i="20"/>
  <c r="Z11" i="20"/>
  <c r="AI11" i="20"/>
  <c r="AJ11" i="20"/>
  <c r="AH11" i="20"/>
  <c r="AQ11" i="20"/>
  <c r="AF11" i="20"/>
  <c r="AM11" i="20"/>
  <c r="AN11" i="20"/>
  <c r="AL11" i="20"/>
  <c r="AA11" i="20"/>
  <c r="AC11" i="20"/>
  <c r="AP11" i="20"/>
  <c r="AK11" i="20"/>
  <c r="AD11" i="20"/>
  <c r="AG11" i="20"/>
  <c r="AR12" i="20"/>
  <c r="BN12" i="20"/>
  <c r="W13" i="20"/>
  <c r="CL6" i="20"/>
  <c r="CE7" i="15"/>
  <c r="BR7" i="15"/>
  <c r="BR8" i="15"/>
  <c r="BP7" i="15"/>
  <c r="BX6" i="15"/>
  <c r="BU6" i="15"/>
  <c r="BP6" i="15"/>
  <c r="CC7" i="15"/>
  <c r="BT6" i="15"/>
  <c r="CB6" i="15"/>
  <c r="BU7" i="15"/>
  <c r="BQ7" i="15"/>
  <c r="AP10" i="15"/>
  <c r="AI10" i="15"/>
  <c r="BQ8" i="15"/>
  <c r="BY6" i="15"/>
  <c r="BV8" i="15"/>
  <c r="CD7" i="15"/>
  <c r="BZ8" i="15"/>
  <c r="AC10" i="15"/>
  <c r="AM10" i="15"/>
  <c r="CA7" i="15"/>
  <c r="CB8" i="15"/>
  <c r="BP8" i="15"/>
  <c r="CD6" i="15"/>
  <c r="CB7" i="15"/>
  <c r="CC6" i="15"/>
  <c r="CF7" i="15"/>
  <c r="AG10" i="15"/>
  <c r="CG7" i="15"/>
  <c r="BZ7" i="15"/>
  <c r="AK10" i="15"/>
  <c r="BY7" i="15"/>
  <c r="BR6" i="15"/>
  <c r="BT8" i="15"/>
  <c r="BQ6" i="15"/>
  <c r="CG8" i="15"/>
  <c r="AN10" i="15"/>
  <c r="CC8" i="15"/>
  <c r="AQ10" i="15"/>
  <c r="BS8" i="15"/>
  <c r="CA8" i="15"/>
  <c r="CD8" i="15"/>
  <c r="CE8" i="15"/>
  <c r="AH10" i="15"/>
  <c r="AO10" i="15"/>
  <c r="AB10" i="15"/>
  <c r="BW6" i="15"/>
  <c r="BZ6" i="15"/>
  <c r="CE6" i="15"/>
  <c r="BS6" i="15"/>
  <c r="AD10" i="15"/>
  <c r="BY8" i="15"/>
  <c r="BX8" i="15"/>
  <c r="BW7" i="15"/>
  <c r="CF8" i="15"/>
  <c r="BS7" i="15"/>
  <c r="AL10" i="15"/>
  <c r="AF10" i="15"/>
  <c r="CG6" i="15"/>
  <c r="BW8" i="15"/>
  <c r="CA6" i="15"/>
  <c r="BV6" i="15"/>
  <c r="AE10" i="15"/>
  <c r="BX7" i="15"/>
  <c r="Z10" i="15"/>
  <c r="AA10" i="15"/>
  <c r="AJ10" i="15"/>
  <c r="BU8" i="15"/>
  <c r="BT7" i="15"/>
  <c r="CF6" i="15"/>
  <c r="BV7" i="15"/>
  <c r="CO9" i="15"/>
  <c r="CR6" i="15"/>
  <c r="BN11" i="15"/>
  <c r="W12" i="15"/>
  <c r="AR11" i="15"/>
  <c r="AS11" i="15" s="1"/>
  <c r="CR6" i="11"/>
  <c r="BV7" i="11"/>
  <c r="BX8" i="11"/>
  <c r="BV6" i="11"/>
  <c r="BZ6" i="11"/>
  <c r="BW7" i="11"/>
  <c r="BQ6" i="11"/>
  <c r="CG6" i="11"/>
  <c r="AP10" i="11"/>
  <c r="CD7" i="11"/>
  <c r="BY7" i="11"/>
  <c r="AK10" i="11"/>
  <c r="AA10" i="11"/>
  <c r="CE8" i="11"/>
  <c r="BP6" i="11"/>
  <c r="CC8" i="11"/>
  <c r="BT6" i="11"/>
  <c r="CC6" i="11"/>
  <c r="BV8" i="11"/>
  <c r="AF10" i="11"/>
  <c r="AO10" i="11"/>
  <c r="AE10" i="11"/>
  <c r="BT7" i="11"/>
  <c r="BU6" i="11"/>
  <c r="CB8" i="11"/>
  <c r="CD8" i="11"/>
  <c r="CG8" i="11"/>
  <c r="AJ10" i="11"/>
  <c r="CA8" i="11"/>
  <c r="BT8" i="11"/>
  <c r="CF8" i="11"/>
  <c r="BZ8" i="11"/>
  <c r="AN10" i="11"/>
  <c r="Z10" i="11"/>
  <c r="AM10" i="11"/>
  <c r="BY6" i="11"/>
  <c r="CE7" i="11"/>
  <c r="BZ7" i="11"/>
  <c r="BS7" i="11"/>
  <c r="BR7" i="11"/>
  <c r="BR8" i="11"/>
  <c r="BX7" i="11"/>
  <c r="BS8" i="11"/>
  <c r="BX6" i="11"/>
  <c r="BW8" i="11"/>
  <c r="AB10" i="11"/>
  <c r="AD10" i="11"/>
  <c r="AQ10" i="11"/>
  <c r="CA6" i="11"/>
  <c r="CB7" i="11"/>
  <c r="CC7" i="11"/>
  <c r="BU8" i="11"/>
  <c r="AI10" i="11"/>
  <c r="BY8" i="11"/>
  <c r="CA7" i="11"/>
  <c r="BQ7" i="11"/>
  <c r="CG7" i="11"/>
  <c r="CF6" i="11"/>
  <c r="AH10" i="11"/>
  <c r="BS6" i="11"/>
  <c r="BP7" i="11"/>
  <c r="AG10" i="11"/>
  <c r="BW6" i="11"/>
  <c r="BU7" i="11"/>
  <c r="BQ8" i="11"/>
  <c r="BR6" i="11"/>
  <c r="CD6" i="11"/>
  <c r="CF7" i="11"/>
  <c r="CE6" i="11"/>
  <c r="AC10" i="11"/>
  <c r="AL10" i="11"/>
  <c r="CB6" i="11"/>
  <c r="BP8" i="11"/>
  <c r="CO9" i="11"/>
  <c r="W12" i="11"/>
  <c r="BN11" i="11"/>
  <c r="AR11" i="11"/>
  <c r="AS11" i="11" s="1"/>
  <c r="CL6" i="1"/>
  <c r="CM6" i="1" s="1"/>
  <c r="AZ3" i="1"/>
  <c r="AM11" i="1"/>
  <c r="Z11" i="1"/>
  <c r="AJ11" i="1"/>
  <c r="AP11" i="1"/>
  <c r="AG11" i="1"/>
  <c r="AH11" i="1"/>
  <c r="AC11" i="1"/>
  <c r="AE11" i="1"/>
  <c r="AL11" i="1"/>
  <c r="AQ11" i="1"/>
  <c r="AD11" i="1"/>
  <c r="AI11" i="1"/>
  <c r="AK11" i="1"/>
  <c r="AB11" i="1"/>
  <c r="AF11" i="1"/>
  <c r="AA11" i="1"/>
  <c r="AN11" i="1"/>
  <c r="AO11" i="1"/>
  <c r="W12" i="1"/>
  <c r="BN11" i="1"/>
  <c r="AR11" i="1"/>
  <c r="AS11" i="1" s="1"/>
  <c r="Z11" i="26" a="1"/>
  <c r="AN12" i="1" a="1"/>
  <c r="AH12" i="20" a="1"/>
  <c r="AD11" i="15" a="1"/>
  <c r="AO12" i="1" a="1"/>
  <c r="AH12" i="1" a="1"/>
  <c r="AH11" i="15" a="1"/>
  <c r="AA12" i="1" a="1"/>
  <c r="AJ11" i="11" a="1"/>
  <c r="AL9" i="30" a="1"/>
  <c r="Z11" i="11" a="1"/>
  <c r="AL11" i="26" a="1"/>
  <c r="AG12" i="20" a="1"/>
  <c r="AD12" i="1" a="1"/>
  <c r="AD12" i="20" a="1"/>
  <c r="AI9" i="30" a="1"/>
  <c r="AM11" i="26" a="1"/>
  <c r="Z9" i="30" a="1"/>
  <c r="AG9" i="30" a="1"/>
  <c r="AK12" i="20" a="1"/>
  <c r="AN11" i="26" a="1"/>
  <c r="AJ12" i="20" a="1"/>
  <c r="AF12" i="20" a="1"/>
  <c r="AA11" i="11" a="1"/>
  <c r="AA12" i="20" a="1"/>
  <c r="BT3" i="1" a="1"/>
  <c r="AI11" i="26" a="1"/>
  <c r="AP11" i="26" a="1"/>
  <c r="AM9" i="30" a="1"/>
  <c r="AQ9" i="30" a="1"/>
  <c r="AB12" i="1" a="1"/>
  <c r="AQ11" i="11" a="1"/>
  <c r="AC11" i="26" a="1"/>
  <c r="AP11" i="15" a="1"/>
  <c r="AI11" i="11" a="1"/>
  <c r="AM12" i="20" a="1"/>
  <c r="AQ11" i="26" a="1"/>
  <c r="AF11" i="11" a="1"/>
  <c r="AM11" i="11" a="1"/>
  <c r="AO11" i="26" a="1"/>
  <c r="AE11" i="11" a="1"/>
  <c r="AO11" i="11" a="1"/>
  <c r="AE11" i="26" a="1"/>
  <c r="AC11" i="15" a="1"/>
  <c r="AQ12" i="1" a="1"/>
  <c r="AA11" i="26" a="1"/>
  <c r="AG12" i="1" a="1"/>
  <c r="AO12" i="20" a="1"/>
  <c r="AK11" i="26" a="1"/>
  <c r="AQ11" i="15" a="1"/>
  <c r="AD11" i="11" a="1"/>
  <c r="AM12" i="1" a="1"/>
  <c r="AL12" i="1" a="1"/>
  <c r="AA9" i="30" a="1"/>
  <c r="AN11" i="15" a="1"/>
  <c r="AK9" i="30" a="1"/>
  <c r="AG11" i="11" a="1"/>
  <c r="AF9" i="30" a="1"/>
  <c r="Z11" i="15" a="1"/>
  <c r="AJ11" i="26" a="1"/>
  <c r="AI12" i="1" a="1"/>
  <c r="AF11" i="15" a="1"/>
  <c r="AB11" i="15" a="1"/>
  <c r="AQ12" i="20" a="1"/>
  <c r="AL11" i="15" a="1"/>
  <c r="AP12" i="1" a="1"/>
  <c r="AH9" i="30" a="1"/>
  <c r="AE9" i="30" a="1"/>
  <c r="AE12" i="1" a="1"/>
  <c r="AF12" i="1" a="1"/>
  <c r="AB9" i="30" a="1"/>
  <c r="AA11" i="15" a="1"/>
  <c r="AK12" i="1" a="1"/>
  <c r="AK11" i="11" a="1"/>
  <c r="AK11" i="15" a="1"/>
  <c r="AJ9" i="30" a="1"/>
  <c r="AN11" i="11" a="1"/>
  <c r="AJ12" i="1" a="1"/>
  <c r="AJ11" i="15" a="1"/>
  <c r="AG11" i="26" a="1"/>
  <c r="AN12" i="20" a="1"/>
  <c r="AE12" i="20" a="1"/>
  <c r="AH11" i="11" a="1"/>
  <c r="AD11" i="26" a="1"/>
  <c r="AG11" i="15" a="1"/>
  <c r="AC9" i="30" a="1"/>
  <c r="AF11" i="26" a="1"/>
  <c r="AL11" i="11" a="1"/>
  <c r="AL12" i="20" a="1"/>
  <c r="AI12" i="20" a="1"/>
  <c r="AP9" i="30" a="1"/>
  <c r="AB11" i="11" a="1"/>
  <c r="AO9" i="30" a="1"/>
  <c r="AN9" i="30" a="1"/>
  <c r="AM11" i="15" a="1"/>
  <c r="AD9" i="30" a="1"/>
  <c r="AC12" i="1" a="1"/>
  <c r="AC12" i="20" a="1"/>
  <c r="AO11" i="15" a="1"/>
  <c r="AB12" i="20" a="1"/>
  <c r="AE11" i="15" a="1"/>
  <c r="AI11" i="15" a="1"/>
  <c r="AH11" i="26" a="1"/>
  <c r="AP12" i="20" a="1"/>
  <c r="Z12" i="1" a="1"/>
  <c r="AC11" i="11" a="1"/>
  <c r="AB11" i="26" a="1"/>
  <c r="AP11" i="11" a="1"/>
  <c r="Z12" i="20" a="1"/>
  <c r="BJ4" i="30" l="1"/>
  <c r="CQ3" i="30"/>
  <c r="BB3" i="30"/>
  <c r="BM4" i="30"/>
  <c r="CP3" i="30"/>
  <c r="BE4" i="30"/>
  <c r="AY5" i="30"/>
  <c r="AW5" i="30"/>
  <c r="BM3" i="30"/>
  <c r="BI4" i="30"/>
  <c r="BE3" i="30"/>
  <c r="AV4" i="30"/>
  <c r="AV3" i="30"/>
  <c r="BG4" i="30"/>
  <c r="AW4" i="30"/>
  <c r="BH5" i="30"/>
  <c r="BC4" i="30"/>
  <c r="BF3" i="30"/>
  <c r="BH4" i="30"/>
  <c r="AX5" i="30"/>
  <c r="BF5" i="30"/>
  <c r="BD4" i="30"/>
  <c r="BF4" i="30"/>
  <c r="AZ4" i="30"/>
  <c r="BK5" i="30"/>
  <c r="BK3" i="30"/>
  <c r="BH3" i="30"/>
  <c r="AY3" i="30"/>
  <c r="AV5" i="30"/>
  <c r="BD5" i="30"/>
  <c r="BI5" i="30"/>
  <c r="AY4" i="30"/>
  <c r="BK4" i="30"/>
  <c r="BM5" i="30"/>
  <c r="AZ3" i="30"/>
  <c r="BL5" i="30"/>
  <c r="BI3" i="30"/>
  <c r="BB4" i="30"/>
  <c r="BJ3" i="30"/>
  <c r="BD3" i="30"/>
  <c r="BG3" i="30"/>
  <c r="BJ5" i="30"/>
  <c r="BL4" i="30"/>
  <c r="AZ5" i="30"/>
  <c r="BA5" i="30"/>
  <c r="BC3" i="30"/>
  <c r="AX3" i="30"/>
  <c r="BG5" i="30"/>
  <c r="BA4" i="30"/>
  <c r="BE5" i="30"/>
  <c r="BA3" i="30"/>
  <c r="BL3" i="30"/>
  <c r="AX4" i="30"/>
  <c r="BC5" i="30"/>
  <c r="BB5" i="30"/>
  <c r="AW3" i="30"/>
  <c r="AZ6" i="30"/>
  <c r="BM7" i="30"/>
  <c r="BH6" i="30"/>
  <c r="AY8" i="30"/>
  <c r="BC8" i="30"/>
  <c r="BK7" i="30"/>
  <c r="AW6" i="30"/>
  <c r="AX6" i="30"/>
  <c r="Z9" i="30"/>
  <c r="AD9" i="30"/>
  <c r="AQ9" i="30"/>
  <c r="AH9" i="30"/>
  <c r="AM9" i="30"/>
  <c r="AL9" i="30"/>
  <c r="AK9" i="30"/>
  <c r="AP9" i="30"/>
  <c r="AB9" i="30"/>
  <c r="AC9" i="30"/>
  <c r="AA9" i="30"/>
  <c r="AF9" i="30"/>
  <c r="AO9" i="30"/>
  <c r="AE9" i="30"/>
  <c r="AJ9" i="30"/>
  <c r="AG9" i="30"/>
  <c r="AI9" i="30"/>
  <c r="AN9" i="30"/>
  <c r="BG7" i="30"/>
  <c r="AV6" i="30"/>
  <c r="BL6" i="30"/>
  <c r="BD6" i="30"/>
  <c r="BI7" i="30"/>
  <c r="BC7" i="30"/>
  <c r="AV7" i="30"/>
  <c r="BE8" i="30"/>
  <c r="BB8" i="30"/>
  <c r="BA6" i="30"/>
  <c r="BI6" i="30"/>
  <c r="BK6" i="30"/>
  <c r="BJ7" i="30"/>
  <c r="BH7" i="30"/>
  <c r="AV8" i="30"/>
  <c r="BC6" i="30"/>
  <c r="CQ6" i="30"/>
  <c r="BJ6" i="30"/>
  <c r="BB6" i="30"/>
  <c r="AY6" i="30"/>
  <c r="BL8" i="30"/>
  <c r="BM6" i="30"/>
  <c r="AX7" i="30"/>
  <c r="W11" i="30"/>
  <c r="AR10" i="30"/>
  <c r="AS10" i="30" s="1"/>
  <c r="BN10" i="30"/>
  <c r="AZ7" i="30"/>
  <c r="BF8" i="30"/>
  <c r="BG8" i="30"/>
  <c r="BG6" i="30"/>
  <c r="BE7" i="30"/>
  <c r="BF7" i="30"/>
  <c r="BA8" i="30"/>
  <c r="BM8" i="30"/>
  <c r="AY7" i="30"/>
  <c r="BD7" i="30"/>
  <c r="CP6" i="30"/>
  <c r="BK8" i="30"/>
  <c r="AX8" i="30"/>
  <c r="BB7" i="30"/>
  <c r="BL7" i="30"/>
  <c r="BI8" i="30"/>
  <c r="BJ8" i="30"/>
  <c r="BH8" i="30"/>
  <c r="AS9" i="30"/>
  <c r="CI9" i="30" s="1"/>
  <c r="CH9" i="30"/>
  <c r="BA7" i="30"/>
  <c r="AW7" i="30"/>
  <c r="BE6" i="30"/>
  <c r="BF6" i="30"/>
  <c r="AZ8" i="30"/>
  <c r="AW8" i="30"/>
  <c r="BD8" i="30"/>
  <c r="AG11" i="26"/>
  <c r="AE11" i="26"/>
  <c r="AN11" i="26"/>
  <c r="AK11" i="26"/>
  <c r="Z11" i="26"/>
  <c r="AI11" i="26"/>
  <c r="AA11" i="26"/>
  <c r="AD11" i="26"/>
  <c r="AC11" i="26"/>
  <c r="AH11" i="26"/>
  <c r="AQ11" i="26"/>
  <c r="AO11" i="26"/>
  <c r="AB11" i="26"/>
  <c r="AL11" i="26"/>
  <c r="AJ11" i="26"/>
  <c r="AM11" i="26"/>
  <c r="AF11" i="26"/>
  <c r="AP11" i="26"/>
  <c r="W13" i="26"/>
  <c r="BN12" i="26"/>
  <c r="AR12" i="26"/>
  <c r="CL6" i="26"/>
  <c r="CM6" i="26" s="1"/>
  <c r="BG9" i="20"/>
  <c r="BJ10" i="20"/>
  <c r="BG11" i="20"/>
  <c r="BM11" i="20"/>
  <c r="BA10" i="20"/>
  <c r="AV9" i="20"/>
  <c r="CP9" i="20"/>
  <c r="AK12" i="20"/>
  <c r="AB12" i="20"/>
  <c r="AE12" i="20"/>
  <c r="AF12" i="20"/>
  <c r="Z12" i="20"/>
  <c r="AJ12" i="20"/>
  <c r="AI12" i="20"/>
  <c r="AN12" i="20"/>
  <c r="AH12" i="20"/>
  <c r="AQ12" i="20"/>
  <c r="AD12" i="20"/>
  <c r="AL12" i="20"/>
  <c r="AO12" i="20"/>
  <c r="AM12" i="20"/>
  <c r="AC12" i="20"/>
  <c r="AP12" i="20"/>
  <c r="AA12" i="20"/>
  <c r="AG12" i="20"/>
  <c r="BJ9" i="20"/>
  <c r="BK9" i="20"/>
  <c r="AZ10" i="20"/>
  <c r="BM10" i="20"/>
  <c r="BL11" i="20"/>
  <c r="BD11" i="20"/>
  <c r="BL10" i="20"/>
  <c r="CQ9" i="20"/>
  <c r="AW9" i="20"/>
  <c r="AZ9" i="20"/>
  <c r="AY11" i="20"/>
  <c r="BF11" i="20"/>
  <c r="BA9" i="20"/>
  <c r="BI9" i="20"/>
  <c r="AW11" i="20"/>
  <c r="CM6" i="20"/>
  <c r="BM9" i="20"/>
  <c r="BE10" i="20"/>
  <c r="BC9" i="20"/>
  <c r="BE9" i="20"/>
  <c r="AX10" i="20"/>
  <c r="BH11" i="20"/>
  <c r="AV11" i="20"/>
  <c r="BB9" i="20"/>
  <c r="AX9" i="20"/>
  <c r="BH9" i="20"/>
  <c r="AY10" i="20"/>
  <c r="BD9" i="20"/>
  <c r="BE11" i="20"/>
  <c r="BB10" i="20"/>
  <c r="AR13" i="20"/>
  <c r="AS13" i="20" s="1"/>
  <c r="BN13" i="20"/>
  <c r="W14" i="20"/>
  <c r="CH12" i="20"/>
  <c r="AS12" i="20"/>
  <c r="CI12" i="20" s="1"/>
  <c r="BI10" i="20"/>
  <c r="BF10" i="20"/>
  <c r="BC10" i="20"/>
  <c r="BH10" i="20"/>
  <c r="BF9" i="20"/>
  <c r="BJ11" i="20"/>
  <c r="BA11" i="20"/>
  <c r="AV10" i="20"/>
  <c r="BD10" i="20"/>
  <c r="BG10" i="20"/>
  <c r="BC11" i="20"/>
  <c r="BI11" i="20"/>
  <c r="BK11" i="20"/>
  <c r="AY9" i="20"/>
  <c r="BL9" i="20"/>
  <c r="BK10" i="20"/>
  <c r="AW10" i="20"/>
  <c r="AZ11" i="20"/>
  <c r="BB11" i="20"/>
  <c r="AX11" i="20"/>
  <c r="CL6" i="15"/>
  <c r="CM6" i="15" s="1"/>
  <c r="AC11" i="15"/>
  <c r="AB11" i="15"/>
  <c r="AG11" i="15"/>
  <c r="AQ11" i="15"/>
  <c r="AL11" i="15"/>
  <c r="AK11" i="15"/>
  <c r="AF11" i="15"/>
  <c r="AO11" i="15"/>
  <c r="AI11" i="15"/>
  <c r="AM11" i="15"/>
  <c r="AP11" i="15"/>
  <c r="Z11" i="15"/>
  <c r="AA11" i="15"/>
  <c r="AH11" i="15"/>
  <c r="AN11" i="15"/>
  <c r="AJ11" i="15"/>
  <c r="AD11" i="15"/>
  <c r="AE11" i="15"/>
  <c r="W13" i="15"/>
  <c r="BN12" i="15"/>
  <c r="AR12" i="15"/>
  <c r="AK11" i="11"/>
  <c r="AE11" i="11"/>
  <c r="AO11" i="11"/>
  <c r="AI11" i="11"/>
  <c r="AD11" i="11"/>
  <c r="AJ11" i="11"/>
  <c r="AA11" i="11"/>
  <c r="Z11" i="11"/>
  <c r="AQ11" i="11"/>
  <c r="AH11" i="11"/>
  <c r="AG11" i="11"/>
  <c r="AM11" i="11"/>
  <c r="AF11" i="11"/>
  <c r="AL11" i="11"/>
  <c r="AN11" i="11"/>
  <c r="AB11" i="11"/>
  <c r="AC11" i="11"/>
  <c r="AP11" i="11"/>
  <c r="CL6" i="11"/>
  <c r="AR12" i="11"/>
  <c r="W13" i="11"/>
  <c r="BN12" i="11"/>
  <c r="CP9" i="1"/>
  <c r="CQ9" i="1"/>
  <c r="BM10" i="1"/>
  <c r="AX9" i="1"/>
  <c r="BT3" i="1"/>
  <c r="BA10" i="1"/>
  <c r="BJ11" i="1"/>
  <c r="AW10" i="1"/>
  <c r="BH10" i="1"/>
  <c r="BC9" i="1"/>
  <c r="AX10" i="1"/>
  <c r="AH12" i="1"/>
  <c r="AC12" i="1"/>
  <c r="AG12" i="1"/>
  <c r="AK12" i="1"/>
  <c r="AN12" i="1"/>
  <c r="AM12" i="1"/>
  <c r="AF12" i="1"/>
  <c r="AE12" i="1"/>
  <c r="AJ12" i="1"/>
  <c r="AQ12" i="1"/>
  <c r="AO12" i="1"/>
  <c r="AI12" i="1"/>
  <c r="AP12" i="1"/>
  <c r="AA12" i="1"/>
  <c r="AD12" i="1"/>
  <c r="AB12" i="1"/>
  <c r="Z12" i="1"/>
  <c r="AL12" i="1"/>
  <c r="BH11" i="1"/>
  <c r="BB10" i="1"/>
  <c r="BH9" i="1"/>
  <c r="BB11" i="1"/>
  <c r="AY11" i="1"/>
  <c r="BD9" i="1"/>
  <c r="AY9" i="1"/>
  <c r="BL9" i="1"/>
  <c r="AR12" i="1"/>
  <c r="BN12" i="1"/>
  <c r="AX11" i="1"/>
  <c r="BD11" i="1"/>
  <c r="BE10" i="1"/>
  <c r="AZ9" i="1"/>
  <c r="AW11" i="1"/>
  <c r="BM9" i="1"/>
  <c r="BB9" i="1"/>
  <c r="AY10" i="1"/>
  <c r="AZ10" i="1"/>
  <c r="BK10" i="1"/>
  <c r="BG10" i="1"/>
  <c r="BG11" i="1"/>
  <c r="BC11" i="1"/>
  <c r="BI11" i="1"/>
  <c r="BG9" i="1"/>
  <c r="BA11" i="1"/>
  <c r="BE9" i="1"/>
  <c r="BL10" i="1"/>
  <c r="BF10" i="1"/>
  <c r="AV10" i="1"/>
  <c r="BC10" i="1"/>
  <c r="BK9" i="1"/>
  <c r="BE11" i="1"/>
  <c r="BL11" i="1"/>
  <c r="BI10" i="1"/>
  <c r="BI9" i="1"/>
  <c r="BA9" i="1"/>
  <c r="AZ11" i="1"/>
  <c r="BF11" i="1"/>
  <c r="BD10" i="1"/>
  <c r="BJ10" i="1"/>
  <c r="AW9" i="1"/>
  <c r="BF9" i="1"/>
  <c r="BK11" i="1"/>
  <c r="BM11" i="1"/>
  <c r="AV11" i="1"/>
  <c r="AV9" i="1"/>
  <c r="BJ9" i="1"/>
  <c r="BZ5" i="30" a="1"/>
  <c r="AP12" i="15" a="1"/>
  <c r="AL10" i="30" a="1"/>
  <c r="AO13" i="20" a="1"/>
  <c r="BZ10" i="20" a="1"/>
  <c r="AG12" i="15" a="1"/>
  <c r="BU4" i="30" a="1"/>
  <c r="BP9" i="20" a="1"/>
  <c r="BZ11" i="1" a="1"/>
  <c r="AH12" i="15" a="1"/>
  <c r="AE12" i="15" a="1"/>
  <c r="BV11" i="20" a="1"/>
  <c r="Z12" i="26" a="1"/>
  <c r="CG4" i="30" a="1"/>
  <c r="AN12" i="26" a="1"/>
  <c r="CC4" i="30" a="1"/>
  <c r="CG11" i="20" a="1"/>
  <c r="CA11" i="1" a="1"/>
  <c r="Z13" i="20" a="1"/>
  <c r="CE3" i="30" a="1"/>
  <c r="CC10" i="20" a="1"/>
  <c r="BW8" i="30" a="1"/>
  <c r="CA3" i="30" a="1"/>
  <c r="BP11" i="20" a="1"/>
  <c r="AN12" i="15" a="1"/>
  <c r="BX11" i="20" a="1"/>
  <c r="BU9" i="20" a="1"/>
  <c r="BZ3" i="30" a="1"/>
  <c r="AQ12" i="15" a="1"/>
  <c r="AJ12" i="15" a="1"/>
  <c r="AE10" i="30" a="1"/>
  <c r="CB3" i="30" a="1"/>
  <c r="CD8" i="30" a="1"/>
  <c r="AD10" i="30" a="1"/>
  <c r="CE9" i="1" a="1"/>
  <c r="AP10" i="30" a="1"/>
  <c r="BV3" i="30" a="1"/>
  <c r="BQ10" i="1" a="1"/>
  <c r="AQ12" i="11" a="1"/>
  <c r="AH13" i="20" a="1"/>
  <c r="BQ11" i="20" a="1"/>
  <c r="CG8" i="30" a="1"/>
  <c r="CD10" i="1" a="1"/>
  <c r="CD11" i="20" a="1"/>
  <c r="CG10" i="1" a="1"/>
  <c r="BY4" i="30" a="1"/>
  <c r="BW9" i="1" a="1"/>
  <c r="CF10" i="20" a="1"/>
  <c r="AK12" i="11" a="1"/>
  <c r="CB10" i="20" a="1"/>
  <c r="AI12" i="11" a="1"/>
  <c r="AG13" i="1" a="1"/>
  <c r="BT9" i="1" a="1"/>
  <c r="BZ7" i="30" a="1"/>
  <c r="CF5" i="30" a="1"/>
  <c r="BY6" i="30" a="1"/>
  <c r="CB6" i="30" a="1"/>
  <c r="AL12" i="11" a="1"/>
  <c r="BS10" i="20" a="1"/>
  <c r="AC12" i="11" a="1"/>
  <c r="BW9" i="20" a="1"/>
  <c r="AF13" i="20" a="1"/>
  <c r="AP12" i="11" a="1"/>
  <c r="BP6" i="30" a="1"/>
  <c r="AH12" i="11" a="1"/>
  <c r="BU9" i="1" a="1"/>
  <c r="AN10" i="30" a="1"/>
  <c r="BY7" i="30" a="1"/>
  <c r="CF4" i="30" a="1"/>
  <c r="AB13" i="1" a="1"/>
  <c r="BZ6" i="30" a="1"/>
  <c r="AM12" i="15" a="1"/>
  <c r="AG12" i="26" a="1"/>
  <c r="BS7" i="30" a="1"/>
  <c r="AD12" i="26" a="1"/>
  <c r="Z13" i="1" a="1"/>
  <c r="AO12" i="26" a="1"/>
  <c r="AM10" i="30" a="1"/>
  <c r="AF12" i="11" a="1"/>
  <c r="BW11" i="20" a="1"/>
  <c r="AB10" i="30" a="1"/>
  <c r="CD6" i="30" a="1"/>
  <c r="AH12" i="26" a="1"/>
  <c r="AI13" i="20" a="1"/>
  <c r="AI12" i="26" a="1"/>
  <c r="AN13" i="1" a="1"/>
  <c r="CF3" i="30" a="1"/>
  <c r="AA13" i="20" a="1"/>
  <c r="AP12" i="26" a="1"/>
  <c r="BR4" i="30" a="1"/>
  <c r="BT7" i="30" a="1"/>
  <c r="AD13" i="20" a="1"/>
  <c r="BQ9" i="20" a="1"/>
  <c r="CF11" i="20" a="1"/>
  <c r="BQ6" i="30" a="1"/>
  <c r="AO12" i="15" a="1"/>
  <c r="CE8" i="30" a="1"/>
  <c r="AK10" i="30" a="1"/>
  <c r="BV9" i="1" a="1"/>
  <c r="BX6" i="30" a="1"/>
  <c r="AP13" i="20" a="1"/>
  <c r="BP9" i="1" a="1"/>
  <c r="CF7" i="30" a="1"/>
  <c r="AA12" i="11" a="1"/>
  <c r="AA12" i="15" a="1"/>
  <c r="AH13" i="1" a="1"/>
  <c r="AO13" i="1" a="1"/>
  <c r="BR7" i="30" a="1"/>
  <c r="AI12" i="15" a="1"/>
  <c r="BU3" i="30" a="1"/>
  <c r="BR10" i="20" a="1"/>
  <c r="BP10" i="1" a="1"/>
  <c r="BR5" i="30" a="1"/>
  <c r="BW11" i="1" a="1"/>
  <c r="BS3" i="30" a="1"/>
  <c r="AM12" i="11" a="1"/>
  <c r="BV10" i="20" a="1"/>
  <c r="AC12" i="26" a="1"/>
  <c r="AG13" i="20" a="1"/>
  <c r="Z12" i="11" a="1"/>
  <c r="CA10" i="20" a="1"/>
  <c r="CD5" i="30" a="1"/>
  <c r="BT5" i="30" a="1"/>
  <c r="AE13" i="1" a="1"/>
  <c r="BY9" i="1" a="1"/>
  <c r="BX9" i="20" a="1"/>
  <c r="BP8" i="30" a="1"/>
  <c r="AN12" i="11" a="1"/>
  <c r="AJ13" i="20" a="1"/>
  <c r="AL13" i="1" a="1"/>
  <c r="AJ12" i="26" a="1"/>
  <c r="CA4" i="30" a="1"/>
  <c r="AN13" i="20" a="1"/>
  <c r="AB12" i="15" a="1"/>
  <c r="BZ9" i="1" a="1"/>
  <c r="CC3" i="30" a="1"/>
  <c r="CG10" i="20" a="1"/>
  <c r="BS6" i="30" a="1"/>
  <c r="Z10" i="30" a="1"/>
  <c r="CE4" i="30" a="1"/>
  <c r="BP10" i="20" a="1"/>
  <c r="CF6" i="30" a="1"/>
  <c r="CC6" i="30" a="1"/>
  <c r="AA10" i="30" a="1"/>
  <c r="BT10" i="20" a="1"/>
  <c r="BY10" i="1" a="1"/>
  <c r="BT6" i="30" a="1"/>
  <c r="AG12" i="11" a="1"/>
  <c r="AM13" i="20" a="1"/>
  <c r="CE10" i="20" a="1"/>
  <c r="BV6" i="30" a="1"/>
  <c r="CF10" i="1" a="1"/>
  <c r="BW4" i="30" a="1"/>
  <c r="CC9" i="1" a="1"/>
  <c r="AQ12" i="26" a="1"/>
  <c r="BR11" i="1" a="1"/>
  <c r="AQ13" i="1" a="1"/>
  <c r="AD13" i="1" a="1"/>
  <c r="AD12" i="11" a="1"/>
  <c r="BV7" i="30" a="1"/>
  <c r="AI13" i="1" a="1"/>
  <c r="AF12" i="15" a="1"/>
  <c r="AL12" i="15" a="1"/>
  <c r="CG7" i="30" a="1"/>
  <c r="BS11" i="20" a="1"/>
  <c r="BR9" i="1" a="1"/>
  <c r="AQ13" i="20" a="1"/>
  <c r="AB12" i="11" a="1"/>
  <c r="AJ10" i="30" a="1"/>
  <c r="AC13" i="20" a="1"/>
  <c r="CC10" i="1" a="1"/>
  <c r="BY5" i="30" a="1"/>
  <c r="AC12" i="15" a="1"/>
  <c r="AA12" i="26" a="1"/>
  <c r="AB13" i="20" a="1"/>
  <c r="BR10" i="1" a="1"/>
  <c r="BQ10" i="20" a="1"/>
  <c r="BT11" i="20" a="1"/>
  <c r="AH10" i="30" a="1"/>
  <c r="BS11" i="1" a="1"/>
  <c r="CB11" i="20" a="1"/>
  <c r="AF10" i="30" a="1"/>
  <c r="AE12" i="26" a="1"/>
  <c r="BS9" i="1" a="1"/>
  <c r="BZ11" i="20" a="1"/>
  <c r="AC10" i="30" a="1"/>
  <c r="AQ10" i="30" a="1"/>
  <c r="BQ11" i="1" a="1"/>
  <c r="AM12" i="26" a="1"/>
  <c r="BT10" i="1" a="1"/>
  <c r="AF13" i="1" a="1"/>
  <c r="AO10" i="30" a="1"/>
  <c r="AI10" i="30" a="1"/>
  <c r="BP11" i="1" a="1"/>
  <c r="BV8" i="30" a="1"/>
  <c r="CF8" i="30" a="1"/>
  <c r="CE5" i="30" a="1"/>
  <c r="BS9" i="20" a="1"/>
  <c r="BV11" i="1" a="1"/>
  <c r="CA10" i="1" a="1"/>
  <c r="AK13" i="1" a="1"/>
  <c r="BT3" i="30" a="1"/>
  <c r="BT8" i="30" a="1"/>
  <c r="CA7" i="30" a="1"/>
  <c r="BY3" i="30" a="1"/>
  <c r="CB9" i="1" a="1"/>
  <c r="BW6" i="30" a="1"/>
  <c r="AL13" i="20" a="1"/>
  <c r="AP13" i="1" a="1"/>
  <c r="CG3" i="30" a="1"/>
  <c r="CC8" i="30" a="1"/>
  <c r="CD4" i="30" a="1"/>
  <c r="AL12" i="26" a="1"/>
  <c r="BR11" i="20" a="1"/>
  <c r="AJ12" i="11" a="1"/>
  <c r="BX10" i="20" a="1"/>
  <c r="AD12" i="15" a="1"/>
  <c r="CG5" i="30" a="1"/>
  <c r="AM13" i="1" a="1"/>
  <c r="BY8" i="30" a="1"/>
  <c r="BS8" i="30" a="1"/>
  <c r="BT11" i="1" a="1"/>
  <c r="AO12" i="11" a="1"/>
  <c r="AK12" i="15" a="1"/>
  <c r="BX11" i="1" a="1"/>
  <c r="BP4" i="30" a="1"/>
  <c r="BU5" i="30" a="1"/>
  <c r="BP7" i="30" a="1"/>
  <c r="BW10" i="1" a="1"/>
  <c r="BZ10" i="1" a="1"/>
  <c r="AJ13" i="1" a="1"/>
  <c r="BY11" i="20" a="1"/>
  <c r="CE10" i="1" a="1"/>
  <c r="AF12" i="26" a="1"/>
  <c r="BP3" i="30" a="1"/>
  <c r="AK12" i="26" a="1"/>
  <c r="CB4" i="30" a="1"/>
  <c r="BQ7" i="30" a="1"/>
  <c r="BY9" i="20" a="1"/>
  <c r="AA13" i="1" a="1"/>
  <c r="CB10" i="1" a="1"/>
  <c r="AG10" i="30" a="1"/>
  <c r="BR8" i="30" a="1"/>
  <c r="CC9" i="20" a="1"/>
  <c r="AB12" i="26" a="1"/>
  <c r="CB8" i="30" a="1"/>
  <c r="BP5" i="30" a="1"/>
  <c r="CD10" i="20" a="1"/>
  <c r="AK13" i="20" a="1"/>
  <c r="AC13" i="1" a="1"/>
  <c r="BU6" i="30" a="1"/>
  <c r="AE13" i="20" a="1"/>
  <c r="Z12" i="15" a="1"/>
  <c r="CC11" i="20" a="1"/>
  <c r="CA9" i="20" a="1"/>
  <c r="BX9" i="1" a="1"/>
  <c r="BU7" i="30" a="1"/>
  <c r="BW10" i="20" a="1"/>
  <c r="BU10" i="20" a="1"/>
  <c r="BU8" i="30" a="1"/>
  <c r="AE12" i="11" a="1"/>
  <c r="CG11" i="1" a="1"/>
  <c r="BW3" i="30" a="1"/>
  <c r="BX7" i="30" a="1"/>
  <c r="BZ9" i="20" a="1"/>
  <c r="CD9" i="1" a="1"/>
  <c r="CC5" i="30" a="1"/>
  <c r="CA8" i="30" a="1"/>
  <c r="BR9" i="20" a="1"/>
  <c r="BY11" i="1" a="1"/>
  <c r="BT4" i="30" a="1"/>
  <c r="BW7" i="30" a="1"/>
  <c r="CA11" i="20" a="1"/>
  <c r="BU11" i="20" a="1"/>
  <c r="BS10" i="1" a="1"/>
  <c r="CE11" i="1" a="1"/>
  <c r="BW5" i="30" a="1"/>
  <c r="BZ8" i="30" a="1"/>
  <c r="CE11" i="20" a="1"/>
  <c r="CC11" i="1" a="1"/>
  <c r="BS5" i="30" a="1"/>
  <c r="BR3" i="30" a="1"/>
  <c r="CC7" i="30" a="1"/>
  <c r="CD9" i="20" a="1"/>
  <c r="CB11" i="1" a="1"/>
  <c r="BS4" i="30" a="1"/>
  <c r="CG6" i="30" a="1"/>
  <c r="BY10" i="20" a="1"/>
  <c r="CD11" i="1" a="1"/>
  <c r="BQ9" i="1" a="1"/>
  <c r="BX4" i="30" a="1"/>
  <c r="CE7" i="30" a="1"/>
  <c r="BQ8" i="30" a="1"/>
  <c r="CF9" i="1" a="1"/>
  <c r="BZ4" i="30" a="1"/>
  <c r="CG9" i="20" a="1"/>
  <c r="CA5" i="30" a="1"/>
  <c r="CB9" i="20" a="1"/>
  <c r="CF11" i="1" a="1"/>
  <c r="BX5" i="30" a="1"/>
  <c r="CE6" i="30" a="1"/>
  <c r="BV9" i="20" a="1"/>
  <c r="BX10" i="1" a="1"/>
  <c r="BX8" i="30" a="1"/>
  <c r="CA9" i="1" a="1"/>
  <c r="CB5" i="30" a="1"/>
  <c r="BR6" i="30" a="1"/>
  <c r="CA6" i="30" a="1"/>
  <c r="BT9" i="20" a="1"/>
  <c r="CF9" i="20" a="1"/>
  <c r="BV10" i="1" a="1"/>
  <c r="BV4" i="30" a="1"/>
  <c r="CG9" i="1" a="1"/>
  <c r="BQ4" i="30" a="1"/>
  <c r="CD3" i="30" a="1"/>
  <c r="BV5" i="30" a="1"/>
  <c r="CD7" i="30" a="1"/>
  <c r="BU10" i="1" a="1"/>
  <c r="BQ5" i="30" a="1"/>
  <c r="BX3" i="30" a="1"/>
  <c r="BQ3" i="30" a="1"/>
  <c r="CB7" i="30" a="1"/>
  <c r="CE9" i="20" a="1"/>
  <c r="BU11" i="1" a="1"/>
  <c r="CD4" i="30" l="1"/>
  <c r="CR3" i="30"/>
  <c r="BR3" i="30"/>
  <c r="BZ4" i="30"/>
  <c r="BW3" i="30"/>
  <c r="BQ3" i="30"/>
  <c r="CA5" i="30"/>
  <c r="BX3" i="30"/>
  <c r="BS4" i="30"/>
  <c r="BT4" i="30"/>
  <c r="CB5" i="30"/>
  <c r="BQ5" i="30"/>
  <c r="BS5" i="30"/>
  <c r="BY4" i="30"/>
  <c r="BR4" i="30"/>
  <c r="BU5" i="30"/>
  <c r="CC3" i="30"/>
  <c r="BP5" i="30"/>
  <c r="BZ5" i="30"/>
  <c r="BP3" i="30"/>
  <c r="CA4" i="30"/>
  <c r="CF3" i="30"/>
  <c r="BT5" i="30"/>
  <c r="CF5" i="30"/>
  <c r="BS3" i="30"/>
  <c r="BR5" i="30"/>
  <c r="BP4" i="30"/>
  <c r="CG4" i="30"/>
  <c r="BQ4" i="30"/>
  <c r="BW5" i="30"/>
  <c r="BX4" i="30"/>
  <c r="BU3" i="30"/>
  <c r="CF4" i="30"/>
  <c r="BT3" i="30"/>
  <c r="CB3" i="30"/>
  <c r="CB4" i="30"/>
  <c r="BY3" i="30"/>
  <c r="BV3" i="30"/>
  <c r="BV5" i="30"/>
  <c r="CC5" i="30"/>
  <c r="BV4" i="30"/>
  <c r="BY5" i="30"/>
  <c r="CD5" i="30"/>
  <c r="CG5" i="30"/>
  <c r="CE3" i="30"/>
  <c r="BZ3" i="30"/>
  <c r="CC4" i="30"/>
  <c r="CD3" i="30"/>
  <c r="BX5" i="30"/>
  <c r="BU4" i="30"/>
  <c r="CA3" i="30"/>
  <c r="CE4" i="30"/>
  <c r="CE5" i="30"/>
  <c r="BW4" i="30"/>
  <c r="CG3" i="30"/>
  <c r="CB6" i="30"/>
  <c r="CG7" i="30"/>
  <c r="BT6" i="30"/>
  <c r="BR6" i="30"/>
  <c r="BQ6" i="30"/>
  <c r="CE7" i="30"/>
  <c r="BW8" i="30"/>
  <c r="BS8" i="30"/>
  <c r="CG6" i="30"/>
  <c r="BW7" i="30"/>
  <c r="BU7" i="30"/>
  <c r="CF7" i="30"/>
  <c r="BS7" i="30"/>
  <c r="BT7" i="30"/>
  <c r="AF10" i="30"/>
  <c r="CF8" i="30"/>
  <c r="CD7" i="30"/>
  <c r="CC7" i="30"/>
  <c r="BQ7" i="30"/>
  <c r="BV7" i="30"/>
  <c r="CG8" i="30"/>
  <c r="AM10" i="30"/>
  <c r="AJ10" i="30"/>
  <c r="Z10" i="30"/>
  <c r="BS6" i="30"/>
  <c r="CE6" i="30"/>
  <c r="BX6" i="30"/>
  <c r="CC8" i="30"/>
  <c r="BX8" i="30"/>
  <c r="BR8" i="30"/>
  <c r="BU8" i="30"/>
  <c r="AN10" i="30"/>
  <c r="AD10" i="30"/>
  <c r="BV6" i="30"/>
  <c r="CC6" i="30"/>
  <c r="CF6" i="30"/>
  <c r="CB7" i="30"/>
  <c r="BQ8" i="30"/>
  <c r="CE8" i="30"/>
  <c r="BZ7" i="30"/>
  <c r="AE10" i="30"/>
  <c r="AH10" i="30"/>
  <c r="CD6" i="30"/>
  <c r="BU6" i="30"/>
  <c r="BP6" i="30"/>
  <c r="BZ8" i="30"/>
  <c r="BT8" i="30"/>
  <c r="BY7" i="30"/>
  <c r="AQ10" i="30"/>
  <c r="AC10" i="30"/>
  <c r="AL10" i="30"/>
  <c r="BV8" i="30"/>
  <c r="CA7" i="30"/>
  <c r="AO10" i="30"/>
  <c r="BZ6" i="30"/>
  <c r="CB8" i="30"/>
  <c r="BX7" i="30"/>
  <c r="CA6" i="30"/>
  <c r="AA10" i="30"/>
  <c r="AG10" i="30"/>
  <c r="AP10" i="30"/>
  <c r="BW6" i="30"/>
  <c r="BY8" i="30"/>
  <c r="AB10" i="30"/>
  <c r="BY6" i="30"/>
  <c r="CD8" i="30"/>
  <c r="CA8" i="30"/>
  <c r="AI10" i="30"/>
  <c r="AK10" i="30"/>
  <c r="BR7" i="30"/>
  <c r="BP8" i="30"/>
  <c r="BP7" i="30"/>
  <c r="BN11" i="30"/>
  <c r="AR11" i="30"/>
  <c r="AS11" i="30" s="1"/>
  <c r="W12" i="30"/>
  <c r="CO9" i="30"/>
  <c r="CR6" i="30"/>
  <c r="AY10" i="26"/>
  <c r="BK10" i="26"/>
  <c r="BA10" i="26"/>
  <c r="BC9" i="26"/>
  <c r="BE10" i="26"/>
  <c r="BC10" i="26"/>
  <c r="AV10" i="26"/>
  <c r="BI11" i="26"/>
  <c r="BL10" i="26"/>
  <c r="BJ10" i="26"/>
  <c r="BI10" i="26"/>
  <c r="BB9" i="26"/>
  <c r="CQ9" i="26"/>
  <c r="BG10" i="26"/>
  <c r="BM10" i="26"/>
  <c r="BD9" i="26"/>
  <c r="AZ9" i="26"/>
  <c r="AF12" i="26"/>
  <c r="AH12" i="26"/>
  <c r="AJ12" i="26"/>
  <c r="AL12" i="26"/>
  <c r="AN12" i="26"/>
  <c r="AC12" i="26"/>
  <c r="AP12" i="26"/>
  <c r="AA12" i="26"/>
  <c r="AG12" i="26"/>
  <c r="AE12" i="26"/>
  <c r="AK12" i="26"/>
  <c r="AI12" i="26"/>
  <c r="AO12" i="26"/>
  <c r="AB12" i="26"/>
  <c r="AM12" i="26"/>
  <c r="Z12" i="26"/>
  <c r="AQ12" i="26"/>
  <c r="AD12" i="26"/>
  <c r="AZ11" i="26"/>
  <c r="AV9" i="26"/>
  <c r="BB10" i="26"/>
  <c r="AX9" i="26"/>
  <c r="AX10" i="26"/>
  <c r="AR13" i="26"/>
  <c r="AS13" i="26" s="1"/>
  <c r="BN13" i="26"/>
  <c r="W14" i="26"/>
  <c r="BF11" i="26"/>
  <c r="AW11" i="26"/>
  <c r="BD10" i="26"/>
  <c r="BH11" i="26"/>
  <c r="BE11" i="26"/>
  <c r="AX11" i="26"/>
  <c r="AV11" i="26"/>
  <c r="BJ9" i="26"/>
  <c r="BM9" i="26"/>
  <c r="AW9" i="26"/>
  <c r="BA9" i="26"/>
  <c r="BK11" i="26"/>
  <c r="BG11" i="26"/>
  <c r="BF10" i="26"/>
  <c r="BH9" i="26"/>
  <c r="BL9" i="26"/>
  <c r="BK9" i="26"/>
  <c r="AZ10" i="26"/>
  <c r="AW10" i="26"/>
  <c r="CP9" i="26"/>
  <c r="BM11" i="26"/>
  <c r="BJ11" i="26"/>
  <c r="BE9" i="26"/>
  <c r="BI9" i="26"/>
  <c r="BG9" i="26"/>
  <c r="BF9" i="26"/>
  <c r="AY9" i="26"/>
  <c r="BL11" i="26"/>
  <c r="BD11" i="26"/>
  <c r="BA11" i="26"/>
  <c r="BH10" i="26"/>
  <c r="CH12" i="26"/>
  <c r="AS12" i="26"/>
  <c r="CI12" i="26" s="1"/>
  <c r="BB11" i="26"/>
  <c r="AY11" i="26"/>
  <c r="BC11" i="26"/>
  <c r="CA9" i="20"/>
  <c r="CD10" i="20"/>
  <c r="CR9" i="20"/>
  <c r="BP9" i="20"/>
  <c r="BU10" i="20"/>
  <c r="CG11" i="20"/>
  <c r="CA11" i="20"/>
  <c r="BP10" i="20"/>
  <c r="CF9" i="20"/>
  <c r="BU11" i="20"/>
  <c r="Z13" i="20"/>
  <c r="AM13" i="20"/>
  <c r="BV10" i="20"/>
  <c r="CB11" i="20"/>
  <c r="BQ11" i="20"/>
  <c r="CF10" i="20"/>
  <c r="BS9" i="20"/>
  <c r="CD11" i="20"/>
  <c r="AD13" i="20"/>
  <c r="AQ13" i="20"/>
  <c r="BY11" i="20"/>
  <c r="BR10" i="20"/>
  <c r="CC9" i="20"/>
  <c r="BX11" i="20"/>
  <c r="BZ9" i="20"/>
  <c r="BX9" i="20"/>
  <c r="BU9" i="20"/>
  <c r="BR11" i="20"/>
  <c r="CC11" i="20"/>
  <c r="CB10" i="20"/>
  <c r="AG13" i="20"/>
  <c r="AL13" i="20"/>
  <c r="AB13" i="20"/>
  <c r="BS10" i="20"/>
  <c r="BW9" i="20"/>
  <c r="BZ11" i="20"/>
  <c r="CG10" i="20"/>
  <c r="CE10" i="20"/>
  <c r="CE11" i="20"/>
  <c r="AH13" i="20"/>
  <c r="BY9" i="20"/>
  <c r="CF11" i="20"/>
  <c r="BV11" i="20"/>
  <c r="BW11" i="20"/>
  <c r="BW10" i="20"/>
  <c r="AK13" i="20"/>
  <c r="AP13" i="20"/>
  <c r="AF13" i="20"/>
  <c r="CB9" i="20"/>
  <c r="BY10" i="20"/>
  <c r="BS11" i="20"/>
  <c r="BT10" i="20"/>
  <c r="BP11" i="20"/>
  <c r="BT11" i="20"/>
  <c r="CA10" i="20"/>
  <c r="BZ10" i="20"/>
  <c r="AC13" i="20"/>
  <c r="AA13" i="20"/>
  <c r="AJ13" i="20"/>
  <c r="BR9" i="20"/>
  <c r="CG9" i="20"/>
  <c r="BT9" i="20"/>
  <c r="CE9" i="20"/>
  <c r="AI13" i="20"/>
  <c r="BQ10" i="20"/>
  <c r="BX10" i="20"/>
  <c r="CC10" i="20"/>
  <c r="AO13" i="20"/>
  <c r="AE13" i="20"/>
  <c r="AN13" i="20"/>
  <c r="BV9" i="20"/>
  <c r="BQ9" i="20"/>
  <c r="CD9" i="20"/>
  <c r="CO12" i="20"/>
  <c r="BN14" i="20"/>
  <c r="W15" i="20"/>
  <c r="AR14" i="20"/>
  <c r="AS14" i="20" s="1"/>
  <c r="BE10" i="15"/>
  <c r="BL10" i="15"/>
  <c r="BH9" i="15"/>
  <c r="BK10" i="15"/>
  <c r="BF11" i="15"/>
  <c r="AB12" i="15"/>
  <c r="Z12" i="15"/>
  <c r="AN12" i="15"/>
  <c r="AQ12" i="15"/>
  <c r="AD12" i="15"/>
  <c r="AF12" i="15"/>
  <c r="AH12" i="15"/>
  <c r="AO12" i="15"/>
  <c r="AL12" i="15"/>
  <c r="AI12" i="15"/>
  <c r="AM12" i="15"/>
  <c r="AJ12" i="15"/>
  <c r="AC12" i="15"/>
  <c r="AP12" i="15"/>
  <c r="AA12" i="15"/>
  <c r="AG12" i="15"/>
  <c r="AE12" i="15"/>
  <c r="AK12" i="15"/>
  <c r="BK11" i="15"/>
  <c r="BI10" i="15"/>
  <c r="BJ10" i="15"/>
  <c r="BD9" i="15"/>
  <c r="BJ11" i="15"/>
  <c r="BB11" i="15"/>
  <c r="BA10" i="15"/>
  <c r="BC10" i="15"/>
  <c r="BD11" i="15"/>
  <c r="BG11" i="15"/>
  <c r="BH10" i="15"/>
  <c r="AZ10" i="15"/>
  <c r="BD10" i="15"/>
  <c r="AW11" i="15"/>
  <c r="BH11" i="15"/>
  <c r="BB9" i="15"/>
  <c r="BA9" i="15"/>
  <c r="AV10" i="15"/>
  <c r="CH12" i="15"/>
  <c r="AS12" i="15"/>
  <c r="CI12" i="15" s="1"/>
  <c r="AR13" i="15"/>
  <c r="AS13" i="15" s="1"/>
  <c r="BN13" i="15"/>
  <c r="W14" i="15"/>
  <c r="BC9" i="15"/>
  <c r="AX9" i="15"/>
  <c r="AV11" i="15"/>
  <c r="BG9" i="15"/>
  <c r="BM11" i="15"/>
  <c r="BF9" i="15"/>
  <c r="CQ9" i="15"/>
  <c r="BB10" i="15"/>
  <c r="BF10" i="15"/>
  <c r="BK9" i="15"/>
  <c r="AY9" i="15"/>
  <c r="BL11" i="15"/>
  <c r="BC11" i="15"/>
  <c r="AY10" i="15"/>
  <c r="BM9" i="15"/>
  <c r="AV9" i="15"/>
  <c r="AW10" i="15"/>
  <c r="BJ9" i="15"/>
  <c r="CP9" i="15"/>
  <c r="BI9" i="15"/>
  <c r="BG10" i="15"/>
  <c r="BA11" i="15"/>
  <c r="BI11" i="15"/>
  <c r="AX11" i="15"/>
  <c r="BL9" i="15"/>
  <c r="BE9" i="15"/>
  <c r="AX10" i="15"/>
  <c r="AW9" i="15"/>
  <c r="BM10" i="15"/>
  <c r="AZ9" i="15"/>
  <c r="AZ11" i="15"/>
  <c r="BE11" i="15"/>
  <c r="AY11" i="15"/>
  <c r="CM6" i="11"/>
  <c r="AZ9" i="11"/>
  <c r="AX11" i="11"/>
  <c r="BH10" i="11"/>
  <c r="BC10" i="11"/>
  <c r="BM9" i="11"/>
  <c r="BJ10" i="11"/>
  <c r="AX9" i="11"/>
  <c r="AA12" i="11"/>
  <c r="AF12" i="11"/>
  <c r="AB12" i="11"/>
  <c r="AO12" i="11"/>
  <c r="AE12" i="11"/>
  <c r="AJ12" i="11"/>
  <c r="AK12" i="11"/>
  <c r="AN12" i="11"/>
  <c r="Z12" i="11"/>
  <c r="AD12" i="11"/>
  <c r="AM12" i="11"/>
  <c r="AP12" i="11"/>
  <c r="AI12" i="11"/>
  <c r="AL12" i="11"/>
  <c r="AQ12" i="11"/>
  <c r="AC12" i="11"/>
  <c r="AH12" i="11"/>
  <c r="AG12" i="11"/>
  <c r="BF10" i="11"/>
  <c r="AW10" i="11"/>
  <c r="AW11" i="11"/>
  <c r="BG10" i="11"/>
  <c r="BJ9" i="11"/>
  <c r="AV10" i="11"/>
  <c r="BI10" i="11"/>
  <c r="BK10" i="11"/>
  <c r="BH11" i="11"/>
  <c r="BF11" i="11"/>
  <c r="AV9" i="11"/>
  <c r="BJ11" i="11"/>
  <c r="BF9" i="11"/>
  <c r="BG9" i="11"/>
  <c r="AY9" i="11"/>
  <c r="BD10" i="11"/>
  <c r="BE10" i="11"/>
  <c r="AZ10" i="11"/>
  <c r="BB11" i="11"/>
  <c r="AZ11" i="11"/>
  <c r="BI11" i="11"/>
  <c r="BE11" i="11"/>
  <c r="BN13" i="11"/>
  <c r="W14" i="11"/>
  <c r="AR13" i="11"/>
  <c r="AS13" i="11" s="1"/>
  <c r="AV11" i="11"/>
  <c r="BA9" i="11"/>
  <c r="BL9" i="11"/>
  <c r="BB10" i="11"/>
  <c r="BD9" i="11"/>
  <c r="BC9" i="11"/>
  <c r="CQ9" i="11"/>
  <c r="AS12" i="11"/>
  <c r="CI12" i="11" s="1"/>
  <c r="CH12" i="11"/>
  <c r="BH9" i="11"/>
  <c r="BK9" i="11"/>
  <c r="BC11" i="11"/>
  <c r="BK11" i="11"/>
  <c r="BI9" i="11"/>
  <c r="BM10" i="11"/>
  <c r="BL10" i="11"/>
  <c r="BE9" i="11"/>
  <c r="CP9" i="11"/>
  <c r="AW9" i="11"/>
  <c r="BL11" i="11"/>
  <c r="BD11" i="11"/>
  <c r="BA11" i="11"/>
  <c r="AY10" i="11"/>
  <c r="BB9" i="11"/>
  <c r="AX10" i="11"/>
  <c r="BA10" i="11"/>
  <c r="AY11" i="11"/>
  <c r="BM11" i="11"/>
  <c r="BG11" i="11"/>
  <c r="CC10" i="1"/>
  <c r="BR11" i="1"/>
  <c r="CB10" i="1"/>
  <c r="CF11" i="1"/>
  <c r="BU11" i="1"/>
  <c r="BQ10" i="1"/>
  <c r="CD10" i="1"/>
  <c r="BY11" i="1"/>
  <c r="CA9" i="1"/>
  <c r="BV9" i="1"/>
  <c r="BV10" i="1"/>
  <c r="CD11" i="1"/>
  <c r="CD9" i="1"/>
  <c r="BX10" i="1"/>
  <c r="CE9" i="1"/>
  <c r="CC11" i="1"/>
  <c r="CG9" i="1"/>
  <c r="CB11" i="1"/>
  <c r="BU10" i="1"/>
  <c r="BZ9" i="1"/>
  <c r="BT10" i="1"/>
  <c r="BQ9" i="1"/>
  <c r="CB9" i="1"/>
  <c r="BZ11" i="1"/>
  <c r="BW11" i="1"/>
  <c r="CF9" i="1"/>
  <c r="BT11" i="1"/>
  <c r="CA11" i="1"/>
  <c r="BS9" i="1"/>
  <c r="CG11" i="1"/>
  <c r="BU9" i="1"/>
  <c r="BZ10" i="1"/>
  <c r="CA10" i="1"/>
  <c r="BY10" i="1"/>
  <c r="BX9" i="1"/>
  <c r="BR10" i="1"/>
  <c r="CG10" i="1"/>
  <c r="BY9" i="1"/>
  <c r="BV11" i="1"/>
  <c r="BS10" i="1"/>
  <c r="BP9" i="1"/>
  <c r="BW10" i="1"/>
  <c r="BQ11" i="1"/>
  <c r="BP11" i="1"/>
  <c r="BP10" i="1"/>
  <c r="BT9" i="1"/>
  <c r="BR9" i="1"/>
  <c r="CE11" i="1"/>
  <c r="CC9" i="1"/>
  <c r="CF10" i="1"/>
  <c r="CE10" i="1"/>
  <c r="BX11" i="1"/>
  <c r="BS11" i="1"/>
  <c r="BW9" i="1"/>
  <c r="BA3" i="1"/>
  <c r="CR9" i="1"/>
  <c r="AH13" i="1"/>
  <c r="AM13" i="1"/>
  <c r="AJ13" i="1"/>
  <c r="AI13" i="1"/>
  <c r="AC13" i="1"/>
  <c r="AP13" i="1"/>
  <c r="AK13" i="1"/>
  <c r="AL13" i="1"/>
  <c r="Z13" i="1"/>
  <c r="AB13" i="1"/>
  <c r="AO13" i="1"/>
  <c r="AD13" i="1"/>
  <c r="AA13" i="1"/>
  <c r="AG13" i="1"/>
  <c r="AE13" i="1"/>
  <c r="AQ13" i="1"/>
  <c r="AF13" i="1"/>
  <c r="AN13" i="1"/>
  <c r="CI12" i="1"/>
  <c r="CH12" i="1"/>
  <c r="CO12" i="1" s="1"/>
  <c r="AB13" i="11" a="1"/>
  <c r="BV11" i="11" a="1"/>
  <c r="AC13" i="11" a="1"/>
  <c r="CF11" i="26" a="1"/>
  <c r="AA14" i="1" a="1"/>
  <c r="BP9" i="11" a="1"/>
  <c r="AA14" i="20" a="1"/>
  <c r="AL13" i="15" a="1"/>
  <c r="AF13" i="26" a="1"/>
  <c r="CD11" i="26" a="1"/>
  <c r="BP10" i="26" a="1"/>
  <c r="BS9" i="15" a="1"/>
  <c r="AO13" i="11" a="1"/>
  <c r="BV9" i="11" a="1"/>
  <c r="AF11" i="30" a="1"/>
  <c r="CB11" i="11" a="1"/>
  <c r="BQ11" i="26" a="1"/>
  <c r="BY10" i="26" a="1"/>
  <c r="CC9" i="15" a="1"/>
  <c r="AL14" i="20" a="1"/>
  <c r="CC11" i="15" a="1"/>
  <c r="CG11" i="15" a="1"/>
  <c r="BY11" i="26" a="1"/>
  <c r="CG9" i="15" a="1"/>
  <c r="AD13" i="11" a="1"/>
  <c r="AC14" i="1" a="1"/>
  <c r="BZ9" i="26" a="1"/>
  <c r="AE14" i="1" a="1"/>
  <c r="AP14" i="20" a="1"/>
  <c r="BY9" i="11" a="1"/>
  <c r="BR11" i="11" a="1"/>
  <c r="BS10" i="11" a="1"/>
  <c r="BV10" i="26" a="1"/>
  <c r="CF11" i="15" a="1"/>
  <c r="CF10" i="11" a="1"/>
  <c r="BX10" i="11" a="1"/>
  <c r="BT9" i="11" a="1"/>
  <c r="BS10" i="26" a="1"/>
  <c r="AC13" i="26" a="1"/>
  <c r="BX9" i="26" a="1"/>
  <c r="AH13" i="15" a="1"/>
  <c r="AB13" i="15" a="1"/>
  <c r="AD13" i="15" a="1"/>
  <c r="BZ11" i="11" a="1"/>
  <c r="CA10" i="26" a="1"/>
  <c r="BZ9" i="11" a="1"/>
  <c r="BQ10" i="26" a="1"/>
  <c r="AG14" i="1" a="1"/>
  <c r="AM11" i="30" a="1"/>
  <c r="AM14" i="20" a="1"/>
  <c r="AL11" i="30" a="1"/>
  <c r="AH13" i="26" a="1"/>
  <c r="AE11" i="30" a="1"/>
  <c r="AJ13" i="11" a="1"/>
  <c r="AB13" i="26" a="1"/>
  <c r="BX10" i="15" a="1"/>
  <c r="BT11" i="15" a="1"/>
  <c r="BT9" i="26" a="1"/>
  <c r="Z14" i="20" a="1"/>
  <c r="BX11" i="26" a="1"/>
  <c r="AM13" i="26" a="1"/>
  <c r="AD14" i="20" a="1"/>
  <c r="BX10" i="26" a="1"/>
  <c r="AK13" i="11" a="1"/>
  <c r="AJ13" i="26" a="1"/>
  <c r="Z14" i="1" a="1"/>
  <c r="AI14" i="20" a="1"/>
  <c r="BR10" i="15" a="1"/>
  <c r="BQ11" i="11" a="1"/>
  <c r="AP13" i="26" a="1"/>
  <c r="BZ10" i="11" a="1"/>
  <c r="CD11" i="11" a="1"/>
  <c r="AC11" i="30" a="1"/>
  <c r="AQ13" i="26" a="1"/>
  <c r="CD10" i="15" a="1"/>
  <c r="CC10" i="15" a="1"/>
  <c r="AQ13" i="11" a="1"/>
  <c r="BX9" i="15" a="1"/>
  <c r="BW10" i="11" a="1"/>
  <c r="BP11" i="26" a="1"/>
  <c r="AF13" i="11" a="1"/>
  <c r="AB14" i="20" a="1"/>
  <c r="AM13" i="11" a="1"/>
  <c r="CE9" i="11" a="1"/>
  <c r="CB9" i="11" a="1"/>
  <c r="BY10" i="15" a="1"/>
  <c r="AI13" i="26" a="1"/>
  <c r="BP9" i="26" a="1"/>
  <c r="CD9" i="26" a="1"/>
  <c r="AF14" i="20" a="1"/>
  <c r="AO13" i="15" a="1"/>
  <c r="CG9" i="11" a="1"/>
  <c r="AG13" i="26" a="1"/>
  <c r="CG10" i="26" a="1"/>
  <c r="AD14" i="1" a="1"/>
  <c r="AE13" i="11" a="1"/>
  <c r="CF9" i="11" a="1"/>
  <c r="AM14" i="1" a="1"/>
  <c r="CA10" i="15" a="1"/>
  <c r="AP13" i="15" a="1"/>
  <c r="AN13" i="15" a="1"/>
  <c r="AA11" i="30" a="1"/>
  <c r="CB10" i="11" a="1"/>
  <c r="CG10" i="11" a="1"/>
  <c r="AN13" i="11" a="1"/>
  <c r="BU11" i="26" a="1"/>
  <c r="AJ14" i="20" a="1"/>
  <c r="AE14" i="20" a="1"/>
  <c r="BQ9" i="15" a="1"/>
  <c r="AP14" i="1" a="1"/>
  <c r="AC13" i="15" a="1"/>
  <c r="CD10" i="26" a="1"/>
  <c r="BV11" i="26" a="1"/>
  <c r="CG11" i="26" a="1"/>
  <c r="CF10" i="15" a="1"/>
  <c r="BS11" i="11" a="1"/>
  <c r="AL13" i="11" a="1"/>
  <c r="AQ14" i="20" a="1"/>
  <c r="AE13" i="15" a="1"/>
  <c r="BZ9" i="15" a="1"/>
  <c r="CA9" i="15" a="1"/>
  <c r="AD13" i="26" a="1"/>
  <c r="AQ14" i="1" a="1"/>
  <c r="BT11" i="11" a="1"/>
  <c r="BQ10" i="15" a="1"/>
  <c r="BU9" i="26" a="1"/>
  <c r="BZ11" i="15" a="1"/>
  <c r="AG13" i="15" a="1"/>
  <c r="AJ14" i="1" a="1"/>
  <c r="AL14" i="1" a="1"/>
  <c r="AN14" i="20" a="1"/>
  <c r="Z11" i="30" a="1"/>
  <c r="AI13" i="15" a="1"/>
  <c r="AH11" i="30" a="1"/>
  <c r="AQ11" i="30" a="1"/>
  <c r="AO13" i="26" a="1"/>
  <c r="CA10" i="11" a="1"/>
  <c r="AO14" i="1" a="1"/>
  <c r="AK13" i="26" a="1"/>
  <c r="CE10" i="26" a="1"/>
  <c r="AJ11" i="30" a="1"/>
  <c r="Z13" i="11" a="1"/>
  <c r="CB10" i="26" a="1"/>
  <c r="AL13" i="26" a="1"/>
  <c r="BT10" i="15" a="1"/>
  <c r="AH14" i="1" a="1"/>
  <c r="AM13" i="15" a="1"/>
  <c r="CD11" i="15" a="1"/>
  <c r="BS10" i="15" a="1"/>
  <c r="BV11" i="15" a="1"/>
  <c r="BU11" i="15" a="1"/>
  <c r="BS11" i="26" a="1"/>
  <c r="AK14" i="1" a="1"/>
  <c r="CE10" i="11" a="1"/>
  <c r="BT10" i="26" a="1"/>
  <c r="BW10" i="26" a="1"/>
  <c r="BP10" i="15" a="1"/>
  <c r="BV10" i="15" a="1"/>
  <c r="BY11" i="15" a="1"/>
  <c r="AJ13" i="15" a="1"/>
  <c r="BU9" i="11" a="1"/>
  <c r="AB14" i="1" a="1"/>
  <c r="BW11" i="11" a="1"/>
  <c r="BP11" i="11" a="1"/>
  <c r="AF14" i="1" a="1"/>
  <c r="BR11" i="26" a="1"/>
  <c r="BQ9" i="26" a="1"/>
  <c r="AQ13" i="15" a="1"/>
  <c r="BS11" i="15" a="1"/>
  <c r="Z13" i="15" a="1"/>
  <c r="BW11" i="15" a="1"/>
  <c r="BQ10" i="11" a="1"/>
  <c r="CG10" i="15" a="1"/>
  <c r="BX9" i="11" a="1"/>
  <c r="BZ10" i="26" a="1"/>
  <c r="BW11" i="26" a="1"/>
  <c r="AN13" i="26" a="1"/>
  <c r="AB11" i="30" a="1"/>
  <c r="AE13" i="26" a="1"/>
  <c r="CC11" i="26" a="1"/>
  <c r="Z13" i="26" a="1"/>
  <c r="AI11" i="30" a="1"/>
  <c r="BR10" i="26" a="1"/>
  <c r="AI13" i="11" a="1"/>
  <c r="CB10" i="15" a="1"/>
  <c r="AO11" i="30" a="1"/>
  <c r="CB9" i="15" a="1"/>
  <c r="BT10" i="11" a="1"/>
  <c r="AD11" i="30" a="1"/>
  <c r="CA11" i="26" a="1"/>
  <c r="AN14" i="1" a="1"/>
  <c r="CE11" i="26" a="1"/>
  <c r="AH13" i="11" a="1"/>
  <c r="BU10" i="11" a="1"/>
  <c r="BP11" i="15" a="1"/>
  <c r="CD10" i="11" a="1"/>
  <c r="BT9" i="15" a="1"/>
  <c r="AA13" i="26" a="1"/>
  <c r="AO14" i="20" a="1"/>
  <c r="AG14" i="20" a="1"/>
  <c r="AK13" i="15" a="1"/>
  <c r="BS9" i="26" a="1"/>
  <c r="BZ10" i="15" a="1"/>
  <c r="AK11" i="30" a="1"/>
  <c r="CD9" i="11" a="1"/>
  <c r="BY10" i="11" a="1"/>
  <c r="CA11" i="15" a="1"/>
  <c r="AG13" i="11" a="1"/>
  <c r="AC14" i="20" a="1"/>
  <c r="CE10" i="15" a="1"/>
  <c r="BV10" i="11" a="1"/>
  <c r="BQ9" i="11" a="1"/>
  <c r="AI14" i="1" a="1"/>
  <c r="AP11" i="30" a="1"/>
  <c r="CF10" i="26" a="1"/>
  <c r="BQ11" i="15" a="1"/>
  <c r="AG11" i="30" a="1"/>
  <c r="CB11" i="15" a="1"/>
  <c r="AA13" i="15" a="1"/>
  <c r="BR9" i="26" a="1"/>
  <c r="AF13" i="15" a="1"/>
  <c r="AH14" i="20" a="1"/>
  <c r="CB11" i="26" a="1"/>
  <c r="AP13" i="11" a="1"/>
  <c r="AA13" i="11" a="1"/>
  <c r="AN11" i="30" a="1"/>
  <c r="AK14" i="20" a="1"/>
  <c r="CA11" i="11" a="1"/>
  <c r="BY9" i="26" a="1"/>
  <c r="BR11" i="15" a="1"/>
  <c r="CF11" i="11" a="1"/>
  <c r="CC10" i="26" a="1"/>
  <c r="BV9" i="15" a="1"/>
  <c r="CA9" i="11" a="1"/>
  <c r="CE11" i="11" a="1"/>
  <c r="BV9" i="26" a="1"/>
  <c r="CG9" i="26" a="1"/>
  <c r="BX11" i="15" a="1"/>
  <c r="CE9" i="15" a="1"/>
  <c r="BY9" i="15" a="1"/>
  <c r="CC9" i="11" a="1"/>
  <c r="CB9" i="26" a="1"/>
  <c r="BU10" i="26" a="1"/>
  <c r="BW10" i="15" a="1"/>
  <c r="BP10" i="11" a="1"/>
  <c r="BX11" i="11" a="1"/>
  <c r="BZ11" i="26" a="1"/>
  <c r="BU9" i="15" a="1"/>
  <c r="CC10" i="11" a="1"/>
  <c r="BR10" i="11" a="1"/>
  <c r="BP9" i="15" a="1"/>
  <c r="CC11" i="11" a="1"/>
  <c r="BU3" i="1" a="1"/>
  <c r="CC9" i="26" a="1"/>
  <c r="CF9" i="15" a="1"/>
  <c r="BY11" i="11" a="1"/>
  <c r="BT11" i="26" a="1"/>
  <c r="CA9" i="26" a="1"/>
  <c r="BR9" i="15" a="1"/>
  <c r="BW9" i="11" a="1"/>
  <c r="BU10" i="15" a="1"/>
  <c r="CG11" i="11" a="1"/>
  <c r="CF9" i="26" a="1"/>
  <c r="BW9" i="15" a="1"/>
  <c r="BR9" i="11" a="1"/>
  <c r="BW9" i="26" a="1"/>
  <c r="CE9" i="26" a="1"/>
  <c r="CE11" i="15" a="1"/>
  <c r="CD9" i="15" a="1"/>
  <c r="BS9" i="11" a="1"/>
  <c r="BU11" i="11" a="1"/>
  <c r="CL3" i="30" l="1"/>
  <c r="CM3" i="30" s="1"/>
  <c r="AG11" i="30"/>
  <c r="AA11" i="30"/>
  <c r="AK11" i="30"/>
  <c r="AE11" i="30"/>
  <c r="AO11" i="30"/>
  <c r="AF11" i="30"/>
  <c r="AI11" i="30"/>
  <c r="Z11" i="30"/>
  <c r="AM11" i="30"/>
  <c r="AD11" i="30"/>
  <c r="AJ11" i="30"/>
  <c r="AQ11" i="30"/>
  <c r="AH11" i="30"/>
  <c r="AN11" i="30"/>
  <c r="AL11" i="30"/>
  <c r="AB11" i="30"/>
  <c r="AC11" i="30"/>
  <c r="AP11" i="30"/>
  <c r="CL6" i="30"/>
  <c r="AR12" i="30"/>
  <c r="W13" i="30"/>
  <c r="BN12" i="30"/>
  <c r="CR9" i="26"/>
  <c r="CE10" i="26"/>
  <c r="BS10" i="26"/>
  <c r="BU10" i="26"/>
  <c r="CD10" i="26"/>
  <c r="CC10" i="26"/>
  <c r="BT9" i="26"/>
  <c r="CF10" i="26"/>
  <c r="CC11" i="26"/>
  <c r="CG10" i="26"/>
  <c r="BP10" i="26"/>
  <c r="CA10" i="26"/>
  <c r="BW10" i="26"/>
  <c r="BY10" i="26"/>
  <c r="BX9" i="26"/>
  <c r="BV9" i="26"/>
  <c r="BW9" i="26"/>
  <c r="BU9" i="26"/>
  <c r="BZ9" i="26"/>
  <c r="BT10" i="26"/>
  <c r="BQ9" i="26"/>
  <c r="AL13" i="26"/>
  <c r="AM13" i="26"/>
  <c r="BR10" i="26"/>
  <c r="CA9" i="26"/>
  <c r="CE9" i="26"/>
  <c r="CG9" i="26"/>
  <c r="BQ11" i="26"/>
  <c r="AC13" i="26"/>
  <c r="AQ13" i="26"/>
  <c r="BR9" i="26"/>
  <c r="BQ10" i="26"/>
  <c r="CC9" i="26"/>
  <c r="CF9" i="26"/>
  <c r="CD9" i="26"/>
  <c r="BZ11" i="26"/>
  <c r="AG13" i="26"/>
  <c r="BV10" i="26"/>
  <c r="Z13" i="26"/>
  <c r="CB10" i="26"/>
  <c r="BY9" i="26"/>
  <c r="CB9" i="26"/>
  <c r="BP11" i="26"/>
  <c r="AK13" i="26"/>
  <c r="AB13" i="26"/>
  <c r="BP9" i="26"/>
  <c r="BX10" i="26"/>
  <c r="BW11" i="26"/>
  <c r="BU11" i="26"/>
  <c r="CD11" i="26"/>
  <c r="BZ10" i="26"/>
  <c r="BR11" i="26"/>
  <c r="AD13" i="26"/>
  <c r="AO13" i="26"/>
  <c r="AF13" i="26"/>
  <c r="BT11" i="26"/>
  <c r="AI13" i="26"/>
  <c r="BS11" i="26"/>
  <c r="BX11" i="26"/>
  <c r="CG11" i="26"/>
  <c r="CA11" i="26"/>
  <c r="BY11" i="26"/>
  <c r="AP13" i="26"/>
  <c r="AA13" i="26"/>
  <c r="AJ13" i="26"/>
  <c r="BS9" i="26"/>
  <c r="BV11" i="26"/>
  <c r="CF11" i="26"/>
  <c r="CE11" i="26"/>
  <c r="CB11" i="26"/>
  <c r="AH13" i="26"/>
  <c r="AE13" i="26"/>
  <c r="AN13" i="26"/>
  <c r="CO12" i="26"/>
  <c r="AR14" i="26"/>
  <c r="AS14" i="26" s="1"/>
  <c r="BN14" i="26"/>
  <c r="W15" i="26"/>
  <c r="CL9" i="20"/>
  <c r="CM9" i="20" s="1"/>
  <c r="AK14" i="20"/>
  <c r="AA14" i="20"/>
  <c r="AC14" i="20"/>
  <c r="AG14" i="20"/>
  <c r="AF14" i="20"/>
  <c r="AB14" i="20"/>
  <c r="Z14" i="20"/>
  <c r="AI14" i="20"/>
  <c r="AJ14" i="20"/>
  <c r="AD14" i="20"/>
  <c r="AM14" i="20"/>
  <c r="AE14" i="20"/>
  <c r="AH14" i="20"/>
  <c r="AQ14" i="20"/>
  <c r="AP14" i="20"/>
  <c r="AO14" i="20"/>
  <c r="AN14" i="20"/>
  <c r="AL14" i="20"/>
  <c r="AR15" i="20"/>
  <c r="BN15" i="20"/>
  <c r="W16" i="20"/>
  <c r="BY10" i="15"/>
  <c r="CF10" i="15"/>
  <c r="CE10" i="15"/>
  <c r="CB9" i="15"/>
  <c r="BZ11" i="15"/>
  <c r="BX11" i="15"/>
  <c r="CG11" i="15"/>
  <c r="BW10" i="15"/>
  <c r="BQ9" i="15"/>
  <c r="CC9" i="15"/>
  <c r="CF11" i="15"/>
  <c r="CA9" i="15"/>
  <c r="AD13" i="15"/>
  <c r="AI13" i="15"/>
  <c r="CB11" i="15"/>
  <c r="BU10" i="15"/>
  <c r="BZ9" i="15"/>
  <c r="AJ13" i="15"/>
  <c r="BW11" i="15"/>
  <c r="BV9" i="15"/>
  <c r="BR10" i="15"/>
  <c r="BS9" i="15"/>
  <c r="BP11" i="15"/>
  <c r="AC13" i="15"/>
  <c r="AM13" i="15"/>
  <c r="BQ11" i="15"/>
  <c r="BV11" i="15"/>
  <c r="BU11" i="15"/>
  <c r="AL13" i="15"/>
  <c r="CA10" i="15"/>
  <c r="Z13" i="15"/>
  <c r="AE13" i="15"/>
  <c r="AN13" i="15"/>
  <c r="BY9" i="15"/>
  <c r="CD9" i="15"/>
  <c r="CE9" i="15"/>
  <c r="BR9" i="15"/>
  <c r="AG13" i="15"/>
  <c r="AQ13" i="15"/>
  <c r="BX10" i="15"/>
  <c r="CD11" i="15"/>
  <c r="BT9" i="15"/>
  <c r="CE11" i="15"/>
  <c r="BS11" i="15"/>
  <c r="CF9" i="15"/>
  <c r="BQ10" i="15"/>
  <c r="BZ10" i="15"/>
  <c r="BW9" i="15"/>
  <c r="AK13" i="15"/>
  <c r="BT10" i="15"/>
  <c r="BX9" i="15"/>
  <c r="BU9" i="15"/>
  <c r="BY11" i="15"/>
  <c r="BR11" i="15"/>
  <c r="BP9" i="15"/>
  <c r="BV10" i="15"/>
  <c r="AP13" i="15"/>
  <c r="AO13" i="15"/>
  <c r="AB13" i="15"/>
  <c r="CB10" i="15"/>
  <c r="CD10" i="15"/>
  <c r="BS10" i="15"/>
  <c r="AA13" i="15"/>
  <c r="CG10" i="15"/>
  <c r="BT11" i="15"/>
  <c r="CC11" i="15"/>
  <c r="CG9" i="15"/>
  <c r="AH13" i="15"/>
  <c r="AF13" i="15"/>
  <c r="BP10" i="15"/>
  <c r="CA11" i="15"/>
  <c r="CC10" i="15"/>
  <c r="CO12" i="15"/>
  <c r="CR9" i="15"/>
  <c r="BN14" i="15"/>
  <c r="W15" i="15"/>
  <c r="AR14" i="15"/>
  <c r="AS14" i="15" s="1"/>
  <c r="BR11" i="11"/>
  <c r="BT9" i="11"/>
  <c r="BR9" i="11"/>
  <c r="CD10" i="11"/>
  <c r="CG9" i="11"/>
  <c r="BW10" i="11"/>
  <c r="CB10" i="11"/>
  <c r="BR10" i="11"/>
  <c r="BP10" i="11"/>
  <c r="BU9" i="11"/>
  <c r="BU10" i="11"/>
  <c r="CB9" i="11"/>
  <c r="BV10" i="11"/>
  <c r="AH13" i="11"/>
  <c r="BS9" i="11"/>
  <c r="CC10" i="11"/>
  <c r="CF9" i="11"/>
  <c r="CD9" i="11"/>
  <c r="BS10" i="11"/>
  <c r="CG10" i="11"/>
  <c r="BP11" i="11"/>
  <c r="AK13" i="11"/>
  <c r="AA13" i="11"/>
  <c r="BT11" i="11"/>
  <c r="CD11" i="11"/>
  <c r="CA10" i="11"/>
  <c r="CA9" i="11"/>
  <c r="CC11" i="11"/>
  <c r="BU11" i="11"/>
  <c r="CC9" i="11"/>
  <c r="AJ13" i="11"/>
  <c r="AO13" i="11"/>
  <c r="AE13" i="11"/>
  <c r="BV11" i="11"/>
  <c r="BP9" i="11"/>
  <c r="BQ11" i="11"/>
  <c r="BY11" i="11"/>
  <c r="BV9" i="11"/>
  <c r="AP13" i="11"/>
  <c r="CE11" i="11"/>
  <c r="AN13" i="11"/>
  <c r="AI13" i="11"/>
  <c r="BT10" i="11"/>
  <c r="BZ11" i="11"/>
  <c r="BQ10" i="11"/>
  <c r="AC13" i="11"/>
  <c r="CF10" i="11"/>
  <c r="AG13" i="11"/>
  <c r="CA11" i="11"/>
  <c r="CG11" i="11"/>
  <c r="CF11" i="11"/>
  <c r="BW11" i="11"/>
  <c r="BW9" i="11"/>
  <c r="AF13" i="11"/>
  <c r="Z13" i="11"/>
  <c r="AM13" i="11"/>
  <c r="BY10" i="11"/>
  <c r="CB11" i="11"/>
  <c r="BZ10" i="11"/>
  <c r="BY9" i="11"/>
  <c r="AL13" i="11"/>
  <c r="BZ9" i="11"/>
  <c r="BX11" i="11"/>
  <c r="BS11" i="11"/>
  <c r="BQ9" i="11"/>
  <c r="CE9" i="11"/>
  <c r="BX9" i="11"/>
  <c r="AB13" i="11"/>
  <c r="AD13" i="11"/>
  <c r="AQ13" i="11"/>
  <c r="BX10" i="11"/>
  <c r="CE10" i="11"/>
  <c r="CO12" i="11"/>
  <c r="CR9" i="11"/>
  <c r="W15" i="11"/>
  <c r="BN14" i="11"/>
  <c r="AR14" i="11"/>
  <c r="AS14" i="11" s="1"/>
  <c r="CL9" i="1"/>
  <c r="CM9" i="1" s="1"/>
  <c r="BU3" i="1"/>
  <c r="AD14" i="1"/>
  <c r="AK14" i="1"/>
  <c r="AL14" i="1"/>
  <c r="AF14" i="1"/>
  <c r="AI14" i="1"/>
  <c r="AN14" i="1"/>
  <c r="AA14" i="1"/>
  <c r="AQ14" i="1"/>
  <c r="AG14" i="1"/>
  <c r="Z14" i="1"/>
  <c r="AC14" i="1"/>
  <c r="AB14" i="1"/>
  <c r="AE14" i="1"/>
  <c r="AM14" i="1"/>
  <c r="AH14" i="1"/>
  <c r="AP14" i="1"/>
  <c r="AO14" i="1"/>
  <c r="AJ14" i="1"/>
  <c r="AF12" i="30" a="1"/>
  <c r="AB14" i="11" a="1"/>
  <c r="AF14" i="26" a="1"/>
  <c r="AI12" i="30" a="1"/>
  <c r="AL15" i="20" a="1"/>
  <c r="AM12" i="30" a="1"/>
  <c r="AP15" i="20" a="1"/>
  <c r="AD14" i="26" a="1"/>
  <c r="AE14" i="11" a="1"/>
  <c r="AP14" i="11" a="1"/>
  <c r="AN14" i="11" a="1"/>
  <c r="AC12" i="30" a="1"/>
  <c r="AK15" i="20" a="1"/>
  <c r="AQ15" i="20" a="1"/>
  <c r="AC14" i="11" a="1"/>
  <c r="Z14" i="11" a="1"/>
  <c r="AG14" i="15" a="1"/>
  <c r="AI14" i="15" a="1"/>
  <c r="AM14" i="11" a="1"/>
  <c r="AP14" i="15" a="1"/>
  <c r="AA12" i="30" a="1"/>
  <c r="AO15" i="20" a="1"/>
  <c r="AO14" i="26" a="1"/>
  <c r="AE15" i="20" a="1"/>
  <c r="AE14" i="15" a="1"/>
  <c r="AE14" i="26" a="1"/>
  <c r="AO14" i="11" a="1"/>
  <c r="AB14" i="15" a="1"/>
  <c r="AN14" i="15" a="1"/>
  <c r="AH12" i="30" a="1"/>
  <c r="AG12" i="30" a="1"/>
  <c r="AN14" i="26" a="1"/>
  <c r="Z14" i="15" a="1"/>
  <c r="AH15" i="20" a="1"/>
  <c r="AI14" i="11" a="1"/>
  <c r="AQ12" i="30" a="1"/>
  <c r="AJ14" i="15" a="1"/>
  <c r="AJ14" i="11" a="1"/>
  <c r="AG15" i="20" a="1"/>
  <c r="AL12" i="30" a="1"/>
  <c r="AM14" i="15" a="1"/>
  <c r="AL14" i="15" a="1"/>
  <c r="AA14" i="26" a="1"/>
  <c r="AK14" i="26" a="1"/>
  <c r="AF15" i="20" a="1"/>
  <c r="AC14" i="15" a="1"/>
  <c r="AH14" i="15" a="1"/>
  <c r="AA14" i="11" a="1"/>
  <c r="AB12" i="30" a="1"/>
  <c r="Z12" i="30" a="1"/>
  <c r="AA14" i="15" a="1"/>
  <c r="AL14" i="26" a="1"/>
  <c r="AD14" i="15" a="1"/>
  <c r="AK14" i="11" a="1"/>
  <c r="Z14" i="26" a="1"/>
  <c r="Z15" i="20" a="1"/>
  <c r="AD14" i="11" a="1"/>
  <c r="AP12" i="30" a="1"/>
  <c r="AC14" i="26" a="1"/>
  <c r="AN15" i="20" a="1"/>
  <c r="AP14" i="26" a="1"/>
  <c r="AM14" i="26" a="1"/>
  <c r="AH14" i="26" a="1"/>
  <c r="AN12" i="30" a="1"/>
  <c r="AQ14" i="26" a="1"/>
  <c r="AH14" i="11" a="1"/>
  <c r="AO14" i="15" a="1"/>
  <c r="AC15" i="20" a="1"/>
  <c r="AK14" i="15" a="1"/>
  <c r="AF14" i="15" a="1"/>
  <c r="AQ14" i="15" a="1"/>
  <c r="AO12" i="30" a="1"/>
  <c r="AB15" i="20" a="1"/>
  <c r="AD15" i="20" a="1"/>
  <c r="AG14" i="26" a="1"/>
  <c r="AM15" i="20" a="1"/>
  <c r="AQ14" i="11" a="1"/>
  <c r="AB14" i="26" a="1"/>
  <c r="AG14" i="11" a="1"/>
  <c r="AK12" i="30" a="1"/>
  <c r="AJ15" i="20" a="1"/>
  <c r="AJ12" i="30" a="1"/>
  <c r="AJ14" i="26" a="1"/>
  <c r="AD12" i="30" a="1"/>
  <c r="AI15" i="20" a="1"/>
  <c r="AI14" i="26" a="1"/>
  <c r="AF14" i="11" a="1"/>
  <c r="AA15" i="20" a="1"/>
  <c r="AE12" i="30" a="1"/>
  <c r="AL14" i="11" a="1"/>
  <c r="AZ10" i="30" l="1"/>
  <c r="AX11" i="30"/>
  <c r="BD9" i="30"/>
  <c r="BD10" i="30"/>
  <c r="BJ9" i="30"/>
  <c r="BH10" i="30"/>
  <c r="BK11" i="30"/>
  <c r="BG10" i="30"/>
  <c r="AW9" i="30"/>
  <c r="BC10" i="30"/>
  <c r="BI9" i="30"/>
  <c r="BG9" i="30"/>
  <c r="BD11" i="30"/>
  <c r="BI10" i="30"/>
  <c r="AG12" i="30"/>
  <c r="AI12" i="30"/>
  <c r="AN12" i="30"/>
  <c r="Z12" i="30"/>
  <c r="AM12" i="30"/>
  <c r="AD12" i="30"/>
  <c r="AQ12" i="30"/>
  <c r="AL12" i="30"/>
  <c r="AK12" i="30"/>
  <c r="AP12" i="30"/>
  <c r="AB12" i="30"/>
  <c r="AO12" i="30"/>
  <c r="AA12" i="30"/>
  <c r="AF12" i="30"/>
  <c r="AH12" i="30"/>
  <c r="AC12" i="30"/>
  <c r="AE12" i="30"/>
  <c r="AJ12" i="30"/>
  <c r="AS12" i="30"/>
  <c r="CI12" i="30" s="1"/>
  <c r="CH12" i="30"/>
  <c r="BK10" i="30"/>
  <c r="BH11" i="30"/>
  <c r="BE11" i="30"/>
  <c r="AV11" i="30"/>
  <c r="AY9" i="30"/>
  <c r="BE9" i="30"/>
  <c r="AZ9" i="30"/>
  <c r="BL9" i="30"/>
  <c r="BC9" i="30"/>
  <c r="AX9" i="30"/>
  <c r="BA9" i="30"/>
  <c r="BJ11" i="30"/>
  <c r="BB11" i="30"/>
  <c r="BA10" i="30"/>
  <c r="AY10" i="30"/>
  <c r="AW10" i="30"/>
  <c r="BE10" i="30"/>
  <c r="W14" i="30"/>
  <c r="AR13" i="30"/>
  <c r="AS13" i="30" s="1"/>
  <c r="BN13" i="30"/>
  <c r="AV9" i="30"/>
  <c r="BJ10" i="30"/>
  <c r="AV10" i="30"/>
  <c r="BM11" i="30"/>
  <c r="BA11" i="30"/>
  <c r="BM10" i="30"/>
  <c r="BF9" i="30"/>
  <c r="AX10" i="30"/>
  <c r="CP9" i="30"/>
  <c r="BF11" i="30"/>
  <c r="BG11" i="30"/>
  <c r="CQ9" i="30"/>
  <c r="BK9" i="30"/>
  <c r="CM6" i="30"/>
  <c r="BB10" i="30"/>
  <c r="BL11" i="30"/>
  <c r="AZ11" i="30"/>
  <c r="AW11" i="30"/>
  <c r="BM9" i="30"/>
  <c r="BB9" i="30"/>
  <c r="BH9" i="30"/>
  <c r="BL10" i="30"/>
  <c r="BF10" i="30"/>
  <c r="AY11" i="30"/>
  <c r="BI11" i="30"/>
  <c r="BC11" i="30"/>
  <c r="AO14" i="26"/>
  <c r="AI14" i="26"/>
  <c r="Z14" i="26"/>
  <c r="AM14" i="26"/>
  <c r="AD14" i="26"/>
  <c r="AQ14" i="26"/>
  <c r="AK14" i="26"/>
  <c r="AH14" i="26"/>
  <c r="AC14" i="26"/>
  <c r="AL14" i="26"/>
  <c r="AB14" i="26"/>
  <c r="AE14" i="26"/>
  <c r="AP14" i="26"/>
  <c r="AF14" i="26"/>
  <c r="AN14" i="26"/>
  <c r="AG14" i="26"/>
  <c r="AA14" i="26"/>
  <c r="AJ14" i="26"/>
  <c r="CL9" i="26"/>
  <c r="CM9" i="26" s="1"/>
  <c r="BN15" i="26"/>
  <c r="W16" i="26"/>
  <c r="AR15" i="26"/>
  <c r="AS15" i="26" s="1"/>
  <c r="BD13" i="20"/>
  <c r="AX13" i="20"/>
  <c r="AV12" i="20"/>
  <c r="BJ14" i="20"/>
  <c r="BF14" i="20"/>
  <c r="BG14" i="20"/>
  <c r="BB12" i="20"/>
  <c r="AL15" i="20"/>
  <c r="AA15" i="20"/>
  <c r="AC15" i="20"/>
  <c r="AP15" i="20"/>
  <c r="AJ15" i="20"/>
  <c r="AM15" i="20"/>
  <c r="AK15" i="20"/>
  <c r="AE15" i="20"/>
  <c r="AD15" i="20"/>
  <c r="AH15" i="20"/>
  <c r="AB15" i="20"/>
  <c r="AO15" i="20"/>
  <c r="AN15" i="20"/>
  <c r="AQ15" i="20"/>
  <c r="AG15" i="20"/>
  <c r="AI15" i="20"/>
  <c r="AF15" i="20"/>
  <c r="Z15" i="20"/>
  <c r="AR16" i="20"/>
  <c r="AS16" i="20" s="1"/>
  <c r="BN16" i="20"/>
  <c r="W17" i="20"/>
  <c r="AV13" i="20"/>
  <c r="BK14" i="20"/>
  <c r="BE13" i="20"/>
  <c r="CH15" i="20"/>
  <c r="AS15" i="20"/>
  <c r="CI15" i="20" s="1"/>
  <c r="AY13" i="20"/>
  <c r="AZ13" i="20"/>
  <c r="BA13" i="20"/>
  <c r="BD12" i="20"/>
  <c r="BL14" i="20"/>
  <c r="AV14" i="20"/>
  <c r="AX12" i="20"/>
  <c r="CP12" i="20"/>
  <c r="BK12" i="20"/>
  <c r="AW13" i="20"/>
  <c r="AZ12" i="20"/>
  <c r="BL13" i="20"/>
  <c r="BM14" i="20"/>
  <c r="AX14" i="20"/>
  <c r="BJ13" i="20"/>
  <c r="BL12" i="20"/>
  <c r="BC13" i="20"/>
  <c r="BB14" i="20"/>
  <c r="BJ12" i="20"/>
  <c r="BI13" i="20"/>
  <c r="BE12" i="20"/>
  <c r="CQ12" i="20"/>
  <c r="BH12" i="20"/>
  <c r="BA14" i="20"/>
  <c r="BC14" i="20"/>
  <c r="BB13" i="20"/>
  <c r="BE14" i="20"/>
  <c r="BC12" i="20"/>
  <c r="BF13" i="20"/>
  <c r="BM12" i="20"/>
  <c r="AW12" i="20"/>
  <c r="BK13" i="20"/>
  <c r="BG12" i="20"/>
  <c r="BF12" i="20"/>
  <c r="BI14" i="20"/>
  <c r="AY14" i="20"/>
  <c r="BI12" i="20"/>
  <c r="BD14" i="20"/>
  <c r="BH13" i="20"/>
  <c r="BA12" i="20"/>
  <c r="AY12" i="20"/>
  <c r="BM13" i="20"/>
  <c r="BG13" i="20"/>
  <c r="BH14" i="20"/>
  <c r="AZ14" i="20"/>
  <c r="AW14" i="20"/>
  <c r="AD14" i="15"/>
  <c r="AF14" i="15"/>
  <c r="AE14" i="15"/>
  <c r="AH14" i="15"/>
  <c r="Z14" i="15"/>
  <c r="AC14" i="15"/>
  <c r="AM14" i="15"/>
  <c r="AL14" i="15"/>
  <c r="AA14" i="15"/>
  <c r="AP14" i="15"/>
  <c r="AJ14" i="15"/>
  <c r="AG14" i="15"/>
  <c r="AQ14" i="15"/>
  <c r="AI14" i="15"/>
  <c r="AB14" i="15"/>
  <c r="AK14" i="15"/>
  <c r="AN14" i="15"/>
  <c r="AO14" i="15"/>
  <c r="W16" i="15"/>
  <c r="BN15" i="15"/>
  <c r="AR15" i="15"/>
  <c r="CL9" i="15"/>
  <c r="AK14" i="11"/>
  <c r="AI14" i="11"/>
  <c r="Z14" i="11"/>
  <c r="AJ14" i="11"/>
  <c r="AG14" i="11"/>
  <c r="AO14" i="11"/>
  <c r="AQ14" i="11"/>
  <c r="AH14" i="11"/>
  <c r="AA14" i="11"/>
  <c r="AE14" i="11"/>
  <c r="AB14" i="11"/>
  <c r="AM14" i="11"/>
  <c r="AF14" i="11"/>
  <c r="AL14" i="11"/>
  <c r="AD14" i="11"/>
  <c r="AN14" i="11"/>
  <c r="AC14" i="11"/>
  <c r="AP14" i="11"/>
  <c r="AR15" i="11"/>
  <c r="W16" i="11"/>
  <c r="BN15" i="11"/>
  <c r="CL9" i="11"/>
  <c r="AY14" i="1"/>
  <c r="BM15" i="1"/>
  <c r="BH14" i="1"/>
  <c r="BD15" i="1"/>
  <c r="BI15" i="1"/>
  <c r="BK12" i="1"/>
  <c r="BC12" i="1"/>
  <c r="BG14" i="1"/>
  <c r="BB12" i="1"/>
  <c r="BG15" i="1"/>
  <c r="BH15" i="1"/>
  <c r="AV15" i="1"/>
  <c r="BD12" i="1"/>
  <c r="BK15" i="1"/>
  <c r="BF15" i="1"/>
  <c r="BL13" i="1"/>
  <c r="AY15" i="1"/>
  <c r="BL15" i="1"/>
  <c r="BA15" i="1"/>
  <c r="BI13" i="1"/>
  <c r="BF14" i="1"/>
  <c r="AV14" i="1"/>
  <c r="BC15" i="1"/>
  <c r="AZ12" i="1"/>
  <c r="BL14" i="1"/>
  <c r="BM14" i="1"/>
  <c r="BC13" i="1"/>
  <c r="AW12" i="1"/>
  <c r="BB15" i="1"/>
  <c r="BF12" i="1"/>
  <c r="AX13" i="1"/>
  <c r="BA12" i="1"/>
  <c r="BK14" i="1"/>
  <c r="AW14" i="1"/>
  <c r="BG13" i="1"/>
  <c r="BA13" i="1"/>
  <c r="BI12" i="1"/>
  <c r="BD13" i="1"/>
  <c r="BH12" i="1"/>
  <c r="BE13" i="1"/>
  <c r="AZ14" i="1"/>
  <c r="BJ14" i="1"/>
  <c r="BE12" i="1"/>
  <c r="BM13" i="1"/>
  <c r="BB13" i="1"/>
  <c r="BH13" i="1"/>
  <c r="AV13" i="1"/>
  <c r="AW15" i="1"/>
  <c r="AZ13" i="1"/>
  <c r="BM12" i="1"/>
  <c r="BD14" i="1"/>
  <c r="BA14" i="1"/>
  <c r="BE14" i="1"/>
  <c r="BL12" i="1"/>
  <c r="AX12" i="1"/>
  <c r="BK13" i="1"/>
  <c r="BJ15" i="1"/>
  <c r="BJ13" i="1"/>
  <c r="BE15" i="1"/>
  <c r="BJ12" i="1"/>
  <c r="BC14" i="1"/>
  <c r="BI14" i="1"/>
  <c r="AX14" i="1"/>
  <c r="BB14" i="1"/>
  <c r="AX15" i="1"/>
  <c r="BG12" i="1"/>
  <c r="AY13" i="1"/>
  <c r="AW13" i="1"/>
  <c r="AZ15" i="1"/>
  <c r="BF13" i="1"/>
  <c r="AY12" i="1"/>
  <c r="CQ12" i="1"/>
  <c r="CP12" i="1"/>
  <c r="BB3" i="1"/>
  <c r="AV12" i="1"/>
  <c r="BQ9" i="30" a="1"/>
  <c r="BW9" i="30" a="1"/>
  <c r="BP14" i="20" a="1"/>
  <c r="AG16" i="20" a="1"/>
  <c r="BV3" i="1" a="1"/>
  <c r="AO16" i="20" a="1"/>
  <c r="AB13" i="30" a="1"/>
  <c r="BU13" i="20" a="1"/>
  <c r="CD12" i="20" a="1"/>
  <c r="BT12" i="20" a="1"/>
  <c r="AL13" i="30" a="1"/>
  <c r="AP13" i="30" a="1"/>
  <c r="BY13" i="1" a="1"/>
  <c r="AJ15" i="11" a="1"/>
  <c r="BU13" i="1" a="1"/>
  <c r="CF10" i="30" a="1"/>
  <c r="AK16" i="20" a="1"/>
  <c r="AQ15" i="26" a="1"/>
  <c r="BX11" i="30" a="1"/>
  <c r="AJ15" i="26" a="1"/>
  <c r="CG14" i="1" a="1"/>
  <c r="AG15" i="11" a="1"/>
  <c r="CD14" i="20" a="1"/>
  <c r="BW13" i="1" a="1"/>
  <c r="CB10" i="30" a="1"/>
  <c r="CD14" i="1" a="1"/>
  <c r="BR11" i="30" a="1"/>
  <c r="CF13" i="20" a="1"/>
  <c r="BU9" i="30" a="1"/>
  <c r="AE16" i="20" a="1"/>
  <c r="CC9" i="30" a="1"/>
  <c r="BT13" i="1" a="1"/>
  <c r="CA15" i="1" a="1"/>
  <c r="CC12" i="1" a="1"/>
  <c r="CB15" i="1" a="1"/>
  <c r="AC15" i="11" a="1"/>
  <c r="CE9" i="30" a="1"/>
  <c r="BR12" i="20" a="1"/>
  <c r="BU15" i="1" a="1"/>
  <c r="AN15" i="15" a="1"/>
  <c r="BU10" i="30" a="1"/>
  <c r="BX14" i="1" a="1"/>
  <c r="BW11" i="30" a="1"/>
  <c r="CG13" i="20" a="1"/>
  <c r="BX10" i="30" a="1"/>
  <c r="AI15" i="15" a="1"/>
  <c r="CG12" i="1" a="1"/>
  <c r="BS13" i="1" a="1"/>
  <c r="AA16" i="20" a="1"/>
  <c r="AC15" i="26" a="1"/>
  <c r="CE14" i="1" a="1"/>
  <c r="AH16" i="20" a="1"/>
  <c r="BY11" i="30" a="1"/>
  <c r="BQ13" i="20" a="1"/>
  <c r="CC13" i="1" a="1"/>
  <c r="BZ12" i="20" a="1"/>
  <c r="AF15" i="26" a="1"/>
  <c r="CG11" i="30" a="1"/>
  <c r="AJ15" i="15" a="1"/>
  <c r="BQ14" i="1" a="1"/>
  <c r="BV14" i="20" a="1"/>
  <c r="BQ14" i="20" a="1"/>
  <c r="BP15" i="1" a="1"/>
  <c r="BU11" i="30" a="1"/>
  <c r="AQ15" i="15" a="1"/>
  <c r="AE15" i="26" a="1"/>
  <c r="AH15" i="11" a="1"/>
  <c r="BZ9" i="30" a="1"/>
  <c r="BY15" i="1" a="1"/>
  <c r="CC12" i="20" a="1"/>
  <c r="CB14" i="1" a="1"/>
  <c r="BZ14" i="20" a="1"/>
  <c r="AN15" i="11" a="1"/>
  <c r="AM15" i="15" a="1"/>
  <c r="BZ10" i="30" a="1"/>
  <c r="BY14" i="20" a="1"/>
  <c r="AJ16" i="20" a="1"/>
  <c r="BV15" i="1" a="1"/>
  <c r="BW14" i="1" a="1"/>
  <c r="BP14" i="1" a="1"/>
  <c r="AK13" i="30" a="1"/>
  <c r="CB14" i="20" a="1"/>
  <c r="AN15" i="26" a="1"/>
  <c r="AD15" i="15" a="1"/>
  <c r="AD15" i="11" a="1"/>
  <c r="Z16" i="20" a="1"/>
  <c r="BW12" i="20" a="1"/>
  <c r="Z15" i="26" a="1"/>
  <c r="AM15" i="26" a="1"/>
  <c r="CG13" i="1" a="1"/>
  <c r="AD15" i="26" a="1"/>
  <c r="BT13" i="20" a="1"/>
  <c r="AF13" i="30" a="1"/>
  <c r="BT14" i="1" a="1"/>
  <c r="BQ10" i="30" a="1"/>
  <c r="AI15" i="26" a="1"/>
  <c r="AF16" i="20" a="1"/>
  <c r="AH13" i="30" a="1"/>
  <c r="CE13" i="1" a="1"/>
  <c r="BY12" i="1" a="1"/>
  <c r="CA14" i="1" a="1"/>
  <c r="AL15" i="15" a="1"/>
  <c r="BX12" i="20" a="1"/>
  <c r="CA9" i="30" a="1"/>
  <c r="BT14" i="20" a="1"/>
  <c r="AM13" i="30" a="1"/>
  <c r="CD15" i="1" a="1"/>
  <c r="BP13" i="20" a="1"/>
  <c r="CC13" i="20" a="1"/>
  <c r="BS15" i="1" a="1"/>
  <c r="BQ15" i="1" a="1"/>
  <c r="AO13" i="30" a="1"/>
  <c r="AG15" i="26" a="1"/>
  <c r="BP10" i="30" a="1"/>
  <c r="Z15" i="11" a="1"/>
  <c r="CE13" i="20" a="1"/>
  <c r="BX9" i="30" a="1"/>
  <c r="CG9" i="30" a="1"/>
  <c r="CD12" i="1" a="1"/>
  <c r="AA15" i="15" a="1"/>
  <c r="AC15" i="15" a="1"/>
  <c r="AH15" i="15" a="1"/>
  <c r="AP15" i="11" a="1"/>
  <c r="BQ12" i="1" a="1"/>
  <c r="AA15" i="26" a="1"/>
  <c r="BP12" i="20" a="1"/>
  <c r="AE13" i="30" a="1"/>
  <c r="AL16" i="20" a="1"/>
  <c r="Z13" i="30" a="1"/>
  <c r="BW10" i="30" a="1"/>
  <c r="BT10" i="30" a="1"/>
  <c r="AK15" i="15" a="1"/>
  <c r="BX14" i="20" a="1"/>
  <c r="BT12" i="1" a="1"/>
  <c r="BV9" i="30" a="1"/>
  <c r="AF15" i="11" a="1"/>
  <c r="CG10" i="30" a="1"/>
  <c r="BU14" i="1" a="1"/>
  <c r="CF14" i="1" a="1"/>
  <c r="AL15" i="26" a="1"/>
  <c r="BP12" i="1" a="1"/>
  <c r="AQ13" i="30" a="1"/>
  <c r="AL15" i="11" a="1"/>
  <c r="BV12" i="20" a="1"/>
  <c r="BS10" i="30" a="1"/>
  <c r="AN16" i="20" a="1"/>
  <c r="CB9" i="30" a="1"/>
  <c r="CC14" i="20" a="1"/>
  <c r="BV12" i="1" a="1"/>
  <c r="CB11" i="30" a="1"/>
  <c r="CA13" i="20" a="1"/>
  <c r="AA13" i="30" a="1"/>
  <c r="AG13" i="30" a="1"/>
  <c r="CA14" i="20" a="1"/>
  <c r="CG12" i="20" a="1"/>
  <c r="AK15" i="26" a="1"/>
  <c r="CD9" i="30" a="1"/>
  <c r="AG15" i="15" a="1"/>
  <c r="AM15" i="11" a="1"/>
  <c r="AD13" i="30" a="1"/>
  <c r="CF14" i="20" a="1"/>
  <c r="BX15" i="1" a="1"/>
  <c r="AI13" i="30" a="1"/>
  <c r="CA12" i="1" a="1"/>
  <c r="BR9" i="30" a="1"/>
  <c r="AC13" i="30" a="1"/>
  <c r="CF15" i="1" a="1"/>
  <c r="CE10" i="30" a="1"/>
  <c r="AA15" i="11" a="1"/>
  <c r="AO15" i="26" a="1"/>
  <c r="AK15" i="11" a="1"/>
  <c r="AN13" i="30" a="1"/>
  <c r="AE15" i="15" a="1"/>
  <c r="AP15" i="26" a="1"/>
  <c r="CG15" i="1" a="1"/>
  <c r="AI15" i="11" a="1"/>
  <c r="Z15" i="15" a="1"/>
  <c r="AB15" i="15" a="1"/>
  <c r="AO15" i="15" a="1"/>
  <c r="AO15" i="11" a="1"/>
  <c r="AH15" i="26" a="1"/>
  <c r="AC16" i="20" a="1"/>
  <c r="AF15" i="15" a="1"/>
  <c r="BS14" i="20" a="1"/>
  <c r="AJ13" i="30" a="1"/>
  <c r="BV13" i="20" a="1"/>
  <c r="AQ16" i="20" a="1"/>
  <c r="BR14" i="20" a="1"/>
  <c r="CF13" i="1" a="1"/>
  <c r="BV10" i="30" a="1"/>
  <c r="AP15" i="15" a="1"/>
  <c r="AB16" i="20" a="1"/>
  <c r="BY12" i="20" a="1"/>
  <c r="AM16" i="20" a="1"/>
  <c r="BZ13" i="20" a="1"/>
  <c r="AB15" i="11" a="1"/>
  <c r="BY13" i="20" a="1"/>
  <c r="BQ13" i="1" a="1"/>
  <c r="BT15" i="1" a="1"/>
  <c r="CA13" i="1" a="1"/>
  <c r="BS14" i="1" a="1"/>
  <c r="AQ15" i="11" a="1"/>
  <c r="CD13" i="1" a="1"/>
  <c r="CG14" i="20" a="1"/>
  <c r="BR15" i="1" a="1"/>
  <c r="CA11" i="30" a="1"/>
  <c r="BX13" i="1" a="1"/>
  <c r="BT9" i="30" a="1"/>
  <c r="CF9" i="30" a="1"/>
  <c r="AB15" i="26" a="1"/>
  <c r="BZ13" i="1" a="1"/>
  <c r="BV14" i="1" a="1"/>
  <c r="CE14" i="20" a="1"/>
  <c r="AP16" i="20" a="1"/>
  <c r="BU12" i="1" a="1"/>
  <c r="AE15" i="11" a="1"/>
  <c r="AD16" i="20" a="1"/>
  <c r="BY10" i="30" a="1"/>
  <c r="AI16" i="20" a="1"/>
  <c r="BS12" i="1" a="1"/>
  <c r="CD11" i="30" a="1"/>
  <c r="CD13" i="20" a="1"/>
  <c r="CB13" i="20" a="1"/>
  <c r="BZ14" i="1" a="1"/>
  <c r="BS9" i="30" a="1"/>
  <c r="BU14" i="20" a="1"/>
  <c r="CB13" i="1" a="1"/>
  <c r="CD10" i="30" a="1"/>
  <c r="CE12" i="20" a="1"/>
  <c r="BS12" i="20" a="1"/>
  <c r="BW12" i="1" a="1"/>
  <c r="BR12" i="1" a="1"/>
  <c r="CC10" i="30" a="1"/>
  <c r="CE11" i="30" a="1"/>
  <c r="CC11" i="30" a="1"/>
  <c r="BX13" i="20" a="1"/>
  <c r="CE15" i="1" a="1"/>
  <c r="BZ11" i="30" a="1"/>
  <c r="BW13" i="20" a="1"/>
  <c r="BW15" i="1" a="1"/>
  <c r="CB12" i="1" a="1"/>
  <c r="BR14" i="1" a="1"/>
  <c r="BP11" i="30" a="1"/>
  <c r="BS11" i="30" a="1"/>
  <c r="CB12" i="20" a="1"/>
  <c r="CC15" i="1" a="1"/>
  <c r="BV11" i="30" a="1"/>
  <c r="CF12" i="20" a="1"/>
  <c r="BR10" i="30" a="1"/>
  <c r="BQ12" i="20" a="1"/>
  <c r="BV13" i="1" a="1"/>
  <c r="BT11" i="30" a="1"/>
  <c r="CE12" i="1" a="1"/>
  <c r="CF12" i="1" a="1"/>
  <c r="CA10" i="30" a="1"/>
  <c r="BQ11" i="30" a="1"/>
  <c r="BS13" i="20" a="1"/>
  <c r="BR13" i="1" a="1"/>
  <c r="CF11" i="30" a="1"/>
  <c r="BX12" i="1" a="1"/>
  <c r="BY14" i="1" a="1"/>
  <c r="BP9" i="30" a="1"/>
  <c r="BU12" i="20" a="1"/>
  <c r="BZ12" i="1" a="1"/>
  <c r="CC14" i="1" a="1"/>
  <c r="BY9" i="30" a="1"/>
  <c r="BR13" i="20" a="1"/>
  <c r="CA12" i="20" a="1"/>
  <c r="BZ15" i="1" a="1"/>
  <c r="BW14" i="20" a="1"/>
  <c r="BP13" i="1" a="1"/>
  <c r="CR9" i="30" l="1"/>
  <c r="BT10" i="30"/>
  <c r="BX9" i="30"/>
  <c r="BR11" i="30"/>
  <c r="CC9" i="30"/>
  <c r="BQ9" i="30"/>
  <c r="CA10" i="30"/>
  <c r="CE11" i="30"/>
  <c r="BW10" i="30"/>
  <c r="CC10" i="30"/>
  <c r="CB10" i="30"/>
  <c r="BX11" i="30"/>
  <c r="CD9" i="30"/>
  <c r="CA9" i="30"/>
  <c r="BX10" i="30"/>
  <c r="CG10" i="30"/>
  <c r="AH13" i="30"/>
  <c r="BV9" i="30"/>
  <c r="CE9" i="30"/>
  <c r="BU11" i="30"/>
  <c r="AE13" i="30"/>
  <c r="AC13" i="30"/>
  <c r="AL13" i="30"/>
  <c r="BU9" i="30"/>
  <c r="BY11" i="30"/>
  <c r="CD11" i="30"/>
  <c r="CG9" i="30"/>
  <c r="CG11" i="30"/>
  <c r="AG13" i="30"/>
  <c r="AP13" i="30"/>
  <c r="BR9" i="30"/>
  <c r="CB11" i="30"/>
  <c r="BW11" i="30"/>
  <c r="BQ11" i="30"/>
  <c r="CA11" i="30"/>
  <c r="BP10" i="30"/>
  <c r="AI13" i="30"/>
  <c r="AK13" i="30"/>
  <c r="BY10" i="30"/>
  <c r="BW9" i="30"/>
  <c r="CE10" i="30"/>
  <c r="CC11" i="30"/>
  <c r="BT11" i="30"/>
  <c r="BZ11" i="30"/>
  <c r="CD10" i="30"/>
  <c r="AB13" i="30"/>
  <c r="AO13" i="30"/>
  <c r="BQ10" i="30"/>
  <c r="CF9" i="30"/>
  <c r="BS11" i="30"/>
  <c r="CF11" i="30"/>
  <c r="BP9" i="30"/>
  <c r="AF13" i="30"/>
  <c r="BS10" i="30"/>
  <c r="BT9" i="30"/>
  <c r="AA13" i="30"/>
  <c r="BZ10" i="30"/>
  <c r="BV10" i="30"/>
  <c r="BR10" i="30"/>
  <c r="AM13" i="30"/>
  <c r="AJ13" i="30"/>
  <c r="Z13" i="30"/>
  <c r="BU10" i="30"/>
  <c r="BY9" i="30"/>
  <c r="CB9" i="30"/>
  <c r="BP11" i="30"/>
  <c r="CF10" i="30"/>
  <c r="BZ9" i="30"/>
  <c r="AQ13" i="30"/>
  <c r="AN13" i="30"/>
  <c r="AD13" i="30"/>
  <c r="BV11" i="30"/>
  <c r="BS9" i="30"/>
  <c r="CO12" i="30"/>
  <c r="BN14" i="30"/>
  <c r="AR14" i="30"/>
  <c r="AS14" i="30" s="1"/>
  <c r="W15" i="30"/>
  <c r="AJ15" i="26"/>
  <c r="AN15" i="26"/>
  <c r="AA15" i="26"/>
  <c r="AK15" i="26"/>
  <c r="AE15" i="26"/>
  <c r="AO15" i="26"/>
  <c r="Z15" i="26"/>
  <c r="AI15" i="26"/>
  <c r="AC15" i="26"/>
  <c r="AD15" i="26"/>
  <c r="AM15" i="26"/>
  <c r="AF15" i="26"/>
  <c r="AG15" i="26"/>
  <c r="AH15" i="26"/>
  <c r="AQ15" i="26"/>
  <c r="AP15" i="26"/>
  <c r="AB15" i="26"/>
  <c r="AL15" i="26"/>
  <c r="W17" i="26"/>
  <c r="BN16" i="26"/>
  <c r="AR16" i="26"/>
  <c r="BX13" i="20"/>
  <c r="BV12" i="20"/>
  <c r="CA14" i="20"/>
  <c r="BZ14" i="20"/>
  <c r="CD14" i="20"/>
  <c r="BP12" i="20"/>
  <c r="BR13" i="20"/>
  <c r="BZ12" i="20"/>
  <c r="BQ13" i="20"/>
  <c r="BT13" i="20"/>
  <c r="BP13" i="20"/>
  <c r="AH16" i="20"/>
  <c r="BS12" i="20"/>
  <c r="CA12" i="20"/>
  <c r="BW14" i="20"/>
  <c r="BW13" i="20"/>
  <c r="CE12" i="20"/>
  <c r="BS13" i="20"/>
  <c r="AK16" i="20"/>
  <c r="AL16" i="20"/>
  <c r="AB16" i="20"/>
  <c r="CD12" i="20"/>
  <c r="BV13" i="20"/>
  <c r="CE13" i="20"/>
  <c r="CF12" i="20"/>
  <c r="AP16" i="20"/>
  <c r="CB13" i="20"/>
  <c r="BQ12" i="20"/>
  <c r="CB12" i="20"/>
  <c r="CD13" i="20"/>
  <c r="BR12" i="20"/>
  <c r="AG16" i="20"/>
  <c r="AA16" i="20"/>
  <c r="AJ16" i="20"/>
  <c r="CC14" i="20"/>
  <c r="BU13" i="20"/>
  <c r="CG13" i="20"/>
  <c r="BU12" i="20"/>
  <c r="AO16" i="20"/>
  <c r="AF16" i="20"/>
  <c r="BQ14" i="20"/>
  <c r="BX14" i="20"/>
  <c r="CG12" i="20"/>
  <c r="BR14" i="20"/>
  <c r="BP14" i="20"/>
  <c r="AC16" i="20"/>
  <c r="AE16" i="20"/>
  <c r="AN16" i="20"/>
  <c r="BY14" i="20"/>
  <c r="CE14" i="20"/>
  <c r="AD16" i="20"/>
  <c r="BU14" i="20"/>
  <c r="BT14" i="20"/>
  <c r="CC12" i="20"/>
  <c r="BZ13" i="20"/>
  <c r="BY12" i="20"/>
  <c r="CG14" i="20"/>
  <c r="CF14" i="20"/>
  <c r="AI16" i="20"/>
  <c r="CA13" i="20"/>
  <c r="BT12" i="20"/>
  <c r="AQ16" i="20"/>
  <c r="BV14" i="20"/>
  <c r="CB14" i="20"/>
  <c r="BS14" i="20"/>
  <c r="BW12" i="20"/>
  <c r="CC13" i="20"/>
  <c r="CF13" i="20"/>
  <c r="BX12" i="20"/>
  <c r="BY13" i="20"/>
  <c r="Z16" i="20"/>
  <c r="AM16" i="20"/>
  <c r="CO15" i="20"/>
  <c r="CR12" i="20"/>
  <c r="BN17" i="20"/>
  <c r="W18" i="20"/>
  <c r="AR17" i="20"/>
  <c r="AS17" i="20" s="1"/>
  <c r="BG14" i="15"/>
  <c r="BI13" i="15"/>
  <c r="BE12" i="15"/>
  <c r="BH14" i="15"/>
  <c r="BH13" i="15"/>
  <c r="BB12" i="15"/>
  <c r="BE13" i="15"/>
  <c r="AM15" i="15"/>
  <c r="AN15" i="15"/>
  <c r="AL15" i="15"/>
  <c r="AB15" i="15"/>
  <c r="AQ15" i="15"/>
  <c r="AF15" i="15"/>
  <c r="AC15" i="15"/>
  <c r="AP15" i="15"/>
  <c r="AG15" i="15"/>
  <c r="AH15" i="15"/>
  <c r="AA15" i="15"/>
  <c r="AK15" i="15"/>
  <c r="AJ15" i="15"/>
  <c r="AD15" i="15"/>
  <c r="AE15" i="15"/>
  <c r="AO15" i="15"/>
  <c r="AI15" i="15"/>
  <c r="Z15" i="15"/>
  <c r="BC13" i="15"/>
  <c r="BH12" i="15"/>
  <c r="BD12" i="15"/>
  <c r="BG13" i="15"/>
  <c r="BF13" i="15"/>
  <c r="BE14" i="15"/>
  <c r="AY14" i="15"/>
  <c r="AW13" i="15"/>
  <c r="BC12" i="15"/>
  <c r="BD13" i="15"/>
  <c r="BI12" i="15"/>
  <c r="BL13" i="15"/>
  <c r="BM14" i="15"/>
  <c r="AV14" i="15"/>
  <c r="AW12" i="15"/>
  <c r="BM12" i="15"/>
  <c r="AZ12" i="15"/>
  <c r="BG12" i="15"/>
  <c r="CM9" i="15"/>
  <c r="BI14" i="15"/>
  <c r="BK12" i="15"/>
  <c r="AY12" i="15"/>
  <c r="BF12" i="15"/>
  <c r="CH15" i="15"/>
  <c r="AS15" i="15"/>
  <c r="CI15" i="15" s="1"/>
  <c r="AR16" i="15"/>
  <c r="AS16" i="15" s="1"/>
  <c r="BN16" i="15"/>
  <c r="W17" i="15"/>
  <c r="BJ12" i="15"/>
  <c r="BC14" i="15"/>
  <c r="BD14" i="15"/>
  <c r="AX12" i="15"/>
  <c r="AV13" i="15"/>
  <c r="AZ13" i="15"/>
  <c r="CQ12" i="15"/>
  <c r="BK13" i="15"/>
  <c r="CP12" i="15"/>
  <c r="BF14" i="15"/>
  <c r="BA14" i="15"/>
  <c r="BJ13" i="15"/>
  <c r="AX14" i="15"/>
  <c r="BM13" i="15"/>
  <c r="AY13" i="15"/>
  <c r="BA12" i="15"/>
  <c r="BL12" i="15"/>
  <c r="AX13" i="15"/>
  <c r="BK14" i="15"/>
  <c r="BL14" i="15"/>
  <c r="BB14" i="15"/>
  <c r="BA13" i="15"/>
  <c r="AV12" i="15"/>
  <c r="BB13" i="15"/>
  <c r="BJ14" i="15"/>
  <c r="AW14" i="15"/>
  <c r="AZ14" i="15"/>
  <c r="CM9" i="11"/>
  <c r="AW12" i="11"/>
  <c r="BI13" i="11"/>
  <c r="BE13" i="11"/>
  <c r="BD14" i="11"/>
  <c r="BI12" i="11"/>
  <c r="BJ14" i="11"/>
  <c r="BA12" i="11"/>
  <c r="BH12" i="11"/>
  <c r="AD15" i="11"/>
  <c r="AG15" i="11"/>
  <c r="Z15" i="11"/>
  <c r="AK15" i="11"/>
  <c r="AC15" i="11"/>
  <c r="AP15" i="11"/>
  <c r="AB15" i="11"/>
  <c r="AO15" i="11"/>
  <c r="AQ15" i="11"/>
  <c r="AA15" i="11"/>
  <c r="AF15" i="11"/>
  <c r="AE15" i="11"/>
  <c r="AJ15" i="11"/>
  <c r="AL15" i="11"/>
  <c r="AI15" i="11"/>
  <c r="AN15" i="11"/>
  <c r="AH15" i="11"/>
  <c r="AM15" i="11"/>
  <c r="BM13" i="11"/>
  <c r="BD13" i="11"/>
  <c r="AZ14" i="11"/>
  <c r="BM14" i="11"/>
  <c r="BJ13" i="11"/>
  <c r="AV13" i="11"/>
  <c r="BG12" i="11"/>
  <c r="BL13" i="11"/>
  <c r="BG13" i="11"/>
  <c r="BN16" i="11"/>
  <c r="W17" i="11"/>
  <c r="AR16" i="11"/>
  <c r="AS16" i="11" s="1"/>
  <c r="BH14" i="11"/>
  <c r="BK14" i="11"/>
  <c r="BF13" i="11"/>
  <c r="BB14" i="11"/>
  <c r="BC14" i="11"/>
  <c r="BD12" i="11"/>
  <c r="BE12" i="11"/>
  <c r="AY12" i="11"/>
  <c r="BC12" i="11"/>
  <c r="AZ12" i="11"/>
  <c r="BI14" i="11"/>
  <c r="BF14" i="11"/>
  <c r="CQ12" i="11"/>
  <c r="AV12" i="11"/>
  <c r="BF12" i="11"/>
  <c r="BC13" i="11"/>
  <c r="AX13" i="11"/>
  <c r="BK12" i="11"/>
  <c r="BH13" i="11"/>
  <c r="AY13" i="11"/>
  <c r="CP12" i="11"/>
  <c r="AX14" i="11"/>
  <c r="AV14" i="11"/>
  <c r="BM12" i="11"/>
  <c r="BA13" i="11"/>
  <c r="BJ12" i="11"/>
  <c r="BB13" i="11"/>
  <c r="BB12" i="11"/>
  <c r="AZ13" i="11"/>
  <c r="BL14" i="11"/>
  <c r="BA14" i="11"/>
  <c r="BE14" i="11"/>
  <c r="BK13" i="11"/>
  <c r="AX12" i="11"/>
  <c r="AW13" i="11"/>
  <c r="BL12" i="11"/>
  <c r="AS15" i="11"/>
  <c r="CI15" i="11" s="1"/>
  <c r="CH15" i="11"/>
  <c r="AY14" i="11"/>
  <c r="AW14" i="11"/>
  <c r="BG14" i="11"/>
  <c r="BS14" i="1"/>
  <c r="CB14" i="1"/>
  <c r="CG15" i="1"/>
  <c r="CE13" i="1"/>
  <c r="CF13" i="1"/>
  <c r="CB12" i="1"/>
  <c r="CC14" i="1"/>
  <c r="CF12" i="1"/>
  <c r="CB13" i="1"/>
  <c r="BX13" i="1"/>
  <c r="BZ12" i="1"/>
  <c r="BP14" i="1"/>
  <c r="CE15" i="1"/>
  <c r="CE12" i="1"/>
  <c r="CA14" i="1"/>
  <c r="BR13" i="1"/>
  <c r="BT15" i="1"/>
  <c r="BW14" i="1"/>
  <c r="BY14" i="1"/>
  <c r="BV13" i="1"/>
  <c r="CC12" i="1"/>
  <c r="BV15" i="1"/>
  <c r="BZ14" i="1"/>
  <c r="BX12" i="1"/>
  <c r="CC15" i="1"/>
  <c r="BY13" i="1"/>
  <c r="BR14" i="1"/>
  <c r="BZ15" i="1"/>
  <c r="BQ13" i="1"/>
  <c r="CD12" i="1"/>
  <c r="BU14" i="1"/>
  <c r="CG13" i="1"/>
  <c r="BU13" i="1"/>
  <c r="BQ12" i="1"/>
  <c r="CC13" i="1"/>
  <c r="BP15" i="1"/>
  <c r="BX15" i="1"/>
  <c r="BQ15" i="1"/>
  <c r="BS12" i="1"/>
  <c r="BW15" i="1"/>
  <c r="BS13" i="1"/>
  <c r="BY15" i="1"/>
  <c r="BX14" i="1"/>
  <c r="BY12" i="1"/>
  <c r="CA13" i="1"/>
  <c r="BW13" i="1"/>
  <c r="BU15" i="1"/>
  <c r="CB15" i="1"/>
  <c r="BU12" i="1"/>
  <c r="BR12" i="1"/>
  <c r="BW12" i="1"/>
  <c r="CA12" i="1"/>
  <c r="CD13" i="1"/>
  <c r="CG12" i="1"/>
  <c r="CD14" i="1"/>
  <c r="BQ14" i="1"/>
  <c r="CG14" i="1"/>
  <c r="CF15" i="1"/>
  <c r="CA15" i="1"/>
  <c r="BV14" i="1"/>
  <c r="BT12" i="1"/>
  <c r="BP13" i="1"/>
  <c r="BZ13" i="1"/>
  <c r="BR15" i="1"/>
  <c r="CD15" i="1"/>
  <c r="BT13" i="1"/>
  <c r="BT14" i="1"/>
  <c r="CE14" i="1"/>
  <c r="CF14" i="1"/>
  <c r="BS15" i="1"/>
  <c r="BV12" i="1"/>
  <c r="BP12" i="1"/>
  <c r="CR12" i="1"/>
  <c r="BV3" i="1"/>
  <c r="AO16" i="15" a="1"/>
  <c r="AA16" i="26" a="1"/>
  <c r="CB13" i="11" a="1"/>
  <c r="CB14" i="15" a="1"/>
  <c r="AG16" i="15" a="1"/>
  <c r="AH16" i="11" a="1"/>
  <c r="AI16" i="26" a="1"/>
  <c r="AJ17" i="20" a="1"/>
  <c r="AI16" i="15" a="1"/>
  <c r="AJ14" i="30" a="1"/>
  <c r="AI16" i="11" a="1"/>
  <c r="AK16" i="26" a="1"/>
  <c r="AO16" i="26" a="1"/>
  <c r="BX12" i="15" a="1"/>
  <c r="AE14" i="30" a="1"/>
  <c r="CB13" i="15" a="1"/>
  <c r="AD16" i="26" a="1"/>
  <c r="AJ16" i="11" a="1"/>
  <c r="BV12" i="11" a="1"/>
  <c r="CF13" i="15" a="1"/>
  <c r="AB17" i="20" a="1"/>
  <c r="AM16" i="15" a="1"/>
  <c r="CA13" i="11" a="1"/>
  <c r="CF12" i="15" a="1"/>
  <c r="BV13" i="11" a="1"/>
  <c r="AJ16" i="26" a="1"/>
  <c r="BY12" i="15" a="1"/>
  <c r="AD14" i="30" a="1"/>
  <c r="BP13" i="15" a="1"/>
  <c r="CA12" i="15" a="1"/>
  <c r="BR13" i="11" a="1"/>
  <c r="CC13" i="15" a="1"/>
  <c r="AA16" i="15" a="1"/>
  <c r="BR14" i="15" a="1"/>
  <c r="CE14" i="11" a="1"/>
  <c r="BT13" i="15" a="1"/>
  <c r="BV13" i="15" a="1"/>
  <c r="AA17" i="20" a="1"/>
  <c r="AQ16" i="26" a="1"/>
  <c r="BP12" i="15" a="1"/>
  <c r="AE16" i="26" a="1"/>
  <c r="BV14" i="15" a="1"/>
  <c r="AN17" i="20" a="1"/>
  <c r="BV14" i="11" a="1"/>
  <c r="BW14" i="11" a="1"/>
  <c r="AC17" i="20" a="1"/>
  <c r="AN16" i="26" a="1"/>
  <c r="BY13" i="11" a="1"/>
  <c r="AP16" i="26" a="1"/>
  <c r="CF13" i="11" a="1"/>
  <c r="CC12" i="15" a="1"/>
  <c r="Z14" i="30" a="1"/>
  <c r="AK16" i="15" a="1"/>
  <c r="Z16" i="15" a="1"/>
  <c r="BS13" i="15" a="1"/>
  <c r="AM17" i="20" a="1"/>
  <c r="AL16" i="26" a="1"/>
  <c r="AE16" i="15" a="1"/>
  <c r="BR14" i="11" a="1"/>
  <c r="AA14" i="30" a="1"/>
  <c r="BP12" i="11" a="1"/>
  <c r="AI17" i="20" a="1"/>
  <c r="CF14" i="11" a="1"/>
  <c r="AP16" i="11" a="1"/>
  <c r="CG13" i="15" a="1"/>
  <c r="BT14" i="11" a="1"/>
  <c r="AM16" i="26" a="1"/>
  <c r="BZ14" i="15" a="1"/>
  <c r="BZ13" i="15" a="1"/>
  <c r="AN16" i="15" a="1"/>
  <c r="AF17" i="20" a="1"/>
  <c r="CF12" i="11" a="1"/>
  <c r="Z17" i="20" a="1"/>
  <c r="AI14" i="30" a="1"/>
  <c r="AB16" i="11" a="1"/>
  <c r="BT12" i="15" a="1"/>
  <c r="AB16" i="26" a="1"/>
  <c r="AL16" i="11" a="1"/>
  <c r="AE17" i="20" a="1"/>
  <c r="AL16" i="15" a="1"/>
  <c r="BU13" i="15" a="1"/>
  <c r="AG16" i="26" a="1"/>
  <c r="Z16" i="11" a="1"/>
  <c r="AD16" i="15" a="1"/>
  <c r="AF16" i="15" a="1"/>
  <c r="BU12" i="15" a="1"/>
  <c r="AM14" i="30" a="1"/>
  <c r="AD16" i="11" a="1"/>
  <c r="BZ14" i="11" a="1"/>
  <c r="AQ14" i="30" a="1"/>
  <c r="AL17" i="20" a="1"/>
  <c r="AP14" i="30" a="1"/>
  <c r="AJ16" i="15" a="1"/>
  <c r="AM16" i="11" a="1"/>
  <c r="AB16" i="15" a="1"/>
  <c r="CC14" i="15" a="1"/>
  <c r="AG16" i="11" a="1"/>
  <c r="CB12" i="15" a="1"/>
  <c r="CE12" i="15" a="1"/>
  <c r="AN14" i="30" a="1"/>
  <c r="AG14" i="30" a="1"/>
  <c r="AF16" i="26" a="1"/>
  <c r="AH14" i="30" a="1"/>
  <c r="AQ16" i="15" a="1"/>
  <c r="AA16" i="11" a="1"/>
  <c r="BX12" i="11" a="1"/>
  <c r="AB14" i="30" a="1"/>
  <c r="BZ13" i="11" a="1"/>
  <c r="BP14" i="11" a="1"/>
  <c r="BW13" i="15" a="1"/>
  <c r="AK16" i="11" a="1"/>
  <c r="AE16" i="11" a="1"/>
  <c r="AO17" i="20" a="1"/>
  <c r="BQ12" i="11" a="1"/>
  <c r="BU14" i="11" a="1"/>
  <c r="BY13" i="15" a="1"/>
  <c r="AP16" i="15" a="1"/>
  <c r="BQ13" i="11" a="1"/>
  <c r="AN16" i="11" a="1"/>
  <c r="AD17" i="20" a="1"/>
  <c r="AG17" i="20" a="1"/>
  <c r="CA13" i="15" a="1"/>
  <c r="BX14" i="11" a="1"/>
  <c r="AH17" i="20" a="1"/>
  <c r="AO16" i="11" a="1"/>
  <c r="AL14" i="30" a="1"/>
  <c r="AP17" i="20" a="1"/>
  <c r="AC14" i="30" a="1"/>
  <c r="AF14" i="30" a="1"/>
  <c r="CG13" i="11" a="1"/>
  <c r="BS13" i="11" a="1"/>
  <c r="BT13" i="11" a="1"/>
  <c r="AH16" i="15" a="1"/>
  <c r="AQ17" i="20" a="1"/>
  <c r="AK14" i="30" a="1"/>
  <c r="AC16" i="15" a="1"/>
  <c r="CC14" i="11" a="1"/>
  <c r="AF16" i="11" a="1"/>
  <c r="CE13" i="15" a="1"/>
  <c r="CC13" i="11" a="1"/>
  <c r="Z16" i="26" a="1"/>
  <c r="AC16" i="11" a="1"/>
  <c r="CC12" i="11" a="1"/>
  <c r="CA12" i="11" a="1"/>
  <c r="BX13" i="11" a="1"/>
  <c r="BX13" i="15" a="1"/>
  <c r="AO14" i="30" a="1"/>
  <c r="AC16" i="26" a="1"/>
  <c r="CD14" i="11" a="1"/>
  <c r="AQ16" i="11" a="1"/>
  <c r="AH16" i="26" a="1"/>
  <c r="BW12" i="15" a="1"/>
  <c r="AK17" i="20" a="1"/>
  <c r="CG14" i="15" a="1"/>
  <c r="CD14" i="15" a="1"/>
  <c r="BZ12" i="11" a="1"/>
  <c r="BY14" i="15" a="1"/>
  <c r="BW14" i="15" a="1"/>
  <c r="BQ14" i="15" a="1"/>
  <c r="BS12" i="11" a="1"/>
  <c r="BY14" i="11" a="1"/>
  <c r="BQ12" i="15" a="1"/>
  <c r="BX14" i="15" a="1"/>
  <c r="CE14" i="15" a="1"/>
  <c r="BU12" i="11" a="1"/>
  <c r="BW12" i="11" a="1"/>
  <c r="CA14" i="11" a="1"/>
  <c r="CG12" i="15" a="1"/>
  <c r="CF14" i="15" a="1"/>
  <c r="BT12" i="11" a="1"/>
  <c r="BV12" i="15" a="1"/>
  <c r="BY12" i="11" a="1"/>
  <c r="BP14" i="15" a="1"/>
  <c r="BR13" i="15" a="1"/>
  <c r="CG14" i="11" a="1"/>
  <c r="CG12" i="11" a="1"/>
  <c r="BS14" i="15" a="1"/>
  <c r="BT14" i="15" a="1"/>
  <c r="CB14" i="11" a="1"/>
  <c r="CE13" i="11" a="1"/>
  <c r="BQ13" i="15" a="1"/>
  <c r="BR12" i="15" a="1"/>
  <c r="CB12" i="11" a="1"/>
  <c r="CE12" i="11" a="1"/>
  <c r="BR12" i="11" a="1"/>
  <c r="CD12" i="15" a="1"/>
  <c r="BS14" i="11" a="1"/>
  <c r="BS12" i="15" a="1"/>
  <c r="BW13" i="11" a="1"/>
  <c r="BQ14" i="11" a="1"/>
  <c r="BZ12" i="15" a="1"/>
  <c r="BU14" i="15" a="1"/>
  <c r="CD13" i="11" a="1"/>
  <c r="BU13" i="11" a="1"/>
  <c r="CA14" i="15" a="1"/>
  <c r="CD13" i="15" a="1"/>
  <c r="BP13" i="11" a="1"/>
  <c r="CD12" i="11" a="1"/>
  <c r="AE14" i="30" l="1"/>
  <c r="AO14" i="30"/>
  <c r="AF14" i="30"/>
  <c r="AI14" i="30"/>
  <c r="Z14" i="30"/>
  <c r="AM14" i="30"/>
  <c r="AJ14" i="30"/>
  <c r="AQ14" i="30"/>
  <c r="AH14" i="30"/>
  <c r="AA14" i="30"/>
  <c r="AK14" i="30"/>
  <c r="AD14" i="30"/>
  <c r="AN14" i="30"/>
  <c r="AL14" i="30"/>
  <c r="AB14" i="30"/>
  <c r="AC14" i="30"/>
  <c r="AP14" i="30"/>
  <c r="AG14" i="30"/>
  <c r="AR15" i="30"/>
  <c r="AS15" i="30" s="1"/>
  <c r="W16" i="30"/>
  <c r="BN15" i="30"/>
  <c r="CL9" i="30"/>
  <c r="BH13" i="26"/>
  <c r="BL15" i="26"/>
  <c r="BE15" i="26"/>
  <c r="BF12" i="26"/>
  <c r="BL12" i="26"/>
  <c r="BK12" i="26"/>
  <c r="AX12" i="26"/>
  <c r="AN16" i="26"/>
  <c r="AH16" i="26"/>
  <c r="AD16" i="26"/>
  <c r="AB16" i="26"/>
  <c r="AL16" i="26"/>
  <c r="AC16" i="26"/>
  <c r="AP16" i="26"/>
  <c r="AJ16" i="26"/>
  <c r="AA16" i="26"/>
  <c r="AG16" i="26"/>
  <c r="AE16" i="26"/>
  <c r="AK16" i="26"/>
  <c r="AQ16" i="26"/>
  <c r="AI16" i="26"/>
  <c r="AO16" i="26"/>
  <c r="AF16" i="26"/>
  <c r="AM16" i="26"/>
  <c r="Z16" i="26"/>
  <c r="BM13" i="26"/>
  <c r="AY13" i="26"/>
  <c r="AY12" i="26"/>
  <c r="AW12" i="26"/>
  <c r="BM14" i="26"/>
  <c r="BG14" i="26"/>
  <c r="BM15" i="26"/>
  <c r="AV15" i="26"/>
  <c r="BE12" i="26"/>
  <c r="AX13" i="26"/>
  <c r="BI13" i="26"/>
  <c r="AZ12" i="26"/>
  <c r="BC13" i="26"/>
  <c r="BD14" i="26"/>
  <c r="BF13" i="26"/>
  <c r="AZ14" i="26"/>
  <c r="BB14" i="26"/>
  <c r="BJ14" i="26"/>
  <c r="AR17" i="26"/>
  <c r="AS17" i="26" s="1"/>
  <c r="BN17" i="26"/>
  <c r="W18" i="26"/>
  <c r="BD15" i="26"/>
  <c r="BK15" i="26"/>
  <c r="BE14" i="26"/>
  <c r="CP12" i="26"/>
  <c r="BG12" i="26"/>
  <c r="BL14" i="26"/>
  <c r="AW13" i="26"/>
  <c r="BJ13" i="26"/>
  <c r="CH16" i="26"/>
  <c r="AS16" i="26"/>
  <c r="CI16" i="26" s="1"/>
  <c r="BC15" i="26"/>
  <c r="BA15" i="26"/>
  <c r="BH14" i="26"/>
  <c r="BJ12" i="26"/>
  <c r="BI14" i="26"/>
  <c r="BA13" i="26"/>
  <c r="BB13" i="26"/>
  <c r="AV13" i="26"/>
  <c r="BH12" i="26"/>
  <c r="BB15" i="26"/>
  <c r="BG15" i="26"/>
  <c r="BK14" i="26"/>
  <c r="BF14" i="26"/>
  <c r="AV14" i="26"/>
  <c r="BA14" i="26"/>
  <c r="BL13" i="26"/>
  <c r="BK13" i="26"/>
  <c r="AZ13" i="26"/>
  <c r="BC14" i="26"/>
  <c r="BI15" i="26"/>
  <c r="AW15" i="26"/>
  <c r="AY14" i="26"/>
  <c r="BB12" i="26"/>
  <c r="AX14" i="26"/>
  <c r="BC12" i="26"/>
  <c r="BA12" i="26"/>
  <c r="AV12" i="26"/>
  <c r="BE13" i="26"/>
  <c r="BH15" i="26"/>
  <c r="AZ15" i="26"/>
  <c r="BJ15" i="26"/>
  <c r="BD12" i="26"/>
  <c r="AW14" i="26"/>
  <c r="BM12" i="26"/>
  <c r="CQ12" i="26"/>
  <c r="BD13" i="26"/>
  <c r="BI12" i="26"/>
  <c r="BG13" i="26"/>
  <c r="AX15" i="26"/>
  <c r="AY15" i="26"/>
  <c r="BF15" i="26"/>
  <c r="CL12" i="20"/>
  <c r="CM12" i="20" s="1"/>
  <c r="AQ17" i="20"/>
  <c r="AN17" i="20"/>
  <c r="AL17" i="20"/>
  <c r="AC17" i="20"/>
  <c r="AP17" i="20"/>
  <c r="AK17" i="20"/>
  <c r="AA17" i="20"/>
  <c r="AH17" i="20"/>
  <c r="AB17" i="20"/>
  <c r="AO17" i="20"/>
  <c r="AE17" i="20"/>
  <c r="AG17" i="20"/>
  <c r="AF17" i="20"/>
  <c r="Z17" i="20"/>
  <c r="AI17" i="20"/>
  <c r="AJ17" i="20"/>
  <c r="AD17" i="20"/>
  <c r="AM17" i="20"/>
  <c r="AR18" i="20"/>
  <c r="BN18" i="20"/>
  <c r="W19" i="20"/>
  <c r="CA14" i="15"/>
  <c r="CC13" i="15"/>
  <c r="BY12" i="15"/>
  <c r="CR12" i="15"/>
  <c r="BY13" i="15"/>
  <c r="BV12" i="15"/>
  <c r="CB13" i="15"/>
  <c r="CB14" i="15"/>
  <c r="BU13" i="15"/>
  <c r="BS14" i="15"/>
  <c r="BP13" i="15"/>
  <c r="CE12" i="15"/>
  <c r="CF14" i="15"/>
  <c r="CD13" i="15"/>
  <c r="BR12" i="15"/>
  <c r="AH16" i="15"/>
  <c r="AI16" i="15"/>
  <c r="CC14" i="15"/>
  <c r="CG14" i="15"/>
  <c r="BZ13" i="15"/>
  <c r="CG13" i="15"/>
  <c r="AL16" i="15"/>
  <c r="AA16" i="15"/>
  <c r="AJ16" i="15"/>
  <c r="BP14" i="15"/>
  <c r="BT14" i="15"/>
  <c r="CE14" i="15"/>
  <c r="BU14" i="15"/>
  <c r="BX14" i="15"/>
  <c r="AC16" i="15"/>
  <c r="AM16" i="15"/>
  <c r="CF13" i="15"/>
  <c r="CA13" i="15"/>
  <c r="BQ12" i="15"/>
  <c r="BQ14" i="15"/>
  <c r="BR13" i="15"/>
  <c r="BZ14" i="15"/>
  <c r="BW14" i="15"/>
  <c r="AG16" i="15"/>
  <c r="AQ16" i="15"/>
  <c r="CC12" i="15"/>
  <c r="BX12" i="15"/>
  <c r="BR14" i="15"/>
  <c r="AN16" i="15"/>
  <c r="CD14" i="15"/>
  <c r="CF12" i="15"/>
  <c r="CD12" i="15"/>
  <c r="AK16" i="15"/>
  <c r="CA12" i="15"/>
  <c r="BX13" i="15"/>
  <c r="CB12" i="15"/>
  <c r="BS12" i="15"/>
  <c r="BV14" i="15"/>
  <c r="AE16" i="15"/>
  <c r="BY14" i="15"/>
  <c r="BV13" i="15"/>
  <c r="BU12" i="15"/>
  <c r="CE13" i="15"/>
  <c r="AD16" i="15"/>
  <c r="AO16" i="15"/>
  <c r="AB16" i="15"/>
  <c r="BT12" i="15"/>
  <c r="BW12" i="15"/>
  <c r="BW13" i="15"/>
  <c r="BT13" i="15"/>
  <c r="AP16" i="15"/>
  <c r="BP12" i="15"/>
  <c r="BS13" i="15"/>
  <c r="Z16" i="15"/>
  <c r="AF16" i="15"/>
  <c r="BZ12" i="15"/>
  <c r="CG12" i="15"/>
  <c r="BQ13" i="15"/>
  <c r="CO15" i="15"/>
  <c r="BN17" i="15"/>
  <c r="W18" i="15"/>
  <c r="AR17" i="15"/>
  <c r="AS17" i="15" s="1"/>
  <c r="BQ12" i="11"/>
  <c r="BY13" i="11"/>
  <c r="CC13" i="11"/>
  <c r="CR12" i="11"/>
  <c r="CB12" i="11"/>
  <c r="CD14" i="11"/>
  <c r="BU12" i="11"/>
  <c r="CC12" i="11"/>
  <c r="BX14" i="11"/>
  <c r="CG12" i="11"/>
  <c r="BP14" i="11"/>
  <c r="BZ12" i="11"/>
  <c r="BY12" i="11"/>
  <c r="AI16" i="11"/>
  <c r="CD13" i="11"/>
  <c r="CF14" i="11"/>
  <c r="BR14" i="11"/>
  <c r="BP12" i="11"/>
  <c r="BX12" i="11"/>
  <c r="AJ16" i="11"/>
  <c r="Z16" i="11"/>
  <c r="AM16" i="11"/>
  <c r="CG14" i="11"/>
  <c r="BW13" i="11"/>
  <c r="AO16" i="11"/>
  <c r="AQ16" i="11"/>
  <c r="CF12" i="11"/>
  <c r="BV12" i="11"/>
  <c r="BS13" i="11"/>
  <c r="BZ14" i="11"/>
  <c r="BV14" i="11"/>
  <c r="AN16" i="11"/>
  <c r="AH16" i="11"/>
  <c r="BX13" i="11"/>
  <c r="AD16" i="11"/>
  <c r="CA14" i="11"/>
  <c r="BV13" i="11"/>
  <c r="CB13" i="11"/>
  <c r="CC14" i="11"/>
  <c r="BZ13" i="11"/>
  <c r="AC16" i="11"/>
  <c r="AL16" i="11"/>
  <c r="CA13" i="11"/>
  <c r="CG13" i="11"/>
  <c r="BY14" i="11"/>
  <c r="BP13" i="11"/>
  <c r="BW14" i="11"/>
  <c r="AF16" i="11"/>
  <c r="BQ14" i="11"/>
  <c r="BR12" i="11"/>
  <c r="CD12" i="11"/>
  <c r="CE12" i="11"/>
  <c r="BT12" i="11"/>
  <c r="CE14" i="11"/>
  <c r="AG16" i="11"/>
  <c r="AP16" i="11"/>
  <c r="CF13" i="11"/>
  <c r="BS12" i="11"/>
  <c r="AB16" i="11"/>
  <c r="AE16" i="11"/>
  <c r="BU14" i="11"/>
  <c r="BT13" i="11"/>
  <c r="BT14" i="11"/>
  <c r="BQ13" i="11"/>
  <c r="BS14" i="11"/>
  <c r="CE13" i="11"/>
  <c r="BU13" i="11"/>
  <c r="BR13" i="11"/>
  <c r="BW12" i="11"/>
  <c r="CB14" i="11"/>
  <c r="AK16" i="11"/>
  <c r="AA16" i="11"/>
  <c r="CA12" i="11"/>
  <c r="W18" i="11"/>
  <c r="BN17" i="11"/>
  <c r="AR17" i="11"/>
  <c r="AS17" i="11" s="1"/>
  <c r="CO15" i="11"/>
  <c r="BC3" i="1"/>
  <c r="AG17" i="11" a="1"/>
  <c r="AD18" i="20" a="1"/>
  <c r="AL15" i="30" a="1"/>
  <c r="AI17" i="11" a="1"/>
  <c r="BS13" i="26" a="1"/>
  <c r="BY13" i="26" a="1"/>
  <c r="AB17" i="11" a="1"/>
  <c r="AQ18" i="20" a="1"/>
  <c r="AA17" i="15" a="1"/>
  <c r="BW14" i="26" a="1"/>
  <c r="AO17" i="15" a="1"/>
  <c r="AF17" i="15" a="1"/>
  <c r="AK17" i="26" a="1"/>
  <c r="AE17" i="11" a="1"/>
  <c r="AJ17" i="15" a="1"/>
  <c r="AB15" i="30" a="1"/>
  <c r="AN18" i="20" a="1"/>
  <c r="CC12" i="26" a="1"/>
  <c r="AF18" i="20" a="1"/>
  <c r="CD13" i="26" a="1"/>
  <c r="CF12" i="26" a="1"/>
  <c r="AC17" i="26" a="1"/>
  <c r="BR13" i="26" a="1"/>
  <c r="AP17" i="11" a="1"/>
  <c r="AI18" i="20" a="1"/>
  <c r="AI15" i="30" a="1"/>
  <c r="AC17" i="15" a="1"/>
  <c r="AN17" i="15" a="1"/>
  <c r="CA13" i="26" a="1"/>
  <c r="AF15" i="30" a="1"/>
  <c r="BT12" i="26" a="1"/>
  <c r="AK15" i="30" a="1"/>
  <c r="AP17" i="15" a="1"/>
  <c r="BY14" i="26" a="1"/>
  <c r="Z17" i="15" a="1"/>
  <c r="AB17" i="26" a="1"/>
  <c r="AE18" i="20" a="1"/>
  <c r="AD17" i="26" a="1"/>
  <c r="BZ14" i="26" a="1"/>
  <c r="AF17" i="11" a="1"/>
  <c r="AA18" i="20" a="1"/>
  <c r="AM17" i="15" a="1"/>
  <c r="AI17" i="26" a="1"/>
  <c r="AO18" i="20" a="1"/>
  <c r="AP17" i="26" a="1"/>
  <c r="AJ15" i="30" a="1"/>
  <c r="AH15" i="30" a="1"/>
  <c r="Z18" i="20" a="1"/>
  <c r="AH17" i="11" a="1"/>
  <c r="AP15" i="30" a="1"/>
  <c r="AM17" i="11" a="1"/>
  <c r="AO15" i="30" a="1"/>
  <c r="CB14" i="26" a="1"/>
  <c r="AJ17" i="11" a="1"/>
  <c r="AI17" i="15" a="1"/>
  <c r="CC13" i="26" a="1"/>
  <c r="AA17" i="26" a="1"/>
  <c r="CA12" i="26" a="1"/>
  <c r="AB18" i="20" a="1"/>
  <c r="AP18" i="20" a="1"/>
  <c r="AF17" i="26" a="1"/>
  <c r="AO17" i="11" a="1"/>
  <c r="AC15" i="30" a="1"/>
  <c r="AG17" i="15" a="1"/>
  <c r="AG15" i="30" a="1"/>
  <c r="AE17" i="26" a="1"/>
  <c r="BX13" i="26" a="1"/>
  <c r="BZ13" i="26" a="1"/>
  <c r="AG18" i="20" a="1"/>
  <c r="CB12" i="26" a="1"/>
  <c r="CG14" i="26" a="1"/>
  <c r="AC17" i="11" a="1"/>
  <c r="CE15" i="26" a="1"/>
  <c r="CA14" i="26" a="1"/>
  <c r="AQ17" i="15" a="1"/>
  <c r="CC15" i="26" a="1"/>
  <c r="BQ12" i="26" a="1"/>
  <c r="AL17" i="15" a="1"/>
  <c r="BQ13" i="26" a="1"/>
  <c r="AK18" i="20" a="1"/>
  <c r="AH18" i="20" a="1"/>
  <c r="Z15" i="30" a="1"/>
  <c r="AQ17" i="11" a="1"/>
  <c r="CD12" i="26" a="1"/>
  <c r="AN17" i="11" a="1"/>
  <c r="AH17" i="26" a="1"/>
  <c r="AK17" i="15" a="1"/>
  <c r="AM18" i="20" a="1"/>
  <c r="CE14" i="26" a="1"/>
  <c r="AM17" i="26" a="1"/>
  <c r="Z17" i="26" a="1"/>
  <c r="AB17" i="15" a="1"/>
  <c r="AC18" i="20" a="1"/>
  <c r="CD14" i="26" a="1"/>
  <c r="AJ17" i="26" a="1"/>
  <c r="AE17" i="15" a="1"/>
  <c r="AD17" i="11" a="1"/>
  <c r="CC14" i="26" a="1"/>
  <c r="BR12" i="26" a="1"/>
  <c r="BS12" i="26" a="1"/>
  <c r="AQ17" i="26" a="1"/>
  <c r="AD17" i="15" a="1"/>
  <c r="CB15" i="26" a="1"/>
  <c r="AA17" i="11" a="1"/>
  <c r="Z17" i="11" a="1"/>
  <c r="BW12" i="26" a="1"/>
  <c r="AQ15" i="30" a="1"/>
  <c r="CD15" i="26" a="1"/>
  <c r="AL17" i="11" a="1"/>
  <c r="AM15" i="30" a="1"/>
  <c r="BR15" i="26" a="1"/>
  <c r="AH17" i="15" a="1"/>
  <c r="AE15" i="30" a="1"/>
  <c r="AK17" i="11" a="1"/>
  <c r="BU15" i="26" a="1"/>
  <c r="AN17" i="26" a="1"/>
  <c r="AJ18" i="20" a="1"/>
  <c r="BY15" i="26" a="1"/>
  <c r="BQ15" i="26" a="1"/>
  <c r="BZ12" i="26" a="1"/>
  <c r="AD15" i="30" a="1"/>
  <c r="CF14" i="26" a="1"/>
  <c r="AL17" i="26" a="1"/>
  <c r="BP12" i="26" a="1"/>
  <c r="CA15" i="26" a="1"/>
  <c r="AN15" i="30" a="1"/>
  <c r="AL18" i="20" a="1"/>
  <c r="BR14" i="26" a="1"/>
  <c r="CE12" i="26" a="1"/>
  <c r="BP15" i="26" a="1"/>
  <c r="CE13" i="26" a="1"/>
  <c r="BP14" i="26" a="1"/>
  <c r="AO17" i="26" a="1"/>
  <c r="AG17" i="26" a="1"/>
  <c r="AA15" i="30" a="1"/>
  <c r="BU13" i="26" a="1"/>
  <c r="BT15" i="26" a="1"/>
  <c r="BX14" i="26" a="1"/>
  <c r="BV13" i="26" a="1"/>
  <c r="CG15" i="26" a="1"/>
  <c r="BS15" i="26" a="1"/>
  <c r="BW15" i="26" a="1"/>
  <c r="CG13" i="26" a="1"/>
  <c r="BV15" i="26" a="1"/>
  <c r="CG12" i="26" a="1"/>
  <c r="BS14" i="26" a="1"/>
  <c r="BU14" i="26" a="1"/>
  <c r="CF13" i="26" a="1"/>
  <c r="CB13" i="26" a="1"/>
  <c r="BZ15" i="26" a="1"/>
  <c r="CF15" i="26" a="1"/>
  <c r="BU12" i="26" a="1"/>
  <c r="BW3" i="1" a="1"/>
  <c r="BW13" i="26" a="1"/>
  <c r="BX15" i="26" a="1"/>
  <c r="BV12" i="26" a="1"/>
  <c r="BP13" i="26" a="1"/>
  <c r="BX12" i="26" a="1"/>
  <c r="BT14" i="26" a="1"/>
  <c r="BQ14" i="26" a="1"/>
  <c r="BY12" i="26" a="1"/>
  <c r="BV14" i="26" a="1"/>
  <c r="BT13" i="26" a="1"/>
  <c r="BD13" i="30" l="1"/>
  <c r="BK13" i="30"/>
  <c r="AY14" i="30"/>
  <c r="BM14" i="30"/>
  <c r="BF13" i="30"/>
  <c r="AV13" i="30"/>
  <c r="AK15" i="30"/>
  <c r="AO15" i="30"/>
  <c r="AA15" i="30"/>
  <c r="AF15" i="30"/>
  <c r="AC15" i="30"/>
  <c r="AE15" i="30"/>
  <c r="AJ15" i="30"/>
  <c r="AG15" i="30"/>
  <c r="AI15" i="30"/>
  <c r="AN15" i="30"/>
  <c r="Z15" i="30"/>
  <c r="AM15" i="30"/>
  <c r="AD15" i="30"/>
  <c r="AQ15" i="30"/>
  <c r="AP15" i="30"/>
  <c r="AB15" i="30"/>
  <c r="AH15" i="30"/>
  <c r="AL15" i="30"/>
  <c r="BH12" i="30"/>
  <c r="BM13" i="30"/>
  <c r="BJ13" i="30"/>
  <c r="AX14" i="30"/>
  <c r="BF14" i="30"/>
  <c r="BA12" i="30"/>
  <c r="CQ12" i="30"/>
  <c r="AY12" i="30"/>
  <c r="BL12" i="30"/>
  <c r="BH14" i="30"/>
  <c r="BI14" i="30"/>
  <c r="AW13" i="30"/>
  <c r="BF12" i="30"/>
  <c r="BD12" i="30"/>
  <c r="CP12" i="30"/>
  <c r="BJ14" i="30"/>
  <c r="AV14" i="30"/>
  <c r="BG12" i="30"/>
  <c r="BM12" i="30"/>
  <c r="AV12" i="30"/>
  <c r="AW12" i="30"/>
  <c r="AX12" i="30"/>
  <c r="BK12" i="30"/>
  <c r="CI15" i="30"/>
  <c r="CH15" i="30"/>
  <c r="BA13" i="30"/>
  <c r="AY13" i="30"/>
  <c r="AZ14" i="30"/>
  <c r="BE14" i="30"/>
  <c r="BJ12" i="30"/>
  <c r="BE12" i="30"/>
  <c r="BH13" i="30"/>
  <c r="BC13" i="30"/>
  <c r="BL13" i="30"/>
  <c r="BC12" i="30"/>
  <c r="BG14" i="30"/>
  <c r="BB14" i="30"/>
  <c r="AZ12" i="30"/>
  <c r="BI12" i="30"/>
  <c r="CM9" i="30"/>
  <c r="BE13" i="30"/>
  <c r="BG13" i="30"/>
  <c r="BC14" i="30"/>
  <c r="AW14" i="30"/>
  <c r="BK14" i="30"/>
  <c r="AZ13" i="30"/>
  <c r="BB12" i="30"/>
  <c r="BI13" i="30"/>
  <c r="W17" i="30"/>
  <c r="W18" i="30" s="1"/>
  <c r="AR16" i="30"/>
  <c r="AS16" i="30" s="1"/>
  <c r="BN16" i="30"/>
  <c r="BB13" i="30"/>
  <c r="AX13" i="30"/>
  <c r="BL14" i="30"/>
  <c r="BD14" i="30"/>
  <c r="BA14" i="30"/>
  <c r="CR12" i="26"/>
  <c r="CB13" i="26"/>
  <c r="BZ12" i="26"/>
  <c r="BY15" i="26"/>
  <c r="CF15" i="26"/>
  <c r="BR12" i="26"/>
  <c r="CE12" i="26"/>
  <c r="CF12" i="26"/>
  <c r="CD12" i="26"/>
  <c r="BZ13" i="26"/>
  <c r="BP12" i="26"/>
  <c r="BW14" i="26"/>
  <c r="CA15" i="26"/>
  <c r="CB14" i="26"/>
  <c r="BQ13" i="26"/>
  <c r="AL17" i="26"/>
  <c r="AO17" i="26"/>
  <c r="AF17" i="26"/>
  <c r="BX14" i="26"/>
  <c r="CA14" i="26"/>
  <c r="CC15" i="26"/>
  <c r="AK17" i="26"/>
  <c r="CG12" i="26"/>
  <c r="BU12" i="26"/>
  <c r="BT13" i="26"/>
  <c r="BV15" i="26"/>
  <c r="BU15" i="26"/>
  <c r="CF14" i="26"/>
  <c r="Z17" i="26"/>
  <c r="AA17" i="26"/>
  <c r="AJ17" i="26"/>
  <c r="BW13" i="26"/>
  <c r="CG14" i="26"/>
  <c r="BQ14" i="26"/>
  <c r="BW12" i="26"/>
  <c r="CE13" i="26"/>
  <c r="CB12" i="26"/>
  <c r="BW15" i="26"/>
  <c r="CA12" i="26"/>
  <c r="AP17" i="26"/>
  <c r="AE17" i="26"/>
  <c r="AN17" i="26"/>
  <c r="BT12" i="26"/>
  <c r="BQ12" i="26"/>
  <c r="BX13" i="26"/>
  <c r="AH17" i="26"/>
  <c r="BZ15" i="26"/>
  <c r="BS15" i="26"/>
  <c r="BX12" i="26"/>
  <c r="BR14" i="26"/>
  <c r="CF13" i="26"/>
  <c r="BP13" i="26"/>
  <c r="AI17" i="26"/>
  <c r="CC13" i="26"/>
  <c r="BS12" i="26"/>
  <c r="BY13" i="26"/>
  <c r="CG15" i="26"/>
  <c r="BR15" i="26"/>
  <c r="CD15" i="26"/>
  <c r="BV12" i="26"/>
  <c r="BU14" i="26"/>
  <c r="BV13" i="26"/>
  <c r="BY14" i="26"/>
  <c r="AD17" i="26"/>
  <c r="AM17" i="26"/>
  <c r="CD14" i="26"/>
  <c r="BR13" i="26"/>
  <c r="BS13" i="26"/>
  <c r="CD13" i="26"/>
  <c r="CA13" i="26"/>
  <c r="BT15" i="26"/>
  <c r="BS14" i="26"/>
  <c r="BP14" i="26"/>
  <c r="BU13" i="26"/>
  <c r="CE15" i="26"/>
  <c r="AC17" i="26"/>
  <c r="AQ17" i="26"/>
  <c r="BV14" i="26"/>
  <c r="BY12" i="26"/>
  <c r="CG13" i="26"/>
  <c r="CE14" i="26"/>
  <c r="AB17" i="26"/>
  <c r="CC12" i="26"/>
  <c r="CB15" i="26"/>
  <c r="BQ15" i="26"/>
  <c r="BZ14" i="26"/>
  <c r="CC14" i="26"/>
  <c r="BX15" i="26"/>
  <c r="AG17" i="26"/>
  <c r="BT14" i="26"/>
  <c r="BP15" i="26"/>
  <c r="AR18" i="26"/>
  <c r="AS18" i="26" s="1"/>
  <c r="BN18" i="26"/>
  <c r="W19" i="26"/>
  <c r="CO16" i="26"/>
  <c r="BF16" i="20"/>
  <c r="BD16" i="20"/>
  <c r="AV15" i="20"/>
  <c r="AY15" i="20"/>
  <c r="BA15" i="20"/>
  <c r="BF17" i="20"/>
  <c r="BD17" i="20"/>
  <c r="AP18" i="20"/>
  <c r="AQ18" i="20"/>
  <c r="AG18" i="20"/>
  <c r="AK18" i="20"/>
  <c r="AA18" i="20"/>
  <c r="AJ18" i="20"/>
  <c r="AD18" i="20"/>
  <c r="AB18" i="20"/>
  <c r="AI18" i="20"/>
  <c r="Z18" i="20"/>
  <c r="AM18" i="20"/>
  <c r="AN18" i="20"/>
  <c r="AH18" i="20"/>
  <c r="AC18" i="20"/>
  <c r="AO18" i="20"/>
  <c r="AF18" i="20"/>
  <c r="AE18" i="20"/>
  <c r="AL18" i="20"/>
  <c r="BK16" i="20"/>
  <c r="AX15" i="20"/>
  <c r="AV16" i="20"/>
  <c r="BC15" i="20"/>
  <c r="BE17" i="20"/>
  <c r="AW17" i="20"/>
  <c r="AW16" i="20"/>
  <c r="BJ15" i="20"/>
  <c r="BG16" i="20"/>
  <c r="AX16" i="20"/>
  <c r="BF15" i="20"/>
  <c r="AV17" i="20"/>
  <c r="AZ15" i="20"/>
  <c r="BK15" i="20"/>
  <c r="BG17" i="20"/>
  <c r="BC16" i="20"/>
  <c r="AZ16" i="20"/>
  <c r="BB17" i="20"/>
  <c r="CP15" i="20"/>
  <c r="BE16" i="20"/>
  <c r="BC17" i="20"/>
  <c r="BJ16" i="20"/>
  <c r="BE15" i="20"/>
  <c r="AR19" i="20"/>
  <c r="AS19" i="20" s="1"/>
  <c r="BN19" i="20"/>
  <c r="W20" i="20"/>
  <c r="BM15" i="20"/>
  <c r="CQ15" i="20"/>
  <c r="BL15" i="20"/>
  <c r="BA17" i="20"/>
  <c r="BH17" i="20"/>
  <c r="BB15" i="20"/>
  <c r="BB16" i="20"/>
  <c r="BH15" i="20"/>
  <c r="AY17" i="20"/>
  <c r="BI16" i="20"/>
  <c r="BA16" i="20"/>
  <c r="BG15" i="20"/>
  <c r="AY16" i="20"/>
  <c r="BI17" i="20"/>
  <c r="BK17" i="20"/>
  <c r="BJ17" i="20"/>
  <c r="BH16" i="20"/>
  <c r="BD15" i="20"/>
  <c r="BL17" i="20"/>
  <c r="AW15" i="20"/>
  <c r="BL16" i="20"/>
  <c r="CH18" i="20"/>
  <c r="AS18" i="20"/>
  <c r="CI18" i="20" s="1"/>
  <c r="BI15" i="20"/>
  <c r="BM16" i="20"/>
  <c r="AZ17" i="20"/>
  <c r="AX17" i="20"/>
  <c r="BM17" i="20"/>
  <c r="Z17" i="15"/>
  <c r="AG17" i="15"/>
  <c r="AQ17" i="15"/>
  <c r="AD17" i="15"/>
  <c r="AP17" i="15"/>
  <c r="AB17" i="15"/>
  <c r="AK17" i="15"/>
  <c r="AJ17" i="15"/>
  <c r="AC17" i="15"/>
  <c r="AL17" i="15"/>
  <c r="AO17" i="15"/>
  <c r="AM17" i="15"/>
  <c r="AN17" i="15"/>
  <c r="AA17" i="15"/>
  <c r="AI17" i="15"/>
  <c r="AF17" i="15"/>
  <c r="AH17" i="15"/>
  <c r="AE17" i="15"/>
  <c r="W19" i="15"/>
  <c r="BN18" i="15"/>
  <c r="AR18" i="15"/>
  <c r="AS18" i="15" s="1"/>
  <c r="CL12" i="15"/>
  <c r="Z17" i="11"/>
  <c r="AN17" i="11"/>
  <c r="AM17" i="11"/>
  <c r="AD17" i="11"/>
  <c r="AO17" i="11"/>
  <c r="AI17" i="11"/>
  <c r="AB17" i="11"/>
  <c r="AL17" i="11"/>
  <c r="AQ17" i="11"/>
  <c r="AC17" i="11"/>
  <c r="AP17" i="11"/>
  <c r="AJ17" i="11"/>
  <c r="AF17" i="11"/>
  <c r="AG17" i="11"/>
  <c r="AE17" i="11"/>
  <c r="AH17" i="11"/>
  <c r="AA17" i="11"/>
  <c r="AK17" i="11"/>
  <c r="AR18" i="11"/>
  <c r="W19" i="11"/>
  <c r="BN18" i="11"/>
  <c r="CL12" i="11"/>
  <c r="BW3" i="1"/>
  <c r="BX16" i="20" a="1"/>
  <c r="CB15" i="20" a="1"/>
  <c r="BW13" i="30" a="1"/>
  <c r="BS15" i="20" a="1"/>
  <c r="AB18" i="11" a="1"/>
  <c r="Z18" i="15" a="1"/>
  <c r="BZ15" i="20" a="1"/>
  <c r="AO18" i="15" a="1"/>
  <c r="AQ18" i="26" a="1"/>
  <c r="CG13" i="30" a="1"/>
  <c r="CC16" i="20" a="1"/>
  <c r="AI18" i="15" a="1"/>
  <c r="CE17" i="20" a="1"/>
  <c r="AN18" i="11" a="1"/>
  <c r="CA12" i="30" a="1"/>
  <c r="Z16" i="30" a="1"/>
  <c r="CC14" i="30" a="1"/>
  <c r="AC18" i="15" a="1"/>
  <c r="CC15" i="20" a="1"/>
  <c r="AD19" i="20" a="1"/>
  <c r="AA18" i="15" a="1"/>
  <c r="AL16" i="30" a="1"/>
  <c r="AG16" i="30" a="1"/>
  <c r="AF18" i="15" a="1"/>
  <c r="BR14" i="30" a="1"/>
  <c r="AN18" i="26" a="1"/>
  <c r="BR13" i="30" a="1"/>
  <c r="CF13" i="30" a="1"/>
  <c r="BT15" i="20" a="1"/>
  <c r="CB14" i="30" a="1"/>
  <c r="AC18" i="11" a="1"/>
  <c r="AB18" i="15" a="1"/>
  <c r="AH18" i="26" a="1"/>
  <c r="AI19" i="20" a="1"/>
  <c r="AJ18" i="26" a="1"/>
  <c r="AI16" i="30" a="1"/>
  <c r="AL18" i="26" a="1"/>
  <c r="AQ18" i="11" a="1"/>
  <c r="AH18" i="15" a="1"/>
  <c r="BY17" i="20" a="1"/>
  <c r="AN16" i="30" a="1"/>
  <c r="CD17" i="20" a="1"/>
  <c r="BY16" i="20" a="1"/>
  <c r="AP16" i="30" a="1"/>
  <c r="BU12" i="30" a="1"/>
  <c r="AK18" i="15" a="1"/>
  <c r="CA14" i="30" a="1"/>
  <c r="AO18" i="26" a="1"/>
  <c r="AK18" i="11" a="1"/>
  <c r="AJ19" i="20" a="1"/>
  <c r="AP18" i="11" a="1"/>
  <c r="AF19" i="20" a="1"/>
  <c r="BV15" i="20" a="1"/>
  <c r="AD18" i="11" a="1"/>
  <c r="CB12" i="30" a="1"/>
  <c r="AB16" i="30" a="1"/>
  <c r="BS13" i="30" a="1"/>
  <c r="BV17" i="20" a="1"/>
  <c r="BU13" i="30" a="1"/>
  <c r="AC16" i="30" a="1"/>
  <c r="AG19" i="20" a="1"/>
  <c r="BW14" i="30" a="1"/>
  <c r="CB16" i="20" a="1"/>
  <c r="AB18" i="26" a="1"/>
  <c r="AP18" i="26" a="1"/>
  <c r="AE18" i="26" a="1"/>
  <c r="AG18" i="26" a="1"/>
  <c r="AC19" i="20" a="1"/>
  <c r="AH16" i="30" a="1"/>
  <c r="Z19" i="20" a="1"/>
  <c r="AO19" i="20" a="1"/>
  <c r="AH19" i="20" a="1"/>
  <c r="BR15" i="20" a="1"/>
  <c r="AE18" i="15" a="1"/>
  <c r="AA18" i="11" a="1"/>
  <c r="BT17" i="20" a="1"/>
  <c r="AI18" i="26" a="1"/>
  <c r="CF15" i="20" a="1"/>
  <c r="CG12" i="30" a="1"/>
  <c r="BT12" i="30" a="1"/>
  <c r="AD16" i="30" a="1"/>
  <c r="AE16" i="30" a="1"/>
  <c r="BQ12" i="30" a="1"/>
  <c r="BS16" i="20" a="1"/>
  <c r="BR17" i="20" a="1"/>
  <c r="AL19" i="20" a="1"/>
  <c r="AM19" i="20" a="1"/>
  <c r="AE18" i="11" a="1"/>
  <c r="BX15" i="20" a="1"/>
  <c r="AF16" i="30" a="1"/>
  <c r="AN19" i="20" a="1"/>
  <c r="AA19" i="20" a="1"/>
  <c r="AL18" i="15" a="1"/>
  <c r="BP14" i="30" a="1"/>
  <c r="AM18" i="15" a="1"/>
  <c r="AO16" i="30" a="1"/>
  <c r="AM18" i="11" a="1"/>
  <c r="BR16" i="20" a="1"/>
  <c r="AG18" i="11" a="1"/>
  <c r="CG15" i="20" a="1"/>
  <c r="BP15" i="20" a="1"/>
  <c r="AD18" i="15" a="1"/>
  <c r="BP12" i="30" a="1"/>
  <c r="CG16" i="20" a="1"/>
  <c r="BS14" i="30" a="1"/>
  <c r="AJ16" i="30" a="1"/>
  <c r="CD13" i="30" a="1"/>
  <c r="CE13" i="30" a="1"/>
  <c r="AF18" i="11" a="1"/>
  <c r="AP18" i="15" a="1"/>
  <c r="AK18" i="26" a="1"/>
  <c r="AQ16" i="30" a="1"/>
  <c r="BV16" i="20" a="1"/>
  <c r="BY13" i="30" a="1"/>
  <c r="Z18" i="11" a="1"/>
  <c r="AK16" i="30" a="1"/>
  <c r="BP17" i="20" a="1"/>
  <c r="AK19" i="20" a="1"/>
  <c r="AE19" i="20" a="1"/>
  <c r="AH18" i="11" a="1"/>
  <c r="BR12" i="30" a="1"/>
  <c r="AN18" i="15" a="1"/>
  <c r="AP19" i="20" a="1"/>
  <c r="BZ12" i="30" a="1"/>
  <c r="BU17" i="20" a="1"/>
  <c r="BV14" i="30" a="1"/>
  <c r="CF14" i="30" a="1"/>
  <c r="CB17" i="20" a="1"/>
  <c r="AA18" i="26" a="1"/>
  <c r="BW15" i="20" a="1"/>
  <c r="AA16" i="30" a="1"/>
  <c r="BP16" i="20" a="1"/>
  <c r="BX13" i="30" a="1"/>
  <c r="BZ14" i="30" a="1"/>
  <c r="BS17" i="20" a="1"/>
  <c r="AJ18" i="11" a="1"/>
  <c r="AO18" i="11" a="1"/>
  <c r="CE12" i="30" a="1"/>
  <c r="CD12" i="30" a="1"/>
  <c r="CD14" i="30" a="1"/>
  <c r="BY14" i="30" a="1"/>
  <c r="BU15" i="20" a="1"/>
  <c r="BT16" i="20" a="1"/>
  <c r="CA16" i="20" a="1"/>
  <c r="BW12" i="30" a="1"/>
  <c r="CG14" i="30" a="1"/>
  <c r="AQ19" i="20" a="1"/>
  <c r="AM16" i="30" a="1"/>
  <c r="CE16" i="20" a="1"/>
  <c r="CA13" i="30" a="1"/>
  <c r="AM18" i="26" a="1"/>
  <c r="AI18" i="11" a="1"/>
  <c r="AB19" i="20" a="1"/>
  <c r="AJ18" i="15" a="1"/>
  <c r="AQ18" i="15" a="1"/>
  <c r="BZ17" i="20" a="1"/>
  <c r="AF18" i="26" a="1"/>
  <c r="AC18" i="26" a="1"/>
  <c r="BQ14" i="30" a="1"/>
  <c r="AL18" i="11" a="1"/>
  <c r="BT14" i="30" a="1"/>
  <c r="Z18" i="26" a="1"/>
  <c r="BQ13" i="30" a="1"/>
  <c r="AD18" i="26" a="1"/>
  <c r="CF12" i="30" a="1"/>
  <c r="AG18" i="15" a="1"/>
  <c r="BV13" i="30" a="1"/>
  <c r="BZ13" i="30" a="1"/>
  <c r="CF17" i="20" a="1"/>
  <c r="CE15" i="20" a="1"/>
  <c r="BV12" i="30" a="1"/>
  <c r="CF16" i="20" a="1"/>
  <c r="BU14" i="30" a="1"/>
  <c r="CC17" i="20" a="1"/>
  <c r="BW17" i="20" a="1"/>
  <c r="BU16" i="20" a="1"/>
  <c r="BX17" i="20" a="1"/>
  <c r="CD16" i="20" a="1"/>
  <c r="CG17" i="20" a="1"/>
  <c r="BY12" i="30" a="1"/>
  <c r="CA17" i="20" a="1"/>
  <c r="BS12" i="30" a="1"/>
  <c r="CD15" i="20" a="1"/>
  <c r="CE14" i="30" a="1"/>
  <c r="CA15" i="20" a="1"/>
  <c r="BX14" i="30" a="1"/>
  <c r="BY15" i="20" a="1"/>
  <c r="CC13" i="30" a="1"/>
  <c r="BW16" i="20" a="1"/>
  <c r="BP13" i="30" a="1"/>
  <c r="BX12" i="30" a="1"/>
  <c r="BT13" i="30" a="1"/>
  <c r="BQ17" i="20" a="1"/>
  <c r="BQ15" i="20" a="1"/>
  <c r="CC12" i="30" a="1"/>
  <c r="BQ16" i="20" a="1"/>
  <c r="CB13" i="30" a="1"/>
  <c r="BZ16" i="20" a="1"/>
  <c r="BX13" i="30" l="1"/>
  <c r="CE13" i="30"/>
  <c r="BP13" i="30"/>
  <c r="BZ13" i="30"/>
  <c r="CG14" i="30"/>
  <c r="BS14" i="30"/>
  <c r="CR12" i="30"/>
  <c r="AM16" i="30"/>
  <c r="AJ16" i="30"/>
  <c r="Z16" i="30"/>
  <c r="CE14" i="30"/>
  <c r="BT12" i="30"/>
  <c r="CD12" i="30"/>
  <c r="CD14" i="30"/>
  <c r="BS12" i="30"/>
  <c r="BQ14" i="30"/>
  <c r="AE16" i="30"/>
  <c r="AH16" i="30"/>
  <c r="BW14" i="30"/>
  <c r="CA14" i="30"/>
  <c r="BT14" i="30"/>
  <c r="BR12" i="30"/>
  <c r="BX12" i="30"/>
  <c r="BU12" i="30"/>
  <c r="AN16" i="30"/>
  <c r="BU14" i="30"/>
  <c r="AQ16" i="30"/>
  <c r="AC16" i="30"/>
  <c r="AL16" i="30"/>
  <c r="CA13" i="30"/>
  <c r="BW12" i="30"/>
  <c r="BS13" i="30"/>
  <c r="BQ12" i="30"/>
  <c r="BZ12" i="30"/>
  <c r="BZ14" i="30"/>
  <c r="BV14" i="30"/>
  <c r="BX14" i="30"/>
  <c r="AG16" i="30"/>
  <c r="AP16" i="30"/>
  <c r="BY13" i="30"/>
  <c r="CF13" i="30"/>
  <c r="BU13" i="30"/>
  <c r="BP12" i="30"/>
  <c r="BQ13" i="30"/>
  <c r="BR14" i="30"/>
  <c r="BY14" i="30"/>
  <c r="CF14" i="30"/>
  <c r="AI16" i="30"/>
  <c r="AK16" i="30"/>
  <c r="CC13" i="30"/>
  <c r="BW13" i="30"/>
  <c r="CG12" i="30"/>
  <c r="CC14" i="30"/>
  <c r="CD13" i="30"/>
  <c r="CE12" i="30"/>
  <c r="BR13" i="30"/>
  <c r="AB16" i="30"/>
  <c r="AO16" i="30"/>
  <c r="BV12" i="30"/>
  <c r="CB13" i="30"/>
  <c r="CA12" i="30"/>
  <c r="CB14" i="30"/>
  <c r="CG13" i="30"/>
  <c r="AA16" i="30"/>
  <c r="AD16" i="30"/>
  <c r="BV13" i="30"/>
  <c r="AF16" i="30"/>
  <c r="BT13" i="30"/>
  <c r="CC12" i="30"/>
  <c r="BY12" i="30"/>
  <c r="BP14" i="30"/>
  <c r="CF12" i="30"/>
  <c r="CB12" i="30"/>
  <c r="CO15" i="30"/>
  <c r="BN17" i="30"/>
  <c r="AR17" i="30"/>
  <c r="AS17" i="30" s="1"/>
  <c r="AC18" i="26"/>
  <c r="AP18" i="26"/>
  <c r="AB18" i="26"/>
  <c r="AK18" i="26"/>
  <c r="AA18" i="26"/>
  <c r="AJ18" i="26"/>
  <c r="AO18" i="26"/>
  <c r="AE18" i="26"/>
  <c r="AN18" i="26"/>
  <c r="Z18" i="26"/>
  <c r="AI18" i="26"/>
  <c r="AG18" i="26"/>
  <c r="AD18" i="26"/>
  <c r="AM18" i="26"/>
  <c r="AF18" i="26"/>
  <c r="AH18" i="26"/>
  <c r="AQ18" i="26"/>
  <c r="AL18" i="26"/>
  <c r="W20" i="26"/>
  <c r="BN19" i="26"/>
  <c r="AR19" i="26"/>
  <c r="CL12" i="26"/>
  <c r="CM12" i="26" s="1"/>
  <c r="BZ16" i="20"/>
  <c r="CR15" i="20"/>
  <c r="BX17" i="20"/>
  <c r="BZ17" i="20"/>
  <c r="BU15" i="20"/>
  <c r="BS15" i="20"/>
  <c r="BP15" i="20"/>
  <c r="BX16" i="20"/>
  <c r="CG16" i="20"/>
  <c r="CF15" i="20"/>
  <c r="AM19" i="20"/>
  <c r="BQ16" i="20"/>
  <c r="AD19" i="20"/>
  <c r="AQ19" i="20"/>
  <c r="CD16" i="20"/>
  <c r="CE15" i="20"/>
  <c r="BQ17" i="20"/>
  <c r="CB16" i="20"/>
  <c r="BS17" i="20"/>
  <c r="CG15" i="20"/>
  <c r="AH19" i="20"/>
  <c r="BW17" i="20"/>
  <c r="BT15" i="20"/>
  <c r="BY17" i="20"/>
  <c r="BX15" i="20"/>
  <c r="CB15" i="20"/>
  <c r="AK19" i="20"/>
  <c r="AB19" i="20"/>
  <c r="BW15" i="20"/>
  <c r="CE17" i="20"/>
  <c r="AO19" i="20"/>
  <c r="AF19" i="20"/>
  <c r="BZ15" i="20"/>
  <c r="CG17" i="20"/>
  <c r="CC17" i="20"/>
  <c r="BV15" i="20"/>
  <c r="AG19" i="20"/>
  <c r="AA19" i="20"/>
  <c r="AJ19" i="20"/>
  <c r="BV17" i="20"/>
  <c r="BR16" i="20"/>
  <c r="BR15" i="20"/>
  <c r="CF17" i="20"/>
  <c r="Z19" i="20"/>
  <c r="CA17" i="20"/>
  <c r="CC16" i="20"/>
  <c r="BY16" i="20"/>
  <c r="BR17" i="20"/>
  <c r="CF16" i="20"/>
  <c r="BS16" i="20"/>
  <c r="CB17" i="20"/>
  <c r="AC19" i="20"/>
  <c r="AE19" i="20"/>
  <c r="AN19" i="20"/>
  <c r="BT16" i="20"/>
  <c r="CA16" i="20"/>
  <c r="CE16" i="20"/>
  <c r="BU16" i="20"/>
  <c r="BY15" i="20"/>
  <c r="CC15" i="20"/>
  <c r="CD17" i="20"/>
  <c r="AL19" i="20"/>
  <c r="BP17" i="20"/>
  <c r="BV16" i="20"/>
  <c r="AP19" i="20"/>
  <c r="BP16" i="20"/>
  <c r="BT17" i="20"/>
  <c r="BQ15" i="20"/>
  <c r="CA15" i="20"/>
  <c r="BU17" i="20"/>
  <c r="AI19" i="20"/>
  <c r="BW16" i="20"/>
  <c r="CD15" i="20"/>
  <c r="CO18" i="20"/>
  <c r="W21" i="20"/>
  <c r="BN20" i="20"/>
  <c r="AR20" i="20"/>
  <c r="AS20" i="20" s="1"/>
  <c r="BE17" i="15"/>
  <c r="AZ16" i="15"/>
  <c r="BG17" i="15"/>
  <c r="CP15" i="15"/>
  <c r="BH15" i="15"/>
  <c r="BE15" i="15"/>
  <c r="AV15" i="15"/>
  <c r="BG15" i="15"/>
  <c r="AB18" i="15"/>
  <c r="AQ18" i="15"/>
  <c r="AD18" i="15"/>
  <c r="AJ18" i="15"/>
  <c r="AC18" i="15"/>
  <c r="AP18" i="15"/>
  <c r="AN18" i="15"/>
  <c r="AA18" i="15"/>
  <c r="AG18" i="15"/>
  <c r="AH18" i="15"/>
  <c r="AL18" i="15"/>
  <c r="AK18" i="15"/>
  <c r="AI18" i="15"/>
  <c r="AO18" i="15"/>
  <c r="AE18" i="15"/>
  <c r="AF18" i="15"/>
  <c r="AM18" i="15"/>
  <c r="Z18" i="15"/>
  <c r="AX17" i="15"/>
  <c r="AW15" i="15"/>
  <c r="BK16" i="15"/>
  <c r="AV16" i="15"/>
  <c r="BK15" i="15"/>
  <c r="BB17" i="15"/>
  <c r="BF17" i="15"/>
  <c r="BI15" i="15"/>
  <c r="CM12" i="15"/>
  <c r="AX15" i="15"/>
  <c r="BF16" i="15"/>
  <c r="BJ17" i="15"/>
  <c r="BL17" i="15"/>
  <c r="AW17" i="15"/>
  <c r="BC15" i="15"/>
  <c r="BD15" i="15"/>
  <c r="BM15" i="15"/>
  <c r="BH16" i="15"/>
  <c r="AZ15" i="15"/>
  <c r="BI17" i="15"/>
  <c r="AZ17" i="15"/>
  <c r="BL15" i="15"/>
  <c r="BI16" i="15"/>
  <c r="AW16" i="15"/>
  <c r="AY16" i="15"/>
  <c r="BJ15" i="15"/>
  <c r="BK17" i="15"/>
  <c r="BM17" i="15"/>
  <c r="BC16" i="15"/>
  <c r="BE16" i="15"/>
  <c r="BA15" i="15"/>
  <c r="BB15" i="15"/>
  <c r="BG16" i="15"/>
  <c r="BM16" i="15"/>
  <c r="BA16" i="15"/>
  <c r="BA17" i="15"/>
  <c r="BH17" i="15"/>
  <c r="BC17" i="15"/>
  <c r="CH18" i="15"/>
  <c r="CI18" i="15"/>
  <c r="AR19" i="15"/>
  <c r="AS19" i="15" s="1"/>
  <c r="BN19" i="15"/>
  <c r="W20" i="15"/>
  <c r="W21" i="15" s="1"/>
  <c r="BD16" i="15"/>
  <c r="CQ15" i="15"/>
  <c r="BL16" i="15"/>
  <c r="BF15" i="15"/>
  <c r="BJ16" i="15"/>
  <c r="AX16" i="15"/>
  <c r="BB16" i="15"/>
  <c r="BD17" i="15"/>
  <c r="AY17" i="15"/>
  <c r="AV17" i="15"/>
  <c r="AY15" i="15"/>
  <c r="CM12" i="11"/>
  <c r="BB15" i="11"/>
  <c r="BH17" i="11"/>
  <c r="BH16" i="11"/>
  <c r="BD17" i="11"/>
  <c r="AW16" i="11"/>
  <c r="BM15" i="11"/>
  <c r="BJ16" i="11"/>
  <c r="AC18" i="11"/>
  <c r="AP18" i="11"/>
  <c r="AG18" i="11"/>
  <c r="AL18" i="11"/>
  <c r="AB18" i="11"/>
  <c r="AO18" i="11"/>
  <c r="AH18" i="11"/>
  <c r="AA18" i="11"/>
  <c r="AF18" i="11"/>
  <c r="AM18" i="11"/>
  <c r="Z18" i="11"/>
  <c r="AK18" i="11"/>
  <c r="AJ18" i="11"/>
  <c r="AD18" i="11"/>
  <c r="AQ18" i="11"/>
  <c r="AE18" i="11"/>
  <c r="AI18" i="11"/>
  <c r="AN18" i="11"/>
  <c r="BA17" i="11"/>
  <c r="AX17" i="11"/>
  <c r="BG15" i="11"/>
  <c r="BF16" i="11"/>
  <c r="BE16" i="11"/>
  <c r="BE15" i="11"/>
  <c r="BC17" i="11"/>
  <c r="BE17" i="11"/>
  <c r="BK16" i="11"/>
  <c r="BA16" i="11"/>
  <c r="BK17" i="11"/>
  <c r="BD15" i="11"/>
  <c r="BA15" i="11"/>
  <c r="BI15" i="11"/>
  <c r="BH15" i="11"/>
  <c r="BF17" i="11"/>
  <c r="AZ17" i="11"/>
  <c r="AX15" i="11"/>
  <c r="BN19" i="11"/>
  <c r="W20" i="11"/>
  <c r="AR19" i="11"/>
  <c r="AS19" i="11" s="1"/>
  <c r="BB17" i="11"/>
  <c r="BL16" i="11"/>
  <c r="BC15" i="11"/>
  <c r="BD16" i="11"/>
  <c r="BC16" i="11"/>
  <c r="CP15" i="11"/>
  <c r="BL17" i="11"/>
  <c r="BI17" i="11"/>
  <c r="AS18" i="11"/>
  <c r="CI18" i="11" s="1"/>
  <c r="CH18" i="11"/>
  <c r="BB16" i="11"/>
  <c r="AY16" i="11"/>
  <c r="AZ16" i="11"/>
  <c r="AY15" i="11"/>
  <c r="CQ15" i="11"/>
  <c r="BG16" i="11"/>
  <c r="BG17" i="11"/>
  <c r="AY17" i="11"/>
  <c r="BJ17" i="11"/>
  <c r="BJ15" i="11"/>
  <c r="AV15" i="11"/>
  <c r="BM16" i="11"/>
  <c r="AX16" i="11"/>
  <c r="BI16" i="11"/>
  <c r="AV16" i="11"/>
  <c r="BF15" i="11"/>
  <c r="AW17" i="11"/>
  <c r="BM17" i="11"/>
  <c r="AV17" i="11"/>
  <c r="BK15" i="11"/>
  <c r="AW15" i="11"/>
  <c r="BL15" i="11"/>
  <c r="AZ15" i="11"/>
  <c r="BD3" i="1"/>
  <c r="AH17" i="30" a="1"/>
  <c r="AA17" i="30" a="1"/>
  <c r="AL19" i="15" a="1"/>
  <c r="AP17" i="30" a="1"/>
  <c r="CG16" i="15" a="1"/>
  <c r="BU17" i="11" a="1"/>
  <c r="AA20" i="20" a="1"/>
  <c r="BR15" i="11" a="1"/>
  <c r="CC16" i="11" a="1"/>
  <c r="AJ19" i="11" a="1"/>
  <c r="CG17" i="11" a="1"/>
  <c r="CC15" i="15" a="1"/>
  <c r="AK19" i="11" a="1"/>
  <c r="AG19" i="15" a="1"/>
  <c r="AO19" i="11" a="1"/>
  <c r="AH20" i="20" a="1"/>
  <c r="AN19" i="11" a="1"/>
  <c r="BT16" i="11" a="1"/>
  <c r="AG21" i="15" a="1"/>
  <c r="AF19" i="11" a="1"/>
  <c r="AO21" i="15" a="1"/>
  <c r="BV15" i="11" a="1"/>
  <c r="AA19" i="11" a="1"/>
  <c r="AB19" i="15" a="1"/>
  <c r="BT17" i="11" a="1"/>
  <c r="AN19" i="15" a="1"/>
  <c r="AF19" i="15" a="1"/>
  <c r="AG19" i="26" a="1"/>
  <c r="AN21" i="15" a="1"/>
  <c r="BP17" i="11" a="1"/>
  <c r="AM19" i="26" a="1"/>
  <c r="CB16" i="15" a="1"/>
  <c r="CE15" i="11" a="1"/>
  <c r="AA19" i="15" a="1"/>
  <c r="BQ16" i="15" a="1"/>
  <c r="AI19" i="26" a="1"/>
  <c r="CC17" i="15" a="1"/>
  <c r="AA19" i="26" a="1"/>
  <c r="CA15" i="15" a="1"/>
  <c r="CB16" i="11" a="1"/>
  <c r="CB17" i="11" a="1"/>
  <c r="Z19" i="11" a="1"/>
  <c r="AP20" i="20" a="1"/>
  <c r="BT15" i="11" a="1"/>
  <c r="BW15" i="11" a="1"/>
  <c r="BV16" i="11" a="1"/>
  <c r="AI19" i="15" a="1"/>
  <c r="AP19" i="11" a="1"/>
  <c r="AO19" i="15" a="1"/>
  <c r="AQ20" i="20" a="1"/>
  <c r="AQ19" i="26" a="1"/>
  <c r="AK19" i="26" a="1"/>
  <c r="AP21" i="15" a="1"/>
  <c r="CE15" i="15" a="1"/>
  <c r="AC20" i="20" a="1"/>
  <c r="AL17" i="30" a="1"/>
  <c r="AM19" i="11" a="1"/>
  <c r="BT16" i="15" a="1"/>
  <c r="AI20" i="20" a="1"/>
  <c r="AJ20" i="20" a="1"/>
  <c r="AK19" i="15" a="1"/>
  <c r="AP19" i="26" a="1"/>
  <c r="BZ17" i="11" a="1"/>
  <c r="AN20" i="20" a="1"/>
  <c r="Z17" i="30" a="1"/>
  <c r="BP15" i="15" a="1"/>
  <c r="CA15" i="11" a="1"/>
  <c r="BT17" i="15" a="1"/>
  <c r="CF15" i="11" a="1"/>
  <c r="BQ17" i="11" a="1"/>
  <c r="CD15" i="15" a="1"/>
  <c r="AC17" i="30" a="1"/>
  <c r="BU16" i="11" a="1"/>
  <c r="AA21" i="15" a="1"/>
  <c r="CC17" i="11" a="1"/>
  <c r="AE19" i="15" a="1"/>
  <c r="AD19" i="26" a="1"/>
  <c r="CG16" i="11" a="1"/>
  <c r="CE16" i="15" a="1"/>
  <c r="AK17" i="30" a="1"/>
  <c r="AB17" i="30" a="1"/>
  <c r="AQ17" i="30" a="1"/>
  <c r="BW17" i="11" a="1"/>
  <c r="AG19" i="11" a="1"/>
  <c r="AD21" i="15" a="1"/>
  <c r="CB15" i="11" a="1"/>
  <c r="BR17" i="15" a="1"/>
  <c r="Z20" i="20" a="1"/>
  <c r="AK20" i="20" a="1"/>
  <c r="CD17" i="11" a="1"/>
  <c r="AE21" i="15" a="1"/>
  <c r="AF17" i="30" a="1"/>
  <c r="Z19" i="15" a="1"/>
  <c r="AJ17" i="30" a="1"/>
  <c r="AO17" i="30" a="1"/>
  <c r="CF17" i="15" a="1"/>
  <c r="AC21" i="15" a="1"/>
  <c r="CG15" i="15" a="1"/>
  <c r="AH19" i="26" a="1"/>
  <c r="AO19" i="26" a="1"/>
  <c r="AE19" i="26" a="1"/>
  <c r="AQ21" i="15" a="1"/>
  <c r="AH19" i="15" a="1"/>
  <c r="AG20" i="20" a="1"/>
  <c r="AD20" i="20" a="1"/>
  <c r="AN19" i="26" a="1"/>
  <c r="BS16" i="15" a="1"/>
  <c r="AB21" i="15" a="1"/>
  <c r="AI21" i="15" a="1"/>
  <c r="AJ19" i="26" a="1"/>
  <c r="CA16" i="15" a="1"/>
  <c r="CA17" i="15" a="1"/>
  <c r="BR16" i="15" a="1"/>
  <c r="BP17" i="15" a="1"/>
  <c r="AM17" i="30" a="1"/>
  <c r="BS16" i="11" a="1"/>
  <c r="CC15" i="11" a="1"/>
  <c r="BW16" i="15" a="1"/>
  <c r="BS15" i="15" a="1"/>
  <c r="Z21" i="15" a="1"/>
  <c r="BP15" i="11" a="1"/>
  <c r="AE17" i="30" a="1"/>
  <c r="AN17" i="30" a="1"/>
  <c r="BR15" i="15" a="1"/>
  <c r="BX15" i="15" a="1"/>
  <c r="CE17" i="15" a="1"/>
  <c r="CD16" i="11" a="1"/>
  <c r="AJ21" i="15" a="1"/>
  <c r="AB19" i="11" a="1"/>
  <c r="BW16" i="11" a="1"/>
  <c r="Z19" i="26" a="1"/>
  <c r="AP19" i="15" a="1"/>
  <c r="BY16" i="15" a="1"/>
  <c r="AL20" i="20" a="1"/>
  <c r="AD19" i="11" a="1"/>
  <c r="AE19" i="11" a="1"/>
  <c r="AK21" i="15" a="1"/>
  <c r="AJ19" i="15" a="1"/>
  <c r="AI19" i="11" a="1"/>
  <c r="AQ19" i="11" a="1"/>
  <c r="BV15" i="15" a="1"/>
  <c r="AM21" i="15" a="1"/>
  <c r="CA16" i="11" a="1"/>
  <c r="BQ15" i="15" a="1"/>
  <c r="BR17" i="11" a="1"/>
  <c r="AF19" i="26" a="1"/>
  <c r="AI17" i="30" a="1"/>
  <c r="AL21" i="15" a="1"/>
  <c r="CG15" i="11" a="1"/>
  <c r="AG17" i="30" a="1"/>
  <c r="AB19" i="26" a="1"/>
  <c r="CB17" i="15" a="1"/>
  <c r="AH21" i="15" a="1"/>
  <c r="AF21" i="15" a="1"/>
  <c r="BY17" i="11" a="1"/>
  <c r="AB20" i="20" a="1"/>
  <c r="AD19" i="15" a="1"/>
  <c r="BX17" i="11" a="1"/>
  <c r="BU15" i="11" a="1"/>
  <c r="AD17" i="30" a="1"/>
  <c r="AC19" i="26" a="1"/>
  <c r="AO20" i="20" a="1"/>
  <c r="AH19" i="11" a="1"/>
  <c r="BX16" i="11" a="1"/>
  <c r="AF20" i="20" a="1"/>
  <c r="AQ19" i="15" a="1"/>
  <c r="BV16" i="15" a="1"/>
  <c r="BX17" i="15" a="1"/>
  <c r="AM19" i="15" a="1"/>
  <c r="CE16" i="11" a="1"/>
  <c r="CD15" i="11" a="1"/>
  <c r="AL19" i="26" a="1"/>
  <c r="AE20" i="20" a="1"/>
  <c r="AL19" i="11" a="1"/>
  <c r="CA17" i="11" a="1"/>
  <c r="BP16" i="11" a="1"/>
  <c r="AC19" i="15" a="1"/>
  <c r="BY16" i="11" a="1"/>
  <c r="AC19" i="11" a="1"/>
  <c r="BT15" i="15" a="1"/>
  <c r="CD16" i="15" a="1"/>
  <c r="BX15" i="11" a="1"/>
  <c r="BV17" i="11" a="1"/>
  <c r="AM20" i="20" a="1"/>
  <c r="CB15" i="15" a="1"/>
  <c r="BZ16" i="15" a="1"/>
  <c r="CE17" i="11" a="1"/>
  <c r="BP16" i="15" a="1"/>
  <c r="BU17" i="15" a="1"/>
  <c r="BS17" i="15" a="1"/>
  <c r="CF17" i="11" a="1"/>
  <c r="BV17" i="15" a="1"/>
  <c r="BW17" i="15" a="1"/>
  <c r="CF16" i="15" a="1"/>
  <c r="BY17" i="15" a="1"/>
  <c r="CC16" i="15" a="1"/>
  <c r="BZ15" i="15" a="1"/>
  <c r="BS17" i="11" a="1"/>
  <c r="BU16" i="15" a="1"/>
  <c r="BY15" i="15" a="1"/>
  <c r="CG17" i="15" a="1"/>
  <c r="BX16" i="15" a="1"/>
  <c r="BZ16" i="11" a="1"/>
  <c r="BQ17" i="15" a="1"/>
  <c r="BZ17" i="15" a="1"/>
  <c r="BU15" i="15" a="1"/>
  <c r="BZ15" i="11" a="1"/>
  <c r="BS15" i="11" a="1"/>
  <c r="CD17" i="15" a="1"/>
  <c r="BQ16" i="11" a="1"/>
  <c r="BR16" i="11" a="1"/>
  <c r="BQ15" i="11" a="1"/>
  <c r="CF15" i="15" a="1"/>
  <c r="BY15" i="11" a="1"/>
  <c r="BW15" i="15" a="1"/>
  <c r="CF16" i="11" a="1"/>
  <c r="BX3" i="1" a="1"/>
  <c r="AB17" i="30" l="1"/>
  <c r="AC17" i="30"/>
  <c r="AL17" i="30"/>
  <c r="AG17" i="30"/>
  <c r="AP17" i="30"/>
  <c r="AA17" i="30"/>
  <c r="AK17" i="30"/>
  <c r="AI17" i="30"/>
  <c r="AE17" i="30"/>
  <c r="AF17" i="30"/>
  <c r="AM17" i="30"/>
  <c r="Z17" i="30"/>
  <c r="AO17" i="30"/>
  <c r="AN17" i="30"/>
  <c r="AQ17" i="30"/>
  <c r="AD17" i="30"/>
  <c r="AJ17" i="30"/>
  <c r="AH17" i="30"/>
  <c r="CL12" i="30"/>
  <c r="BJ16" i="26"/>
  <c r="BL17" i="26"/>
  <c r="BE17" i="26"/>
  <c r="BB18" i="26"/>
  <c r="BK18" i="26"/>
  <c r="Z19" i="26"/>
  <c r="AM19" i="26"/>
  <c r="AB19" i="26"/>
  <c r="AH19" i="26"/>
  <c r="AQ19" i="26"/>
  <c r="AF19" i="26"/>
  <c r="AL19" i="26"/>
  <c r="AC19" i="26"/>
  <c r="AP19" i="26"/>
  <c r="AG19" i="26"/>
  <c r="AA19" i="26"/>
  <c r="AD19" i="26"/>
  <c r="AK19" i="26"/>
  <c r="AE19" i="26"/>
  <c r="AJ19" i="26"/>
  <c r="AN19" i="26"/>
  <c r="AO19" i="26"/>
  <c r="AI19" i="26"/>
  <c r="BE16" i="26"/>
  <c r="AV17" i="26"/>
  <c r="CH19" i="26"/>
  <c r="AS19" i="26"/>
  <c r="CI19" i="26" s="1"/>
  <c r="BH17" i="26"/>
  <c r="BD18" i="26"/>
  <c r="BA18" i="26"/>
  <c r="BB17" i="26"/>
  <c r="AZ16" i="26"/>
  <c r="BM17" i="26"/>
  <c r="AZ17" i="26"/>
  <c r="BI18" i="26"/>
  <c r="BF18" i="26"/>
  <c r="BK17" i="26"/>
  <c r="BJ17" i="26"/>
  <c r="CP16" i="26"/>
  <c r="BH16" i="26"/>
  <c r="AR20" i="26"/>
  <c r="AS20" i="26" s="1"/>
  <c r="BN20" i="26"/>
  <c r="W21" i="26"/>
  <c r="AX16" i="26"/>
  <c r="AZ18" i="26"/>
  <c r="AW18" i="26"/>
  <c r="BA17" i="26"/>
  <c r="AX17" i="26"/>
  <c r="AV16" i="26"/>
  <c r="BM16" i="26"/>
  <c r="BG17" i="26"/>
  <c r="BL16" i="26"/>
  <c r="BC18" i="26"/>
  <c r="BG18" i="26"/>
  <c r="BI17" i="26"/>
  <c r="AW16" i="26"/>
  <c r="AY17" i="26"/>
  <c r="AY16" i="26"/>
  <c r="AW17" i="26"/>
  <c r="BA16" i="26"/>
  <c r="BE18" i="26"/>
  <c r="AX18" i="26"/>
  <c r="BC17" i="26"/>
  <c r="BF16" i="26"/>
  <c r="BB16" i="26"/>
  <c r="BF17" i="26"/>
  <c r="BD17" i="26"/>
  <c r="BH18" i="26"/>
  <c r="AV18" i="26"/>
  <c r="BI16" i="26"/>
  <c r="BC16" i="26"/>
  <c r="BL18" i="26"/>
  <c r="BK16" i="26"/>
  <c r="CQ16" i="26"/>
  <c r="BG16" i="26"/>
  <c r="BD16" i="26"/>
  <c r="BM18" i="26"/>
  <c r="BJ18" i="26"/>
  <c r="AY18" i="26"/>
  <c r="CL15" i="20"/>
  <c r="CM15" i="20" s="1"/>
  <c r="AN20" i="20"/>
  <c r="AF20" i="20"/>
  <c r="AD20" i="20"/>
  <c r="AQ20" i="20"/>
  <c r="AB20" i="20"/>
  <c r="AH20" i="20"/>
  <c r="Z20" i="20"/>
  <c r="AP20" i="20"/>
  <c r="AG20" i="20"/>
  <c r="AA20" i="20"/>
  <c r="AL20" i="20"/>
  <c r="AK20" i="20"/>
  <c r="AE20" i="20"/>
  <c r="AM20" i="20"/>
  <c r="AC20" i="20"/>
  <c r="AJ20" i="20"/>
  <c r="AO20" i="20"/>
  <c r="AI20" i="20"/>
  <c r="AR21" i="20"/>
  <c r="W22" i="20"/>
  <c r="BN21" i="20"/>
  <c r="AQ21" i="15"/>
  <c r="AM21" i="15"/>
  <c r="AI21" i="15"/>
  <c r="AE21" i="15"/>
  <c r="AA21" i="15"/>
  <c r="AG21" i="15"/>
  <c r="AP21" i="15"/>
  <c r="AL21" i="15"/>
  <c r="AH21" i="15"/>
  <c r="AD21" i="15"/>
  <c r="Z21" i="15"/>
  <c r="AK21" i="15"/>
  <c r="AO21" i="15"/>
  <c r="AN21" i="15"/>
  <c r="AJ21" i="15"/>
  <c r="AF21" i="15"/>
  <c r="AB21" i="15"/>
  <c r="AC21" i="15"/>
  <c r="BN21" i="15"/>
  <c r="W22" i="15"/>
  <c r="AR21" i="15"/>
  <c r="AS21" i="15" s="1"/>
  <c r="CR15" i="15"/>
  <c r="BY17" i="15"/>
  <c r="BT16" i="15"/>
  <c r="CA17" i="15"/>
  <c r="CA15" i="15"/>
  <c r="BP15" i="15"/>
  <c r="BY15" i="15"/>
  <c r="CB15" i="15"/>
  <c r="BV16" i="15"/>
  <c r="CF15" i="15"/>
  <c r="BR16" i="15"/>
  <c r="AA19" i="15"/>
  <c r="BW16" i="15"/>
  <c r="BT17" i="15"/>
  <c r="CF17" i="15"/>
  <c r="BV17" i="15"/>
  <c r="CD16" i="15"/>
  <c r="AD19" i="15"/>
  <c r="AE19" i="15"/>
  <c r="AN19" i="15"/>
  <c r="BU17" i="15"/>
  <c r="CG17" i="15"/>
  <c r="CC17" i="15"/>
  <c r="CD17" i="15"/>
  <c r="CE15" i="15"/>
  <c r="BQ17" i="15"/>
  <c r="AI19" i="15"/>
  <c r="BZ16" i="15"/>
  <c r="BS15" i="15"/>
  <c r="CF16" i="15"/>
  <c r="AC19" i="15"/>
  <c r="AM19" i="15"/>
  <c r="CG16" i="15"/>
  <c r="CD15" i="15"/>
  <c r="CB16" i="15"/>
  <c r="BR15" i="15"/>
  <c r="CE16" i="15"/>
  <c r="BW17" i="15"/>
  <c r="AH19" i="15"/>
  <c r="CE17" i="15"/>
  <c r="BP16" i="15"/>
  <c r="BP17" i="15"/>
  <c r="AG19" i="15"/>
  <c r="AQ19" i="15"/>
  <c r="CA16" i="15"/>
  <c r="BS16" i="15"/>
  <c r="CG15" i="15"/>
  <c r="BQ15" i="15"/>
  <c r="Z19" i="15"/>
  <c r="AF19" i="15"/>
  <c r="BZ17" i="15"/>
  <c r="AJ19" i="15"/>
  <c r="BZ15" i="15"/>
  <c r="AP19" i="15"/>
  <c r="BT15" i="15"/>
  <c r="BS17" i="15"/>
  <c r="BX16" i="15"/>
  <c r="AK19" i="15"/>
  <c r="BV15" i="15"/>
  <c r="BQ16" i="15"/>
  <c r="BX15" i="15"/>
  <c r="BR17" i="15"/>
  <c r="BY16" i="15"/>
  <c r="CB17" i="15"/>
  <c r="BU16" i="15"/>
  <c r="BX17" i="15"/>
  <c r="AL19" i="15"/>
  <c r="AO19" i="15"/>
  <c r="AB19" i="15"/>
  <c r="BU15" i="15"/>
  <c r="CC16" i="15"/>
  <c r="BW15" i="15"/>
  <c r="CC15" i="15"/>
  <c r="BN20" i="15"/>
  <c r="AR20" i="15"/>
  <c r="AS20" i="15" s="1"/>
  <c r="CO18" i="15"/>
  <c r="CR15" i="11"/>
  <c r="BV15" i="11"/>
  <c r="BQ16" i="11"/>
  <c r="BX17" i="11"/>
  <c r="CB16" i="11"/>
  <c r="CB17" i="11"/>
  <c r="CG15" i="11"/>
  <c r="CD16" i="11"/>
  <c r="BS15" i="11"/>
  <c r="AK19" i="11"/>
  <c r="CF17" i="11"/>
  <c r="AO19" i="11"/>
  <c r="CG17" i="11"/>
  <c r="CD15" i="11"/>
  <c r="BS16" i="11"/>
  <c r="AF19" i="11"/>
  <c r="Z19" i="11"/>
  <c r="AM19" i="11"/>
  <c r="BU15" i="11"/>
  <c r="BY16" i="11"/>
  <c r="CG16" i="11"/>
  <c r="BP17" i="11"/>
  <c r="BY15" i="11"/>
  <c r="BX15" i="11"/>
  <c r="BZ15" i="11"/>
  <c r="BS17" i="11"/>
  <c r="BX16" i="11"/>
  <c r="AH19" i="11"/>
  <c r="CE17" i="11"/>
  <c r="CA15" i="11"/>
  <c r="CB15" i="11"/>
  <c r="BP15" i="11"/>
  <c r="AB19" i="11"/>
  <c r="AI19" i="11"/>
  <c r="BV16" i="11"/>
  <c r="BZ16" i="11"/>
  <c r="BT15" i="11"/>
  <c r="BP16" i="11"/>
  <c r="CA17" i="11"/>
  <c r="BW15" i="11"/>
  <c r="AN19" i="11"/>
  <c r="AL19" i="11"/>
  <c r="BR15" i="11"/>
  <c r="BU16" i="11"/>
  <c r="BR17" i="11"/>
  <c r="CC17" i="11"/>
  <c r="AE19" i="11"/>
  <c r="CC15" i="11"/>
  <c r="CD17" i="11"/>
  <c r="AJ19" i="11"/>
  <c r="AQ19" i="11"/>
  <c r="CF15" i="11"/>
  <c r="CC16" i="11"/>
  <c r="CA16" i="11"/>
  <c r="CF16" i="11"/>
  <c r="AC19" i="11"/>
  <c r="AP19" i="11"/>
  <c r="BT17" i="11"/>
  <c r="CE16" i="11"/>
  <c r="BU17" i="11"/>
  <c r="CE15" i="11"/>
  <c r="BW17" i="11"/>
  <c r="BT16" i="11"/>
  <c r="BQ17" i="11"/>
  <c r="BW16" i="11"/>
  <c r="AD19" i="11"/>
  <c r="BQ15" i="11"/>
  <c r="BR16" i="11"/>
  <c r="BV17" i="11"/>
  <c r="AG19" i="11"/>
  <c r="AA19" i="11"/>
  <c r="BZ17" i="11"/>
  <c r="BY17" i="11"/>
  <c r="AR20" i="11"/>
  <c r="AS20" i="11" s="1"/>
  <c r="BN20" i="11"/>
  <c r="W21" i="11"/>
  <c r="CO18" i="11"/>
  <c r="BX3" i="1"/>
  <c r="AN20" i="15" a="1"/>
  <c r="BQ17" i="26" a="1"/>
  <c r="BU18" i="26" a="1"/>
  <c r="AD21" i="20" a="1"/>
  <c r="AO20" i="11" a="1"/>
  <c r="AP21" i="20" a="1"/>
  <c r="CC18" i="26" a="1"/>
  <c r="AC20" i="11" a="1"/>
  <c r="AE21" i="20" a="1"/>
  <c r="AD20" i="26" a="1"/>
  <c r="CB16" i="26" a="1"/>
  <c r="AI20" i="26" a="1"/>
  <c r="AB20" i="26" a="1"/>
  <c r="AC20" i="15" a="1"/>
  <c r="BZ16" i="26" a="1"/>
  <c r="BW16" i="26" a="1"/>
  <c r="AO20" i="26" a="1"/>
  <c r="AI21" i="20" a="1"/>
  <c r="AP20" i="26" a="1"/>
  <c r="AJ20" i="11" a="1"/>
  <c r="BZ18" i="26" a="1"/>
  <c r="CE16" i="26" a="1"/>
  <c r="BP17" i="26" a="1"/>
  <c r="AJ21" i="20" a="1"/>
  <c r="AB21" i="20" a="1"/>
  <c r="CD16" i="26" a="1"/>
  <c r="AH20" i="11" a="1"/>
  <c r="BX17" i="26" a="1"/>
  <c r="AB20" i="15" a="1"/>
  <c r="BZ17" i="26" a="1"/>
  <c r="Z20" i="11" a="1"/>
  <c r="CA18" i="26" a="1"/>
  <c r="AN21" i="20" a="1"/>
  <c r="CC17" i="26" a="1"/>
  <c r="BU17" i="26" a="1"/>
  <c r="BS18" i="26" a="1"/>
  <c r="AI20" i="11" a="1"/>
  <c r="AC21" i="20" a="1"/>
  <c r="AB20" i="11" a="1"/>
  <c r="AP20" i="15" a="1"/>
  <c r="AI20" i="15" a="1"/>
  <c r="CD18" i="26" a="1"/>
  <c r="AE20" i="11" a="1"/>
  <c r="BQ16" i="26" a="1"/>
  <c r="AA21" i="20" a="1"/>
  <c r="AK20" i="11" a="1"/>
  <c r="CF18" i="26" a="1"/>
  <c r="AN20" i="11" a="1"/>
  <c r="AK20" i="26" a="1"/>
  <c r="BR18" i="26" a="1"/>
  <c r="AJ20" i="15" a="1"/>
  <c r="AJ20" i="26" a="1"/>
  <c r="AO20" i="15" a="1"/>
  <c r="CG17" i="26" a="1"/>
  <c r="AA20" i="26" a="1"/>
  <c r="AN20" i="26" a="1"/>
  <c r="AE20" i="26" a="1"/>
  <c r="BT16" i="26" a="1"/>
  <c r="Z20" i="26" a="1"/>
  <c r="Z21" i="20" a="1"/>
  <c r="AK21" i="20" a="1"/>
  <c r="AF21" i="20" a="1"/>
  <c r="AM20" i="15" a="1"/>
  <c r="AA20" i="15" a="1"/>
  <c r="BQ18" i="26" a="1"/>
  <c r="AF20" i="11" a="1"/>
  <c r="AE20" i="15" a="1"/>
  <c r="AG20" i="15" a="1"/>
  <c r="AP20" i="11" a="1"/>
  <c r="AL20" i="11" a="1"/>
  <c r="BP16" i="26" a="1"/>
  <c r="AL21" i="20" a="1"/>
  <c r="AK20" i="15" a="1"/>
  <c r="CF17" i="26" a="1"/>
  <c r="AM21" i="20" a="1"/>
  <c r="BV17" i="26" a="1"/>
  <c r="Z20" i="15" a="1"/>
  <c r="BV18" i="26" a="1"/>
  <c r="BR17" i="26" a="1"/>
  <c r="AM20" i="26" a="1"/>
  <c r="AG20" i="11" a="1"/>
  <c r="AM20" i="11" a="1"/>
  <c r="CD17" i="26" a="1"/>
  <c r="AG20" i="26" a="1"/>
  <c r="BY17" i="26" a="1"/>
  <c r="AC20" i="26" a="1"/>
  <c r="BW17" i="26" a="1"/>
  <c r="BX16" i="26" a="1"/>
  <c r="AA20" i="11" a="1"/>
  <c r="AQ20" i="15" a="1"/>
  <c r="AQ20" i="26" a="1"/>
  <c r="AF20" i="26" a="1"/>
  <c r="AO21" i="20" a="1"/>
  <c r="AH21" i="20" a="1"/>
  <c r="CC16" i="26" a="1"/>
  <c r="AQ21" i="20" a="1"/>
  <c r="AH20" i="26" a="1"/>
  <c r="AH20" i="15" a="1"/>
  <c r="AL20" i="26" a="1"/>
  <c r="AD20" i="11" a="1"/>
  <c r="BY16" i="26" a="1"/>
  <c r="AG21" i="20" a="1"/>
  <c r="CA16" i="26" a="1"/>
  <c r="AF20" i="15" a="1"/>
  <c r="CA17" i="26" a="1"/>
  <c r="AD20" i="15" a="1"/>
  <c r="AQ20" i="11" a="1"/>
  <c r="AL20" i="15" a="1"/>
  <c r="BS17" i="26" a="1"/>
  <c r="BS16" i="26" a="1"/>
  <c r="CF16" i="26" a="1"/>
  <c r="CE18" i="26" a="1"/>
  <c r="BY18" i="26" a="1"/>
  <c r="BV16" i="26" a="1"/>
  <c r="BU16" i="26" a="1"/>
  <c r="CE17" i="26" a="1"/>
  <c r="BP18" i="26" a="1"/>
  <c r="BT17" i="26" a="1"/>
  <c r="CG16" i="26" a="1"/>
  <c r="BR16" i="26" a="1"/>
  <c r="CB18" i="26" a="1"/>
  <c r="BX18" i="26" a="1"/>
  <c r="BW18" i="26" a="1"/>
  <c r="CB17" i="26" a="1"/>
  <c r="BT18" i="26" a="1"/>
  <c r="CG18" i="26" a="1"/>
  <c r="CM12" i="30" l="1"/>
  <c r="CR16" i="26"/>
  <c r="BY17" i="26"/>
  <c r="CF17" i="26"/>
  <c r="CD16" i="26"/>
  <c r="CE18" i="26"/>
  <c r="BV18" i="26"/>
  <c r="BX16" i="26"/>
  <c r="CB18" i="26"/>
  <c r="BU16" i="26"/>
  <c r="CF16" i="26"/>
  <c r="BR16" i="26"/>
  <c r="AE20" i="26"/>
  <c r="AN20" i="26"/>
  <c r="CD17" i="26"/>
  <c r="BU18" i="26"/>
  <c r="BY16" i="26"/>
  <c r="BQ17" i="26"/>
  <c r="AI20" i="26"/>
  <c r="BZ17" i="26"/>
  <c r="BS16" i="26"/>
  <c r="CG16" i="26"/>
  <c r="AD20" i="26"/>
  <c r="AM20" i="26"/>
  <c r="AC20" i="26"/>
  <c r="BZ18" i="26"/>
  <c r="CB17" i="26"/>
  <c r="CA16" i="26"/>
  <c r="CE16" i="26"/>
  <c r="BV16" i="26"/>
  <c r="BS17" i="26"/>
  <c r="BP16" i="26"/>
  <c r="AH20" i="26"/>
  <c r="AQ20" i="26"/>
  <c r="AG20" i="26"/>
  <c r="CC18" i="26"/>
  <c r="BX17" i="26"/>
  <c r="Z20" i="26"/>
  <c r="CF18" i="26"/>
  <c r="BZ16" i="26"/>
  <c r="BQ16" i="26"/>
  <c r="BR17" i="26"/>
  <c r="AL20" i="26"/>
  <c r="AK20" i="26"/>
  <c r="BT17" i="26"/>
  <c r="BS18" i="26"/>
  <c r="BW16" i="26"/>
  <c r="BW17" i="26"/>
  <c r="CC17" i="26"/>
  <c r="BU17" i="26"/>
  <c r="AP20" i="26"/>
  <c r="AB20" i="26"/>
  <c r="AO20" i="26"/>
  <c r="CG17" i="26"/>
  <c r="CA17" i="26"/>
  <c r="BX18" i="26"/>
  <c r="CD18" i="26"/>
  <c r="CC16" i="26"/>
  <c r="BR18" i="26"/>
  <c r="CA18" i="26"/>
  <c r="BQ18" i="26"/>
  <c r="AF20" i="26"/>
  <c r="CB16" i="26"/>
  <c r="BT16" i="26"/>
  <c r="CE17" i="26"/>
  <c r="CG18" i="26"/>
  <c r="BP18" i="26"/>
  <c r="BY18" i="26"/>
  <c r="BW18" i="26"/>
  <c r="BT18" i="26"/>
  <c r="AA20" i="26"/>
  <c r="AJ20" i="26"/>
  <c r="BV17" i="26"/>
  <c r="BP17" i="26"/>
  <c r="CO19" i="26"/>
  <c r="W22" i="26"/>
  <c r="AR21" i="26"/>
  <c r="AS21" i="26" s="1"/>
  <c r="BN21" i="26"/>
  <c r="BB18" i="20"/>
  <c r="BA19" i="20"/>
  <c r="AZ19" i="20"/>
  <c r="BF20" i="20"/>
  <c r="BM19" i="20"/>
  <c r="BB19" i="20"/>
  <c r="AX18" i="20"/>
  <c r="AI21" i="20"/>
  <c r="AN21" i="20"/>
  <c r="Z21" i="20"/>
  <c r="AM21" i="20"/>
  <c r="AP21" i="20"/>
  <c r="AQ21" i="20"/>
  <c r="AC21" i="20"/>
  <c r="AD21" i="20"/>
  <c r="AH21" i="20"/>
  <c r="AK21" i="20"/>
  <c r="AL21" i="20"/>
  <c r="AB21" i="20"/>
  <c r="AO21" i="20"/>
  <c r="AG21" i="20"/>
  <c r="AA21" i="20"/>
  <c r="AF21" i="20"/>
  <c r="AE21" i="20"/>
  <c r="AJ21" i="20"/>
  <c r="BL20" i="20"/>
  <c r="BG18" i="20"/>
  <c r="AS21" i="20"/>
  <c r="CI21" i="20" s="1"/>
  <c r="CH21" i="20"/>
  <c r="AZ18" i="20"/>
  <c r="AW19" i="20"/>
  <c r="AY20" i="20"/>
  <c r="AV20" i="20"/>
  <c r="BM18" i="20"/>
  <c r="BC18" i="20"/>
  <c r="BA18" i="20"/>
  <c r="BF18" i="20"/>
  <c r="BJ19" i="20"/>
  <c r="BK18" i="20"/>
  <c r="BI20" i="20"/>
  <c r="BD20" i="20"/>
  <c r="BH19" i="20"/>
  <c r="AX20" i="20"/>
  <c r="AV19" i="20"/>
  <c r="BM20" i="20"/>
  <c r="AY18" i="20"/>
  <c r="BH18" i="20"/>
  <c r="BE18" i="20"/>
  <c r="BK19" i="20"/>
  <c r="BH20" i="20"/>
  <c r="AZ20" i="20"/>
  <c r="BL19" i="20"/>
  <c r="BA20" i="20"/>
  <c r="BJ18" i="20"/>
  <c r="BN22" i="20"/>
  <c r="W23" i="20"/>
  <c r="AR22" i="20"/>
  <c r="AS22" i="20" s="1"/>
  <c r="CP18" i="20"/>
  <c r="BG20" i="20"/>
  <c r="AY19" i="20"/>
  <c r="AX19" i="20"/>
  <c r="BI19" i="20"/>
  <c r="BD19" i="20"/>
  <c r="BF19" i="20"/>
  <c r="BE20" i="20"/>
  <c r="AW20" i="20"/>
  <c r="BB20" i="20"/>
  <c r="BD18" i="20"/>
  <c r="BI18" i="20"/>
  <c r="AV18" i="20"/>
  <c r="CQ18" i="20"/>
  <c r="BL18" i="20"/>
  <c r="BC19" i="20"/>
  <c r="BG19" i="20"/>
  <c r="AW18" i="20"/>
  <c r="BE19" i="20"/>
  <c r="BK20" i="20"/>
  <c r="BC20" i="20"/>
  <c r="BJ20" i="20"/>
  <c r="CL15" i="15"/>
  <c r="CM15" i="15" s="1"/>
  <c r="AJ20" i="15"/>
  <c r="Z20" i="15"/>
  <c r="AD20" i="15"/>
  <c r="AK20" i="15"/>
  <c r="AB20" i="15"/>
  <c r="AP20" i="15"/>
  <c r="AE20" i="15"/>
  <c r="AH20" i="15"/>
  <c r="AI20" i="15"/>
  <c r="AA20" i="15"/>
  <c r="AL20" i="15"/>
  <c r="AC20" i="15"/>
  <c r="AM20" i="15"/>
  <c r="AO20" i="15"/>
  <c r="AF20" i="15"/>
  <c r="AN20" i="15"/>
  <c r="AG20" i="15"/>
  <c r="AQ20" i="15"/>
  <c r="W23" i="15"/>
  <c r="AR23" i="15" s="1"/>
  <c r="AS23" i="15" s="1"/>
  <c r="BN22" i="15"/>
  <c r="AR22" i="15"/>
  <c r="AS22" i="15" s="1"/>
  <c r="AH20" i="11"/>
  <c r="AM20" i="11"/>
  <c r="AQ20" i="11"/>
  <c r="AG20" i="11"/>
  <c r="AB20" i="11"/>
  <c r="AO20" i="11"/>
  <c r="AP20" i="11"/>
  <c r="AF20" i="11"/>
  <c r="AA20" i="11"/>
  <c r="AJ20" i="11"/>
  <c r="Z20" i="11"/>
  <c r="AK20" i="11"/>
  <c r="AN20" i="11"/>
  <c r="AD20" i="11"/>
  <c r="AL20" i="11"/>
  <c r="AE20" i="11"/>
  <c r="AC20" i="11"/>
  <c r="AI20" i="11"/>
  <c r="W22" i="11"/>
  <c r="BN21" i="11"/>
  <c r="AR21" i="11"/>
  <c r="CL15" i="11"/>
  <c r="BE3" i="1"/>
  <c r="AC22" i="20" a="1"/>
  <c r="Z22" i="15" a="1"/>
  <c r="CA20" i="20" a="1"/>
  <c r="AM21" i="26" a="1"/>
  <c r="AL21" i="11" a="1"/>
  <c r="AE21" i="11" a="1"/>
  <c r="AL22" i="15" a="1"/>
  <c r="AA22" i="15" a="1"/>
  <c r="AK21" i="11" a="1"/>
  <c r="Z21" i="11" a="1"/>
  <c r="AH22" i="20" a="1"/>
  <c r="CD18" i="20" a="1"/>
  <c r="BW20" i="20" a="1"/>
  <c r="BP19" i="20" a="1"/>
  <c r="BX18" i="20" a="1"/>
  <c r="AE22" i="20" a="1"/>
  <c r="AB21" i="11" a="1"/>
  <c r="AA22" i="20" a="1"/>
  <c r="AJ22" i="20" a="1"/>
  <c r="AB22" i="20" a="1"/>
  <c r="AP22" i="15" a="1"/>
  <c r="BQ19" i="20" a="1"/>
  <c r="AH21" i="11" a="1"/>
  <c r="Z21" i="26" a="1"/>
  <c r="AQ22" i="20" a="1"/>
  <c r="BW19" i="20" a="1"/>
  <c r="AF21" i="11" a="1"/>
  <c r="AJ21" i="26" a="1"/>
  <c r="CG18" i="20" a="1"/>
  <c r="BS19" i="20" a="1"/>
  <c r="CA18" i="20" a="1"/>
  <c r="CE18" i="20" a="1"/>
  <c r="BR19" i="20" a="1"/>
  <c r="AD22" i="15" a="1"/>
  <c r="AN22" i="15" a="1"/>
  <c r="AN22" i="20" a="1"/>
  <c r="BX20" i="20" a="1"/>
  <c r="AK22" i="20" a="1"/>
  <c r="AM22" i="15" a="1"/>
  <c r="BP20" i="20" a="1"/>
  <c r="BV18" i="20" a="1"/>
  <c r="BU20" i="20" a="1"/>
  <c r="AQ21" i="26" a="1"/>
  <c r="CG20" i="20" a="1"/>
  <c r="AK22" i="15" a="1"/>
  <c r="CE19" i="20" a="1"/>
  <c r="AG21" i="11" a="1"/>
  <c r="AP21" i="11" a="1"/>
  <c r="BZ18" i="20" a="1"/>
  <c r="AC22" i="15" a="1"/>
  <c r="AM21" i="11" a="1"/>
  <c r="AF21" i="26" a="1"/>
  <c r="BQ18" i="20" a="1"/>
  <c r="AA21" i="26" a="1"/>
  <c r="AJ22" i="15" a="1"/>
  <c r="AI22" i="20" a="1"/>
  <c r="AM22" i="20" a="1"/>
  <c r="CC20" i="20" a="1"/>
  <c r="CA19" i="20" a="1"/>
  <c r="AO21" i="11" a="1"/>
  <c r="AG22" i="15" a="1"/>
  <c r="AO22" i="20" a="1"/>
  <c r="AI22" i="15" a="1"/>
  <c r="AB21" i="26" a="1"/>
  <c r="AC21" i="26" a="1"/>
  <c r="AD21" i="11" a="1"/>
  <c r="AH22" i="15" a="1"/>
  <c r="AO21" i="26" a="1"/>
  <c r="AG21" i="26" a="1"/>
  <c r="AO22" i="15" a="1"/>
  <c r="BV20" i="20" a="1"/>
  <c r="BY18" i="20" a="1"/>
  <c r="BV19" i="20" a="1"/>
  <c r="AD22" i="20" a="1"/>
  <c r="AL21" i="26" a="1"/>
  <c r="AJ21" i="11" a="1"/>
  <c r="AI21" i="11" a="1"/>
  <c r="AP22" i="20" a="1"/>
  <c r="AQ21" i="11" a="1"/>
  <c r="AC21" i="11" a="1"/>
  <c r="BY3" i="1" a="1"/>
  <c r="BY20" i="20" a="1"/>
  <c r="BT20" i="20" a="1"/>
  <c r="AN21" i="26" a="1"/>
  <c r="AH21" i="26" a="1"/>
  <c r="CG19" i="20" a="1"/>
  <c r="AE21" i="26" a="1"/>
  <c r="CE20" i="20" a="1"/>
  <c r="AD21" i="26" a="1"/>
  <c r="AP21" i="26" a="1"/>
  <c r="AF22" i="20" a="1"/>
  <c r="AE22" i="15" a="1"/>
  <c r="BS20" i="20" a="1"/>
  <c r="AI21" i="26" a="1"/>
  <c r="AQ22" i="15" a="1"/>
  <c r="BZ19" i="20" a="1"/>
  <c r="AN21" i="11" a="1"/>
  <c r="AB22" i="15" a="1"/>
  <c r="AA21" i="11" a="1"/>
  <c r="BW18" i="20" a="1"/>
  <c r="Z22" i="20" a="1"/>
  <c r="AG22" i="20" a="1"/>
  <c r="CC18" i="20" a="1"/>
  <c r="BQ20" i="20" a="1"/>
  <c r="BU19" i="20" a="1"/>
  <c r="BT19" i="20" a="1"/>
  <c r="AK21" i="26" a="1"/>
  <c r="AF22" i="15" a="1"/>
  <c r="CF18" i="20" a="1"/>
  <c r="BR20" i="20" a="1"/>
  <c r="AL22" i="20" a="1"/>
  <c r="BZ20" i="20" a="1"/>
  <c r="BP18" i="20" a="1"/>
  <c r="CF19" i="20" a="1"/>
  <c r="CC19" i="20" a="1"/>
  <c r="BX19" i="20" a="1"/>
  <c r="BU18" i="20" a="1"/>
  <c r="BY19" i="20" a="1"/>
  <c r="BR18" i="20" a="1"/>
  <c r="CB19" i="20" a="1"/>
  <c r="CD19" i="20" a="1"/>
  <c r="BS18" i="20" a="1"/>
  <c r="CB18" i="20" a="1"/>
  <c r="CB20" i="20" a="1"/>
  <c r="BT18" i="20" a="1"/>
  <c r="CD20" i="20" a="1"/>
  <c r="CF20" i="20" a="1"/>
  <c r="W19" i="30" l="1"/>
  <c r="BN18" i="30"/>
  <c r="AR18" i="30"/>
  <c r="AC21" i="26"/>
  <c r="AG21" i="26"/>
  <c r="AQ21" i="26"/>
  <c r="AK21" i="26"/>
  <c r="Z21" i="26"/>
  <c r="AN21" i="26"/>
  <c r="AO21" i="26"/>
  <c r="AL21" i="26"/>
  <c r="AP21" i="26"/>
  <c r="AD21" i="26"/>
  <c r="AH21" i="26"/>
  <c r="AA21" i="26"/>
  <c r="AB21" i="26"/>
  <c r="AE21" i="26"/>
  <c r="AF21" i="26"/>
  <c r="AM21" i="26"/>
  <c r="AI21" i="26"/>
  <c r="AJ21" i="26"/>
  <c r="W23" i="26"/>
  <c r="BN22" i="26"/>
  <c r="AR22" i="26"/>
  <c r="CL16" i="26"/>
  <c r="CM16" i="26" s="1"/>
  <c r="CR18" i="20"/>
  <c r="BV18" i="20"/>
  <c r="BT19" i="20"/>
  <c r="BU19" i="20"/>
  <c r="BR18" i="20"/>
  <c r="BV19" i="20"/>
  <c r="CG19" i="20"/>
  <c r="BZ20" i="20"/>
  <c r="BY19" i="20"/>
  <c r="AC22" i="20"/>
  <c r="BT18" i="20"/>
  <c r="BQ18" i="20"/>
  <c r="BV20" i="20"/>
  <c r="CA20" i="20"/>
  <c r="AG22" i="20"/>
  <c r="AP22" i="20"/>
  <c r="BU20" i="20"/>
  <c r="CG20" i="20"/>
  <c r="BZ18" i="20"/>
  <c r="CA19" i="20"/>
  <c r="BQ20" i="20"/>
  <c r="AK22" i="20"/>
  <c r="AA22" i="20"/>
  <c r="CF19" i="20"/>
  <c r="BP19" i="20"/>
  <c r="BU18" i="20"/>
  <c r="BS19" i="20"/>
  <c r="BS18" i="20"/>
  <c r="BT20" i="20"/>
  <c r="CF18" i="20"/>
  <c r="CB20" i="20"/>
  <c r="BX19" i="20"/>
  <c r="AF22" i="20"/>
  <c r="Z22" i="20"/>
  <c r="AM22" i="20"/>
  <c r="CE19" i="20"/>
  <c r="BX20" i="20"/>
  <c r="BP20" i="20"/>
  <c r="CA18" i="20"/>
  <c r="BX18" i="20"/>
  <c r="AL22" i="20"/>
  <c r="CD19" i="20"/>
  <c r="BW19" i="20"/>
  <c r="AO22" i="20"/>
  <c r="BR20" i="20"/>
  <c r="AB22" i="20"/>
  <c r="AI22" i="20"/>
  <c r="CG18" i="20"/>
  <c r="BW20" i="20"/>
  <c r="BP18" i="20"/>
  <c r="CC19" i="20"/>
  <c r="AJ22" i="20"/>
  <c r="AD22" i="20"/>
  <c r="AQ22" i="20"/>
  <c r="BY18" i="20"/>
  <c r="CC20" i="20"/>
  <c r="BS20" i="20"/>
  <c r="CF20" i="20"/>
  <c r="CD18" i="20"/>
  <c r="BY20" i="20"/>
  <c r="AE22" i="20"/>
  <c r="BW18" i="20"/>
  <c r="BZ19" i="20"/>
  <c r="CB19" i="20"/>
  <c r="CD20" i="20"/>
  <c r="CE20" i="20"/>
  <c r="CC18" i="20"/>
  <c r="BR19" i="20"/>
  <c r="AN22" i="20"/>
  <c r="AH22" i="20"/>
  <c r="CB18" i="20"/>
  <c r="CE18" i="20"/>
  <c r="BQ19" i="20"/>
  <c r="CO21" i="20"/>
  <c r="W24" i="20"/>
  <c r="BN23" i="20"/>
  <c r="AR23" i="20"/>
  <c r="AS23" i="20" s="1"/>
  <c r="BL21" i="15"/>
  <c r="BK21" i="15"/>
  <c r="BB21" i="15"/>
  <c r="BC21" i="15"/>
  <c r="BM21" i="15"/>
  <c r="BE21" i="15"/>
  <c r="AX21" i="15"/>
  <c r="AY21" i="15"/>
  <c r="BD21" i="15"/>
  <c r="BH21" i="15"/>
  <c r="BJ21" i="15"/>
  <c r="BI21" i="15"/>
  <c r="BG21" i="15"/>
  <c r="AZ21" i="15"/>
  <c r="AV21" i="15"/>
  <c r="AW21" i="15"/>
  <c r="BF21" i="15"/>
  <c r="BA21" i="15"/>
  <c r="BF19" i="15"/>
  <c r="BC18" i="15"/>
  <c r="BF18" i="15"/>
  <c r="BG19" i="15"/>
  <c r="BH19" i="15"/>
  <c r="BJ20" i="15"/>
  <c r="BD20" i="15"/>
  <c r="AN22" i="15"/>
  <c r="Z22" i="15"/>
  <c r="AJ22" i="15"/>
  <c r="AQ22" i="15"/>
  <c r="AD22" i="15"/>
  <c r="AB22" i="15"/>
  <c r="AH22" i="15"/>
  <c r="AC22" i="15"/>
  <c r="AP22" i="15"/>
  <c r="AM22" i="15"/>
  <c r="AF22" i="15"/>
  <c r="AA22" i="15"/>
  <c r="AG22" i="15"/>
  <c r="AL22" i="15"/>
  <c r="AE22" i="15"/>
  <c r="AK22" i="15"/>
  <c r="AI22" i="15"/>
  <c r="AO22" i="15"/>
  <c r="BL18" i="15"/>
  <c r="BK19" i="15"/>
  <c r="BD18" i="15"/>
  <c r="BB20" i="15"/>
  <c r="BA20" i="15"/>
  <c r="BM18" i="15"/>
  <c r="BE18" i="15"/>
  <c r="AY18" i="15"/>
  <c r="CP18" i="15"/>
  <c r="BK20" i="15"/>
  <c r="BL20" i="15"/>
  <c r="AW18" i="15"/>
  <c r="BI20" i="15"/>
  <c r="BI19" i="15"/>
  <c r="BG18" i="15"/>
  <c r="AV18" i="15"/>
  <c r="CH22" i="15"/>
  <c r="CI22" i="15"/>
  <c r="AY20" i="15"/>
  <c r="BG20" i="15"/>
  <c r="BB18" i="15"/>
  <c r="BH18" i="15"/>
  <c r="BA19" i="15"/>
  <c r="AW19" i="15"/>
  <c r="AX19" i="15"/>
  <c r="BH20" i="15"/>
  <c r="AZ20" i="15"/>
  <c r="CQ18" i="15"/>
  <c r="BN23" i="15"/>
  <c r="W24" i="15"/>
  <c r="AX20" i="15"/>
  <c r="AV19" i="15"/>
  <c r="AZ19" i="15"/>
  <c r="BE19" i="15"/>
  <c r="BJ19" i="15"/>
  <c r="BK18" i="15"/>
  <c r="AY19" i="15"/>
  <c r="BM20" i="15"/>
  <c r="AW20" i="15"/>
  <c r="AV20" i="15"/>
  <c r="BI18" i="15"/>
  <c r="BJ18" i="15"/>
  <c r="AX18" i="15"/>
  <c r="AZ18" i="15"/>
  <c r="BA18" i="15"/>
  <c r="BB19" i="15"/>
  <c r="BC19" i="15"/>
  <c r="BM19" i="15"/>
  <c r="BL19" i="15"/>
  <c r="BD19" i="15"/>
  <c r="BC20" i="15"/>
  <c r="BE20" i="15"/>
  <c r="BF20" i="15"/>
  <c r="BA20" i="11"/>
  <c r="CM15" i="11"/>
  <c r="BB20" i="11"/>
  <c r="BE19" i="11"/>
  <c r="BM19" i="11"/>
  <c r="AW18" i="11"/>
  <c r="BI18" i="11"/>
  <c r="BL19" i="11"/>
  <c r="BK18" i="11"/>
  <c r="CP18" i="11"/>
  <c r="AK21" i="11"/>
  <c r="AI21" i="11"/>
  <c r="AO21" i="11"/>
  <c r="AJ21" i="11"/>
  <c r="AM21" i="11"/>
  <c r="Z21" i="11"/>
  <c r="AE21" i="11"/>
  <c r="AD21" i="11"/>
  <c r="AN21" i="11"/>
  <c r="AB21" i="11"/>
  <c r="AL21" i="11"/>
  <c r="AF21" i="11"/>
  <c r="AH21" i="11"/>
  <c r="AC21" i="11"/>
  <c r="AP21" i="11"/>
  <c r="AQ21" i="11"/>
  <c r="AA21" i="11"/>
  <c r="AG21" i="11"/>
  <c r="BE18" i="11"/>
  <c r="BA18" i="11"/>
  <c r="BA19" i="11"/>
  <c r="BH20" i="11"/>
  <c r="BL20" i="11"/>
  <c r="BJ18" i="11"/>
  <c r="BF19" i="11"/>
  <c r="AY18" i="11"/>
  <c r="AW19" i="11"/>
  <c r="AZ20" i="11"/>
  <c r="BK20" i="11"/>
  <c r="AZ19" i="11"/>
  <c r="BC20" i="11"/>
  <c r="AV19" i="11"/>
  <c r="AY19" i="11"/>
  <c r="AV18" i="11"/>
  <c r="AR22" i="11"/>
  <c r="AS22" i="11" s="1"/>
  <c r="BN22" i="11"/>
  <c r="W23" i="11"/>
  <c r="BC19" i="11"/>
  <c r="AV20" i="11"/>
  <c r="BC18" i="11"/>
  <c r="BG18" i="11"/>
  <c r="BL18" i="11"/>
  <c r="BB18" i="11"/>
  <c r="BM20" i="11"/>
  <c r="BM18" i="11"/>
  <c r="AX20" i="11"/>
  <c r="CQ18" i="11"/>
  <c r="BG20" i="11"/>
  <c r="BG19" i="11"/>
  <c r="AX18" i="11"/>
  <c r="CH21" i="11"/>
  <c r="AS21" i="11"/>
  <c r="CI21" i="11" s="1"/>
  <c r="BH18" i="11"/>
  <c r="BE20" i="11"/>
  <c r="BF20" i="11"/>
  <c r="BI20" i="11"/>
  <c r="BH19" i="11"/>
  <c r="BK19" i="11"/>
  <c r="BJ20" i="11"/>
  <c r="BD19" i="11"/>
  <c r="BD18" i="11"/>
  <c r="AX19" i="11"/>
  <c r="BJ19" i="11"/>
  <c r="BI19" i="11"/>
  <c r="BB19" i="11"/>
  <c r="BF18" i="11"/>
  <c r="AZ18" i="11"/>
  <c r="AY20" i="11"/>
  <c r="AW20" i="11"/>
  <c r="BD20" i="11"/>
  <c r="BY3" i="1"/>
  <c r="AM22" i="11" a="1"/>
  <c r="CC20" i="15" a="1"/>
  <c r="CB20" i="15" a="1"/>
  <c r="BV20" i="11" a="1"/>
  <c r="BV18" i="15" a="1"/>
  <c r="BQ21" i="15" a="1"/>
  <c r="CA19" i="15" a="1"/>
  <c r="AP23" i="15" a="1"/>
  <c r="AC23" i="15" a="1"/>
  <c r="AM18" i="30" a="1"/>
  <c r="CA18" i="11" a="1"/>
  <c r="AG23" i="15" a="1"/>
  <c r="AL22" i="11" a="1"/>
  <c r="AK23" i="20" a="1"/>
  <c r="BR18" i="11" a="1"/>
  <c r="AM23" i="20" a="1"/>
  <c r="AA23" i="20" a="1"/>
  <c r="BS19" i="15" a="1"/>
  <c r="AB18" i="30" a="1"/>
  <c r="AF22" i="26" a="1"/>
  <c r="BV18" i="11" a="1"/>
  <c r="AG18" i="30" a="1"/>
  <c r="BW19" i="11" a="1"/>
  <c r="AK22" i="11" a="1"/>
  <c r="CC18" i="11" a="1"/>
  <c r="CB19" i="15" a="1"/>
  <c r="AJ22" i="26" a="1"/>
  <c r="AD22" i="26" a="1"/>
  <c r="AK22" i="26" a="1"/>
  <c r="AC22" i="11" a="1"/>
  <c r="BQ18" i="15" a="1"/>
  <c r="AF23" i="20" a="1"/>
  <c r="BS19" i="11" a="1"/>
  <c r="BY19" i="15" a="1"/>
  <c r="AA22" i="26" a="1"/>
  <c r="BU18" i="11" a="1"/>
  <c r="AI23" i="20" a="1"/>
  <c r="BR19" i="11" a="1"/>
  <c r="BR21" i="15" a="1"/>
  <c r="AO23" i="15" a="1"/>
  <c r="CC21" i="15" a="1"/>
  <c r="AD23" i="15" a="1"/>
  <c r="BS18" i="15" a="1"/>
  <c r="Z22" i="11" a="1"/>
  <c r="BX19" i="15" a="1"/>
  <c r="AM23" i="15" a="1"/>
  <c r="BT21" i="15" a="1"/>
  <c r="Z18" i="30" a="1"/>
  <c r="AQ23" i="20" a="1"/>
  <c r="CA21" i="15" a="1"/>
  <c r="BT19" i="15" a="1"/>
  <c r="Z22" i="26" a="1"/>
  <c r="BY20" i="15" a="1"/>
  <c r="CF18" i="15" a="1"/>
  <c r="BZ19" i="11" a="1"/>
  <c r="CD20" i="15" a="1"/>
  <c r="BW18" i="15" a="1"/>
  <c r="CF20" i="15" a="1"/>
  <c r="AD23" i="20" a="1"/>
  <c r="AE22" i="26" a="1"/>
  <c r="BV20" i="15" a="1"/>
  <c r="AH23" i="15" a="1"/>
  <c r="CG21" i="15" a="1"/>
  <c r="AF18" i="30" a="1"/>
  <c r="AM22" i="26" a="1"/>
  <c r="BX18" i="11" a="1"/>
  <c r="AJ23" i="15" a="1"/>
  <c r="AA18" i="30" a="1"/>
  <c r="AE18" i="30" a="1"/>
  <c r="AB22" i="26" a="1"/>
  <c r="AO22" i="11" a="1"/>
  <c r="BU18" i="15" a="1"/>
  <c r="BQ19" i="15" a="1"/>
  <c r="AC18" i="30" a="1"/>
  <c r="AO22" i="26" a="1"/>
  <c r="CF19" i="11" a="1"/>
  <c r="AL23" i="20" a="1"/>
  <c r="AI22" i="26" a="1"/>
  <c r="CF19" i="15" a="1"/>
  <c r="AN22" i="26" a="1"/>
  <c r="BZ18" i="15" a="1"/>
  <c r="CE20" i="11" a="1"/>
  <c r="BV21" i="15" a="1"/>
  <c r="AK18" i="30" a="1"/>
  <c r="BP19" i="15" a="1"/>
  <c r="AB23" i="20" a="1"/>
  <c r="BS21" i="15" a="1"/>
  <c r="AI18" i="30" a="1"/>
  <c r="AN23" i="15" a="1"/>
  <c r="AH22" i="11" a="1"/>
  <c r="CB19" i="11" a="1"/>
  <c r="BV19" i="11" a="1"/>
  <c r="BR19" i="15" a="1"/>
  <c r="AG23" i="20" a="1"/>
  <c r="AH18" i="30" a="1"/>
  <c r="CA20" i="15" a="1"/>
  <c r="CB20" i="11" a="1"/>
  <c r="AE23" i="15" a="1"/>
  <c r="BZ20" i="15" a="1"/>
  <c r="AI23" i="15" a="1"/>
  <c r="AL18" i="30" a="1"/>
  <c r="BY20" i="11" a="1"/>
  <c r="BX18" i="15" a="1"/>
  <c r="BY18" i="11" a="1"/>
  <c r="AC22" i="26" a="1"/>
  <c r="BQ19" i="11" a="1"/>
  <c r="AJ18" i="30" a="1"/>
  <c r="CC18" i="15" a="1"/>
  <c r="BP18" i="15" a="1"/>
  <c r="BW20" i="15" a="1"/>
  <c r="CB18" i="11" a="1"/>
  <c r="AB22" i="11" a="1"/>
  <c r="BP20" i="15" a="1"/>
  <c r="BX20" i="11" a="1"/>
  <c r="AJ23" i="20" a="1"/>
  <c r="BQ18" i="11" a="1"/>
  <c r="AK23" i="15" a="1"/>
  <c r="CA19" i="11" a="1"/>
  <c r="AB23" i="15" a="1"/>
  <c r="BW21" i="15" a="1"/>
  <c r="BT20" i="11" a="1"/>
  <c r="AI22" i="11" a="1"/>
  <c r="BU19" i="11" a="1"/>
  <c r="Z23" i="20" a="1"/>
  <c r="AQ22" i="11" a="1"/>
  <c r="BR18" i="15" a="1"/>
  <c r="AQ18" i="30" a="1"/>
  <c r="BU20" i="15" a="1"/>
  <c r="BS20" i="11" a="1"/>
  <c r="AJ22" i="11" a="1"/>
  <c r="AP23" i="20" a="1"/>
  <c r="AF22" i="11" a="1"/>
  <c r="AQ22" i="26" a="1"/>
  <c r="AH23" i="20" a="1"/>
  <c r="CF18" i="11" a="1"/>
  <c r="CD18" i="15" a="1"/>
  <c r="BZ21" i="15" a="1"/>
  <c r="AD22" i="11" a="1"/>
  <c r="AL22" i="26" a="1"/>
  <c r="CE21" i="15" a="1"/>
  <c r="BP18" i="11" a="1"/>
  <c r="AO23" i="20" a="1"/>
  <c r="AN23" i="20" a="1"/>
  <c r="CG20" i="11" a="1"/>
  <c r="AE22" i="11" a="1"/>
  <c r="BY21" i="15" a="1"/>
  <c r="BR20" i="11" a="1"/>
  <c r="CD19" i="15" a="1"/>
  <c r="CF21" i="15" a="1"/>
  <c r="CD19" i="11" a="1"/>
  <c r="BP20" i="11" a="1"/>
  <c r="AA22" i="11" a="1"/>
  <c r="BY19" i="11" a="1"/>
  <c r="BT18" i="15" a="1"/>
  <c r="AD18" i="30" a="1"/>
  <c r="CD21" i="15" a="1"/>
  <c r="AN18" i="30" a="1"/>
  <c r="CG18" i="15" a="1"/>
  <c r="AE23" i="20" a="1"/>
  <c r="BT20" i="15" a="1"/>
  <c r="CE19" i="11" a="1"/>
  <c r="Z23" i="15" a="1"/>
  <c r="AP22" i="26" a="1"/>
  <c r="AA23" i="15" a="1"/>
  <c r="AN22" i="11" a="1"/>
  <c r="AO18" i="30" a="1"/>
  <c r="AQ23" i="15" a="1"/>
  <c r="CD20" i="11" a="1"/>
  <c r="BS20" i="15" a="1"/>
  <c r="BT18" i="11" a="1"/>
  <c r="BX19" i="11" a="1"/>
  <c r="CE20" i="15" a="1"/>
  <c r="AG22" i="11" a="1"/>
  <c r="BS18" i="11" a="1"/>
  <c r="CE19" i="15" a="1"/>
  <c r="AP18" i="30" a="1"/>
  <c r="AG22" i="26" a="1"/>
  <c r="AH22" i="26" a="1"/>
  <c r="BZ19" i="15" a="1"/>
  <c r="AL23" i="15" a="1"/>
  <c r="CG19" i="15" a="1"/>
  <c r="BP21" i="15" a="1"/>
  <c r="CE18" i="15" a="1"/>
  <c r="AP22" i="11" a="1"/>
  <c r="CG18" i="11" a="1"/>
  <c r="CG19" i="11" a="1"/>
  <c r="BZ18" i="11" a="1"/>
  <c r="BT19" i="11" a="1"/>
  <c r="AC23" i="20" a="1"/>
  <c r="AF23" i="15" a="1"/>
  <c r="BQ20" i="11" a="1"/>
  <c r="CG20" i="15" a="1"/>
  <c r="BV19" i="15" a="1"/>
  <c r="BU20" i="11" a="1"/>
  <c r="BU19" i="15" a="1"/>
  <c r="BW18" i="11" a="1"/>
  <c r="BX21" i="15" a="1"/>
  <c r="CF20" i="11" a="1"/>
  <c r="BY18" i="15" a="1"/>
  <c r="CA20" i="11" a="1"/>
  <c r="CC19" i="15" a="1"/>
  <c r="BW20" i="11" a="1"/>
  <c r="BQ20" i="15" a="1"/>
  <c r="CC20" i="11" a="1"/>
  <c r="BX20" i="15" a="1"/>
  <c r="CE18" i="11" a="1"/>
  <c r="BR20" i="15" a="1"/>
  <c r="BP19" i="11" a="1"/>
  <c r="CB18" i="15" a="1"/>
  <c r="BZ20" i="11" a="1"/>
  <c r="CB21" i="15" a="1"/>
  <c r="BU21" i="15" a="1"/>
  <c r="CA18" i="15" a="1"/>
  <c r="BW19" i="15" a="1"/>
  <c r="CD18" i="11" a="1"/>
  <c r="CC19" i="11" a="1"/>
  <c r="AC18" i="30" l="1"/>
  <c r="AH18" i="30"/>
  <c r="AG18" i="30"/>
  <c r="AL18" i="30"/>
  <c r="AK18" i="30"/>
  <c r="AP18" i="30"/>
  <c r="AF18" i="30"/>
  <c r="AO18" i="30"/>
  <c r="AA18" i="30"/>
  <c r="AN18" i="30"/>
  <c r="AE18" i="30"/>
  <c r="AJ18" i="30"/>
  <c r="AI18" i="30"/>
  <c r="AB18" i="30"/>
  <c r="Z18" i="30"/>
  <c r="AM18" i="30"/>
  <c r="AD18" i="30"/>
  <c r="AQ18" i="30"/>
  <c r="BN19" i="30"/>
  <c r="W20" i="30"/>
  <c r="AR19" i="30"/>
  <c r="AS19" i="30" s="1"/>
  <c r="CH18" i="30"/>
  <c r="AS18" i="30"/>
  <c r="CI18" i="30" s="1"/>
  <c r="BF19" i="26"/>
  <c r="AN22" i="26"/>
  <c r="AB22" i="26"/>
  <c r="AD22" i="26"/>
  <c r="AI22" i="26"/>
  <c r="AF22" i="26"/>
  <c r="AH22" i="26"/>
  <c r="AM22" i="26"/>
  <c r="AJ22" i="26"/>
  <c r="AL22" i="26"/>
  <c r="AQ22" i="26"/>
  <c r="AP22" i="26"/>
  <c r="AC22" i="26"/>
  <c r="AG22" i="26"/>
  <c r="AO22" i="26"/>
  <c r="AK22" i="26"/>
  <c r="AA22" i="26"/>
  <c r="Z22" i="26"/>
  <c r="AE22" i="26"/>
  <c r="CQ19" i="26"/>
  <c r="BI19" i="26"/>
  <c r="BM19" i="26"/>
  <c r="BB20" i="26"/>
  <c r="BI21" i="26"/>
  <c r="BH21" i="26"/>
  <c r="BK20" i="26"/>
  <c r="AY20" i="26"/>
  <c r="BH19" i="26"/>
  <c r="AZ19" i="26"/>
  <c r="BK19" i="26"/>
  <c r="BB21" i="26"/>
  <c r="BK21" i="26"/>
  <c r="BD20" i="26"/>
  <c r="BE20" i="26"/>
  <c r="BA20" i="26"/>
  <c r="BA21" i="26"/>
  <c r="BJ21" i="26"/>
  <c r="AV21" i="26"/>
  <c r="BD19" i="26"/>
  <c r="AY19" i="26"/>
  <c r="BJ19" i="26"/>
  <c r="AX21" i="26"/>
  <c r="BA19" i="26"/>
  <c r="BH20" i="26"/>
  <c r="CH22" i="26"/>
  <c r="AS22" i="26"/>
  <c r="CI22" i="26" s="1"/>
  <c r="W24" i="26"/>
  <c r="BN23" i="26"/>
  <c r="AR23" i="26"/>
  <c r="AS23" i="26" s="1"/>
  <c r="BC19" i="26"/>
  <c r="AW20" i="26"/>
  <c r="AW21" i="26"/>
  <c r="BG21" i="26"/>
  <c r="BC20" i="26"/>
  <c r="BG19" i="26"/>
  <c r="BL20" i="26"/>
  <c r="AV19" i="26"/>
  <c r="BB19" i="26"/>
  <c r="CP19" i="26"/>
  <c r="BD21" i="26"/>
  <c r="BM21" i="26"/>
  <c r="BI20" i="26"/>
  <c r="BF20" i="26"/>
  <c r="BM20" i="26"/>
  <c r="AW19" i="26"/>
  <c r="BG20" i="26"/>
  <c r="BJ20" i="26"/>
  <c r="BF21" i="26"/>
  <c r="AZ21" i="26"/>
  <c r="BC21" i="26"/>
  <c r="AZ20" i="26"/>
  <c r="BE19" i="26"/>
  <c r="BL19" i="26"/>
  <c r="AX19" i="26"/>
  <c r="AX20" i="26"/>
  <c r="AV20" i="26"/>
  <c r="BE21" i="26"/>
  <c r="BL21" i="26"/>
  <c r="AY21" i="26"/>
  <c r="Z23" i="20"/>
  <c r="AJ23" i="20"/>
  <c r="AM23" i="20"/>
  <c r="AQ23" i="20"/>
  <c r="AB23" i="20"/>
  <c r="AL23" i="20"/>
  <c r="AC23" i="20"/>
  <c r="AP23" i="20"/>
  <c r="AN23" i="20"/>
  <c r="AG23" i="20"/>
  <c r="AA23" i="20"/>
  <c r="AK23" i="20"/>
  <c r="AI23" i="20"/>
  <c r="AD23" i="20"/>
  <c r="AH23" i="20"/>
  <c r="AF23" i="20"/>
  <c r="AE23" i="20"/>
  <c r="AO23" i="20"/>
  <c r="AR24" i="20"/>
  <c r="W25" i="20"/>
  <c r="BN24" i="20"/>
  <c r="CL18" i="20"/>
  <c r="CM18" i="20" s="1"/>
  <c r="W25" i="15"/>
  <c r="AR24" i="15"/>
  <c r="AS24" i="15" s="1"/>
  <c r="CF21" i="15"/>
  <c r="BS21" i="15"/>
  <c r="BP21" i="15"/>
  <c r="BR21" i="15"/>
  <c r="BT21" i="15"/>
  <c r="BY21" i="15"/>
  <c r="CA21" i="15"/>
  <c r="CG21" i="15"/>
  <c r="CC21" i="15"/>
  <c r="BW21" i="15"/>
  <c r="CD21" i="15"/>
  <c r="BV21" i="15"/>
  <c r="BQ21" i="15"/>
  <c r="BU21" i="15"/>
  <c r="CB21" i="15"/>
  <c r="CE21" i="15"/>
  <c r="BZ21" i="15"/>
  <c r="BX21" i="15"/>
  <c r="BZ19" i="15"/>
  <c r="CR18" i="15"/>
  <c r="BW18" i="15"/>
  <c r="BZ18" i="15"/>
  <c r="BX20" i="15"/>
  <c r="CD20" i="15"/>
  <c r="CB19" i="15"/>
  <c r="CA19" i="15"/>
  <c r="BY19" i="15"/>
  <c r="CA18" i="15"/>
  <c r="CA20" i="15"/>
  <c r="CC19" i="15"/>
  <c r="CG18" i="15"/>
  <c r="CG19" i="15"/>
  <c r="BP20" i="15"/>
  <c r="BP19" i="15"/>
  <c r="AG23" i="15"/>
  <c r="AQ23" i="15"/>
  <c r="BT20" i="15"/>
  <c r="BS20" i="15"/>
  <c r="CC20" i="15"/>
  <c r="BU20" i="15"/>
  <c r="CD18" i="15"/>
  <c r="BY18" i="15"/>
  <c r="CF19" i="15"/>
  <c r="BR20" i="15"/>
  <c r="BV19" i="15"/>
  <c r="CG20" i="15"/>
  <c r="AD23" i="15"/>
  <c r="AO23" i="15"/>
  <c r="AB23" i="15"/>
  <c r="BR19" i="15"/>
  <c r="CF20" i="15"/>
  <c r="BX18" i="15"/>
  <c r="BX19" i="15"/>
  <c r="AI23" i="15"/>
  <c r="BT19" i="15"/>
  <c r="BQ20" i="15"/>
  <c r="AK23" i="15"/>
  <c r="BV20" i="15"/>
  <c r="BZ20" i="15"/>
  <c r="BU18" i="15"/>
  <c r="BS19" i="15"/>
  <c r="AH23" i="15"/>
  <c r="AF23" i="15"/>
  <c r="BQ19" i="15"/>
  <c r="CE20" i="15"/>
  <c r="CE19" i="15"/>
  <c r="AL23" i="15"/>
  <c r="CC18" i="15"/>
  <c r="AM23" i="15"/>
  <c r="BW19" i="15"/>
  <c r="BQ18" i="15"/>
  <c r="BY20" i="15"/>
  <c r="BT18" i="15"/>
  <c r="CE18" i="15"/>
  <c r="AP23" i="15"/>
  <c r="AA23" i="15"/>
  <c r="AJ23" i="15"/>
  <c r="BU19" i="15"/>
  <c r="CF18" i="15"/>
  <c r="BV18" i="15"/>
  <c r="AC23" i="15"/>
  <c r="CB20" i="15"/>
  <c r="BW20" i="15"/>
  <c r="BR18" i="15"/>
  <c r="CD19" i="15"/>
  <c r="Z23" i="15"/>
  <c r="AE23" i="15"/>
  <c r="AN23" i="15"/>
  <c r="CB18" i="15"/>
  <c r="BP18" i="15"/>
  <c r="BS18" i="15"/>
  <c r="CO22" i="15"/>
  <c r="BN24" i="15"/>
  <c r="BU20" i="11"/>
  <c r="BV20" i="11"/>
  <c r="CR18" i="11"/>
  <c r="BY19" i="11"/>
  <c r="CG19" i="11"/>
  <c r="BQ18" i="11"/>
  <c r="CE18" i="11"/>
  <c r="CF19" i="11"/>
  <c r="CC18" i="11"/>
  <c r="BW19" i="11"/>
  <c r="BT18" i="11"/>
  <c r="CD20" i="11"/>
  <c r="CG18" i="11"/>
  <c r="AH22" i="11"/>
  <c r="AK22" i="11"/>
  <c r="AB22" i="11"/>
  <c r="BW20" i="11"/>
  <c r="CF20" i="11"/>
  <c r="BZ18" i="11"/>
  <c r="CE19" i="11"/>
  <c r="CG20" i="11"/>
  <c r="AL22" i="11"/>
  <c r="AO22" i="11"/>
  <c r="AF22" i="11"/>
  <c r="BT19" i="11"/>
  <c r="CB20" i="11"/>
  <c r="BR20" i="11"/>
  <c r="AG22" i="11"/>
  <c r="CB19" i="11"/>
  <c r="CE20" i="11"/>
  <c r="CC20" i="11"/>
  <c r="AP22" i="11"/>
  <c r="AN22" i="11"/>
  <c r="BU18" i="11"/>
  <c r="CD19" i="11"/>
  <c r="BZ20" i="11"/>
  <c r="CA19" i="11"/>
  <c r="CA18" i="11"/>
  <c r="AI22" i="11"/>
  <c r="BQ19" i="11"/>
  <c r="BY18" i="11"/>
  <c r="BX19" i="11"/>
  <c r="CD18" i="11"/>
  <c r="BV19" i="11"/>
  <c r="Z22" i="11"/>
  <c r="BU19" i="11"/>
  <c r="CF18" i="11"/>
  <c r="AE22" i="11"/>
  <c r="BT20" i="11"/>
  <c r="BX20" i="11"/>
  <c r="BR19" i="11"/>
  <c r="BY20" i="11"/>
  <c r="CA20" i="11"/>
  <c r="BW18" i="11"/>
  <c r="AD22" i="11"/>
  <c r="AM22" i="11"/>
  <c r="BP18" i="11"/>
  <c r="BS18" i="11"/>
  <c r="BS20" i="11"/>
  <c r="BP19" i="11"/>
  <c r="BV18" i="11"/>
  <c r="AA22" i="11"/>
  <c r="AJ22" i="11"/>
  <c r="CC19" i="11"/>
  <c r="BR18" i="11"/>
  <c r="BQ20" i="11"/>
  <c r="BX18" i="11"/>
  <c r="CB18" i="11"/>
  <c r="BP20" i="11"/>
  <c r="AC22" i="11"/>
  <c r="AQ22" i="11"/>
  <c r="BS19" i="11"/>
  <c r="BZ19" i="11"/>
  <c r="CO21" i="11"/>
  <c r="AR23" i="11"/>
  <c r="AS23" i="11" s="1"/>
  <c r="BN23" i="11"/>
  <c r="W24" i="11"/>
  <c r="BF3" i="1"/>
  <c r="AB23" i="26" a="1"/>
  <c r="CA20" i="26" a="1"/>
  <c r="AQ19" i="30" a="1"/>
  <c r="AP24" i="20" a="1"/>
  <c r="AK24" i="15" a="1"/>
  <c r="AE19" i="30" a="1"/>
  <c r="AF19" i="30" a="1"/>
  <c r="AJ23" i="26" a="1"/>
  <c r="AD19" i="30" a="1"/>
  <c r="AK25" i="15" a="1"/>
  <c r="AA23" i="26" a="1"/>
  <c r="AA19" i="30" a="1"/>
  <c r="AI19" i="30" a="1"/>
  <c r="Z23" i="26" a="1"/>
  <c r="AG23" i="26" a="1"/>
  <c r="BP20" i="26" a="1"/>
  <c r="AO23" i="11" a="1"/>
  <c r="AJ19" i="30" a="1"/>
  <c r="AO24" i="20" a="1"/>
  <c r="CB20" i="26" a="1"/>
  <c r="AH24" i="20" a="1"/>
  <c r="AB25" i="15" a="1"/>
  <c r="AK19" i="30" a="1"/>
  <c r="AQ23" i="26" a="1"/>
  <c r="AL23" i="11" a="1"/>
  <c r="CE20" i="26" a="1"/>
  <c r="AQ24" i="15" a="1"/>
  <c r="BR21" i="26" a="1"/>
  <c r="AN23" i="11" a="1"/>
  <c r="AE25" i="15" a="1"/>
  <c r="AE24" i="15" a="1"/>
  <c r="AD25" i="15" a="1"/>
  <c r="BV19" i="26" a="1"/>
  <c r="AD23" i="11" a="1"/>
  <c r="AH23" i="26" a="1"/>
  <c r="AI23" i="26" a="1"/>
  <c r="CA19" i="26" a="1"/>
  <c r="AL24" i="15" a="1"/>
  <c r="CC19" i="26" a="1"/>
  <c r="AH19" i="30" a="1"/>
  <c r="BZ3" i="1" a="1"/>
  <c r="BW19" i="26" a="1"/>
  <c r="AB19" i="30" a="1"/>
  <c r="CB19" i="26" a="1"/>
  <c r="AQ25" i="15" a="1"/>
  <c r="AC25" i="15" a="1"/>
  <c r="BS21" i="26" a="1"/>
  <c r="BX19" i="26" a="1"/>
  <c r="AM24" i="20" a="1"/>
  <c r="AP25" i="15" a="1"/>
  <c r="BT20" i="26" a="1"/>
  <c r="AE23" i="11" a="1"/>
  <c r="AD24" i="15" a="1"/>
  <c r="BS20" i="26" a="1"/>
  <c r="AI24" i="20" a="1"/>
  <c r="Z19" i="30" a="1"/>
  <c r="AG23" i="11" a="1"/>
  <c r="AI24" i="15" a="1"/>
  <c r="AI23" i="11" a="1"/>
  <c r="CG21" i="26" a="1"/>
  <c r="BV20" i="26" a="1"/>
  <c r="AM23" i="11" a="1"/>
  <c r="AN23" i="26" a="1"/>
  <c r="AM25" i="15" a="1"/>
  <c r="AA23" i="11" a="1"/>
  <c r="AK24" i="20" a="1"/>
  <c r="AG24" i="15" a="1"/>
  <c r="AB24" i="20" a="1"/>
  <c r="AC24" i="20" a="1"/>
  <c r="AL23" i="26" a="1"/>
  <c r="BQ21" i="26" a="1"/>
  <c r="Z23" i="11" a="1"/>
  <c r="AF23" i="11" a="1"/>
  <c r="AD23" i="26" a="1"/>
  <c r="CD20" i="26" a="1"/>
  <c r="BR20" i="26" a="1"/>
  <c r="CC21" i="26" a="1"/>
  <c r="AN19" i="30" a="1"/>
  <c r="Z24" i="20" a="1"/>
  <c r="AB24" i="15" a="1"/>
  <c r="CF19" i="26" a="1"/>
  <c r="BY21" i="26" a="1"/>
  <c r="AB23" i="11" a="1"/>
  <c r="AL19" i="30" a="1"/>
  <c r="BZ20" i="26" a="1"/>
  <c r="AO25" i="15" a="1"/>
  <c r="AH25" i="15" a="1"/>
  <c r="BU21" i="26" a="1"/>
  <c r="AO23" i="26" a="1"/>
  <c r="AP24" i="15" a="1"/>
  <c r="BZ21" i="26" a="1"/>
  <c r="AK23" i="26" a="1"/>
  <c r="BY20" i="26" a="1"/>
  <c r="AA24" i="15" a="1"/>
  <c r="AG24" i="20" a="1"/>
  <c r="AN24" i="20" a="1"/>
  <c r="Z25" i="15" a="1"/>
  <c r="AJ23" i="11" a="1"/>
  <c r="AC23" i="11" a="1"/>
  <c r="BU20" i="26" a="1"/>
  <c r="AF24" i="15" a="1"/>
  <c r="AQ24" i="20" a="1"/>
  <c r="AL25" i="15" a="1"/>
  <c r="AC23" i="26" a="1"/>
  <c r="AC19" i="30" a="1"/>
  <c r="AK23" i="11" a="1"/>
  <c r="AJ25" i="15" a="1"/>
  <c r="AN24" i="15" a="1"/>
  <c r="AC24" i="15" a="1"/>
  <c r="BU19" i="26" a="1"/>
  <c r="AL24" i="20" a="1"/>
  <c r="AG19" i="30" a="1"/>
  <c r="CD21" i="26" a="1"/>
  <c r="AA25" i="15" a="1"/>
  <c r="AM23" i="26" a="1"/>
  <c r="CE19" i="26" a="1"/>
  <c r="AA24" i="20" a="1"/>
  <c r="AN25" i="15" a="1"/>
  <c r="AO19" i="30" a="1"/>
  <c r="BT21" i="26" a="1"/>
  <c r="AI25" i="15" a="1"/>
  <c r="AO24" i="15" a="1"/>
  <c r="AF25" i="15" a="1"/>
  <c r="AJ24" i="15" a="1"/>
  <c r="AF24" i="20" a="1"/>
  <c r="AF23" i="26" a="1"/>
  <c r="CA21" i="26" a="1"/>
  <c r="BR19" i="26" a="1"/>
  <c r="AJ24" i="20" a="1"/>
  <c r="BV21" i="26" a="1"/>
  <c r="AM24" i="15" a="1"/>
  <c r="AP23" i="26" a="1"/>
  <c r="BT19" i="26" a="1"/>
  <c r="BQ20" i="26" a="1"/>
  <c r="AD24" i="20" a="1"/>
  <c r="AH24" i="15" a="1"/>
  <c r="AG25" i="15" a="1"/>
  <c r="AM19" i="30" a="1"/>
  <c r="AH23" i="11" a="1"/>
  <c r="AE24" i="20" a="1"/>
  <c r="CE21" i="26" a="1"/>
  <c r="AP19" i="30" a="1"/>
  <c r="BX21" i="26" a="1"/>
  <c r="AP23" i="11" a="1"/>
  <c r="AE23" i="26" a="1"/>
  <c r="CG20" i="26" a="1"/>
  <c r="AQ23" i="11" a="1"/>
  <c r="Z24" i="15" a="1"/>
  <c r="BP21" i="26" a="1"/>
  <c r="CF21" i="26" a="1"/>
  <c r="BY19" i="26" a="1"/>
  <c r="CD19" i="26" a="1"/>
  <c r="CG19" i="26" a="1"/>
  <c r="CF20" i="26" a="1"/>
  <c r="BP19" i="26" a="1"/>
  <c r="BW20" i="26" a="1"/>
  <c r="BW21" i="26" a="1"/>
  <c r="BX20" i="26" a="1"/>
  <c r="CC20" i="26" a="1"/>
  <c r="CB21" i="26" a="1"/>
  <c r="BQ19" i="26" a="1"/>
  <c r="BZ19" i="26" a="1"/>
  <c r="BS19" i="26" a="1"/>
  <c r="AC19" i="30" l="1"/>
  <c r="Z19" i="30"/>
  <c r="AM19" i="30"/>
  <c r="AG19" i="30"/>
  <c r="AD19" i="30"/>
  <c r="AQ19" i="30"/>
  <c r="AB19" i="30"/>
  <c r="AH19" i="30"/>
  <c r="AF19" i="30"/>
  <c r="AL19" i="30"/>
  <c r="AJ19" i="30"/>
  <c r="AP19" i="30"/>
  <c r="AN19" i="30"/>
  <c r="AA19" i="30"/>
  <c r="AO19" i="30"/>
  <c r="AE19" i="30"/>
  <c r="AK19" i="30"/>
  <c r="AI19" i="30"/>
  <c r="CO18" i="30"/>
  <c r="W21" i="30"/>
  <c r="AR20" i="30"/>
  <c r="AS20" i="30" s="1"/>
  <c r="BN20" i="30"/>
  <c r="BZ19" i="26"/>
  <c r="CD20" i="26"/>
  <c r="BV20" i="26"/>
  <c r="BP20" i="26"/>
  <c r="BZ21" i="26"/>
  <c r="BX21" i="26"/>
  <c r="BQ21" i="26"/>
  <c r="AP23" i="26"/>
  <c r="AA23" i="26"/>
  <c r="BS19" i="26"/>
  <c r="CE21" i="26"/>
  <c r="CC21" i="26"/>
  <c r="BQ20" i="26"/>
  <c r="AC23" i="26"/>
  <c r="BR19" i="26"/>
  <c r="CA20" i="26"/>
  <c r="BV19" i="26"/>
  <c r="BW19" i="26"/>
  <c r="AI23" i="26"/>
  <c r="AG23" i="26"/>
  <c r="BP21" i="26"/>
  <c r="CE19" i="26"/>
  <c r="CG19" i="26"/>
  <c r="CF19" i="26"/>
  <c r="BQ19" i="26"/>
  <c r="BP19" i="26"/>
  <c r="AE23" i="26"/>
  <c r="AB23" i="26"/>
  <c r="AK23" i="26"/>
  <c r="CD21" i="26"/>
  <c r="BT19" i="26"/>
  <c r="CC19" i="26"/>
  <c r="BV21" i="26"/>
  <c r="BY19" i="26"/>
  <c r="CG20" i="26"/>
  <c r="CF20" i="26"/>
  <c r="Z23" i="26"/>
  <c r="AF23" i="26"/>
  <c r="AO23" i="26"/>
  <c r="CB20" i="26"/>
  <c r="BU21" i="26"/>
  <c r="CB19" i="26"/>
  <c r="BS21" i="26"/>
  <c r="BT20" i="26"/>
  <c r="BZ20" i="26"/>
  <c r="CA19" i="26"/>
  <c r="AD23" i="26"/>
  <c r="AJ23" i="26"/>
  <c r="AQ23" i="26"/>
  <c r="BU19" i="26"/>
  <c r="BU20" i="26"/>
  <c r="BS20" i="26"/>
  <c r="BR20" i="26"/>
  <c r="AM23" i="26"/>
  <c r="CF21" i="26"/>
  <c r="BW21" i="26"/>
  <c r="CC20" i="26"/>
  <c r="BW20" i="26"/>
  <c r="AH23" i="26"/>
  <c r="AN23" i="26"/>
  <c r="BR21" i="26"/>
  <c r="BY20" i="26"/>
  <c r="CE20" i="26"/>
  <c r="BX19" i="26"/>
  <c r="BY21" i="26"/>
  <c r="BT21" i="26"/>
  <c r="CG21" i="26"/>
  <c r="CA21" i="26"/>
  <c r="AL23" i="26"/>
  <c r="CD19" i="26"/>
  <c r="BX20" i="26"/>
  <c r="CB21" i="26"/>
  <c r="CR19" i="26"/>
  <c r="CO22" i="26"/>
  <c r="AR24" i="26"/>
  <c r="AS24" i="26" s="1"/>
  <c r="BN24" i="26"/>
  <c r="W25" i="26"/>
  <c r="AX21" i="20"/>
  <c r="AV22" i="20"/>
  <c r="BB23" i="20"/>
  <c r="BJ22" i="20"/>
  <c r="BC21" i="20"/>
  <c r="AY21" i="20"/>
  <c r="AD24" i="20"/>
  <c r="AG24" i="20"/>
  <c r="AH24" i="20"/>
  <c r="AK24" i="20"/>
  <c r="AF24" i="20"/>
  <c r="AE24" i="20"/>
  <c r="AJ24" i="20"/>
  <c r="AP24" i="20"/>
  <c r="AQ24" i="20"/>
  <c r="AC24" i="20"/>
  <c r="AL24" i="20"/>
  <c r="AA24" i="20"/>
  <c r="AI24" i="20"/>
  <c r="AN24" i="20"/>
  <c r="AB24" i="20"/>
  <c r="AO24" i="20"/>
  <c r="Z24" i="20"/>
  <c r="AM24" i="20"/>
  <c r="BL23" i="20"/>
  <c r="BF21" i="20"/>
  <c r="BK22" i="20"/>
  <c r="BG22" i="20"/>
  <c r="BD23" i="20"/>
  <c r="AY23" i="20"/>
  <c r="BI22" i="20"/>
  <c r="CQ21" i="20"/>
  <c r="BN25" i="20"/>
  <c r="W26" i="20"/>
  <c r="AR25" i="20"/>
  <c r="AS25" i="20" s="1"/>
  <c r="BF22" i="20"/>
  <c r="BC22" i="20"/>
  <c r="AZ23" i="20"/>
  <c r="BH23" i="20"/>
  <c r="AW21" i="20"/>
  <c r="BB21" i="20"/>
  <c r="BA21" i="20"/>
  <c r="BL22" i="20"/>
  <c r="BM23" i="20"/>
  <c r="BB22" i="20"/>
  <c r="BD22" i="20"/>
  <c r="BK21" i="20"/>
  <c r="BM22" i="20"/>
  <c r="BA22" i="20"/>
  <c r="BI21" i="20"/>
  <c r="AW23" i="20"/>
  <c r="BI23" i="20"/>
  <c r="BE21" i="20"/>
  <c r="BE23" i="20"/>
  <c r="AX22" i="20"/>
  <c r="AZ22" i="20"/>
  <c r="BG23" i="20"/>
  <c r="BH22" i="20"/>
  <c r="BE22" i="20"/>
  <c r="BH21" i="20"/>
  <c r="BD21" i="20"/>
  <c r="BK23" i="20"/>
  <c r="BC23" i="20"/>
  <c r="BF23" i="20"/>
  <c r="BL21" i="20"/>
  <c r="AX23" i="20"/>
  <c r="BM21" i="20"/>
  <c r="AV21" i="20"/>
  <c r="AY22" i="20"/>
  <c r="AS24" i="20"/>
  <c r="CI24" i="20" s="1"/>
  <c r="CH24" i="20"/>
  <c r="AW22" i="20"/>
  <c r="CP21" i="20"/>
  <c r="BA23" i="20"/>
  <c r="BJ23" i="20"/>
  <c r="AV23" i="20"/>
  <c r="BG21" i="20"/>
  <c r="BJ21" i="20"/>
  <c r="AZ21" i="20"/>
  <c r="AF25" i="15"/>
  <c r="AQ25" i="15"/>
  <c r="AM25" i="15"/>
  <c r="AI25" i="15"/>
  <c r="AE25" i="15"/>
  <c r="AA25" i="15"/>
  <c r="AJ25" i="15"/>
  <c r="AP25" i="15"/>
  <c r="AL25" i="15"/>
  <c r="AH25" i="15"/>
  <c r="AD25" i="15"/>
  <c r="Z25" i="15"/>
  <c r="AB25" i="15"/>
  <c r="AO25" i="15"/>
  <c r="AK25" i="15"/>
  <c r="AG25" i="15"/>
  <c r="AC25" i="15"/>
  <c r="AN25" i="15"/>
  <c r="BN25" i="15"/>
  <c r="AR25" i="15"/>
  <c r="AS25" i="15" s="1"/>
  <c r="W26" i="15"/>
  <c r="W27" i="15" s="1"/>
  <c r="CL18" i="15"/>
  <c r="CM18" i="15" s="1"/>
  <c r="AG24" i="15"/>
  <c r="AK24" i="15"/>
  <c r="AC24" i="15"/>
  <c r="AB24" i="15"/>
  <c r="AF24" i="15"/>
  <c r="AH24" i="15"/>
  <c r="AL24" i="15"/>
  <c r="AA24" i="15"/>
  <c r="AM24" i="15"/>
  <c r="AJ24" i="15"/>
  <c r="AP24" i="15"/>
  <c r="AN24" i="15"/>
  <c r="AE24" i="15"/>
  <c r="AQ24" i="15"/>
  <c r="AO24" i="15"/>
  <c r="Z24" i="15"/>
  <c r="AD24" i="15"/>
  <c r="AI24" i="15"/>
  <c r="AR26" i="15"/>
  <c r="BN26" i="15"/>
  <c r="CL18" i="11"/>
  <c r="CM18" i="11" s="1"/>
  <c r="AK23" i="11"/>
  <c r="AF23" i="11"/>
  <c r="AG23" i="11"/>
  <c r="Z23" i="11"/>
  <c r="AI23" i="11"/>
  <c r="AP23" i="11"/>
  <c r="AB23" i="11"/>
  <c r="AO23" i="11"/>
  <c r="AE23" i="11"/>
  <c r="AM23" i="11"/>
  <c r="AL23" i="11"/>
  <c r="AA23" i="11"/>
  <c r="AJ23" i="11"/>
  <c r="AC23" i="11"/>
  <c r="AN23" i="11"/>
  <c r="AD23" i="11"/>
  <c r="AH23" i="11"/>
  <c r="AQ23" i="11"/>
  <c r="W25" i="11"/>
  <c r="BN24" i="11"/>
  <c r="AR24" i="11"/>
  <c r="BZ3" i="1"/>
  <c r="AF25" i="20" a="1"/>
  <c r="BX22" i="20" a="1"/>
  <c r="AO25" i="20" a="1"/>
  <c r="AM25" i="20" a="1"/>
  <c r="AB26" i="15" a="1"/>
  <c r="AQ24" i="11" a="1"/>
  <c r="BQ23" i="20" a="1"/>
  <c r="BY22" i="20" a="1"/>
  <c r="BP22" i="20" a="1"/>
  <c r="AJ25" i="20" a="1"/>
  <c r="AQ26" i="15" a="1"/>
  <c r="AH24" i="11" a="1"/>
  <c r="CF21" i="20" a="1"/>
  <c r="AQ24" i="26" a="1"/>
  <c r="AK20" i="30" a="1"/>
  <c r="AA26" i="15" a="1"/>
  <c r="AA20" i="30" a="1"/>
  <c r="AC25" i="20" a="1"/>
  <c r="BR23" i="20" a="1"/>
  <c r="AA25" i="20" a="1"/>
  <c r="AD24" i="26" a="1"/>
  <c r="BU22" i="20" a="1"/>
  <c r="BW22" i="20" a="1"/>
  <c r="AI26" i="15" a="1"/>
  <c r="AP24" i="26" a="1"/>
  <c r="Z26" i="15" a="1"/>
  <c r="AJ20" i="30" a="1"/>
  <c r="AN26" i="15" a="1"/>
  <c r="AP24" i="11" a="1"/>
  <c r="AJ24" i="11" a="1"/>
  <c r="AH20" i="30" a="1"/>
  <c r="AL25" i="20" a="1"/>
  <c r="AE25" i="20" a="1"/>
  <c r="BS21" i="20" a="1"/>
  <c r="CD21" i="20" a="1"/>
  <c r="AL24" i="26" a="1"/>
  <c r="BQ22" i="20" a="1"/>
  <c r="AC24" i="11" a="1"/>
  <c r="BT22" i="20" a="1"/>
  <c r="AL20" i="30" a="1"/>
  <c r="AM24" i="26" a="1"/>
  <c r="AI24" i="26" a="1"/>
  <c r="Z20" i="30" a="1"/>
  <c r="CE23" i="20" a="1"/>
  <c r="AL24" i="11" a="1"/>
  <c r="AE24" i="11" a="1"/>
  <c r="AA24" i="11" a="1"/>
  <c r="AH26" i="15" a="1"/>
  <c r="AK25" i="20" a="1"/>
  <c r="CF23" i="20" a="1"/>
  <c r="BW23" i="20" a="1"/>
  <c r="AB24" i="11" a="1"/>
  <c r="AD24" i="11" a="1"/>
  <c r="AN24" i="11" a="1"/>
  <c r="BT23" i="20" a="1"/>
  <c r="BT21" i="20" a="1"/>
  <c r="CB22" i="20" a="1"/>
  <c r="AG24" i="26" a="1"/>
  <c r="AE24" i="26" a="1"/>
  <c r="Z25" i="20" a="1"/>
  <c r="AI25" i="20" a="1"/>
  <c r="AG20" i="30" a="1"/>
  <c r="AA24" i="26" a="1"/>
  <c r="AQ25" i="20" a="1"/>
  <c r="CF22" i="20" a="1"/>
  <c r="BV23" i="20" a="1"/>
  <c r="AM24" i="11" a="1"/>
  <c r="AO26" i="15" a="1"/>
  <c r="BQ21" i="20" a="1"/>
  <c r="BY23" i="20" a="1"/>
  <c r="AM26" i="15" a="1"/>
  <c r="AJ24" i="26" a="1"/>
  <c r="CG21" i="20" a="1"/>
  <c r="AK24" i="11" a="1"/>
  <c r="AD25" i="20" a="1"/>
  <c r="BV22" i="20" a="1"/>
  <c r="AF24" i="11" a="1"/>
  <c r="AF20" i="30" a="1"/>
  <c r="AP25" i="20" a="1"/>
  <c r="BU23" i="20" a="1"/>
  <c r="AB25" i="20" a="1"/>
  <c r="CE22" i="20" a="1"/>
  <c r="BR22" i="20" a="1"/>
  <c r="AE20" i="30" a="1"/>
  <c r="AL26" i="15" a="1"/>
  <c r="AF24" i="26" a="1"/>
  <c r="BU21" i="20" a="1"/>
  <c r="AI20" i="30" a="1"/>
  <c r="AG26" i="15" a="1"/>
  <c r="BZ23" i="20" a="1"/>
  <c r="AK24" i="26" a="1"/>
  <c r="AD26" i="15" a="1"/>
  <c r="AQ20" i="30" a="1"/>
  <c r="AN20" i="30" a="1"/>
  <c r="AJ26" i="15" a="1"/>
  <c r="AB24" i="26" a="1"/>
  <c r="AN25" i="20" a="1"/>
  <c r="Z24" i="26" a="1"/>
  <c r="AG24" i="11" a="1"/>
  <c r="AC20" i="30" a="1"/>
  <c r="Z24" i="11" a="1"/>
  <c r="CB23" i="20" a="1"/>
  <c r="AI24" i="11" a="1"/>
  <c r="BZ21" i="20" a="1"/>
  <c r="CE21" i="20" a="1"/>
  <c r="CA23" i="20" a="1"/>
  <c r="AF26" i="15" a="1"/>
  <c r="AE26" i="15" a="1"/>
  <c r="CC22" i="20" a="1"/>
  <c r="BS23" i="20" a="1"/>
  <c r="AC26" i="15" a="1"/>
  <c r="AP20" i="30" a="1"/>
  <c r="AK26" i="15" a="1"/>
  <c r="AO24" i="26" a="1"/>
  <c r="AD20" i="30" a="1"/>
  <c r="AN24" i="26" a="1"/>
  <c r="AH25" i="20" a="1"/>
  <c r="AM20" i="30" a="1"/>
  <c r="CC21" i="20" a="1"/>
  <c r="AC24" i="26" a="1"/>
  <c r="AG25" i="20" a="1"/>
  <c r="AH24" i="26" a="1"/>
  <c r="AB20" i="30" a="1"/>
  <c r="CG22" i="20" a="1"/>
  <c r="BR21" i="20" a="1"/>
  <c r="AP26" i="15" a="1"/>
  <c r="BP21" i="20" a="1"/>
  <c r="BV21" i="20" a="1"/>
  <c r="AO24" i="11" a="1"/>
  <c r="AO20" i="30" a="1"/>
  <c r="CC23" i="20" a="1"/>
  <c r="CD22" i="20" a="1"/>
  <c r="CD23" i="20" a="1"/>
  <c r="CB21" i="20" a="1"/>
  <c r="BY21" i="20" a="1"/>
  <c r="BZ22" i="20" a="1"/>
  <c r="BP23" i="20" a="1"/>
  <c r="BX23" i="20" a="1"/>
  <c r="CA22" i="20" a="1"/>
  <c r="BX21" i="20" a="1"/>
  <c r="CG23" i="20" a="1"/>
  <c r="CA21" i="20" a="1"/>
  <c r="BW21" i="20" a="1"/>
  <c r="BS22" i="20" a="1"/>
  <c r="BE17" i="30" l="1"/>
  <c r="BI17" i="30"/>
  <c r="BJ16" i="30"/>
  <c r="AZ17" i="30"/>
  <c r="BF17" i="30"/>
  <c r="AW17" i="30"/>
  <c r="BF15" i="30"/>
  <c r="BJ15" i="30"/>
  <c r="BD15" i="30"/>
  <c r="BC16" i="30"/>
  <c r="BM15" i="30"/>
  <c r="AV16" i="30"/>
  <c r="BL16" i="30"/>
  <c r="AX17" i="30"/>
  <c r="BF16" i="30"/>
  <c r="BD17" i="30"/>
  <c r="BG17" i="30"/>
  <c r="CP15" i="30"/>
  <c r="BG16" i="30"/>
  <c r="BK15" i="30"/>
  <c r="BA16" i="30"/>
  <c r="BD16" i="30"/>
  <c r="AW15" i="30"/>
  <c r="AZ16" i="30"/>
  <c r="AX16" i="30"/>
  <c r="BC15" i="30"/>
  <c r="BB16" i="30"/>
  <c r="BH16" i="30"/>
  <c r="BG15" i="30"/>
  <c r="BM16" i="30"/>
  <c r="BI15" i="30"/>
  <c r="BL17" i="30"/>
  <c r="AZ15" i="30"/>
  <c r="BA15" i="30"/>
  <c r="BE16" i="30"/>
  <c r="BJ17" i="30"/>
  <c r="BC17" i="30"/>
  <c r="AY17" i="30"/>
  <c r="BI16" i="30"/>
  <c r="BM17" i="30"/>
  <c r="BE15" i="30"/>
  <c r="BB17" i="30"/>
  <c r="AV17" i="30"/>
  <c r="BH15" i="30"/>
  <c r="AY15" i="30"/>
  <c r="AV15" i="30"/>
  <c r="BL15" i="30"/>
  <c r="AY16" i="30"/>
  <c r="CQ15" i="30"/>
  <c r="BK17" i="30"/>
  <c r="AX15" i="30"/>
  <c r="BA17" i="30"/>
  <c r="BH17" i="30"/>
  <c r="AW16" i="30"/>
  <c r="BB15" i="30"/>
  <c r="BK16" i="30"/>
  <c r="AB20" i="30"/>
  <c r="AO20" i="30"/>
  <c r="AF20" i="30"/>
  <c r="Z20" i="30"/>
  <c r="AE20" i="30"/>
  <c r="AJ20" i="30"/>
  <c r="AD20" i="30"/>
  <c r="AI20" i="30"/>
  <c r="AN20" i="30"/>
  <c r="AH20" i="30"/>
  <c r="AM20" i="30"/>
  <c r="AL20" i="30"/>
  <c r="AA20" i="30"/>
  <c r="AC20" i="30"/>
  <c r="AP20" i="30"/>
  <c r="AQ20" i="30"/>
  <c r="AG20" i="30"/>
  <c r="AK20" i="30"/>
  <c r="AR21" i="30"/>
  <c r="AS21" i="30" s="1"/>
  <c r="BN21" i="30"/>
  <c r="W22" i="30"/>
  <c r="AP24" i="26"/>
  <c r="AQ24" i="26"/>
  <c r="AG24" i="26"/>
  <c r="AL24" i="26"/>
  <c r="AD24" i="26"/>
  <c r="AB24" i="26"/>
  <c r="AO24" i="26"/>
  <c r="Z24" i="26"/>
  <c r="AF24" i="26"/>
  <c r="AA24" i="26"/>
  <c r="AJ24" i="26"/>
  <c r="AC24" i="26"/>
  <c r="AK24" i="26"/>
  <c r="AE24" i="26"/>
  <c r="AN24" i="26"/>
  <c r="AM24" i="26"/>
  <c r="AH24" i="26"/>
  <c r="AI24" i="26"/>
  <c r="AR25" i="26"/>
  <c r="W26" i="26"/>
  <c r="BN25" i="26"/>
  <c r="CL19" i="26"/>
  <c r="CM19" i="26" s="1"/>
  <c r="BR21" i="20"/>
  <c r="BP22" i="20"/>
  <c r="BS21" i="20"/>
  <c r="BW21" i="20"/>
  <c r="CD22" i="20"/>
  <c r="BV23" i="20"/>
  <c r="CR21" i="20"/>
  <c r="BX22" i="20"/>
  <c r="CD23" i="20"/>
  <c r="BS22" i="20"/>
  <c r="BV22" i="20"/>
  <c r="CC22" i="20"/>
  <c r="CB21" i="20"/>
  <c r="BZ22" i="20"/>
  <c r="AK25" i="20"/>
  <c r="AA25" i="20"/>
  <c r="BY22" i="20"/>
  <c r="AN25" i="20"/>
  <c r="AE25" i="20"/>
  <c r="CB22" i="20"/>
  <c r="BP23" i="20"/>
  <c r="BY23" i="20"/>
  <c r="BT23" i="20"/>
  <c r="AC25" i="20"/>
  <c r="AL25" i="20"/>
  <c r="BX21" i="20"/>
  <c r="BW22" i="20"/>
  <c r="AG25" i="20"/>
  <c r="AP25" i="20"/>
  <c r="BU23" i="20"/>
  <c r="CC23" i="20"/>
  <c r="BQ23" i="20"/>
  <c r="BX23" i="20"/>
  <c r="BR23" i="20"/>
  <c r="CC21" i="20"/>
  <c r="AB25" i="20"/>
  <c r="CA22" i="20"/>
  <c r="BT21" i="20"/>
  <c r="CF21" i="20"/>
  <c r="CA23" i="20"/>
  <c r="BU22" i="20"/>
  <c r="BV21" i="20"/>
  <c r="Z25" i="20"/>
  <c r="AM25" i="20"/>
  <c r="CE22" i="20"/>
  <c r="CE23" i="20"/>
  <c r="BY21" i="20"/>
  <c r="CG21" i="20"/>
  <c r="AO25" i="20"/>
  <c r="BQ22" i="20"/>
  <c r="BU21" i="20"/>
  <c r="AI25" i="20"/>
  <c r="CD21" i="20"/>
  <c r="BZ23" i="20"/>
  <c r="BT22" i="20"/>
  <c r="CG22" i="20"/>
  <c r="BQ21" i="20"/>
  <c r="AF25" i="20"/>
  <c r="AD25" i="20"/>
  <c r="AQ25" i="20"/>
  <c r="BZ21" i="20"/>
  <c r="BP21" i="20"/>
  <c r="CG23" i="20"/>
  <c r="BS23" i="20"/>
  <c r="CF22" i="20"/>
  <c r="CA21" i="20"/>
  <c r="BW23" i="20"/>
  <c r="BR22" i="20"/>
  <c r="CE21" i="20"/>
  <c r="CB23" i="20"/>
  <c r="AJ25" i="20"/>
  <c r="AH25" i="20"/>
  <c r="CF23" i="20"/>
  <c r="AR26" i="20"/>
  <c r="AS26" i="20" s="1"/>
  <c r="BN26" i="20"/>
  <c r="W27" i="20"/>
  <c r="CO24" i="20"/>
  <c r="AZ25" i="15"/>
  <c r="BF25" i="15"/>
  <c r="BG25" i="15"/>
  <c r="AY25" i="15"/>
  <c r="BA25" i="15"/>
  <c r="BM25" i="15"/>
  <c r="BB25" i="15"/>
  <c r="BK25" i="15"/>
  <c r="BJ25" i="15"/>
  <c r="AV25" i="15"/>
  <c r="AX25" i="15"/>
  <c r="BD25" i="15"/>
  <c r="BC25" i="15"/>
  <c r="BI25" i="15"/>
  <c r="BH25" i="15"/>
  <c r="BL25" i="15"/>
  <c r="BE25" i="15"/>
  <c r="AW25" i="15"/>
  <c r="BE23" i="15"/>
  <c r="BK22" i="15"/>
  <c r="BL23" i="15"/>
  <c r="BM22" i="15"/>
  <c r="AY23" i="15"/>
  <c r="AW24" i="15"/>
  <c r="AP26" i="15"/>
  <c r="AO26" i="15"/>
  <c r="Z26" i="15"/>
  <c r="AD26" i="15"/>
  <c r="AG26" i="15"/>
  <c r="AK26" i="15"/>
  <c r="AF26" i="15"/>
  <c r="AB26" i="15"/>
  <c r="AI26" i="15"/>
  <c r="AH26" i="15"/>
  <c r="AQ26" i="15"/>
  <c r="AJ26" i="15"/>
  <c r="AM26" i="15"/>
  <c r="AL26" i="15"/>
  <c r="AA26" i="15"/>
  <c r="AE26" i="15"/>
  <c r="AC26" i="15"/>
  <c r="AN26" i="15"/>
  <c r="BA22" i="15"/>
  <c r="AV23" i="15"/>
  <c r="AX23" i="15"/>
  <c r="AZ22" i="15"/>
  <c r="BA24" i="15"/>
  <c r="BL22" i="15"/>
  <c r="BJ24" i="15"/>
  <c r="AX24" i="15"/>
  <c r="BN27" i="15"/>
  <c r="W28" i="15"/>
  <c r="AV24" i="15"/>
  <c r="AX22" i="15"/>
  <c r="BF22" i="15"/>
  <c r="CQ22" i="15"/>
  <c r="BI23" i="15"/>
  <c r="AW22" i="15"/>
  <c r="AZ23" i="15"/>
  <c r="BM24" i="15"/>
  <c r="BG22" i="15"/>
  <c r="BD22" i="15"/>
  <c r="BM23" i="15"/>
  <c r="BC22" i="15"/>
  <c r="BI22" i="15"/>
  <c r="CP22" i="15"/>
  <c r="BL24" i="15"/>
  <c r="AY24" i="15"/>
  <c r="BH24" i="15"/>
  <c r="BG23" i="15"/>
  <c r="BC23" i="15"/>
  <c r="BB22" i="15"/>
  <c r="BA23" i="15"/>
  <c r="BK23" i="15"/>
  <c r="BE24" i="15"/>
  <c r="BF24" i="15"/>
  <c r="BG24" i="15"/>
  <c r="CI26" i="15"/>
  <c r="CH26" i="15"/>
  <c r="BD23" i="15"/>
  <c r="BK24" i="15"/>
  <c r="BF23" i="15"/>
  <c r="AY22" i="15"/>
  <c r="BD24" i="15"/>
  <c r="BJ22" i="15"/>
  <c r="BB24" i="15"/>
  <c r="AV22" i="15"/>
  <c r="BB23" i="15"/>
  <c r="AW23" i="15"/>
  <c r="BH23" i="15"/>
  <c r="BH22" i="15"/>
  <c r="BE22" i="15"/>
  <c r="BJ23" i="15"/>
  <c r="AZ24" i="15"/>
  <c r="BI24" i="15"/>
  <c r="BC24" i="15"/>
  <c r="CQ21" i="11"/>
  <c r="BF22" i="11"/>
  <c r="BL22" i="11"/>
  <c r="BH22" i="11"/>
  <c r="BE22" i="11"/>
  <c r="AZ21" i="11"/>
  <c r="BE21" i="11"/>
  <c r="AZ23" i="11"/>
  <c r="BK23" i="11"/>
  <c r="AE24" i="11"/>
  <c r="AK24" i="11"/>
  <c r="AB24" i="11"/>
  <c r="AM24" i="11"/>
  <c r="Z24" i="11"/>
  <c r="AI24" i="11"/>
  <c r="AN24" i="11"/>
  <c r="AH24" i="11"/>
  <c r="AF24" i="11"/>
  <c r="AL24" i="11"/>
  <c r="AJ24" i="11"/>
  <c r="AC24" i="11"/>
  <c r="AP24" i="11"/>
  <c r="AO24" i="11"/>
  <c r="AQ24" i="11"/>
  <c r="AD24" i="11"/>
  <c r="AA24" i="11"/>
  <c r="AG24" i="11"/>
  <c r="BG21" i="11"/>
  <c r="BM21" i="11"/>
  <c r="BJ23" i="11"/>
  <c r="AX23" i="11"/>
  <c r="BB21" i="11"/>
  <c r="AV22" i="11"/>
  <c r="AX22" i="11"/>
  <c r="BJ22" i="11"/>
  <c r="AY23" i="11"/>
  <c r="BL23" i="11"/>
  <c r="AY22" i="11"/>
  <c r="BD22" i="11"/>
  <c r="CH24" i="11"/>
  <c r="AS24" i="11"/>
  <c r="CI24" i="11" s="1"/>
  <c r="BF23" i="11"/>
  <c r="AW22" i="11"/>
  <c r="BH21" i="11"/>
  <c r="BK22" i="11"/>
  <c r="AR25" i="11"/>
  <c r="AS25" i="11" s="1"/>
  <c r="BN25" i="11"/>
  <c r="W26" i="11"/>
  <c r="BF21" i="11"/>
  <c r="BH23" i="11"/>
  <c r="BC23" i="11"/>
  <c r="AW21" i="11"/>
  <c r="BA21" i="11"/>
  <c r="CP21" i="11"/>
  <c r="BK21" i="11"/>
  <c r="AW23" i="11"/>
  <c r="BM23" i="11"/>
  <c r="BI23" i="11"/>
  <c r="BB23" i="11"/>
  <c r="BM22" i="11"/>
  <c r="BA22" i="11"/>
  <c r="BE23" i="11"/>
  <c r="BG22" i="11"/>
  <c r="BI21" i="11"/>
  <c r="AV23" i="11"/>
  <c r="BD21" i="11"/>
  <c r="AX21" i="11"/>
  <c r="AV21" i="11"/>
  <c r="AY21" i="11"/>
  <c r="BL21" i="11"/>
  <c r="BB22" i="11"/>
  <c r="BJ21" i="11"/>
  <c r="BI22" i="11"/>
  <c r="BC22" i="11"/>
  <c r="AZ22" i="11"/>
  <c r="BC21" i="11"/>
  <c r="BD23" i="11"/>
  <c r="BA23" i="11"/>
  <c r="BG23" i="11"/>
  <c r="BG3" i="1"/>
  <c r="BY17" i="30" a="1"/>
  <c r="AK27" i="15" a="1"/>
  <c r="BW16" i="30" a="1"/>
  <c r="AF25" i="11" a="1"/>
  <c r="BY23" i="11" a="1"/>
  <c r="AI25" i="11" a="1"/>
  <c r="AK26" i="20" a="1"/>
  <c r="BT25" i="15" a="1"/>
  <c r="BP17" i="30" a="1"/>
  <c r="AE25" i="11" a="1"/>
  <c r="CC24" i="15" a="1"/>
  <c r="CC15" i="30" a="1"/>
  <c r="BW15" i="30" a="1"/>
  <c r="CC17" i="30" a="1"/>
  <c r="AE25" i="26" a="1"/>
  <c r="CG23" i="15" a="1"/>
  <c r="CG22" i="11" a="1"/>
  <c r="BY24" i="15" a="1"/>
  <c r="BR25" i="15" a="1"/>
  <c r="AD25" i="11" a="1"/>
  <c r="AA21" i="30" a="1"/>
  <c r="AL25" i="11" a="1"/>
  <c r="BZ24" i="15" a="1"/>
  <c r="AQ25" i="11" a="1"/>
  <c r="BP21" i="11" a="1"/>
  <c r="CA22" i="11" a="1"/>
  <c r="CB22" i="11" a="1"/>
  <c r="AP27" i="15" a="1"/>
  <c r="CG15" i="30" a="1"/>
  <c r="BZ22" i="11" a="1"/>
  <c r="AH25" i="26" a="1"/>
  <c r="AD25" i="26" a="1"/>
  <c r="BV17" i="30" a="1"/>
  <c r="CA24" i="15" a="1"/>
  <c r="CA22" i="15" a="1"/>
  <c r="AG21" i="30" a="1"/>
  <c r="AA25" i="26" a="1"/>
  <c r="CG25" i="15" a="1"/>
  <c r="BU24" i="15" a="1"/>
  <c r="CD25" i="15" a="1"/>
  <c r="AB25" i="11" a="1"/>
  <c r="CE25" i="15" a="1"/>
  <c r="AJ25" i="26" a="1"/>
  <c r="BY16" i="30" a="1"/>
  <c r="BP22" i="15" a="1"/>
  <c r="AG25" i="11" a="1"/>
  <c r="AI27" i="15" a="1"/>
  <c r="AH21" i="30" a="1"/>
  <c r="CC16" i="30" a="1"/>
  <c r="AJ25" i="11" a="1"/>
  <c r="AG26" i="20" a="1"/>
  <c r="BU23" i="11" a="1"/>
  <c r="AB21" i="30" a="1"/>
  <c r="BV24" i="15" a="1"/>
  <c r="AQ21" i="30" a="1"/>
  <c r="BW21" i="11" a="1"/>
  <c r="BR22" i="11" a="1"/>
  <c r="AO21" i="30" a="1"/>
  <c r="Z21" i="30" a="1"/>
  <c r="BY25" i="15" a="1"/>
  <c r="BV25" i="15" a="1"/>
  <c r="CA17" i="30" a="1"/>
  <c r="AN21" i="30" a="1"/>
  <c r="BT23" i="15" a="1"/>
  <c r="BS22" i="11" a="1"/>
  <c r="AF25" i="26" a="1"/>
  <c r="CG16" i="30" a="1"/>
  <c r="CF16" i="30" a="1"/>
  <c r="CA21" i="11" a="1"/>
  <c r="BX24" i="15" a="1"/>
  <c r="AM27" i="15" a="1"/>
  <c r="AE27" i="15" a="1"/>
  <c r="BQ22" i="15" a="1"/>
  <c r="AH26" i="20" a="1"/>
  <c r="CG23" i="11" a="1"/>
  <c r="AN27" i="15" a="1"/>
  <c r="AN25" i="26" a="1"/>
  <c r="BP15" i="30" a="1"/>
  <c r="AJ27" i="15" a="1"/>
  <c r="CD24" i="15" a="1"/>
  <c r="CF22" i="11" a="1"/>
  <c r="CD22" i="11" a="1"/>
  <c r="BX25" i="15" a="1"/>
  <c r="AP25" i="11" a="1"/>
  <c r="AH25" i="11" a="1"/>
  <c r="BT24" i="15" a="1"/>
  <c r="BV22" i="11" a="1"/>
  <c r="AD26" i="20" a="1"/>
  <c r="CG24" i="15" a="1"/>
  <c r="AB26" i="20" a="1"/>
  <c r="BZ21" i="11" a="1"/>
  <c r="BS23" i="15" a="1"/>
  <c r="CE21" i="11" a="1"/>
  <c r="AD21" i="30" a="1"/>
  <c r="AO25" i="26" a="1"/>
  <c r="BW23" i="15" a="1"/>
  <c r="BR24" i="15" a="1"/>
  <c r="CE22" i="15" a="1"/>
  <c r="AB25" i="26" a="1"/>
  <c r="AL21" i="30" a="1"/>
  <c r="AI21" i="30" a="1"/>
  <c r="BX22" i="15" a="1"/>
  <c r="Z25" i="26" a="1"/>
  <c r="BU23" i="15" a="1"/>
  <c r="BS24" i="15" a="1"/>
  <c r="BS17" i="30" a="1"/>
  <c r="AA27" i="15" a="1"/>
  <c r="AE21" i="30" a="1"/>
  <c r="BR22" i="15" a="1"/>
  <c r="Z27" i="15" a="1"/>
  <c r="BT17" i="30" a="1"/>
  <c r="AG27" i="15" a="1"/>
  <c r="AI26" i="20" a="1"/>
  <c r="CB23" i="11" a="1"/>
  <c r="BP23" i="15" a="1"/>
  <c r="BS15" i="30" a="1"/>
  <c r="AM25" i="11" a="1"/>
  <c r="BQ25" i="15" a="1"/>
  <c r="CG21" i="11" a="1"/>
  <c r="CE24" i="15" a="1"/>
  <c r="BZ16" i="30" a="1"/>
  <c r="BX16" i="30" a="1"/>
  <c r="BP23" i="11" a="1"/>
  <c r="BQ16" i="30" a="1"/>
  <c r="CC23" i="15" a="1"/>
  <c r="CB21" i="11" a="1"/>
  <c r="BQ23" i="15" a="1"/>
  <c r="AA26" i="20" a="1"/>
  <c r="AN25" i="11" a="1"/>
  <c r="AP25" i="26" a="1"/>
  <c r="CA23" i="15" a="1"/>
  <c r="AA25" i="11" a="1"/>
  <c r="AM21" i="30" a="1"/>
  <c r="BX15" i="30" a="1"/>
  <c r="BS25" i="15" a="1"/>
  <c r="BR21" i="11" a="1"/>
  <c r="BP16" i="30" a="1"/>
  <c r="BZ15" i="30" a="1"/>
  <c r="Z25" i="11" a="1"/>
  <c r="BY23" i="15" a="1"/>
  <c r="BV16" i="30" a="1"/>
  <c r="BP25" i="15" a="1"/>
  <c r="BR23" i="11" a="1"/>
  <c r="AF26" i="20" a="1"/>
  <c r="AQ27" i="15" a="1"/>
  <c r="AC21" i="30" a="1"/>
  <c r="CE23" i="15" a="1"/>
  <c r="AP26" i="20" a="1"/>
  <c r="AC25" i="11" a="1"/>
  <c r="BS16" i="30" a="1"/>
  <c r="AK21" i="30" a="1"/>
  <c r="BV22" i="15" a="1"/>
  <c r="BT21" i="11" a="1"/>
  <c r="CG22" i="15" a="1"/>
  <c r="CF17" i="30" a="1"/>
  <c r="BU15" i="30" a="1"/>
  <c r="CB15" i="30" a="1"/>
  <c r="AC27" i="15" a="1"/>
  <c r="BQ21" i="11" a="1"/>
  <c r="BT23" i="11" a="1"/>
  <c r="CD23" i="11" a="1"/>
  <c r="AK25" i="11" a="1"/>
  <c r="CF15" i="30" a="1"/>
  <c r="BZ17" i="30" a="1"/>
  <c r="CF21" i="11" a="1"/>
  <c r="AJ21" i="30" a="1"/>
  <c r="CB17" i="30" a="1"/>
  <c r="AG25" i="26" a="1"/>
  <c r="CD17" i="30" a="1"/>
  <c r="AJ26" i="20" a="1"/>
  <c r="CD16" i="30" a="1"/>
  <c r="BX22" i="11" a="1"/>
  <c r="BS23" i="11" a="1"/>
  <c r="AN26" i="20" a="1"/>
  <c r="BY15" i="30" a="1"/>
  <c r="CC22" i="11" a="1"/>
  <c r="CF24" i="15" a="1"/>
  <c r="BS22" i="15" a="1"/>
  <c r="AM25" i="26" a="1"/>
  <c r="CA23" i="11" a="1"/>
  <c r="AO26" i="20" a="1"/>
  <c r="CC22" i="15" a="1"/>
  <c r="BW23" i="11" a="1"/>
  <c r="BY21" i="11" a="1"/>
  <c r="CE17" i="30" a="1"/>
  <c r="AH27" i="15" a="1"/>
  <c r="AQ25" i="26" a="1"/>
  <c r="AD27" i="15" a="1"/>
  <c r="CB22" i="15" a="1"/>
  <c r="BT22" i="15" a="1"/>
  <c r="AO25" i="11" a="1"/>
  <c r="AO27" i="15" a="1"/>
  <c r="CE15" i="30" a="1"/>
  <c r="BQ17" i="30" a="1"/>
  <c r="Z26" i="20" a="1"/>
  <c r="AL26" i="20" a="1"/>
  <c r="BW17" i="30" a="1"/>
  <c r="AK25" i="26" a="1"/>
  <c r="AM26" i="20" a="1"/>
  <c r="BZ22" i="15" a="1"/>
  <c r="BT22" i="11" a="1"/>
  <c r="CA3" i="1" a="1"/>
  <c r="AL27" i="15" a="1"/>
  <c r="BQ22" i="11" a="1"/>
  <c r="AB27" i="15" a="1"/>
  <c r="AE26" i="20" a="1"/>
  <c r="BU22" i="15" a="1"/>
  <c r="CA16" i="30" a="1"/>
  <c r="CC25" i="15" a="1"/>
  <c r="BV23" i="11" a="1"/>
  <c r="BY22" i="15" a="1"/>
  <c r="AC26" i="20" a="1"/>
  <c r="BR16" i="30" a="1"/>
  <c r="BV15" i="30" a="1"/>
  <c r="BR15" i="30" a="1"/>
  <c r="BT15" i="30" a="1"/>
  <c r="CB23" i="15" a="1"/>
  <c r="CB25" i="15" a="1"/>
  <c r="BU17" i="30" a="1"/>
  <c r="AF27" i="15" a="1"/>
  <c r="AC25" i="26" a="1"/>
  <c r="AI25" i="26" a="1"/>
  <c r="CB16" i="30" a="1"/>
  <c r="BP22" i="11" a="1"/>
  <c r="AF21" i="30" a="1"/>
  <c r="BQ15" i="30" a="1"/>
  <c r="AP21" i="30" a="1"/>
  <c r="BR17" i="30" a="1"/>
  <c r="AQ26" i="20" a="1"/>
  <c r="BZ25" i="15" a="1"/>
  <c r="AL25" i="26" a="1"/>
  <c r="CE23" i="11" a="1"/>
  <c r="CA25" i="15" a="1"/>
  <c r="BZ23" i="15" a="1"/>
  <c r="CC23" i="11" a="1"/>
  <c r="BX21" i="11" a="1"/>
  <c r="BW22" i="11" a="1"/>
  <c r="BW25" i="15" a="1"/>
  <c r="BP24" i="15" a="1"/>
  <c r="CD22" i="15" a="1"/>
  <c r="BU21" i="11" a="1"/>
  <c r="BT16" i="30" a="1"/>
  <c r="CF22" i="15" a="1"/>
  <c r="CD21" i="11" a="1"/>
  <c r="BZ23" i="11" a="1"/>
  <c r="CF23" i="15" a="1"/>
  <c r="CB24" i="15" a="1"/>
  <c r="CF23" i="11" a="1"/>
  <c r="BX23" i="11" a="1"/>
  <c r="BQ24" i="15" a="1"/>
  <c r="BW24" i="15" a="1"/>
  <c r="BQ23" i="11" a="1"/>
  <c r="BU16" i="30" a="1"/>
  <c r="BR23" i="15" a="1"/>
  <c r="CD23" i="15" a="1"/>
  <c r="CE22" i="11" a="1"/>
  <c r="CG17" i="30" a="1"/>
  <c r="BW22" i="15" a="1"/>
  <c r="CA15" i="30" a="1"/>
  <c r="BU25" i="15" a="1"/>
  <c r="BY22" i="11" a="1"/>
  <c r="BU22" i="11" a="1"/>
  <c r="BS21" i="11" a="1"/>
  <c r="CE16" i="30" a="1"/>
  <c r="BX23" i="15" a="1"/>
  <c r="CC21" i="11" a="1"/>
  <c r="CD15" i="30" a="1"/>
  <c r="CF25" i="15" a="1"/>
  <c r="BV21" i="11" a="1"/>
  <c r="BX17" i="30" a="1"/>
  <c r="BV23" i="15" a="1"/>
  <c r="CD16" i="30" l="1"/>
  <c r="CC17" i="30"/>
  <c r="BY17" i="30"/>
  <c r="CR15" i="30"/>
  <c r="BY15" i="30"/>
  <c r="BT15" i="30"/>
  <c r="BR16" i="30"/>
  <c r="CA17" i="30"/>
  <c r="BX15" i="30"/>
  <c r="CE16" i="30"/>
  <c r="BS16" i="30"/>
  <c r="CG17" i="30"/>
  <c r="CF17" i="30"/>
  <c r="BT16" i="30"/>
  <c r="BX17" i="30"/>
  <c r="CD15" i="30"/>
  <c r="BV15" i="30"/>
  <c r="CF15" i="30"/>
  <c r="CC16" i="30"/>
  <c r="CC15" i="30"/>
  <c r="BQ15" i="30"/>
  <c r="BZ16" i="30"/>
  <c r="BZ15" i="30"/>
  <c r="BQ16" i="30"/>
  <c r="BP15" i="30"/>
  <c r="BS17" i="30"/>
  <c r="CG16" i="30"/>
  <c r="BX16" i="30"/>
  <c r="BR17" i="30"/>
  <c r="BQ17" i="30"/>
  <c r="CB17" i="30"/>
  <c r="BS15" i="30"/>
  <c r="BW17" i="30"/>
  <c r="CA15" i="30"/>
  <c r="BU16" i="30"/>
  <c r="CF16" i="30"/>
  <c r="BZ17" i="30"/>
  <c r="BU17" i="30"/>
  <c r="CB15" i="30"/>
  <c r="CD17" i="30"/>
  <c r="CB16" i="30"/>
  <c r="CE15" i="30"/>
  <c r="BP16" i="30"/>
  <c r="BT17" i="30"/>
  <c r="BR15" i="30"/>
  <c r="BP17" i="30"/>
  <c r="BY16" i="30"/>
  <c r="BV16" i="30"/>
  <c r="CA16" i="30"/>
  <c r="CG15" i="30"/>
  <c r="CE17" i="30"/>
  <c r="BV17" i="30"/>
  <c r="BU15" i="30"/>
  <c r="BW15" i="30"/>
  <c r="BW16" i="30"/>
  <c r="BL20" i="30"/>
  <c r="AW19" i="30"/>
  <c r="BH18" i="30"/>
  <c r="BH19" i="30"/>
  <c r="BF19" i="30"/>
  <c r="BI18" i="30"/>
  <c r="BG18" i="30"/>
  <c r="BL19" i="30"/>
  <c r="AV19" i="30"/>
  <c r="BB19" i="30"/>
  <c r="BM20" i="30"/>
  <c r="BE18" i="30"/>
  <c r="BI19" i="30"/>
  <c r="BJ19" i="30"/>
  <c r="BA19" i="30"/>
  <c r="BC19" i="30"/>
  <c r="AY20" i="30"/>
  <c r="BK19" i="30"/>
  <c r="BE19" i="30"/>
  <c r="AZ19" i="30"/>
  <c r="AX18" i="30"/>
  <c r="AW20" i="30"/>
  <c r="BG19" i="30"/>
  <c r="AX19" i="30"/>
  <c r="AZ18" i="30"/>
  <c r="BD19" i="30"/>
  <c r="CP18" i="30"/>
  <c r="AY18" i="30"/>
  <c r="BK18" i="30"/>
  <c r="AY19" i="30"/>
  <c r="CQ18" i="30"/>
  <c r="BC18" i="30"/>
  <c r="BM18" i="30"/>
  <c r="BM19" i="30"/>
  <c r="BJ18" i="30"/>
  <c r="AW18" i="30"/>
  <c r="AI21" i="30"/>
  <c r="AJ21" i="30"/>
  <c r="Z21" i="30"/>
  <c r="AN21" i="30"/>
  <c r="AA21" i="30"/>
  <c r="AD21" i="30"/>
  <c r="AH21" i="30"/>
  <c r="AC21" i="30"/>
  <c r="AQ21" i="30"/>
  <c r="AL21" i="30"/>
  <c r="AG21" i="30"/>
  <c r="AM21" i="30"/>
  <c r="AP21" i="30"/>
  <c r="AK21" i="30"/>
  <c r="AB21" i="30"/>
  <c r="AO21" i="30"/>
  <c r="AE21" i="30"/>
  <c r="AF21" i="30"/>
  <c r="BE20" i="30"/>
  <c r="AZ20" i="30"/>
  <c r="CI21" i="30"/>
  <c r="CH21" i="30"/>
  <c r="BF20" i="30"/>
  <c r="BN22" i="30"/>
  <c r="W23" i="30"/>
  <c r="W24" i="30" s="1"/>
  <c r="AR22" i="30"/>
  <c r="AS22" i="30" s="1"/>
  <c r="BA20" i="30"/>
  <c r="BH20" i="30"/>
  <c r="AV20" i="30"/>
  <c r="AV18" i="30"/>
  <c r="BA18" i="30"/>
  <c r="BL18" i="30"/>
  <c r="BF18" i="30"/>
  <c r="BI20" i="30"/>
  <c r="BB20" i="30"/>
  <c r="BB18" i="30"/>
  <c r="BG20" i="30"/>
  <c r="BD20" i="30"/>
  <c r="BK20" i="30"/>
  <c r="BD18" i="30"/>
  <c r="BC20" i="30"/>
  <c r="BJ20" i="30"/>
  <c r="AX20" i="30"/>
  <c r="BH23" i="26"/>
  <c r="CP22" i="26"/>
  <c r="BB22" i="26"/>
  <c r="BJ24" i="26"/>
  <c r="BK24" i="26"/>
  <c r="BL23" i="26"/>
  <c r="BF23" i="26"/>
  <c r="BD23" i="26"/>
  <c r="AD25" i="26"/>
  <c r="AQ25" i="26"/>
  <c r="AH25" i="26"/>
  <c r="AL25" i="26"/>
  <c r="AG25" i="26"/>
  <c r="AP25" i="26"/>
  <c r="AB25" i="26"/>
  <c r="AK25" i="26"/>
  <c r="AA25" i="26"/>
  <c r="AF25" i="26"/>
  <c r="AO25" i="26"/>
  <c r="AE25" i="26"/>
  <c r="AJ25" i="26"/>
  <c r="AC25" i="26"/>
  <c r="AI25" i="26"/>
  <c r="AN25" i="26"/>
  <c r="Z25" i="26"/>
  <c r="AM25" i="26"/>
  <c r="BA23" i="26"/>
  <c r="BJ23" i="26"/>
  <c r="AV23" i="26"/>
  <c r="BI23" i="26"/>
  <c r="BI24" i="26"/>
  <c r="AV24" i="26"/>
  <c r="BG22" i="26"/>
  <c r="BE22" i="26"/>
  <c r="BD22" i="26"/>
  <c r="AZ22" i="26"/>
  <c r="BC22" i="26"/>
  <c r="BA22" i="26"/>
  <c r="W27" i="26"/>
  <c r="AR26" i="26"/>
  <c r="AS26" i="26" s="1"/>
  <c r="BN26" i="26"/>
  <c r="AY22" i="26"/>
  <c r="BA24" i="26"/>
  <c r="AX24" i="26"/>
  <c r="BL22" i="26"/>
  <c r="BH22" i="26"/>
  <c r="BK22" i="26"/>
  <c r="AX22" i="26"/>
  <c r="BG24" i="26"/>
  <c r="AZ24" i="26"/>
  <c r="AV22" i="26"/>
  <c r="BF22" i="26"/>
  <c r="BJ22" i="26"/>
  <c r="AW23" i="26"/>
  <c r="AY24" i="26"/>
  <c r="BH24" i="26"/>
  <c r="BI22" i="26"/>
  <c r="AW22" i="26"/>
  <c r="BK23" i="26"/>
  <c r="AZ23" i="26"/>
  <c r="BM23" i="26"/>
  <c r="BF24" i="26"/>
  <c r="BC24" i="26"/>
  <c r="BM22" i="26"/>
  <c r="BC23" i="26"/>
  <c r="CQ22" i="26"/>
  <c r="AY23" i="26"/>
  <c r="BE24" i="26"/>
  <c r="AW24" i="26"/>
  <c r="BM24" i="26"/>
  <c r="BE23" i="26"/>
  <c r="AX23" i="26"/>
  <c r="BG23" i="26"/>
  <c r="BB23" i="26"/>
  <c r="CH25" i="26"/>
  <c r="AS25" i="26"/>
  <c r="CI25" i="26" s="1"/>
  <c r="BD24" i="26"/>
  <c r="BB24" i="26"/>
  <c r="BL24" i="26"/>
  <c r="AM26" i="20"/>
  <c r="AP26" i="20"/>
  <c r="AJ26" i="20"/>
  <c r="AF26" i="20"/>
  <c r="AE26" i="20"/>
  <c r="AN26" i="20"/>
  <c r="AL26" i="20"/>
  <c r="AG26" i="20"/>
  <c r="Z26" i="20"/>
  <c r="AH26" i="20"/>
  <c r="AA26" i="20"/>
  <c r="AQ26" i="20"/>
  <c r="AK26" i="20"/>
  <c r="AC26" i="20"/>
  <c r="AI26" i="20"/>
  <c r="AO26" i="20"/>
  <c r="AD26" i="20"/>
  <c r="AB26" i="20"/>
  <c r="CL21" i="20"/>
  <c r="CM21" i="20" s="1"/>
  <c r="AR27" i="20"/>
  <c r="W28" i="20"/>
  <c r="BN27" i="20"/>
  <c r="CE25" i="15"/>
  <c r="CB25" i="15"/>
  <c r="BV25" i="15"/>
  <c r="CC25" i="15"/>
  <c r="CG25" i="15"/>
  <c r="CF25" i="15"/>
  <c r="BW25" i="15"/>
  <c r="BU25" i="15"/>
  <c r="BX25" i="15"/>
  <c r="BS25" i="15"/>
  <c r="BR25" i="15"/>
  <c r="CA25" i="15"/>
  <c r="BQ25" i="15"/>
  <c r="BP25" i="15"/>
  <c r="BZ25" i="15"/>
  <c r="BY25" i="15"/>
  <c r="CD25" i="15"/>
  <c r="BT25" i="15"/>
  <c r="BY23" i="15"/>
  <c r="CE22" i="15"/>
  <c r="CF23" i="15"/>
  <c r="BQ24" i="15"/>
  <c r="BS23" i="15"/>
  <c r="CG22" i="15"/>
  <c r="CG23" i="15"/>
  <c r="BR24" i="15"/>
  <c r="BX24" i="15"/>
  <c r="BR22" i="15"/>
  <c r="AP27" i="15"/>
  <c r="CB22" i="15"/>
  <c r="BS22" i="15"/>
  <c r="CA24" i="15"/>
  <c r="CB24" i="15"/>
  <c r="CA22" i="15"/>
  <c r="BP24" i="15"/>
  <c r="AG27" i="15"/>
  <c r="AA27" i="15"/>
  <c r="CF22" i="15"/>
  <c r="CD22" i="15"/>
  <c r="BX22" i="15"/>
  <c r="BZ23" i="15"/>
  <c r="BU24" i="15"/>
  <c r="BQ23" i="15"/>
  <c r="CE24" i="15"/>
  <c r="BY24" i="15"/>
  <c r="CF24" i="15"/>
  <c r="BT23" i="15"/>
  <c r="AC27" i="15"/>
  <c r="AI27" i="15"/>
  <c r="BT22" i="15"/>
  <c r="AO27" i="15"/>
  <c r="BY22" i="15"/>
  <c r="CD24" i="15"/>
  <c r="CB23" i="15"/>
  <c r="CG24" i="15"/>
  <c r="BW24" i="15"/>
  <c r="BV23" i="15"/>
  <c r="BX23" i="15"/>
  <c r="CE23" i="15"/>
  <c r="BQ22" i="15"/>
  <c r="AB27" i="15"/>
  <c r="Z27" i="15"/>
  <c r="AM27" i="15"/>
  <c r="BR23" i="15"/>
  <c r="CD23" i="15"/>
  <c r="BZ22" i="15"/>
  <c r="AL27" i="15"/>
  <c r="BZ24" i="15"/>
  <c r="AN27" i="15"/>
  <c r="CC24" i="15"/>
  <c r="BP22" i="15"/>
  <c r="BU23" i="15"/>
  <c r="CC22" i="15"/>
  <c r="CC23" i="15"/>
  <c r="AJ27" i="15"/>
  <c r="AD27" i="15"/>
  <c r="AQ27" i="15"/>
  <c r="BP23" i="15"/>
  <c r="BW23" i="15"/>
  <c r="CA23" i="15"/>
  <c r="AF27" i="15"/>
  <c r="BS24" i="15"/>
  <c r="AE27" i="15"/>
  <c r="BT24" i="15"/>
  <c r="BV24" i="15"/>
  <c r="BV22" i="15"/>
  <c r="BW22" i="15"/>
  <c r="AK27" i="15"/>
  <c r="AH27" i="15"/>
  <c r="BU22" i="15"/>
  <c r="BN28" i="15"/>
  <c r="CO26" i="15"/>
  <c r="CR22" i="15"/>
  <c r="CR21" i="11"/>
  <c r="BZ22" i="11"/>
  <c r="CB22" i="11"/>
  <c r="CF22" i="11"/>
  <c r="BY22" i="11"/>
  <c r="CE23" i="11"/>
  <c r="BT23" i="11"/>
  <c r="BY21" i="11"/>
  <c r="BT21" i="11"/>
  <c r="CG22" i="11"/>
  <c r="AE25" i="11"/>
  <c r="BQ21" i="11"/>
  <c r="AI25" i="11"/>
  <c r="BV21" i="11"/>
  <c r="BW22" i="11"/>
  <c r="BX21" i="11"/>
  <c r="BV23" i="11"/>
  <c r="BW23" i="11"/>
  <c r="AL25" i="11"/>
  <c r="AM25" i="11"/>
  <c r="CE22" i="11"/>
  <c r="BX22" i="11"/>
  <c r="BR23" i="11"/>
  <c r="BP21" i="11"/>
  <c r="AD25" i="11"/>
  <c r="BR21" i="11"/>
  <c r="AH25" i="11"/>
  <c r="CC23" i="11"/>
  <c r="AC25" i="11"/>
  <c r="AQ25" i="11"/>
  <c r="CD23" i="11"/>
  <c r="CC21" i="11"/>
  <c r="BQ22" i="11"/>
  <c r="CA23" i="11"/>
  <c r="CA22" i="11"/>
  <c r="BQ23" i="11"/>
  <c r="Z25" i="11"/>
  <c r="AK25" i="11"/>
  <c r="AB25" i="11"/>
  <c r="BZ23" i="11"/>
  <c r="BS23" i="11"/>
  <c r="CA21" i="11"/>
  <c r="BU21" i="11"/>
  <c r="AN25" i="11"/>
  <c r="BP23" i="11"/>
  <c r="CB21" i="11"/>
  <c r="CG23" i="11"/>
  <c r="AG25" i="11"/>
  <c r="CG21" i="11"/>
  <c r="BU23" i="11"/>
  <c r="CF21" i="11"/>
  <c r="BY23" i="11"/>
  <c r="CE21" i="11"/>
  <c r="AP25" i="11"/>
  <c r="AO25" i="11"/>
  <c r="AF25" i="11"/>
  <c r="CD22" i="11"/>
  <c r="BW21" i="11"/>
  <c r="BP22" i="11"/>
  <c r="BT22" i="11"/>
  <c r="CC22" i="11"/>
  <c r="CB23" i="11"/>
  <c r="BS22" i="11"/>
  <c r="CD21" i="11"/>
  <c r="BZ21" i="11"/>
  <c r="CF23" i="11"/>
  <c r="BV22" i="11"/>
  <c r="BX23" i="11"/>
  <c r="BS21" i="11"/>
  <c r="BU22" i="11"/>
  <c r="AA25" i="11"/>
  <c r="AJ25" i="11"/>
  <c r="BR22" i="11"/>
  <c r="BN26" i="11"/>
  <c r="W27" i="11"/>
  <c r="AR26" i="11"/>
  <c r="AS26" i="11" s="1"/>
  <c r="CO24" i="11"/>
  <c r="CA3" i="1"/>
  <c r="AH27" i="20" a="1"/>
  <c r="AM26" i="11" a="1"/>
  <c r="CF18" i="30" a="1"/>
  <c r="AE22" i="30" a="1"/>
  <c r="AJ28" i="15" a="1"/>
  <c r="CD24" i="26" a="1"/>
  <c r="BT22" i="26" a="1"/>
  <c r="CD23" i="26" a="1"/>
  <c r="AL27" i="20" a="1"/>
  <c r="AG22" i="30" a="1"/>
  <c r="BU24" i="26" a="1"/>
  <c r="AI28" i="15" a="1"/>
  <c r="AL28" i="15" a="1"/>
  <c r="CG23" i="26" a="1"/>
  <c r="AA28" i="15" a="1"/>
  <c r="AN28" i="15" a="1"/>
  <c r="AI22" i="30" a="1"/>
  <c r="Z27" i="20" a="1"/>
  <c r="AE26" i="26" a="1"/>
  <c r="BV24" i="26" a="1"/>
  <c r="AJ26" i="26" a="1"/>
  <c r="BY19" i="30" a="1"/>
  <c r="CF23" i="26" a="1"/>
  <c r="BX22" i="26" a="1"/>
  <c r="BQ19" i="30" a="1"/>
  <c r="CG24" i="26" a="1"/>
  <c r="CD18" i="30" a="1"/>
  <c r="AC26" i="26" a="1"/>
  <c r="AD26" i="11" a="1"/>
  <c r="AA27" i="20" a="1"/>
  <c r="BP23" i="26" a="1"/>
  <c r="AQ28" i="15" a="1"/>
  <c r="AF26" i="26" a="1"/>
  <c r="AG26" i="11" a="1"/>
  <c r="AM26" i="26" a="1"/>
  <c r="AK28" i="15" a="1"/>
  <c r="CC24" i="26" a="1"/>
  <c r="AM28" i="15" a="1"/>
  <c r="BW24" i="26" a="1"/>
  <c r="AL22" i="30" a="1"/>
  <c r="CE22" i="26" a="1"/>
  <c r="AN26" i="11" a="1"/>
  <c r="BT23" i="26" a="1"/>
  <c r="BW23" i="26" a="1"/>
  <c r="AG27" i="20" a="1"/>
  <c r="BU19" i="30" a="1"/>
  <c r="AF22" i="30" a="1"/>
  <c r="AO26" i="11" a="1"/>
  <c r="CA18" i="30" a="1"/>
  <c r="AH26" i="11" a="1"/>
  <c r="BU20" i="30" a="1"/>
  <c r="CD22" i="26" a="1"/>
  <c r="CA19" i="30" a="1"/>
  <c r="CE24" i="26" a="1"/>
  <c r="BP18" i="30" a="1"/>
  <c r="AK26" i="26" a="1"/>
  <c r="AE26" i="11" a="1"/>
  <c r="CB19" i="30" a="1"/>
  <c r="AP26" i="11" a="1"/>
  <c r="AP22" i="30" a="1"/>
  <c r="BX19" i="30" a="1"/>
  <c r="BY18" i="30" a="1"/>
  <c r="AI26" i="26" a="1"/>
  <c r="AD27" i="20" a="1"/>
  <c r="Z28" i="15" a="1"/>
  <c r="AJ22" i="30" a="1"/>
  <c r="AQ26" i="11" a="1"/>
  <c r="AD26" i="26" a="1"/>
  <c r="BS23" i="26" a="1"/>
  <c r="AO22" i="30" a="1"/>
  <c r="AO28" i="15" a="1"/>
  <c r="AO26" i="26" a="1"/>
  <c r="AQ27" i="20" a="1"/>
  <c r="BX24" i="26" a="1"/>
  <c r="AA26" i="11" a="1"/>
  <c r="BQ23" i="26" a="1"/>
  <c r="AB28" i="15" a="1"/>
  <c r="Z22" i="30" a="1"/>
  <c r="AD28" i="15" a="1"/>
  <c r="CC20" i="30" a="1"/>
  <c r="AL26" i="11" a="1"/>
  <c r="AQ22" i="30" a="1"/>
  <c r="AD22" i="30" a="1"/>
  <c r="BQ18" i="30" a="1"/>
  <c r="AG26" i="26" a="1"/>
  <c r="BQ24" i="26" a="1"/>
  <c r="BU23" i="26" a="1"/>
  <c r="CB18" i="30" a="1"/>
  <c r="BS19" i="30" a="1"/>
  <c r="CF24" i="26" a="1"/>
  <c r="BX23" i="26" a="1"/>
  <c r="BZ20" i="30" a="1"/>
  <c r="AH26" i="26" a="1"/>
  <c r="AF28" i="15" a="1"/>
  <c r="AF26" i="11" a="1"/>
  <c r="AB26" i="26" a="1"/>
  <c r="AG28" i="15" a="1"/>
  <c r="CB22" i="26" a="1"/>
  <c r="AJ27" i="20" a="1"/>
  <c r="AF27" i="20" a="1"/>
  <c r="AI27" i="20" a="1"/>
  <c r="BQ20" i="30" a="1"/>
  <c r="BV19" i="30" a="1"/>
  <c r="AN26" i="26" a="1"/>
  <c r="AE27" i="20" a="1"/>
  <c r="BV20" i="30" a="1"/>
  <c r="CA23" i="26" a="1"/>
  <c r="CE20" i="30" a="1"/>
  <c r="AO27" i="20" a="1"/>
  <c r="CG20" i="30" a="1"/>
  <c r="AB26" i="11" a="1"/>
  <c r="AN27" i="20" a="1"/>
  <c r="Z26" i="26" a="1"/>
  <c r="Z26" i="11" a="1"/>
  <c r="BT19" i="30" a="1"/>
  <c r="AN22" i="30" a="1"/>
  <c r="AK22" i="30" a="1"/>
  <c r="BY24" i="26" a="1"/>
  <c r="AL26" i="26" a="1"/>
  <c r="AH22" i="30" a="1"/>
  <c r="AK26" i="11" a="1"/>
  <c r="CE19" i="30" a="1"/>
  <c r="BU22" i="26" a="1"/>
  <c r="AC26" i="11" a="1"/>
  <c r="CE23" i="26" a="1"/>
  <c r="CF22" i="26" a="1"/>
  <c r="BR18" i="30" a="1"/>
  <c r="BX18" i="30" a="1"/>
  <c r="AJ26" i="11" a="1"/>
  <c r="BP22" i="26" a="1"/>
  <c r="AC27" i="20" a="1"/>
  <c r="BR24" i="26" a="1"/>
  <c r="AK27" i="20" a="1"/>
  <c r="AB22" i="30" a="1"/>
  <c r="CG19" i="30" a="1"/>
  <c r="BZ19" i="30" a="1"/>
  <c r="AP27" i="20" a="1"/>
  <c r="AA22" i="30" a="1"/>
  <c r="BR20" i="30" a="1"/>
  <c r="BW22" i="26" a="1"/>
  <c r="AH28" i="15" a="1"/>
  <c r="BZ22" i="26" a="1"/>
  <c r="AM27" i="20" a="1"/>
  <c r="AE28" i="15" a="1"/>
  <c r="BV22" i="26" a="1"/>
  <c r="AQ26" i="26" a="1"/>
  <c r="AP26" i="26" a="1"/>
  <c r="AA26" i="26" a="1"/>
  <c r="BS24" i="26" a="1"/>
  <c r="BX20" i="30" a="1"/>
  <c r="AC22" i="30" a="1"/>
  <c r="BU18" i="30" a="1"/>
  <c r="BY20" i="30" a="1"/>
  <c r="CB23" i="26" a="1"/>
  <c r="AP28" i="15" a="1"/>
  <c r="BZ18" i="30" a="1"/>
  <c r="AI26" i="11" a="1"/>
  <c r="AC28" i="15" a="1"/>
  <c r="BS18" i="30" a="1"/>
  <c r="AM22" i="30" a="1"/>
  <c r="AB27" i="20" a="1"/>
  <c r="BR22" i="26" a="1"/>
  <c r="CC19" i="30" a="1"/>
  <c r="CC23" i="26" a="1"/>
  <c r="CC18" i="30" a="1"/>
  <c r="BY23" i="26" a="1"/>
  <c r="CB24" i="26" a="1"/>
  <c r="BW19" i="30" a="1"/>
  <c r="BT20" i="30" a="1"/>
  <c r="BV18" i="30" a="1"/>
  <c r="CF20" i="30" a="1"/>
  <c r="BT18" i="30" a="1"/>
  <c r="BP20" i="30" a="1"/>
  <c r="BY22" i="26" a="1"/>
  <c r="BV23" i="26" a="1"/>
  <c r="CE18" i="30" a="1"/>
  <c r="CD20" i="30" a="1"/>
  <c r="BP24" i="26" a="1"/>
  <c r="BW18" i="30" a="1"/>
  <c r="CA22" i="26" a="1"/>
  <c r="BS20" i="30" a="1"/>
  <c r="CA20" i="30" a="1"/>
  <c r="BT24" i="26" a="1"/>
  <c r="BZ24" i="26" a="1"/>
  <c r="CD19" i="30" a="1"/>
  <c r="BR23" i="26" a="1"/>
  <c r="BR19" i="30" a="1"/>
  <c r="CC22" i="26" a="1"/>
  <c r="BP19" i="30" a="1"/>
  <c r="BS22" i="26" a="1"/>
  <c r="BW20" i="30" a="1"/>
  <c r="BZ23" i="26" a="1"/>
  <c r="CG22" i="26" a="1"/>
  <c r="CF19" i="30" a="1"/>
  <c r="CB20" i="30" a="1"/>
  <c r="CA24" i="26" a="1"/>
  <c r="CG18" i="30" a="1"/>
  <c r="BQ22" i="26" a="1"/>
  <c r="CB18" i="30" l="1"/>
  <c r="BQ19" i="30"/>
  <c r="CF20" i="30"/>
  <c r="CA18" i="30"/>
  <c r="CC18" i="30"/>
  <c r="BZ19" i="30"/>
  <c r="CB19" i="30"/>
  <c r="BR19" i="30"/>
  <c r="CA19" i="30"/>
  <c r="BU19" i="30"/>
  <c r="CD19" i="30"/>
  <c r="BS19" i="30"/>
  <c r="BQ20" i="30"/>
  <c r="CE18" i="30"/>
  <c r="BR18" i="30"/>
  <c r="CC19" i="30"/>
  <c r="BS18" i="30"/>
  <c r="BT19" i="30"/>
  <c r="BY18" i="30"/>
  <c r="BY19" i="30"/>
  <c r="CG20" i="30"/>
  <c r="BX19" i="30"/>
  <c r="CE19" i="30"/>
  <c r="BV19" i="30"/>
  <c r="BT18" i="30"/>
  <c r="BS20" i="30"/>
  <c r="BP19" i="30"/>
  <c r="BW18" i="30"/>
  <c r="BW19" i="30"/>
  <c r="CF19" i="30"/>
  <c r="CR18" i="30"/>
  <c r="BQ18" i="30"/>
  <c r="CD18" i="30"/>
  <c r="CG19" i="30"/>
  <c r="CG18" i="30"/>
  <c r="BX18" i="30"/>
  <c r="CF18" i="30"/>
  <c r="AG22" i="30"/>
  <c r="Z22" i="30"/>
  <c r="AM22" i="30"/>
  <c r="BT20" i="30"/>
  <c r="BX20" i="30"/>
  <c r="BP18" i="30"/>
  <c r="AB22" i="30"/>
  <c r="AH22" i="30"/>
  <c r="BY20" i="30"/>
  <c r="CA20" i="30"/>
  <c r="BP20" i="30"/>
  <c r="AF22" i="30"/>
  <c r="AL22" i="30"/>
  <c r="BZ20" i="30"/>
  <c r="BV18" i="30"/>
  <c r="CB20" i="30"/>
  <c r="AJ22" i="30"/>
  <c r="AP22" i="30"/>
  <c r="BU18" i="30"/>
  <c r="AQ22" i="30"/>
  <c r="BR20" i="30"/>
  <c r="BV20" i="30"/>
  <c r="BU20" i="30"/>
  <c r="AN22" i="30"/>
  <c r="AA22" i="30"/>
  <c r="CE20" i="30"/>
  <c r="AD22" i="30"/>
  <c r="CD20" i="30"/>
  <c r="CC20" i="30"/>
  <c r="AC22" i="30"/>
  <c r="AE22" i="30"/>
  <c r="AK22" i="30"/>
  <c r="BW20" i="30"/>
  <c r="BZ18" i="30"/>
  <c r="AO22" i="30"/>
  <c r="AI22" i="30"/>
  <c r="CO21" i="30"/>
  <c r="AR23" i="30"/>
  <c r="AS23" i="30" s="1"/>
  <c r="BN23" i="30"/>
  <c r="CB23" i="26"/>
  <c r="CR22" i="26"/>
  <c r="CD24" i="26"/>
  <c r="BV22" i="26"/>
  <c r="BZ23" i="26"/>
  <c r="CF23" i="26"/>
  <c r="BX23" i="26"/>
  <c r="CE24" i="26"/>
  <c r="AL26" i="26"/>
  <c r="BX24" i="26"/>
  <c r="BY23" i="26"/>
  <c r="BW24" i="26"/>
  <c r="BS24" i="26"/>
  <c r="CE22" i="26"/>
  <c r="AH26" i="26"/>
  <c r="CA22" i="26"/>
  <c r="BQ23" i="26"/>
  <c r="AI26" i="26"/>
  <c r="BP24" i="26"/>
  <c r="BQ24" i="26"/>
  <c r="CG23" i="26"/>
  <c r="CD22" i="26"/>
  <c r="CF22" i="26"/>
  <c r="AM26" i="26"/>
  <c r="AG26" i="26"/>
  <c r="AP26" i="26"/>
  <c r="CC24" i="26"/>
  <c r="CB22" i="26"/>
  <c r="BT23" i="26"/>
  <c r="BZ22" i="26"/>
  <c r="BR24" i="26"/>
  <c r="AQ26" i="26"/>
  <c r="AK26" i="26"/>
  <c r="BU22" i="26"/>
  <c r="CC23" i="26"/>
  <c r="AC26" i="26"/>
  <c r="BY24" i="26"/>
  <c r="BS23" i="26"/>
  <c r="CE23" i="26"/>
  <c r="BP22" i="26"/>
  <c r="BU24" i="26"/>
  <c r="AB26" i="26"/>
  <c r="AO26" i="26"/>
  <c r="BW22" i="26"/>
  <c r="BP23" i="26"/>
  <c r="BZ24" i="26"/>
  <c r="BV23" i="26"/>
  <c r="BQ22" i="26"/>
  <c r="BT24" i="26"/>
  <c r="BS22" i="26"/>
  <c r="AF26" i="26"/>
  <c r="BT22" i="26"/>
  <c r="CD23" i="26"/>
  <c r="CF24" i="26"/>
  <c r="CA23" i="26"/>
  <c r="BW23" i="26"/>
  <c r="CC22" i="26"/>
  <c r="CA24" i="26"/>
  <c r="AA26" i="26"/>
  <c r="AJ26" i="26"/>
  <c r="Z26" i="26"/>
  <c r="BX22" i="26"/>
  <c r="BU23" i="26"/>
  <c r="CG24" i="26"/>
  <c r="BV24" i="26"/>
  <c r="BR23" i="26"/>
  <c r="CG22" i="26"/>
  <c r="CB24" i="26"/>
  <c r="BR22" i="26"/>
  <c r="AE26" i="26"/>
  <c r="AN26" i="26"/>
  <c r="AD26" i="26"/>
  <c r="BY22" i="26"/>
  <c r="CO25" i="26"/>
  <c r="AR27" i="26"/>
  <c r="AS27" i="26" s="1"/>
  <c r="BN27" i="26"/>
  <c r="W28" i="26"/>
  <c r="BK26" i="20"/>
  <c r="BC26" i="20"/>
  <c r="BM25" i="20"/>
  <c r="BI24" i="20"/>
  <c r="BJ24" i="20"/>
  <c r="BL24" i="20"/>
  <c r="BC25" i="20"/>
  <c r="AC27" i="20"/>
  <c r="AF27" i="20"/>
  <c r="AG27" i="20"/>
  <c r="AE27" i="20"/>
  <c r="AJ27" i="20"/>
  <c r="AO27" i="20"/>
  <c r="AP27" i="20"/>
  <c r="AB27" i="20"/>
  <c r="AI27" i="20"/>
  <c r="AN27" i="20"/>
  <c r="AM27" i="20"/>
  <c r="AD27" i="20"/>
  <c r="AQ27" i="20"/>
  <c r="AA27" i="20"/>
  <c r="AK27" i="20"/>
  <c r="Z27" i="20"/>
  <c r="AH27" i="20"/>
  <c r="AL27" i="20"/>
  <c r="BA25" i="20"/>
  <c r="BH26" i="20"/>
  <c r="BE24" i="20"/>
  <c r="BJ25" i="20"/>
  <c r="AV25" i="20"/>
  <c r="BF25" i="20"/>
  <c r="AY26" i="20"/>
  <c r="BJ26" i="20"/>
  <c r="AX24" i="20"/>
  <c r="BG25" i="20"/>
  <c r="BH25" i="20"/>
  <c r="AZ25" i="20"/>
  <c r="BG26" i="20"/>
  <c r="BK25" i="20"/>
  <c r="AS27" i="20"/>
  <c r="CI27" i="20" s="1"/>
  <c r="CH27" i="20"/>
  <c r="BM26" i="20"/>
  <c r="BB26" i="20"/>
  <c r="AW25" i="20"/>
  <c r="BF24" i="20"/>
  <c r="AY24" i="20"/>
  <c r="BI25" i="20"/>
  <c r="BD24" i="20"/>
  <c r="BH24" i="20"/>
  <c r="AW26" i="20"/>
  <c r="BF26" i="20"/>
  <c r="AX26" i="20"/>
  <c r="BD26" i="20"/>
  <c r="BL26" i="20"/>
  <c r="BE25" i="20"/>
  <c r="BE26" i="20"/>
  <c r="BB25" i="20"/>
  <c r="BA24" i="20"/>
  <c r="BA26" i="20"/>
  <c r="CP24" i="20"/>
  <c r="BG24" i="20"/>
  <c r="AY25" i="20"/>
  <c r="BB24" i="20"/>
  <c r="BM24" i="20"/>
  <c r="BL25" i="20"/>
  <c r="BD25" i="20"/>
  <c r="BC24" i="20"/>
  <c r="AX25" i="20"/>
  <c r="CQ24" i="20"/>
  <c r="W29" i="20"/>
  <c r="AR28" i="20"/>
  <c r="AS28" i="20" s="1"/>
  <c r="BN28" i="20"/>
  <c r="BK24" i="20"/>
  <c r="AZ26" i="20"/>
  <c r="AV26" i="20"/>
  <c r="AZ24" i="20"/>
  <c r="AW24" i="20"/>
  <c r="AV24" i="20"/>
  <c r="BI26" i="20"/>
  <c r="AB28" i="15"/>
  <c r="AO28" i="15"/>
  <c r="AF28" i="15"/>
  <c r="Z28" i="15"/>
  <c r="AJ28" i="15"/>
  <c r="AL28" i="15"/>
  <c r="AE28" i="15"/>
  <c r="AD28" i="15"/>
  <c r="AQ28" i="15"/>
  <c r="AM28" i="15"/>
  <c r="AC28" i="15"/>
  <c r="AP28" i="15"/>
  <c r="AK28" i="15"/>
  <c r="AN28" i="15"/>
  <c r="AH28" i="15"/>
  <c r="AA28" i="15"/>
  <c r="AI28" i="15"/>
  <c r="AG28" i="15"/>
  <c r="CL22" i="15"/>
  <c r="CM22" i="15" s="1"/>
  <c r="AR30" i="15"/>
  <c r="W31" i="15"/>
  <c r="BN30" i="15"/>
  <c r="AJ26" i="11"/>
  <c r="AC26" i="11"/>
  <c r="AA26" i="11"/>
  <c r="AL26" i="11"/>
  <c r="AP26" i="11"/>
  <c r="AE26" i="11"/>
  <c r="AO26" i="11"/>
  <c r="AI26" i="11"/>
  <c r="Z26" i="11"/>
  <c r="AM26" i="11"/>
  <c r="AQ26" i="11"/>
  <c r="AN26" i="11"/>
  <c r="AG26" i="11"/>
  <c r="AK26" i="11"/>
  <c r="AD26" i="11"/>
  <c r="AB26" i="11"/>
  <c r="AH26" i="11"/>
  <c r="AF26" i="11"/>
  <c r="CL21" i="11"/>
  <c r="CM21" i="11" s="1"/>
  <c r="AR27" i="11"/>
  <c r="W28" i="11"/>
  <c r="BN27" i="11"/>
  <c r="BH3" i="1"/>
  <c r="AE28" i="20" a="1"/>
  <c r="AK23" i="30" a="1"/>
  <c r="CG24" i="20" a="1"/>
  <c r="BW24" i="20" a="1"/>
  <c r="AL23" i="30" a="1"/>
  <c r="BW26" i="20" a="1"/>
  <c r="AO30" i="15" a="1"/>
  <c r="BS26" i="20" a="1"/>
  <c r="BY26" i="20" a="1"/>
  <c r="BT25" i="20" a="1"/>
  <c r="Z30" i="15" a="1"/>
  <c r="Z28" i="20" a="1"/>
  <c r="AI23" i="30" a="1"/>
  <c r="AL27" i="26" a="1"/>
  <c r="AG27" i="11" a="1"/>
  <c r="AA30" i="15" a="1"/>
  <c r="AB27" i="11" a="1"/>
  <c r="AO27" i="26" a="1"/>
  <c r="Z23" i="30" a="1"/>
  <c r="BP26" i="20" a="1"/>
  <c r="AG23" i="30" a="1"/>
  <c r="AI27" i="26" a="1"/>
  <c r="AA28" i="20" a="1"/>
  <c r="BU26" i="20" a="1"/>
  <c r="CD26" i="20" a="1"/>
  <c r="AP27" i="26" a="1"/>
  <c r="AP30" i="15" a="1"/>
  <c r="AK27" i="11" a="1"/>
  <c r="AJ28" i="20" a="1"/>
  <c r="AL30" i="15" a="1"/>
  <c r="BV24" i="20" a="1"/>
  <c r="AG30" i="15" a="1"/>
  <c r="Z27" i="11" a="1"/>
  <c r="AK28" i="20" a="1"/>
  <c r="AN28" i="20" a="1"/>
  <c r="AN27" i="26" a="1"/>
  <c r="AM28" i="20" a="1"/>
  <c r="AL28" i="20" a="1"/>
  <c r="AK30" i="15" a="1"/>
  <c r="AB23" i="30" a="1"/>
  <c r="BV26" i="20" a="1"/>
  <c r="CB26" i="20" a="1"/>
  <c r="AL27" i="11" a="1"/>
  <c r="AF23" i="30" a="1"/>
  <c r="BX24" i="20" a="1"/>
  <c r="BR24" i="20" a="1"/>
  <c r="AC27" i="26" a="1"/>
  <c r="AC28" i="20" a="1"/>
  <c r="AH28" i="20" a="1"/>
  <c r="CA25" i="20" a="1"/>
  <c r="AM27" i="11" a="1"/>
  <c r="AC23" i="30" a="1"/>
  <c r="AE23" i="30" a="1"/>
  <c r="AD30" i="15" a="1"/>
  <c r="AM27" i="26" a="1"/>
  <c r="AC27" i="11" a="1"/>
  <c r="AI28" i="20" a="1"/>
  <c r="AP28" i="20" a="1"/>
  <c r="AF27" i="11" a="1"/>
  <c r="AD27" i="26" a="1"/>
  <c r="BU25" i="20" a="1"/>
  <c r="AH27" i="11" a="1"/>
  <c r="BU24" i="20" a="1"/>
  <c r="BQ26" i="20" a="1"/>
  <c r="Z27" i="26" a="1"/>
  <c r="AM30" i="15" a="1"/>
  <c r="AE30" i="15" a="1"/>
  <c r="AP27" i="11" a="1"/>
  <c r="AI30" i="15" a="1"/>
  <c r="AN23" i="30" a="1"/>
  <c r="AQ27" i="26" a="1"/>
  <c r="BX25" i="20" a="1"/>
  <c r="CB25" i="20" a="1"/>
  <c r="AJ30" i="15" a="1"/>
  <c r="AD27" i="11" a="1"/>
  <c r="AK27" i="26" a="1"/>
  <c r="AJ27" i="11" a="1"/>
  <c r="AP23" i="30" a="1"/>
  <c r="AB30" i="15" a="1"/>
  <c r="AQ27" i="11" a="1"/>
  <c r="AH27" i="26" a="1"/>
  <c r="AD23" i="30" a="1"/>
  <c r="AH23" i="30" a="1"/>
  <c r="CD25" i="20" a="1"/>
  <c r="BZ24" i="20" a="1"/>
  <c r="AQ30" i="15" a="1"/>
  <c r="BV25" i="20" a="1"/>
  <c r="BX26" i="20" a="1"/>
  <c r="AQ23" i="30" a="1"/>
  <c r="AG27" i="26" a="1"/>
  <c r="AN27" i="11" a="1"/>
  <c r="AF28" i="20" a="1"/>
  <c r="BZ26" i="20" a="1"/>
  <c r="AJ27" i="26" a="1"/>
  <c r="AN30" i="15" a="1"/>
  <c r="AM23" i="30" a="1"/>
  <c r="AH30" i="15" a="1"/>
  <c r="CE26" i="20" a="1"/>
  <c r="AA27" i="11" a="1"/>
  <c r="CD24" i="20" a="1"/>
  <c r="CG26" i="20" a="1"/>
  <c r="AA23" i="30" a="1"/>
  <c r="BQ24" i="20" a="1"/>
  <c r="AQ28" i="20" a="1"/>
  <c r="AA27" i="26" a="1"/>
  <c r="AB27" i="26" a="1"/>
  <c r="BT26" i="20" a="1"/>
  <c r="CE24" i="20" a="1"/>
  <c r="AF30" i="15" a="1"/>
  <c r="AE27" i="11" a="1"/>
  <c r="AO28" i="20" a="1"/>
  <c r="AO27" i="11" a="1"/>
  <c r="CF25" i="20" a="1"/>
  <c r="AF27" i="26" a="1"/>
  <c r="CB24" i="20" a="1"/>
  <c r="AB28" i="20" a="1"/>
  <c r="CG25" i="20" a="1"/>
  <c r="AC30" i="15" a="1"/>
  <c r="CA24" i="20" a="1"/>
  <c r="AJ23" i="30" a="1"/>
  <c r="AI27" i="11" a="1"/>
  <c r="BR25" i="20" a="1"/>
  <c r="AO23" i="30" a="1"/>
  <c r="BT24" i="20" a="1"/>
  <c r="AG28" i="20" a="1"/>
  <c r="AE27" i="26" a="1"/>
  <c r="AD28" i="20" a="1"/>
  <c r="BY24" i="20" a="1"/>
  <c r="CB3" i="1" a="1"/>
  <c r="CA26" i="20" a="1"/>
  <c r="CC25" i="20" a="1"/>
  <c r="BR26" i="20" a="1"/>
  <c r="BS25" i="20" a="1"/>
  <c r="BY25" i="20" a="1"/>
  <c r="CC24" i="20" a="1"/>
  <c r="BP25" i="20" a="1"/>
  <c r="CF26" i="20" a="1"/>
  <c r="BZ25" i="20" a="1"/>
  <c r="BQ25" i="20" a="1"/>
  <c r="BS24" i="20" a="1"/>
  <c r="BP24" i="20" a="1"/>
  <c r="CE25" i="20" a="1"/>
  <c r="CC26" i="20" a="1"/>
  <c r="CF24" i="20" a="1"/>
  <c r="BW25" i="20" a="1"/>
  <c r="CL15" i="30" l="1"/>
  <c r="CM15" i="30" s="1"/>
  <c r="AK23" i="30"/>
  <c r="AB23" i="30"/>
  <c r="AO23" i="30"/>
  <c r="AF23" i="30"/>
  <c r="AI23" i="30"/>
  <c r="AJ23" i="30"/>
  <c r="Z23" i="30"/>
  <c r="AE23" i="30"/>
  <c r="AM23" i="30"/>
  <c r="AN23" i="30"/>
  <c r="AD23" i="30"/>
  <c r="AA23" i="30"/>
  <c r="AH23" i="30"/>
  <c r="AQ23" i="30"/>
  <c r="AC23" i="30"/>
  <c r="AL23" i="30"/>
  <c r="AG23" i="30"/>
  <c r="AP23" i="30"/>
  <c r="CL18" i="30"/>
  <c r="CM18" i="30" s="1"/>
  <c r="CL22" i="26"/>
  <c r="CM22" i="26" s="1"/>
  <c r="AM27" i="26"/>
  <c r="AI27" i="26"/>
  <c r="AC27" i="26"/>
  <c r="Z27" i="26"/>
  <c r="AG27" i="26"/>
  <c r="AD27" i="26"/>
  <c r="AB27" i="26"/>
  <c r="AK27" i="26"/>
  <c r="AH27" i="26"/>
  <c r="AF27" i="26"/>
  <c r="AO27" i="26"/>
  <c r="AL27" i="26"/>
  <c r="AJ27" i="26"/>
  <c r="AA27" i="26"/>
  <c r="AE27" i="26"/>
  <c r="AP27" i="26"/>
  <c r="AN27" i="26"/>
  <c r="AQ27" i="26"/>
  <c r="AR28" i="26"/>
  <c r="W29" i="26"/>
  <c r="BN28" i="26"/>
  <c r="CE26" i="20"/>
  <c r="CG25" i="20"/>
  <c r="BW26" i="20"/>
  <c r="BW25" i="20"/>
  <c r="CF24" i="20"/>
  <c r="CD24" i="20"/>
  <c r="CC24" i="20"/>
  <c r="CR24" i="20"/>
  <c r="AI28" i="20"/>
  <c r="BS24" i="20"/>
  <c r="BP26" i="20"/>
  <c r="BX26" i="20"/>
  <c r="BT26" i="20"/>
  <c r="AB28" i="20"/>
  <c r="AO28" i="20"/>
  <c r="BR25" i="20"/>
  <c r="BR26" i="20"/>
  <c r="BQ25" i="20"/>
  <c r="CA26" i="20"/>
  <c r="BP25" i="20"/>
  <c r="BT24" i="20"/>
  <c r="CF26" i="20"/>
  <c r="BZ24" i="20"/>
  <c r="AF28" i="20"/>
  <c r="BT25" i="20"/>
  <c r="BX25" i="20"/>
  <c r="BU24" i="20"/>
  <c r="BQ26" i="20"/>
  <c r="CG26" i="20"/>
  <c r="CB25" i="20"/>
  <c r="BY24" i="20"/>
  <c r="CE25" i="20"/>
  <c r="BU26" i="20"/>
  <c r="AQ28" i="20"/>
  <c r="Z28" i="20"/>
  <c r="CC26" i="20"/>
  <c r="AN28" i="20"/>
  <c r="AD28" i="20"/>
  <c r="CF25" i="20"/>
  <c r="BV25" i="20"/>
  <c r="CB24" i="20"/>
  <c r="CA25" i="20"/>
  <c r="CB26" i="20"/>
  <c r="BS25" i="20"/>
  <c r="AM28" i="20"/>
  <c r="BZ25" i="20"/>
  <c r="BW24" i="20"/>
  <c r="BV26" i="20"/>
  <c r="BP24" i="20"/>
  <c r="AA28" i="20"/>
  <c r="AH28" i="20"/>
  <c r="CG24" i="20"/>
  <c r="BY26" i="20"/>
  <c r="BX24" i="20"/>
  <c r="BR24" i="20"/>
  <c r="BU25" i="20"/>
  <c r="AG28" i="20"/>
  <c r="AP28" i="20"/>
  <c r="BS26" i="20"/>
  <c r="AK28" i="20"/>
  <c r="CA24" i="20"/>
  <c r="CE24" i="20"/>
  <c r="BZ26" i="20"/>
  <c r="CD25" i="20"/>
  <c r="AJ28" i="20"/>
  <c r="BQ24" i="20"/>
  <c r="AE28" i="20"/>
  <c r="AC28" i="20"/>
  <c r="AL28" i="20"/>
  <c r="BV24" i="20"/>
  <c r="BY25" i="20"/>
  <c r="CC25" i="20"/>
  <c r="CD26" i="20"/>
  <c r="AR29" i="20"/>
  <c r="AS29" i="20" s="1"/>
  <c r="BN29" i="20"/>
  <c r="W30" i="20"/>
  <c r="CO27" i="20"/>
  <c r="BH29" i="15"/>
  <c r="AV29" i="15"/>
  <c r="AZ29" i="15"/>
  <c r="BI29" i="15"/>
  <c r="BL29" i="15"/>
  <c r="AX29" i="15"/>
  <c r="BG29" i="15"/>
  <c r="AY29" i="15"/>
  <c r="AW29" i="15"/>
  <c r="BF29" i="15"/>
  <c r="BA29" i="15"/>
  <c r="BM29" i="15"/>
  <c r="BE29" i="15"/>
  <c r="BD29" i="15"/>
  <c r="BJ29" i="15"/>
  <c r="BC29" i="15"/>
  <c r="BB29" i="15"/>
  <c r="BK29" i="15"/>
  <c r="AZ27" i="15"/>
  <c r="AW28" i="15"/>
  <c r="AZ28" i="15"/>
  <c r="BK27" i="15"/>
  <c r="AW27" i="15"/>
  <c r="BD27" i="15"/>
  <c r="BL26" i="15"/>
  <c r="AL30" i="15"/>
  <c r="AE30" i="15"/>
  <c r="AI30" i="15"/>
  <c r="AP30" i="15"/>
  <c r="AC30" i="15"/>
  <c r="AD30" i="15"/>
  <c r="AM30" i="15"/>
  <c r="AH30" i="15"/>
  <c r="AK30" i="15"/>
  <c r="AN30" i="15"/>
  <c r="AG30" i="15"/>
  <c r="AQ30" i="15"/>
  <c r="AB30" i="15"/>
  <c r="AO30" i="15"/>
  <c r="Z30" i="15"/>
  <c r="AF30" i="15"/>
  <c r="AA30" i="15"/>
  <c r="AJ30" i="15"/>
  <c r="AS30" i="15"/>
  <c r="CI30" i="15" s="1"/>
  <c r="CH30" i="15"/>
  <c r="BD28" i="15"/>
  <c r="BA28" i="15"/>
  <c r="AX27" i="15"/>
  <c r="BF27" i="15"/>
  <c r="CQ26" i="15"/>
  <c r="AY27" i="15"/>
  <c r="BJ28" i="15"/>
  <c r="BH28" i="15"/>
  <c r="BF26" i="15"/>
  <c r="BI26" i="15"/>
  <c r="AV26" i="15"/>
  <c r="BG27" i="15"/>
  <c r="BG28" i="15"/>
  <c r="BF28" i="15"/>
  <c r="BB26" i="15"/>
  <c r="BA26" i="15"/>
  <c r="AX26" i="15"/>
  <c r="BJ26" i="15"/>
  <c r="BL28" i="15"/>
  <c r="AV28" i="15"/>
  <c r="BC26" i="15"/>
  <c r="BG26" i="15"/>
  <c r="BK26" i="15"/>
  <c r="AW26" i="15"/>
  <c r="BH27" i="15"/>
  <c r="BN31" i="15"/>
  <c r="W32" i="15"/>
  <c r="AR31" i="15"/>
  <c r="AS31" i="15" s="1"/>
  <c r="BC27" i="15"/>
  <c r="AZ26" i="15"/>
  <c r="BI27" i="15"/>
  <c r="CP26" i="15"/>
  <c r="AY28" i="15"/>
  <c r="BB28" i="15"/>
  <c r="BM27" i="15"/>
  <c r="AV27" i="15"/>
  <c r="BE27" i="15"/>
  <c r="BH26" i="15"/>
  <c r="BL27" i="15"/>
  <c r="BD26" i="15"/>
  <c r="BC28" i="15"/>
  <c r="BI28" i="15"/>
  <c r="BK28" i="15"/>
  <c r="BA27" i="15"/>
  <c r="BB27" i="15"/>
  <c r="BM26" i="15"/>
  <c r="BJ27" i="15"/>
  <c r="BE26" i="15"/>
  <c r="AY26" i="15"/>
  <c r="BE28" i="15"/>
  <c r="BM28" i="15"/>
  <c r="AX28" i="15"/>
  <c r="AX26" i="11"/>
  <c r="BH24" i="11"/>
  <c r="BE26" i="11"/>
  <c r="AV24" i="11"/>
  <c r="BI24" i="11"/>
  <c r="BC26" i="11"/>
  <c r="BC25" i="11"/>
  <c r="AW24" i="11"/>
  <c r="AQ27" i="11"/>
  <c r="AA27" i="11"/>
  <c r="AJ27" i="11"/>
  <c r="AD27" i="11"/>
  <c r="AB27" i="11"/>
  <c r="AO27" i="11"/>
  <c r="AE27" i="11"/>
  <c r="AC27" i="11"/>
  <c r="AP27" i="11"/>
  <c r="AF27" i="11"/>
  <c r="Z27" i="11"/>
  <c r="AN27" i="11"/>
  <c r="AH27" i="11"/>
  <c r="AL27" i="11"/>
  <c r="AI27" i="11"/>
  <c r="AG27" i="11"/>
  <c r="AM27" i="11"/>
  <c r="AK27" i="11"/>
  <c r="CP24" i="11"/>
  <c r="BB24" i="11"/>
  <c r="BB25" i="11"/>
  <c r="AZ26" i="11"/>
  <c r="BK26" i="11"/>
  <c r="BA25" i="11"/>
  <c r="BI25" i="11"/>
  <c r="AX25" i="11"/>
  <c r="BF25" i="11"/>
  <c r="BG26" i="11"/>
  <c r="BA26" i="11"/>
  <c r="BJ25" i="11"/>
  <c r="BC24" i="11"/>
  <c r="BL26" i="11"/>
  <c r="AY24" i="11"/>
  <c r="BJ26" i="11"/>
  <c r="AZ24" i="11"/>
  <c r="AR28" i="11"/>
  <c r="AS28" i="11" s="1"/>
  <c r="BN28" i="11"/>
  <c r="W29" i="11"/>
  <c r="AY25" i="11"/>
  <c r="BK24" i="11"/>
  <c r="BM24" i="11"/>
  <c r="BM26" i="11"/>
  <c r="AW26" i="11"/>
  <c r="BE25" i="11"/>
  <c r="BH25" i="11"/>
  <c r="BK25" i="11"/>
  <c r="CQ24" i="11"/>
  <c r="CH27" i="11"/>
  <c r="AS27" i="11"/>
  <c r="CI27" i="11" s="1"/>
  <c r="AZ25" i="11"/>
  <c r="BG24" i="11"/>
  <c r="BD24" i="11"/>
  <c r="BJ24" i="11"/>
  <c r="BM25" i="11"/>
  <c r="BE24" i="11"/>
  <c r="BA24" i="11"/>
  <c r="BB26" i="11"/>
  <c r="BI26" i="11"/>
  <c r="AY26" i="11"/>
  <c r="BD25" i="11"/>
  <c r="AW25" i="11"/>
  <c r="BH26" i="11"/>
  <c r="BL24" i="11"/>
  <c r="AV25" i="11"/>
  <c r="BL25" i="11"/>
  <c r="BG25" i="11"/>
  <c r="BD26" i="11"/>
  <c r="AV26" i="11"/>
  <c r="AX24" i="11"/>
  <c r="BF24" i="11"/>
  <c r="BF26" i="11"/>
  <c r="CB3" i="1"/>
  <c r="AE31" i="15" a="1"/>
  <c r="AN28" i="26" a="1"/>
  <c r="AI31" i="15" a="1"/>
  <c r="AD29" i="20" a="1"/>
  <c r="AQ31" i="15" a="1"/>
  <c r="BU26" i="11" a="1"/>
  <c r="AQ29" i="20" a="1"/>
  <c r="BW28" i="15" a="1"/>
  <c r="AI28" i="11" a="1"/>
  <c r="CC25" i="11" a="1"/>
  <c r="AC28" i="11" a="1"/>
  <c r="CF25" i="11" a="1"/>
  <c r="AD31" i="15" a="1"/>
  <c r="BW26" i="15" a="1"/>
  <c r="BZ26" i="15" a="1"/>
  <c r="CF29" i="15" a="1"/>
  <c r="BS28" i="15" a="1"/>
  <c r="BP29" i="15" a="1"/>
  <c r="AO31" i="15" a="1"/>
  <c r="AG28" i="26" a="1"/>
  <c r="BR29" i="15" a="1"/>
  <c r="Z29" i="20" a="1"/>
  <c r="BR24" i="11" a="1"/>
  <c r="CD29" i="15" a="1"/>
  <c r="CD26" i="15" a="1"/>
  <c r="AF28" i="26" a="1"/>
  <c r="BS26" i="11" a="1"/>
  <c r="AF31" i="15" a="1"/>
  <c r="CB26" i="15" a="1"/>
  <c r="AP29" i="20" a="1"/>
  <c r="AC28" i="26" a="1"/>
  <c r="CG26" i="15" a="1"/>
  <c r="CB26" i="11" a="1"/>
  <c r="AO28" i="11" a="1"/>
  <c r="AA29" i="20" a="1"/>
  <c r="BV25" i="11" a="1"/>
  <c r="BZ24" i="11" a="1"/>
  <c r="BV27" i="15" a="1"/>
  <c r="Z28" i="11" a="1"/>
  <c r="BQ29" i="15" a="1"/>
  <c r="BR26" i="11" a="1"/>
  <c r="AE29" i="20" a="1"/>
  <c r="AJ31" i="15" a="1"/>
  <c r="BQ25" i="11" a="1"/>
  <c r="CB25" i="11" a="1"/>
  <c r="AO28" i="26" a="1"/>
  <c r="CG24" i="11" a="1"/>
  <c r="BY27" i="15" a="1"/>
  <c r="BQ28" i="15" a="1"/>
  <c r="CC27" i="15" a="1"/>
  <c r="BY26" i="15" a="1"/>
  <c r="BT24" i="11" a="1"/>
  <c r="AP28" i="26" a="1"/>
  <c r="AF29" i="20" a="1"/>
  <c r="BX28" i="15" a="1"/>
  <c r="BX26" i="11" a="1"/>
  <c r="BT26" i="15" a="1"/>
  <c r="AH28" i="26" a="1"/>
  <c r="Z31" i="15" a="1"/>
  <c r="AL31" i="15" a="1"/>
  <c r="CG29" i="15" a="1"/>
  <c r="BW27" i="15" a="1"/>
  <c r="AK28" i="11" a="1"/>
  <c r="BT25" i="11" a="1"/>
  <c r="BT28" i="15" a="1"/>
  <c r="CC28" i="15" a="1"/>
  <c r="BR25" i="11" a="1"/>
  <c r="AI29" i="20" a="1"/>
  <c r="CB28" i="15" a="1"/>
  <c r="AB28" i="11" a="1"/>
  <c r="AH31" i="15" a="1"/>
  <c r="AJ28" i="11" a="1"/>
  <c r="AB28" i="26" a="1"/>
  <c r="CE26" i="15" a="1"/>
  <c r="AK31" i="15" a="1"/>
  <c r="AE28" i="26" a="1"/>
  <c r="BV24" i="11" a="1"/>
  <c r="AC31" i="15" a="1"/>
  <c r="AL29" i="20" a="1"/>
  <c r="AH28" i="11" a="1"/>
  <c r="CC24" i="11" a="1"/>
  <c r="BU29" i="15" a="1"/>
  <c r="AL28" i="26" a="1"/>
  <c r="BP24" i="11" a="1"/>
  <c r="BZ29" i="15" a="1"/>
  <c r="CA26" i="11" a="1"/>
  <c r="BX26" i="15" a="1"/>
  <c r="BT29" i="15" a="1"/>
  <c r="AA28" i="11" a="1"/>
  <c r="BR26" i="15" a="1"/>
  <c r="AK29" i="20" a="1"/>
  <c r="AM29" i="20" a="1"/>
  <c r="AI28" i="26" a="1"/>
  <c r="AB29" i="20" a="1"/>
  <c r="AD28" i="26" a="1"/>
  <c r="BQ26" i="15" a="1"/>
  <c r="AH29" i="20" a="1"/>
  <c r="CG26" i="11" a="1"/>
  <c r="AG31" i="15" a="1"/>
  <c r="AP28" i="11" a="1"/>
  <c r="AC29" i="20" a="1"/>
  <c r="BS26" i="15" a="1"/>
  <c r="AA28" i="26" a="1"/>
  <c r="AP31" i="15" a="1"/>
  <c r="AA31" i="15" a="1"/>
  <c r="BY29" i="15" a="1"/>
  <c r="BY26" i="11" a="1"/>
  <c r="AQ28" i="26" a="1"/>
  <c r="BS27" i="15" a="1"/>
  <c r="AK28" i="26" a="1"/>
  <c r="CF27" i="15" a="1"/>
  <c r="AB31" i="15" a="1"/>
  <c r="AG29" i="20" a="1"/>
  <c r="CD28" i="15" a="1"/>
  <c r="BQ27" i="15" a="1"/>
  <c r="BT26" i="11" a="1"/>
  <c r="AF28" i="11" a="1"/>
  <c r="AG28" i="11" a="1"/>
  <c r="BW24" i="11" a="1"/>
  <c r="AO29" i="20" a="1"/>
  <c r="AD28" i="11" a="1"/>
  <c r="BT27" i="15" a="1"/>
  <c r="Z28" i="26" a="1"/>
  <c r="AQ28" i="11" a="1"/>
  <c r="BY24" i="11" a="1"/>
  <c r="AN28" i="11" a="1"/>
  <c r="CC29" i="15" a="1"/>
  <c r="BU26" i="15" a="1"/>
  <c r="AM28" i="11" a="1"/>
  <c r="AM31" i="15" a="1"/>
  <c r="BS24" i="11" a="1"/>
  <c r="BZ25" i="11" a="1"/>
  <c r="AE28" i="11" a="1"/>
  <c r="BZ28" i="15" a="1"/>
  <c r="CB24" i="11" a="1"/>
  <c r="BY25" i="11" a="1"/>
  <c r="CB27" i="15" a="1"/>
  <c r="BV26" i="11" a="1"/>
  <c r="CD27" i="15" a="1"/>
  <c r="BQ26" i="11" a="1"/>
  <c r="CC26" i="11" a="1"/>
  <c r="AJ28" i="26" a="1"/>
  <c r="CD26" i="11" a="1"/>
  <c r="BX25" i="11" a="1"/>
  <c r="CA25" i="11" a="1"/>
  <c r="AM28" i="26" a="1"/>
  <c r="AN29" i="20" a="1"/>
  <c r="AL28" i="11" a="1"/>
  <c r="CF28" i="15" a="1"/>
  <c r="BV26" i="15" a="1"/>
  <c r="BP26" i="11" a="1"/>
  <c r="CE29" i="15" a="1"/>
  <c r="CD24" i="11" a="1"/>
  <c r="CA26" i="15" a="1"/>
  <c r="CE27" i="15" a="1"/>
  <c r="AJ29" i="20" a="1"/>
  <c r="CA28" i="15" a="1"/>
  <c r="BX29" i="15" a="1"/>
  <c r="BX24" i="11" a="1"/>
  <c r="AN31" i="15" a="1"/>
  <c r="BU28" i="15" a="1"/>
  <c r="BY28" i="15" a="1"/>
  <c r="CE25" i="11" a="1"/>
  <c r="BX27" i="15" a="1"/>
  <c r="CE26" i="11" a="1"/>
  <c r="BV29" i="15" a="1"/>
  <c r="BP27" i="15" a="1"/>
  <c r="BQ24" i="11" a="1"/>
  <c r="BP25" i="11" a="1"/>
  <c r="CA24" i="11" a="1"/>
  <c r="CA29" i="15" a="1"/>
  <c r="CG25" i="11" a="1"/>
  <c r="BW29" i="15" a="1"/>
  <c r="CE28" i="15" a="1"/>
  <c r="BS25" i="11" a="1"/>
  <c r="CA27" i="15" a="1"/>
  <c r="BU27" i="15" a="1"/>
  <c r="CF26" i="11" a="1"/>
  <c r="CC26" i="15" a="1"/>
  <c r="BP26" i="15" a="1"/>
  <c r="CG28" i="15" a="1"/>
  <c r="BW25" i="11" a="1"/>
  <c r="BZ27" i="15" a="1"/>
  <c r="CE24" i="11" a="1"/>
  <c r="BV28" i="15" a="1"/>
  <c r="CD25" i="11" a="1"/>
  <c r="BS29" i="15" a="1"/>
  <c r="CG27" i="15" a="1"/>
  <c r="CF24" i="11" a="1"/>
  <c r="CF26" i="15" a="1"/>
  <c r="BP28" i="15" a="1"/>
  <c r="BR28" i="15" a="1"/>
  <c r="BU25" i="11" a="1"/>
  <c r="BW26" i="11" a="1"/>
  <c r="BR27" i="15" a="1"/>
  <c r="BZ26" i="11" a="1"/>
  <c r="CB29" i="15" a="1"/>
  <c r="BU24" i="11" a="1"/>
  <c r="BJ26" i="26" l="1"/>
  <c r="BG26" i="26"/>
  <c r="BI26" i="26"/>
  <c r="BB26" i="26"/>
  <c r="AX25" i="26"/>
  <c r="BL27" i="26"/>
  <c r="BG27" i="26"/>
  <c r="AE28" i="26"/>
  <c r="AB28" i="26"/>
  <c r="AA28" i="26"/>
  <c r="AL28" i="26"/>
  <c r="AC28" i="26"/>
  <c r="AI28" i="26"/>
  <c r="AF28" i="26"/>
  <c r="AG28" i="26"/>
  <c r="AM28" i="26"/>
  <c r="AJ28" i="26"/>
  <c r="AK28" i="26"/>
  <c r="AQ28" i="26"/>
  <c r="AN28" i="26"/>
  <c r="AO28" i="26"/>
  <c r="AP28" i="26"/>
  <c r="Z28" i="26"/>
  <c r="AD28" i="26"/>
  <c r="AH28" i="26"/>
  <c r="BD25" i="26"/>
  <c r="BE26" i="26"/>
  <c r="AW26" i="26"/>
  <c r="BM26" i="26"/>
  <c r="CQ25" i="26"/>
  <c r="BA27" i="26"/>
  <c r="AX27" i="26"/>
  <c r="BL26" i="26"/>
  <c r="BE25" i="26"/>
  <c r="AV26" i="26"/>
  <c r="AY25" i="26"/>
  <c r="AW27" i="26"/>
  <c r="AZ27" i="26"/>
  <c r="AX26" i="26"/>
  <c r="BF25" i="26"/>
  <c r="BH25" i="26"/>
  <c r="BG25" i="26"/>
  <c r="BF27" i="26"/>
  <c r="BC27" i="26"/>
  <c r="AV25" i="26"/>
  <c r="AY26" i="26"/>
  <c r="BA26" i="26"/>
  <c r="BK25" i="26"/>
  <c r="BH27" i="26"/>
  <c r="AV27" i="26"/>
  <c r="AW25" i="26"/>
  <c r="BJ25" i="26"/>
  <c r="BM25" i="26"/>
  <c r="AS28" i="26"/>
  <c r="CI28" i="26" s="1"/>
  <c r="CH28" i="26"/>
  <c r="BI25" i="26"/>
  <c r="BF26" i="26"/>
  <c r="BC25" i="26"/>
  <c r="BA25" i="26"/>
  <c r="BK27" i="26"/>
  <c r="AY27" i="26"/>
  <c r="BH26" i="26"/>
  <c r="W30" i="26"/>
  <c r="AR29" i="26"/>
  <c r="AS29" i="26" s="1"/>
  <c r="BN29" i="26"/>
  <c r="AZ26" i="26"/>
  <c r="BL25" i="26"/>
  <c r="CP25" i="26"/>
  <c r="BM27" i="26"/>
  <c r="BB27" i="26"/>
  <c r="BE27" i="26"/>
  <c r="BC26" i="26"/>
  <c r="AZ25" i="26"/>
  <c r="BK26" i="26"/>
  <c r="BB25" i="26"/>
  <c r="BD26" i="26"/>
  <c r="BJ27" i="26"/>
  <c r="BD27" i="26"/>
  <c r="BI27" i="26"/>
  <c r="AP29" i="20"/>
  <c r="AQ29" i="20"/>
  <c r="AK29" i="20"/>
  <c r="AB29" i="20"/>
  <c r="AF29" i="20"/>
  <c r="AJ29" i="20"/>
  <c r="AD29" i="20"/>
  <c r="AG29" i="20"/>
  <c r="AM29" i="20"/>
  <c r="AN29" i="20"/>
  <c r="AC29" i="20"/>
  <c r="AE29" i="20"/>
  <c r="AO29" i="20"/>
  <c r="AI29" i="20"/>
  <c r="Z29" i="20"/>
  <c r="AH29" i="20"/>
  <c r="AA29" i="20"/>
  <c r="AL29" i="20"/>
  <c r="AR30" i="20"/>
  <c r="W31" i="20"/>
  <c r="BN30" i="20"/>
  <c r="CL24" i="20"/>
  <c r="CM24" i="20" s="1"/>
  <c r="BW29" i="15"/>
  <c r="BS29" i="15"/>
  <c r="CA29" i="15"/>
  <c r="BX29" i="15"/>
  <c r="BR29" i="15"/>
  <c r="BY29" i="15"/>
  <c r="CF29" i="15"/>
  <c r="CG29" i="15"/>
  <c r="CC29" i="15"/>
  <c r="BU29" i="15"/>
  <c r="BT29" i="15"/>
  <c r="CD29" i="15"/>
  <c r="CE29" i="15"/>
  <c r="BZ29" i="15"/>
  <c r="BP29" i="15"/>
  <c r="BV29" i="15"/>
  <c r="BQ29" i="15"/>
  <c r="CB29" i="15"/>
  <c r="BT27" i="15"/>
  <c r="CF26" i="15"/>
  <c r="BX27" i="15"/>
  <c r="BQ27" i="15"/>
  <c r="CE27" i="15"/>
  <c r="BT28" i="15"/>
  <c r="BQ28" i="15"/>
  <c r="BW28" i="15"/>
  <c r="BR27" i="15"/>
  <c r="CD26" i="15"/>
  <c r="CC26" i="15"/>
  <c r="BU28" i="15"/>
  <c r="CD27" i="15"/>
  <c r="CF27" i="15"/>
  <c r="CC27" i="15"/>
  <c r="AF31" i="15"/>
  <c r="AL31" i="15"/>
  <c r="CB27" i="15"/>
  <c r="BR26" i="15"/>
  <c r="BZ26" i="15"/>
  <c r="BX28" i="15"/>
  <c r="BS26" i="15"/>
  <c r="AC31" i="15"/>
  <c r="BP26" i="15"/>
  <c r="BX26" i="15"/>
  <c r="CG26" i="15"/>
  <c r="BQ26" i="15"/>
  <c r="CB28" i="15"/>
  <c r="BV27" i="15"/>
  <c r="BY27" i="15"/>
  <c r="BW27" i="15"/>
  <c r="AK31" i="15"/>
  <c r="AA31" i="15"/>
  <c r="CE26" i="15"/>
  <c r="BV26" i="15"/>
  <c r="CD28" i="15"/>
  <c r="CF28" i="15"/>
  <c r="BY26" i="15"/>
  <c r="AH31" i="15"/>
  <c r="BT26" i="15"/>
  <c r="BR28" i="15"/>
  <c r="BU27" i="15"/>
  <c r="BP27" i="15"/>
  <c r="AG31" i="15"/>
  <c r="AB31" i="15"/>
  <c r="AE31" i="15"/>
  <c r="CA26" i="15"/>
  <c r="BZ28" i="15"/>
  <c r="BS27" i="15"/>
  <c r="AO31" i="15"/>
  <c r="BU26" i="15"/>
  <c r="CG28" i="15"/>
  <c r="CE28" i="15"/>
  <c r="CG27" i="15"/>
  <c r="AI31" i="15"/>
  <c r="BW26" i="15"/>
  <c r="CA28" i="15"/>
  <c r="BS28" i="15"/>
  <c r="AD31" i="15"/>
  <c r="AQ31" i="15"/>
  <c r="CB26" i="15"/>
  <c r="AJ31" i="15"/>
  <c r="AP31" i="15"/>
  <c r="BY28" i="15"/>
  <c r="CC28" i="15"/>
  <c r="BV28" i="15"/>
  <c r="AN31" i="15"/>
  <c r="Z31" i="15"/>
  <c r="AM31" i="15"/>
  <c r="BP28" i="15"/>
  <c r="CA27" i="15"/>
  <c r="BZ27" i="15"/>
  <c r="CO30" i="15"/>
  <c r="W33" i="15"/>
  <c r="AR32" i="15"/>
  <c r="AS32" i="15" s="1"/>
  <c r="BN32" i="15"/>
  <c r="CR26" i="15"/>
  <c r="BR26" i="11"/>
  <c r="CR24" i="11"/>
  <c r="CB24" i="11"/>
  <c r="BP24" i="11"/>
  <c r="BY26" i="11"/>
  <c r="BQ24" i="11"/>
  <c r="BW25" i="11"/>
  <c r="BW26" i="11"/>
  <c r="CC24" i="11"/>
  <c r="BP26" i="11"/>
  <c r="BX24" i="11"/>
  <c r="AK28" i="11"/>
  <c r="CF26" i="11"/>
  <c r="BX26" i="11"/>
  <c r="CA24" i="11"/>
  <c r="CB25" i="11"/>
  <c r="AO28" i="11"/>
  <c r="AP28" i="11"/>
  <c r="AF28" i="11"/>
  <c r="BW24" i="11"/>
  <c r="CE26" i="11"/>
  <c r="BX25" i="11"/>
  <c r="CE25" i="11"/>
  <c r="AL28" i="11"/>
  <c r="AB28" i="11"/>
  <c r="BU25" i="11"/>
  <c r="BS26" i="11"/>
  <c r="CA25" i="11"/>
  <c r="CC26" i="11"/>
  <c r="BT25" i="11"/>
  <c r="BY25" i="11"/>
  <c r="AG28" i="11"/>
  <c r="AA28" i="11"/>
  <c r="AJ28" i="11"/>
  <c r="CD25" i="11"/>
  <c r="BT26" i="11"/>
  <c r="BV26" i="11"/>
  <c r="AC28" i="11"/>
  <c r="BU26" i="11"/>
  <c r="BP25" i="11"/>
  <c r="AI28" i="11"/>
  <c r="BV24" i="11"/>
  <c r="BZ26" i="11"/>
  <c r="CF24" i="11"/>
  <c r="BY24" i="11"/>
  <c r="CG24" i="11"/>
  <c r="Z28" i="11"/>
  <c r="AM28" i="11"/>
  <c r="BT24" i="11"/>
  <c r="BZ25" i="11"/>
  <c r="BQ26" i="11"/>
  <c r="AN28" i="11"/>
  <c r="CG26" i="11"/>
  <c r="CA26" i="11"/>
  <c r="BZ24" i="11"/>
  <c r="CB26" i="11"/>
  <c r="CG25" i="11"/>
  <c r="CE24" i="11"/>
  <c r="AD28" i="11"/>
  <c r="AQ28" i="11"/>
  <c r="CD26" i="11"/>
  <c r="BR25" i="11"/>
  <c r="CF25" i="11"/>
  <c r="AE28" i="11"/>
  <c r="BV25" i="11"/>
  <c r="BU24" i="11"/>
  <c r="BR24" i="11"/>
  <c r="BQ25" i="11"/>
  <c r="CD24" i="11"/>
  <c r="BS25" i="11"/>
  <c r="AH28" i="11"/>
  <c r="BS24" i="11"/>
  <c r="CC25" i="11"/>
  <c r="CO27" i="11"/>
  <c r="BN29" i="11"/>
  <c r="W30" i="11"/>
  <c r="AR29" i="11"/>
  <c r="AS29" i="11" s="1"/>
  <c r="BI3" i="1"/>
  <c r="AB30" i="20" a="1"/>
  <c r="BT25" i="26" a="1"/>
  <c r="CD25" i="26" a="1"/>
  <c r="AI29" i="11" a="1"/>
  <c r="AN29" i="11" a="1"/>
  <c r="BS25" i="26" a="1"/>
  <c r="AJ32" i="15" a="1"/>
  <c r="AE30" i="20" a="1"/>
  <c r="AN32" i="15" a="1"/>
  <c r="AE29" i="26" a="1"/>
  <c r="BV25" i="26" a="1"/>
  <c r="AI32" i="15" a="1"/>
  <c r="BW26" i="26" a="1"/>
  <c r="CC25" i="26" a="1"/>
  <c r="AK29" i="26" a="1"/>
  <c r="AP32" i="15" a="1"/>
  <c r="AG32" i="15" a="1"/>
  <c r="BP25" i="26" a="1"/>
  <c r="CG25" i="26" a="1"/>
  <c r="AC30" i="20" a="1"/>
  <c r="AJ30" i="20" a="1"/>
  <c r="CF25" i="26" a="1"/>
  <c r="CC27" i="26" a="1"/>
  <c r="AM32" i="15" a="1"/>
  <c r="BR26" i="26" a="1"/>
  <c r="AD30" i="20" a="1"/>
  <c r="BS27" i="26" a="1"/>
  <c r="AJ29" i="11" a="1"/>
  <c r="AO30" i="20" a="1"/>
  <c r="BZ27" i="26" a="1"/>
  <c r="BU25" i="26" a="1"/>
  <c r="AD29" i="26" a="1"/>
  <c r="CC26" i="26" a="1"/>
  <c r="BZ26" i="26" a="1"/>
  <c r="BT26" i="26" a="1"/>
  <c r="CC3" i="1" a="1"/>
  <c r="AF30" i="20" a="1"/>
  <c r="BW27" i="26" a="1"/>
  <c r="AA29" i="26" a="1"/>
  <c r="AB32" i="15" a="1"/>
  <c r="CG26" i="26" a="1"/>
  <c r="AL29" i="26" a="1"/>
  <c r="AP30" i="20" a="1"/>
  <c r="BQ27" i="26" a="1"/>
  <c r="BV26" i="26" a="1"/>
  <c r="AG30" i="20" a="1"/>
  <c r="AH30" i="20" a="1"/>
  <c r="BP27" i="26" a="1"/>
  <c r="BX26" i="26" a="1"/>
  <c r="AP29" i="26" a="1"/>
  <c r="BR27" i="26" a="1"/>
  <c r="CE25" i="26" a="1"/>
  <c r="CE26" i="26" a="1"/>
  <c r="AN29" i="26" a="1"/>
  <c r="AG29" i="11" a="1"/>
  <c r="CB25" i="26" a="1"/>
  <c r="AB29" i="11" a="1"/>
  <c r="AN30" i="20" a="1"/>
  <c r="AD29" i="11" a="1"/>
  <c r="BY26" i="26" a="1"/>
  <c r="AC29" i="11" a="1"/>
  <c r="BY25" i="26" a="1"/>
  <c r="AM30" i="20" a="1"/>
  <c r="AQ29" i="11" a="1"/>
  <c r="AA32" i="15" a="1"/>
  <c r="AF32" i="15" a="1"/>
  <c r="AE32" i="15" a="1"/>
  <c r="AO32" i="15" a="1"/>
  <c r="AF29" i="11" a="1"/>
  <c r="BQ26" i="26" a="1"/>
  <c r="AH29" i="11" a="1"/>
  <c r="Z32" i="15" a="1"/>
  <c r="CF26" i="26" a="1"/>
  <c r="AQ32" i="15" a="1"/>
  <c r="AM29" i="26" a="1"/>
  <c r="BQ25" i="26" a="1"/>
  <c r="AQ29" i="26" a="1"/>
  <c r="AM29" i="11" a="1"/>
  <c r="AK30" i="20" a="1"/>
  <c r="AF29" i="26" a="1"/>
  <c r="AL30" i="20" a="1"/>
  <c r="AH29" i="26" a="1"/>
  <c r="AK29" i="11" a="1"/>
  <c r="BW25" i="26" a="1"/>
  <c r="AE29" i="11" a="1"/>
  <c r="BR25" i="26" a="1"/>
  <c r="Z30" i="20" a="1"/>
  <c r="CG27" i="26" a="1"/>
  <c r="BZ25" i="26" a="1"/>
  <c r="AL32" i="15" a="1"/>
  <c r="AG29" i="26" a="1"/>
  <c r="CA25" i="26" a="1"/>
  <c r="AA29" i="11" a="1"/>
  <c r="AL29" i="11" a="1"/>
  <c r="AK32" i="15" a="1"/>
  <c r="AP29" i="11" a="1"/>
  <c r="AC32" i="15" a="1"/>
  <c r="AA30" i="20" a="1"/>
  <c r="CB27" i="26" a="1"/>
  <c r="CD27" i="26" a="1"/>
  <c r="AD32" i="15" a="1"/>
  <c r="CD26" i="26" a="1"/>
  <c r="CA26" i="26" a="1"/>
  <c r="BX25" i="26" a="1"/>
  <c r="AJ29" i="26" a="1"/>
  <c r="AH32" i="15" a="1"/>
  <c r="AO29" i="11" a="1"/>
  <c r="BS26" i="26" a="1"/>
  <c r="AC29" i="26" a="1"/>
  <c r="CE27" i="26" a="1"/>
  <c r="Z29" i="11" a="1"/>
  <c r="AI30" i="20" a="1"/>
  <c r="AI29" i="26" a="1"/>
  <c r="BP26" i="26" a="1"/>
  <c r="AO29" i="26" a="1"/>
  <c r="Z29" i="26" a="1"/>
  <c r="AQ30" i="20" a="1"/>
  <c r="AB29" i="26" a="1"/>
  <c r="BV27" i="26" a="1"/>
  <c r="CF27" i="26" a="1"/>
  <c r="BX27" i="26" a="1"/>
  <c r="BU27" i="26" a="1"/>
  <c r="CB26" i="26" a="1"/>
  <c r="BT27" i="26" a="1"/>
  <c r="CA27" i="26" a="1"/>
  <c r="BU26" i="26" a="1"/>
  <c r="BY27" i="26" a="1"/>
  <c r="W25" i="30" l="1"/>
  <c r="BN24" i="30"/>
  <c r="AR24" i="30"/>
  <c r="CD26" i="26"/>
  <c r="CC26" i="26"/>
  <c r="CA26" i="26"/>
  <c r="CA27" i="26"/>
  <c r="CF27" i="26"/>
  <c r="BR25" i="26"/>
  <c r="BV26" i="26"/>
  <c r="BX26" i="26"/>
  <c r="CE25" i="26"/>
  <c r="BR27" i="26"/>
  <c r="BV25" i="26"/>
  <c r="CF25" i="26"/>
  <c r="AN29" i="26"/>
  <c r="BS27" i="26"/>
  <c r="BU26" i="26"/>
  <c r="BR26" i="26"/>
  <c r="BU27" i="26"/>
  <c r="BZ25" i="26"/>
  <c r="CE26" i="26"/>
  <c r="BT26" i="26"/>
  <c r="Z29" i="26"/>
  <c r="CE27" i="26"/>
  <c r="BS26" i="26"/>
  <c r="BT27" i="26"/>
  <c r="BT25" i="26"/>
  <c r="AC29" i="26"/>
  <c r="CG25" i="26"/>
  <c r="BW26" i="26"/>
  <c r="AA29" i="26"/>
  <c r="AG29" i="26"/>
  <c r="AH29" i="26"/>
  <c r="BW25" i="26"/>
  <c r="CD25" i="26"/>
  <c r="BW27" i="26"/>
  <c r="BS25" i="26"/>
  <c r="BQ26" i="26"/>
  <c r="CB26" i="26"/>
  <c r="AJ29" i="26"/>
  <c r="AD29" i="26"/>
  <c r="BP25" i="26"/>
  <c r="CC27" i="26"/>
  <c r="BY27" i="26"/>
  <c r="AE29" i="26"/>
  <c r="AK29" i="26"/>
  <c r="AL29" i="26"/>
  <c r="BZ26" i="26"/>
  <c r="BQ25" i="26"/>
  <c r="BZ27" i="26"/>
  <c r="BP26" i="26"/>
  <c r="BY26" i="26"/>
  <c r="CG26" i="26"/>
  <c r="BX27" i="26"/>
  <c r="BV27" i="26"/>
  <c r="AI29" i="26"/>
  <c r="AO29" i="26"/>
  <c r="AP29" i="26"/>
  <c r="CC25" i="26"/>
  <c r="BP27" i="26"/>
  <c r="CA25" i="26"/>
  <c r="BY25" i="26"/>
  <c r="BX25" i="26"/>
  <c r="AQ29" i="26"/>
  <c r="BU25" i="26"/>
  <c r="BQ27" i="26"/>
  <c r="CD27" i="26"/>
  <c r="CG27" i="26"/>
  <c r="AM29" i="26"/>
  <c r="AB29" i="26"/>
  <c r="AF29" i="26"/>
  <c r="CB27" i="26"/>
  <c r="CB25" i="26"/>
  <c r="CF26" i="26"/>
  <c r="W31" i="26"/>
  <c r="AR30" i="26"/>
  <c r="AS30" i="26" s="1"/>
  <c r="BN30" i="26"/>
  <c r="CR25" i="26"/>
  <c r="CO28" i="26"/>
  <c r="BD29" i="20"/>
  <c r="BC29" i="20"/>
  <c r="BM28" i="20"/>
  <c r="AV28" i="20"/>
  <c r="BJ27" i="20"/>
  <c r="CQ27" i="20"/>
  <c r="AW28" i="20"/>
  <c r="AD30" i="20"/>
  <c r="AI30" i="20"/>
  <c r="AH30" i="20"/>
  <c r="AM30" i="20"/>
  <c r="Z30" i="20"/>
  <c r="AE30" i="20"/>
  <c r="AC30" i="20"/>
  <c r="AP30" i="20"/>
  <c r="AB30" i="20"/>
  <c r="AQ30" i="20"/>
  <c r="AO30" i="20"/>
  <c r="AF30" i="20"/>
  <c r="AG30" i="20"/>
  <c r="AJ30" i="20"/>
  <c r="AL30" i="20"/>
  <c r="AK30" i="20"/>
  <c r="AA30" i="20"/>
  <c r="AN30" i="20"/>
  <c r="AY28" i="20"/>
  <c r="BD28" i="20"/>
  <c r="AZ27" i="20"/>
  <c r="AX28" i="20"/>
  <c r="AV29" i="20"/>
  <c r="BA27" i="20"/>
  <c r="AZ29" i="20"/>
  <c r="BK27" i="20"/>
  <c r="BL28" i="20"/>
  <c r="BA28" i="20"/>
  <c r="BM27" i="20"/>
  <c r="BD27" i="20"/>
  <c r="BE29" i="20"/>
  <c r="BF29" i="20"/>
  <c r="CH30" i="20"/>
  <c r="AS30" i="20"/>
  <c r="CI30" i="20" s="1"/>
  <c r="BE28" i="20"/>
  <c r="BI27" i="20"/>
  <c r="BK29" i="20"/>
  <c r="BE27" i="20"/>
  <c r="BB27" i="20"/>
  <c r="BG27" i="20"/>
  <c r="CP27" i="20"/>
  <c r="BA29" i="20"/>
  <c r="AX29" i="20"/>
  <c r="BI28" i="20"/>
  <c r="BB29" i="20"/>
  <c r="BC28" i="20"/>
  <c r="BF27" i="20"/>
  <c r="BH27" i="20"/>
  <c r="AW27" i="20"/>
  <c r="BC27" i="20"/>
  <c r="AY29" i="20"/>
  <c r="BG29" i="20"/>
  <c r="BF28" i="20"/>
  <c r="BL27" i="20"/>
  <c r="AZ28" i="20"/>
  <c r="AR31" i="20"/>
  <c r="AS31" i="20" s="1"/>
  <c r="BN31" i="20"/>
  <c r="W32" i="20"/>
  <c r="BJ28" i="20"/>
  <c r="BH29" i="20"/>
  <c r="BJ29" i="20"/>
  <c r="BM29" i="20"/>
  <c r="AV27" i="20"/>
  <c r="BG28" i="20"/>
  <c r="AY27" i="20"/>
  <c r="AX27" i="20"/>
  <c r="BK28" i="20"/>
  <c r="BB28" i="20"/>
  <c r="BH28" i="20"/>
  <c r="AW29" i="20"/>
  <c r="BI29" i="20"/>
  <c r="BL29" i="20"/>
  <c r="AD32" i="15"/>
  <c r="AO32" i="15"/>
  <c r="Z32" i="15"/>
  <c r="AJ32" i="15"/>
  <c r="AA32" i="15"/>
  <c r="AL32" i="15"/>
  <c r="AK32" i="15"/>
  <c r="AB32" i="15"/>
  <c r="AI32" i="15"/>
  <c r="AC32" i="15"/>
  <c r="AP32" i="15"/>
  <c r="AE32" i="15"/>
  <c r="AF32" i="15"/>
  <c r="AQ32" i="15"/>
  <c r="AN32" i="15"/>
  <c r="AH32" i="15"/>
  <c r="AM32" i="15"/>
  <c r="AG32" i="15"/>
  <c r="AR33" i="15"/>
  <c r="W34" i="15"/>
  <c r="BN33" i="15"/>
  <c r="CL26" i="15"/>
  <c r="CM26" i="15" s="1"/>
  <c r="CL24" i="11"/>
  <c r="CM24" i="11" s="1"/>
  <c r="AM29" i="11"/>
  <c r="AN29" i="11"/>
  <c r="AH29" i="11"/>
  <c r="AQ29" i="11"/>
  <c r="AL29" i="11"/>
  <c r="AC29" i="11"/>
  <c r="AP29" i="11"/>
  <c r="AF29" i="11"/>
  <c r="AI29" i="11"/>
  <c r="AD29" i="11"/>
  <c r="AG29" i="11"/>
  <c r="AK29" i="11"/>
  <c r="AA29" i="11"/>
  <c r="Z29" i="11"/>
  <c r="AJ29" i="11"/>
  <c r="AB29" i="11"/>
  <c r="AO29" i="11"/>
  <c r="AE29" i="11"/>
  <c r="AR30" i="11"/>
  <c r="W31" i="11"/>
  <c r="BN30" i="11"/>
  <c r="CC3" i="1"/>
  <c r="AJ24" i="30" a="1"/>
  <c r="AK24" i="30" a="1"/>
  <c r="BV28" i="20" a="1"/>
  <c r="Z30" i="26" a="1"/>
  <c r="AP30" i="26" a="1"/>
  <c r="CC28" i="20" a="1"/>
  <c r="AA30" i="11" a="1"/>
  <c r="BR28" i="20" a="1"/>
  <c r="BR27" i="20" a="1"/>
  <c r="AB24" i="30" a="1"/>
  <c r="BS29" i="20" a="1"/>
  <c r="AA33" i="15" a="1"/>
  <c r="AM30" i="26" a="1"/>
  <c r="AB31" i="20" a="1"/>
  <c r="BX27" i="20" a="1"/>
  <c r="AN30" i="26" a="1"/>
  <c r="CF29" i="20" a="1"/>
  <c r="BV27" i="20" a="1"/>
  <c r="AO24" i="30" a="1"/>
  <c r="AE30" i="26" a="1"/>
  <c r="AQ31" i="20" a="1"/>
  <c r="AH31" i="20" a="1"/>
  <c r="AC31" i="20" a="1"/>
  <c r="AD24" i="30" a="1"/>
  <c r="BW29" i="20" a="1"/>
  <c r="AK33" i="15" a="1"/>
  <c r="Z30" i="11" a="1"/>
  <c r="AF30" i="26" a="1"/>
  <c r="CF28" i="20" a="1"/>
  <c r="BR29" i="20" a="1"/>
  <c r="AC30" i="26" a="1"/>
  <c r="AP30" i="11" a="1"/>
  <c r="AQ33" i="15" a="1"/>
  <c r="AE33" i="15" a="1"/>
  <c r="AN24" i="30" a="1"/>
  <c r="AP24" i="30" a="1"/>
  <c r="AF31" i="20" a="1"/>
  <c r="AD30" i="26" a="1"/>
  <c r="AQ30" i="26" a="1"/>
  <c r="AB33" i="15" a="1"/>
  <c r="AP31" i="20" a="1"/>
  <c r="AG31" i="20" a="1"/>
  <c r="AF24" i="30" a="1"/>
  <c r="Z33" i="15" a="1"/>
  <c r="AE24" i="30" a="1"/>
  <c r="CD28" i="20" a="1"/>
  <c r="AI30" i="26" a="1"/>
  <c r="AQ24" i="30" a="1"/>
  <c r="AI33" i="15" a="1"/>
  <c r="AA24" i="30" a="1"/>
  <c r="AM33" i="15" a="1"/>
  <c r="AA31" i="20" a="1"/>
  <c r="AL30" i="26" a="1"/>
  <c r="CB28" i="20" a="1"/>
  <c r="AC24" i="30" a="1"/>
  <c r="AQ30" i="11" a="1"/>
  <c r="AC30" i="11" a="1"/>
  <c r="AD33" i="15" a="1"/>
  <c r="AM31" i="20" a="1"/>
  <c r="CC27" i="20" a="1"/>
  <c r="AC33" i="15" a="1"/>
  <c r="AI30" i="11" a="1"/>
  <c r="AJ30" i="11" a="1"/>
  <c r="AK30" i="11" a="1"/>
  <c r="CA29" i="20" a="1"/>
  <c r="BU28" i="20" a="1"/>
  <c r="AM30" i="11" a="1"/>
  <c r="CG29" i="20" a="1"/>
  <c r="BS28" i="20" a="1"/>
  <c r="AG30" i="26" a="1"/>
  <c r="AI24" i="30" a="1"/>
  <c r="BZ28" i="20" a="1"/>
  <c r="AG30" i="11" a="1"/>
  <c r="BZ27" i="20" a="1"/>
  <c r="AA30" i="26" a="1"/>
  <c r="CE28" i="20" a="1"/>
  <c r="AN31" i="20" a="1"/>
  <c r="AO30" i="26" a="1"/>
  <c r="CB29" i="20" a="1"/>
  <c r="BY28" i="20" a="1"/>
  <c r="AK31" i="20" a="1"/>
  <c r="AB30" i="11" a="1"/>
  <c r="AL24" i="30" a="1"/>
  <c r="AD31" i="20" a="1"/>
  <c r="AL31" i="20" a="1"/>
  <c r="AJ30" i="26" a="1"/>
  <c r="AH33" i="15" a="1"/>
  <c r="AM24" i="30" a="1"/>
  <c r="AG33" i="15" a="1"/>
  <c r="AI31" i="20" a="1"/>
  <c r="AJ31" i="20" a="1"/>
  <c r="AB30" i="26" a="1"/>
  <c r="AE31" i="20" a="1"/>
  <c r="AE30" i="11" a="1"/>
  <c r="CD27" i="20" a="1"/>
  <c r="AF30" i="11" a="1"/>
  <c r="CG28" i="20" a="1"/>
  <c r="BV29" i="20" a="1"/>
  <c r="BT27" i="20" a="1"/>
  <c r="AO33" i="15" a="1"/>
  <c r="BQ29" i="20" a="1"/>
  <c r="AP33" i="15" a="1"/>
  <c r="AJ33" i="15" a="1"/>
  <c r="AH24" i="30" a="1"/>
  <c r="BT28" i="20" a="1"/>
  <c r="Z24" i="30" a="1"/>
  <c r="AN33" i="15" a="1"/>
  <c r="BQ28" i="20" a="1"/>
  <c r="Z31" i="20" a="1"/>
  <c r="AH30" i="11" a="1"/>
  <c r="AH30" i="26" a="1"/>
  <c r="BP27" i="20" a="1"/>
  <c r="CA27" i="20" a="1"/>
  <c r="BP28" i="20" a="1"/>
  <c r="CD29" i="20" a="1"/>
  <c r="CE29" i="20" a="1"/>
  <c r="CG27" i="20" a="1"/>
  <c r="AL33" i="15" a="1"/>
  <c r="AK30" i="26" a="1"/>
  <c r="BX28" i="20" a="1"/>
  <c r="AL30" i="11" a="1"/>
  <c r="AO31" i="20" a="1"/>
  <c r="AO30" i="11" a="1"/>
  <c r="AF33" i="15" a="1"/>
  <c r="AN30" i="11" a="1"/>
  <c r="AG24" i="30" a="1"/>
  <c r="AD30" i="11" a="1"/>
  <c r="BX29" i="20" a="1"/>
  <c r="CE27" i="20" a="1"/>
  <c r="BU29" i="20" a="1"/>
  <c r="BW27" i="20" a="1"/>
  <c r="BW28" i="20" a="1"/>
  <c r="CF27" i="20" a="1"/>
  <c r="BY29" i="20" a="1"/>
  <c r="CC29" i="20" a="1"/>
  <c r="BU27" i="20" a="1"/>
  <c r="CB27" i="20" a="1"/>
  <c r="BS27" i="20" a="1"/>
  <c r="BY27" i="20" a="1"/>
  <c r="BZ29" i="20" a="1"/>
  <c r="CA28" i="20" a="1"/>
  <c r="BT29" i="20" a="1"/>
  <c r="BP29" i="20" a="1"/>
  <c r="BQ27" i="20" a="1"/>
  <c r="AG24" i="30" l="1"/>
  <c r="AA24" i="30"/>
  <c r="AK24" i="30"/>
  <c r="AE24" i="30"/>
  <c r="AP24" i="30"/>
  <c r="AF24" i="30"/>
  <c r="AO24" i="30"/>
  <c r="AI24" i="30"/>
  <c r="AC24" i="30"/>
  <c r="AJ24" i="30"/>
  <c r="Z24" i="30"/>
  <c r="AM24" i="30"/>
  <c r="AN24" i="30"/>
  <c r="AD24" i="30"/>
  <c r="AQ24" i="30"/>
  <c r="AB24" i="30"/>
  <c r="AH24" i="30"/>
  <c r="AL24" i="30"/>
  <c r="AS24" i="30"/>
  <c r="CI24" i="30" s="1"/>
  <c r="CH24" i="30"/>
  <c r="W26" i="30"/>
  <c r="AR25" i="30"/>
  <c r="AS25" i="30" s="1"/>
  <c r="BN25" i="30"/>
  <c r="AO30" i="26"/>
  <c r="AF30" i="26"/>
  <c r="Z30" i="26"/>
  <c r="AA30" i="26"/>
  <c r="AJ30" i="26"/>
  <c r="AD30" i="26"/>
  <c r="AE30" i="26"/>
  <c r="AN30" i="26"/>
  <c r="AH30" i="26"/>
  <c r="AB30" i="26"/>
  <c r="AL30" i="26"/>
  <c r="AI30" i="26"/>
  <c r="AC30" i="26"/>
  <c r="AP30" i="26"/>
  <c r="AM30" i="26"/>
  <c r="AG30" i="26"/>
  <c r="AQ30" i="26"/>
  <c r="AK30" i="26"/>
  <c r="AR31" i="26"/>
  <c r="W32" i="26"/>
  <c r="BN31" i="26"/>
  <c r="CL25" i="26"/>
  <c r="CM25" i="26" s="1"/>
  <c r="CR27" i="20"/>
  <c r="BX29" i="20"/>
  <c r="CG28" i="20"/>
  <c r="BW29" i="20"/>
  <c r="BQ28" i="20"/>
  <c r="CD27" i="20"/>
  <c r="BP28" i="20"/>
  <c r="BT28" i="20"/>
  <c r="BV27" i="20"/>
  <c r="BW28" i="20"/>
  <c r="BY27" i="20"/>
  <c r="BT29" i="20"/>
  <c r="CE28" i="20"/>
  <c r="CD28" i="20"/>
  <c r="AC31" i="20"/>
  <c r="BZ28" i="20"/>
  <c r="BV29" i="20"/>
  <c r="CE29" i="20"/>
  <c r="BZ29" i="20"/>
  <c r="BU27" i="20"/>
  <c r="BZ27" i="20"/>
  <c r="CF27" i="20"/>
  <c r="AD31" i="20"/>
  <c r="AK31" i="20"/>
  <c r="AB31" i="20"/>
  <c r="CC28" i="20"/>
  <c r="BP29" i="20"/>
  <c r="BS27" i="20"/>
  <c r="AL31" i="20"/>
  <c r="AF31" i="20"/>
  <c r="BS29" i="20"/>
  <c r="BR29" i="20"/>
  <c r="BY28" i="20"/>
  <c r="BX27" i="20"/>
  <c r="BR28" i="20"/>
  <c r="CD29" i="20"/>
  <c r="CE27" i="20"/>
  <c r="CB29" i="20"/>
  <c r="AP31" i="20"/>
  <c r="BR27" i="20"/>
  <c r="CA29" i="20"/>
  <c r="CC27" i="20"/>
  <c r="BY29" i="20"/>
  <c r="CF29" i="20"/>
  <c r="CA28" i="20"/>
  <c r="AG31" i="20"/>
  <c r="AA31" i="20"/>
  <c r="AJ31" i="20"/>
  <c r="BW27" i="20"/>
  <c r="BU29" i="20"/>
  <c r="CG27" i="20"/>
  <c r="BT27" i="20"/>
  <c r="CB28" i="20"/>
  <c r="AM31" i="20"/>
  <c r="BV28" i="20"/>
  <c r="CC29" i="20"/>
  <c r="BP27" i="20"/>
  <c r="AO31" i="20"/>
  <c r="AE31" i="20"/>
  <c r="AN31" i="20"/>
  <c r="BQ27" i="20"/>
  <c r="BU28" i="20"/>
  <c r="BX28" i="20"/>
  <c r="AH31" i="20"/>
  <c r="AQ31" i="20"/>
  <c r="BQ29" i="20"/>
  <c r="CG29" i="20"/>
  <c r="Z31" i="20"/>
  <c r="AI31" i="20"/>
  <c r="CB27" i="20"/>
  <c r="CA27" i="20"/>
  <c r="CF28" i="20"/>
  <c r="BS28" i="20"/>
  <c r="BN32" i="20"/>
  <c r="W33" i="20"/>
  <c r="AR32" i="20"/>
  <c r="AS32" i="20" s="1"/>
  <c r="CO30" i="20"/>
  <c r="AY31" i="15"/>
  <c r="BJ30" i="15"/>
  <c r="BH30" i="15"/>
  <c r="BD32" i="15"/>
  <c r="BH31" i="15"/>
  <c r="AV31" i="15"/>
  <c r="BC30" i="15"/>
  <c r="BE30" i="15"/>
  <c r="BG30" i="15"/>
  <c r="AQ33" i="15"/>
  <c r="AN33" i="15"/>
  <c r="AH33" i="15"/>
  <c r="Z33" i="15"/>
  <c r="AI33" i="15"/>
  <c r="AA33" i="15"/>
  <c r="AC33" i="15"/>
  <c r="AD33" i="15"/>
  <c r="AG33" i="15"/>
  <c r="AB33" i="15"/>
  <c r="AO33" i="15"/>
  <c r="AL33" i="15"/>
  <c r="AE33" i="15"/>
  <c r="AF33" i="15"/>
  <c r="AM33" i="15"/>
  <c r="AK33" i="15"/>
  <c r="AP33" i="15"/>
  <c r="AJ33" i="15"/>
  <c r="AX32" i="15"/>
  <c r="AS33" i="15"/>
  <c r="CI33" i="15" s="1"/>
  <c r="CH33" i="15"/>
  <c r="BM31" i="15"/>
  <c r="AW31" i="15"/>
  <c r="CP30" i="15"/>
  <c r="AZ31" i="15"/>
  <c r="BJ32" i="15"/>
  <c r="BG32" i="15"/>
  <c r="AX30" i="15"/>
  <c r="CQ30" i="15"/>
  <c r="AZ30" i="15"/>
  <c r="BM32" i="15"/>
  <c r="BH32" i="15"/>
  <c r="BJ31" i="15"/>
  <c r="BF31" i="15"/>
  <c r="AW32" i="15"/>
  <c r="BF30" i="15"/>
  <c r="BC31" i="15"/>
  <c r="BF32" i="15"/>
  <c r="BN34" i="15"/>
  <c r="W35" i="15"/>
  <c r="AR34" i="15"/>
  <c r="AS34" i="15" s="1"/>
  <c r="BA30" i="15"/>
  <c r="BI31" i="15"/>
  <c r="AY30" i="15"/>
  <c r="BD30" i="15"/>
  <c r="BL32" i="15"/>
  <c r="AV32" i="15"/>
  <c r="BI30" i="15"/>
  <c r="BK30" i="15"/>
  <c r="AW30" i="15"/>
  <c r="BB32" i="15"/>
  <c r="BL30" i="15"/>
  <c r="AV30" i="15"/>
  <c r="BM30" i="15"/>
  <c r="BE31" i="15"/>
  <c r="AX31" i="15"/>
  <c r="BC32" i="15"/>
  <c r="AY32" i="15"/>
  <c r="BK32" i="15"/>
  <c r="BL31" i="15"/>
  <c r="BA32" i="15"/>
  <c r="BB31" i="15"/>
  <c r="BG31" i="15"/>
  <c r="BB30" i="15"/>
  <c r="BD31" i="15"/>
  <c r="BK31" i="15"/>
  <c r="BA31" i="15"/>
  <c r="BI32" i="15"/>
  <c r="BE32" i="15"/>
  <c r="AZ32" i="15"/>
  <c r="AZ28" i="11"/>
  <c r="AY27" i="11"/>
  <c r="BK27" i="11"/>
  <c r="BB29" i="11"/>
  <c r="BF27" i="11"/>
  <c r="BM27" i="11"/>
  <c r="AX29" i="11"/>
  <c r="AX27" i="11"/>
  <c r="BA27" i="11"/>
  <c r="AE30" i="11"/>
  <c r="AC30" i="11"/>
  <c r="AP30" i="11"/>
  <c r="AK30" i="11"/>
  <c r="AN30" i="11"/>
  <c r="AA30" i="11"/>
  <c r="AB30" i="11"/>
  <c r="AO30" i="11"/>
  <c r="AI30" i="11"/>
  <c r="AG30" i="11"/>
  <c r="AQ30" i="11"/>
  <c r="AF30" i="11"/>
  <c r="Z30" i="11"/>
  <c r="AH30" i="11"/>
  <c r="AL30" i="11"/>
  <c r="AM30" i="11"/>
  <c r="AJ30" i="11"/>
  <c r="AD30" i="11"/>
  <c r="CH30" i="11"/>
  <c r="AS30" i="11"/>
  <c r="CI30" i="11" s="1"/>
  <c r="AV28" i="11"/>
  <c r="BI28" i="11"/>
  <c r="BF29" i="11"/>
  <c r="BL29" i="11"/>
  <c r="BG28" i="11"/>
  <c r="BI27" i="11"/>
  <c r="BD28" i="11"/>
  <c r="BK28" i="11"/>
  <c r="AV29" i="11"/>
  <c r="AW27" i="11"/>
  <c r="AV27" i="11"/>
  <c r="AY29" i="11"/>
  <c r="BJ28" i="11"/>
  <c r="CP27" i="11"/>
  <c r="BB27" i="11"/>
  <c r="AR31" i="11"/>
  <c r="AS31" i="11" s="1"/>
  <c r="BN31" i="11"/>
  <c r="W32" i="11"/>
  <c r="W33" i="11" s="1"/>
  <c r="BA28" i="11"/>
  <c r="BH28" i="11"/>
  <c r="BL27" i="11"/>
  <c r="BG29" i="11"/>
  <c r="BM29" i="11"/>
  <c r="CQ27" i="11"/>
  <c r="BH27" i="11"/>
  <c r="BJ27" i="11"/>
  <c r="AX28" i="11"/>
  <c r="BG27" i="11"/>
  <c r="BC29" i="11"/>
  <c r="BD29" i="11"/>
  <c r="BM28" i="11"/>
  <c r="AW29" i="11"/>
  <c r="AZ27" i="11"/>
  <c r="BE28" i="11"/>
  <c r="BE27" i="11"/>
  <c r="AW28" i="11"/>
  <c r="BA29" i="11"/>
  <c r="AZ29" i="11"/>
  <c r="BJ29" i="11"/>
  <c r="BC28" i="11"/>
  <c r="BH29" i="11"/>
  <c r="BL28" i="11"/>
  <c r="BF28" i="11"/>
  <c r="BC27" i="11"/>
  <c r="BB28" i="11"/>
  <c r="BD27" i="11"/>
  <c r="AY28" i="11"/>
  <c r="BK29" i="11"/>
  <c r="BE29" i="11"/>
  <c r="BI29" i="11"/>
  <c r="BJ3" i="1"/>
  <c r="AC31" i="11" a="1"/>
  <c r="AN32" i="20" a="1"/>
  <c r="BR28" i="11" a="1"/>
  <c r="AA31" i="26" a="1"/>
  <c r="AD25" i="30" a="1"/>
  <c r="BQ28" i="11" a="1"/>
  <c r="AB31" i="11" a="1"/>
  <c r="CG31" i="15" a="1"/>
  <c r="AL34" i="15" a="1"/>
  <c r="BQ29" i="11" a="1"/>
  <c r="AE31" i="11" a="1"/>
  <c r="BP32" i="15" a="1"/>
  <c r="AC31" i="26" a="1"/>
  <c r="BT28" i="11" a="1"/>
  <c r="AI25" i="30" a="1"/>
  <c r="BQ31" i="15" a="1"/>
  <c r="AE31" i="26" a="1"/>
  <c r="AP31" i="11" a="1"/>
  <c r="AK32" i="20" a="1"/>
  <c r="CB28" i="11" a="1"/>
  <c r="BZ27" i="11" a="1"/>
  <c r="AD32" i="20" a="1"/>
  <c r="AG31" i="26" a="1"/>
  <c r="BU31" i="15" a="1"/>
  <c r="Z34" i="15" a="1"/>
  <c r="BS27" i="11" a="1"/>
  <c r="CA27" i="11" a="1"/>
  <c r="AQ25" i="30" a="1"/>
  <c r="BT29" i="11" a="1"/>
  <c r="BV28" i="11" a="1"/>
  <c r="AJ25" i="30" a="1"/>
  <c r="BU30" i="15" a="1"/>
  <c r="CC32" i="15" a="1"/>
  <c r="AO25" i="30" a="1"/>
  <c r="AO34" i="15" a="1"/>
  <c r="BU28" i="11" a="1"/>
  <c r="BW30" i="15" a="1"/>
  <c r="AB34" i="15" a="1"/>
  <c r="AO32" i="20" a="1"/>
  <c r="CD3" i="1" a="1"/>
  <c r="BQ32" i="15" a="1"/>
  <c r="AF31" i="11" a="1"/>
  <c r="CG27" i="11" a="1"/>
  <c r="BZ30" i="15" a="1"/>
  <c r="AO31" i="26" a="1"/>
  <c r="BU27" i="11" a="1"/>
  <c r="AG32" i="20" a="1"/>
  <c r="AC32" i="20" a="1"/>
  <c r="AP31" i="26" a="1"/>
  <c r="BT30" i="15" a="1"/>
  <c r="BY31" i="15" a="1"/>
  <c r="AQ32" i="20" a="1"/>
  <c r="BP30" i="15" a="1"/>
  <c r="AI34" i="15" a="1"/>
  <c r="AM31" i="26" a="1"/>
  <c r="BU32" i="15" a="1"/>
  <c r="AK31" i="11" a="1"/>
  <c r="AI31" i="26" a="1"/>
  <c r="BY27" i="11" a="1"/>
  <c r="BY29" i="11" a="1"/>
  <c r="CE32" i="15" a="1"/>
  <c r="BX27" i="11" a="1"/>
  <c r="Z32" i="20" a="1"/>
  <c r="BY30" i="15" a="1"/>
  <c r="AE32" i="20" a="1"/>
  <c r="AL31" i="11" a="1"/>
  <c r="AN25" i="30" a="1"/>
  <c r="AH34" i="15" a="1"/>
  <c r="CF32" i="15" a="1"/>
  <c r="AF34" i="15" a="1"/>
  <c r="CF29" i="11" a="1"/>
  <c r="AQ31" i="26" a="1"/>
  <c r="CC30" i="15" a="1"/>
  <c r="AE34" i="15" a="1"/>
  <c r="BW29" i="11" a="1"/>
  <c r="AF31" i="26" a="1"/>
  <c r="BT27" i="11" a="1"/>
  <c r="Z31" i="26" a="1"/>
  <c r="AK31" i="26" a="1"/>
  <c r="AN31" i="26" a="1"/>
  <c r="AP32" i="20" a="1"/>
  <c r="AN34" i="15" a="1"/>
  <c r="CA32" i="15" a="1"/>
  <c r="Z31" i="11" a="1"/>
  <c r="AJ34" i="15" a="1"/>
  <c r="AQ31" i="11" a="1"/>
  <c r="AL25" i="30" a="1"/>
  <c r="AJ31" i="26" a="1"/>
  <c r="CA31" i="15" a="1"/>
  <c r="BS31" i="15" a="1"/>
  <c r="BZ32" i="15" a="1"/>
  <c r="BW31" i="15" a="1"/>
  <c r="AP25" i="30" a="1"/>
  <c r="AI31" i="11" a="1"/>
  <c r="BP29" i="11" a="1"/>
  <c r="BW27" i="11" a="1"/>
  <c r="AN31" i="11" a="1"/>
  <c r="AJ31" i="11" a="1"/>
  <c r="CC31" i="15" a="1"/>
  <c r="AI32" i="20" a="1"/>
  <c r="AD31" i="26" a="1"/>
  <c r="AM32" i="20" a="1"/>
  <c r="BZ29" i="11" a="1"/>
  <c r="CB31" i="15" a="1"/>
  <c r="AA31" i="11" a="1"/>
  <c r="AG31" i="11" a="1"/>
  <c r="AM34" i="15" a="1"/>
  <c r="BP27" i="11" a="1"/>
  <c r="BR32" i="15" a="1"/>
  <c r="AP34" i="15" a="1"/>
  <c r="BR31" i="15" a="1"/>
  <c r="CB29" i="11" a="1"/>
  <c r="BZ28" i="11" a="1"/>
  <c r="CE29" i="11" a="1"/>
  <c r="BS29" i="11" a="1"/>
  <c r="AH25" i="30" a="1"/>
  <c r="CD30" i="15" a="1"/>
  <c r="BV31" i="15" a="1"/>
  <c r="AB25" i="30" a="1"/>
  <c r="AJ32" i="20" a="1"/>
  <c r="AB32" i="20" a="1"/>
  <c r="AM25" i="30" a="1"/>
  <c r="AA32" i="20" a="1"/>
  <c r="AQ34" i="15" a="1"/>
  <c r="BV32" i="15" a="1"/>
  <c r="AH32" i="20" a="1"/>
  <c r="CE28" i="11" a="1"/>
  <c r="AO31" i="11" a="1"/>
  <c r="AH31" i="11" a="1"/>
  <c r="CA29" i="11" a="1"/>
  <c r="AK34" i="15" a="1"/>
  <c r="BT32" i="15" a="1"/>
  <c r="AD34" i="15" a="1"/>
  <c r="AD31" i="11" a="1"/>
  <c r="AF25" i="30" a="1"/>
  <c r="AL32" i="20" a="1"/>
  <c r="CF27" i="11" a="1"/>
  <c r="CG32" i="15" a="1"/>
  <c r="CB32" i="15" a="1"/>
  <c r="AH31" i="26" a="1"/>
  <c r="AK25" i="30" a="1"/>
  <c r="AB31" i="26" a="1"/>
  <c r="BX32" i="15" a="1"/>
  <c r="AC25" i="30" a="1"/>
  <c r="BS30" i="15" a="1"/>
  <c r="BW28" i="11" a="1"/>
  <c r="AG34" i="15" a="1"/>
  <c r="AL31" i="26" a="1"/>
  <c r="CB27" i="11" a="1"/>
  <c r="BR30" i="15" a="1"/>
  <c r="AF32" i="20" a="1"/>
  <c r="AG25" i="30" a="1"/>
  <c r="BU29" i="11" a="1"/>
  <c r="CD28" i="11" a="1"/>
  <c r="AC34" i="15" a="1"/>
  <c r="CA28" i="11" a="1"/>
  <c r="CG30" i="15" a="1"/>
  <c r="CF31" i="15" a="1"/>
  <c r="AA34" i="15" a="1"/>
  <c r="BP31" i="15" a="1"/>
  <c r="Z25" i="30" a="1"/>
  <c r="BR27" i="11" a="1"/>
  <c r="CA30" i="15" a="1"/>
  <c r="AM31" i="11" a="1"/>
  <c r="CF28" i="11" a="1"/>
  <c r="BP28" i="11" a="1"/>
  <c r="AA25" i="30" a="1"/>
  <c r="BV30" i="15" a="1"/>
  <c r="AE25" i="30" a="1"/>
  <c r="BQ30" i="15" a="1"/>
  <c r="CF30" i="15" a="1"/>
  <c r="BT31" i="15" a="1"/>
  <c r="BW32" i="15" a="1"/>
  <c r="BX31" i="15" a="1"/>
  <c r="CE27" i="11" a="1"/>
  <c r="CD32" i="15" a="1"/>
  <c r="BV29" i="11" a="1"/>
  <c r="CG28" i="11" a="1"/>
  <c r="BS28" i="11" a="1"/>
  <c r="CD27" i="11" a="1"/>
  <c r="CE30" i="15" a="1"/>
  <c r="BX29" i="11" a="1"/>
  <c r="BZ31" i="15" a="1"/>
  <c r="BV27" i="11" a="1"/>
  <c r="BY28" i="11" a="1"/>
  <c r="CD31" i="15" a="1"/>
  <c r="CC27" i="11" a="1"/>
  <c r="BS32" i="15" a="1"/>
  <c r="BX28" i="11" a="1"/>
  <c r="CD29" i="11" a="1"/>
  <c r="BQ27" i="11" a="1"/>
  <c r="CB30" i="15" a="1"/>
  <c r="CE31" i="15" a="1"/>
  <c r="CG29" i="11" a="1"/>
  <c r="CC28" i="11" a="1"/>
  <c r="CC29" i="11" a="1"/>
  <c r="BX30" i="15" a="1"/>
  <c r="BY32" i="15" a="1"/>
  <c r="BR29" i="11" a="1"/>
  <c r="AD25" i="30" l="1"/>
  <c r="AF25" i="30"/>
  <c r="AA25" i="30"/>
  <c r="AJ25" i="30"/>
  <c r="AE25" i="30"/>
  <c r="AN25" i="30"/>
  <c r="AL25" i="30"/>
  <c r="AM25" i="30"/>
  <c r="AC25" i="30"/>
  <c r="AH25" i="30"/>
  <c r="AQ25" i="30"/>
  <c r="AG25" i="30"/>
  <c r="Z25" i="30"/>
  <c r="AK25" i="30"/>
  <c r="AI25" i="30"/>
  <c r="AP25" i="30"/>
  <c r="AB25" i="30"/>
  <c r="AO25" i="30"/>
  <c r="AR26" i="30"/>
  <c r="AS26" i="30" s="1"/>
  <c r="W27" i="30"/>
  <c r="BN26" i="30"/>
  <c r="CO24" i="30"/>
  <c r="BC30" i="26"/>
  <c r="BJ30" i="26"/>
  <c r="AW28" i="26"/>
  <c r="BC28" i="26"/>
  <c r="AV29" i="26"/>
  <c r="BF29" i="26"/>
  <c r="BF28" i="26"/>
  <c r="AI31" i="26"/>
  <c r="AN31" i="26"/>
  <c r="Z31" i="26"/>
  <c r="AM31" i="26"/>
  <c r="AJ31" i="26"/>
  <c r="AD31" i="26"/>
  <c r="AQ31" i="26"/>
  <c r="AC31" i="26"/>
  <c r="AH31" i="26"/>
  <c r="AG31" i="26"/>
  <c r="AL31" i="26"/>
  <c r="AK31" i="26"/>
  <c r="AP31" i="26"/>
  <c r="AB31" i="26"/>
  <c r="AO31" i="26"/>
  <c r="AE31" i="26"/>
  <c r="AA31" i="26"/>
  <c r="AF31" i="26"/>
  <c r="BK29" i="26"/>
  <c r="AY29" i="26"/>
  <c r="BJ28" i="26"/>
  <c r="AW29" i="26"/>
  <c r="BE29" i="26"/>
  <c r="BI30" i="26"/>
  <c r="BA30" i="26"/>
  <c r="AS31" i="26"/>
  <c r="CI31" i="26" s="1"/>
  <c r="CH31" i="26"/>
  <c r="BG28" i="26"/>
  <c r="BG29" i="26"/>
  <c r="BH29" i="26"/>
  <c r="BM29" i="26"/>
  <c r="BL30" i="26"/>
  <c r="AZ30" i="26"/>
  <c r="BK28" i="26"/>
  <c r="AX29" i="26"/>
  <c r="BB29" i="26"/>
  <c r="BH28" i="26"/>
  <c r="AY30" i="26"/>
  <c r="BF30" i="26"/>
  <c r="BD28" i="26"/>
  <c r="AX28" i="26"/>
  <c r="AV28" i="26"/>
  <c r="AZ28" i="26"/>
  <c r="BE30" i="26"/>
  <c r="AW30" i="26"/>
  <c r="BL29" i="26"/>
  <c r="BN32" i="26"/>
  <c r="W33" i="26"/>
  <c r="AR32" i="26"/>
  <c r="AS32" i="26" s="1"/>
  <c r="BA29" i="26"/>
  <c r="BB28" i="26"/>
  <c r="BA28" i="26"/>
  <c r="CP28" i="26"/>
  <c r="BH30" i="26"/>
  <c r="AV30" i="26"/>
  <c r="BM28" i="26"/>
  <c r="BL28" i="26"/>
  <c r="BE28" i="26"/>
  <c r="BI29" i="26"/>
  <c r="BD29" i="26"/>
  <c r="AZ29" i="26"/>
  <c r="BG30" i="26"/>
  <c r="AX30" i="26"/>
  <c r="BB30" i="26"/>
  <c r="BI28" i="26"/>
  <c r="CQ28" i="26"/>
  <c r="AY28" i="26"/>
  <c r="BJ29" i="26"/>
  <c r="BC29" i="26"/>
  <c r="BM30" i="26"/>
  <c r="BD30" i="26"/>
  <c r="BK30" i="26"/>
  <c r="AB32" i="20"/>
  <c r="AJ32" i="20"/>
  <c r="AL32" i="20"/>
  <c r="AI32" i="20"/>
  <c r="AF32" i="20"/>
  <c r="AC32" i="20"/>
  <c r="AM32" i="20"/>
  <c r="AN32" i="20"/>
  <c r="AG32" i="20"/>
  <c r="AQ32" i="20"/>
  <c r="AA32" i="20"/>
  <c r="AD32" i="20"/>
  <c r="Z32" i="20"/>
  <c r="AK32" i="20"/>
  <c r="AH32" i="20"/>
  <c r="AO32" i="20"/>
  <c r="AE32" i="20"/>
  <c r="AP32" i="20"/>
  <c r="CL27" i="20"/>
  <c r="CM27" i="20" s="1"/>
  <c r="W34" i="20"/>
  <c r="BN33" i="20"/>
  <c r="AR33" i="20"/>
  <c r="CR30" i="15"/>
  <c r="BS31" i="15"/>
  <c r="CD30" i="15"/>
  <c r="BY30" i="15"/>
  <c r="BW30" i="15"/>
  <c r="BP31" i="15"/>
  <c r="CB31" i="15"/>
  <c r="CA30" i="15"/>
  <c r="BX32" i="15"/>
  <c r="CB30" i="15"/>
  <c r="BV32" i="15"/>
  <c r="AF34" i="15"/>
  <c r="CE31" i="15"/>
  <c r="BS32" i="15"/>
  <c r="BQ30" i="15"/>
  <c r="BU30" i="15"/>
  <c r="AG34" i="15"/>
  <c r="AA34" i="15"/>
  <c r="BZ30" i="15"/>
  <c r="BR30" i="15"/>
  <c r="BX31" i="15"/>
  <c r="BW32" i="15"/>
  <c r="CE30" i="15"/>
  <c r="AB34" i="15"/>
  <c r="AE34" i="15"/>
  <c r="BQ32" i="15"/>
  <c r="CA32" i="15"/>
  <c r="CE32" i="15"/>
  <c r="BW31" i="15"/>
  <c r="BR31" i="15"/>
  <c r="AC34" i="15"/>
  <c r="CD32" i="15"/>
  <c r="BT32" i="15"/>
  <c r="BV31" i="15"/>
  <c r="CG30" i="15"/>
  <c r="CF32" i="15"/>
  <c r="AJ34" i="15"/>
  <c r="AD34" i="15"/>
  <c r="AQ34" i="15"/>
  <c r="CB32" i="15"/>
  <c r="BU31" i="15"/>
  <c r="CC31" i="15"/>
  <c r="AP34" i="15"/>
  <c r="BV30" i="15"/>
  <c r="BZ31" i="15"/>
  <c r="BP32" i="15"/>
  <c r="Z34" i="15"/>
  <c r="BT31" i="15"/>
  <c r="BY32" i="15"/>
  <c r="BU32" i="15"/>
  <c r="BP30" i="15"/>
  <c r="BX30" i="15"/>
  <c r="AK34" i="15"/>
  <c r="AH34" i="15"/>
  <c r="CG32" i="15"/>
  <c r="BQ31" i="15"/>
  <c r="CC30" i="15"/>
  <c r="AI34" i="15"/>
  <c r="CA31" i="15"/>
  <c r="BY31" i="15"/>
  <c r="AN34" i="15"/>
  <c r="AM34" i="15"/>
  <c r="CD31" i="15"/>
  <c r="BR32" i="15"/>
  <c r="CC32" i="15"/>
  <c r="CF31" i="15"/>
  <c r="CF30" i="15"/>
  <c r="BS30" i="15"/>
  <c r="AO34" i="15"/>
  <c r="AL34" i="15"/>
  <c r="BZ32" i="15"/>
  <c r="BT30" i="15"/>
  <c r="CG31" i="15"/>
  <c r="CO33" i="15"/>
  <c r="W36" i="15"/>
  <c r="AR35" i="15"/>
  <c r="AS35" i="15" s="1"/>
  <c r="BN35" i="15"/>
  <c r="BT28" i="11"/>
  <c r="BS27" i="11"/>
  <c r="CE27" i="11"/>
  <c r="AR33" i="11"/>
  <c r="W34" i="11"/>
  <c r="BN33" i="11"/>
  <c r="BU27" i="11"/>
  <c r="BR27" i="11"/>
  <c r="BR29" i="11"/>
  <c r="CG27" i="11"/>
  <c r="BZ27" i="11"/>
  <c r="BV29" i="11"/>
  <c r="BP29" i="11"/>
  <c r="CA29" i="11"/>
  <c r="BV28" i="11"/>
  <c r="BU29" i="11"/>
  <c r="BW29" i="11"/>
  <c r="CF27" i="11"/>
  <c r="Z31" i="11"/>
  <c r="AM31" i="11"/>
  <c r="BV27" i="11"/>
  <c r="BX28" i="11"/>
  <c r="CD29" i="11"/>
  <c r="AO31" i="11"/>
  <c r="AN31" i="11"/>
  <c r="BX27" i="11"/>
  <c r="BW27" i="11"/>
  <c r="AQ31" i="11"/>
  <c r="BZ28" i="11"/>
  <c r="BY27" i="11"/>
  <c r="BR28" i="11"/>
  <c r="BU28" i="11"/>
  <c r="AH31" i="11"/>
  <c r="CD28" i="11"/>
  <c r="CA28" i="11"/>
  <c r="BS28" i="11"/>
  <c r="BP28" i="11"/>
  <c r="BX29" i="11"/>
  <c r="BQ28" i="11"/>
  <c r="CC29" i="11"/>
  <c r="CF28" i="11"/>
  <c r="BY28" i="11"/>
  <c r="CD27" i="11"/>
  <c r="AC31" i="11"/>
  <c r="AL31" i="11"/>
  <c r="AB31" i="11"/>
  <c r="BS29" i="11"/>
  <c r="CF29" i="11"/>
  <c r="CG29" i="11"/>
  <c r="AE31" i="11"/>
  <c r="BT29" i="11"/>
  <c r="AI31" i="11"/>
  <c r="CA27" i="11"/>
  <c r="AD31" i="11"/>
  <c r="CC27" i="11"/>
  <c r="BY29" i="11"/>
  <c r="CB29" i="11"/>
  <c r="BT27" i="11"/>
  <c r="CB27" i="11"/>
  <c r="AG31" i="11"/>
  <c r="AP31" i="11"/>
  <c r="AF31" i="11"/>
  <c r="BP27" i="11"/>
  <c r="BZ29" i="11"/>
  <c r="CG28" i="11"/>
  <c r="CE28" i="11"/>
  <c r="CB28" i="11"/>
  <c r="CE29" i="11"/>
  <c r="BW28" i="11"/>
  <c r="BQ29" i="11"/>
  <c r="AK31" i="11"/>
  <c r="AA31" i="11"/>
  <c r="AJ31" i="11"/>
  <c r="BQ27" i="11"/>
  <c r="CC28" i="11"/>
  <c r="BN32" i="11"/>
  <c r="AR32" i="11"/>
  <c r="AS32" i="11" s="1"/>
  <c r="CO30" i="11"/>
  <c r="CR27" i="11"/>
  <c r="CD3" i="1"/>
  <c r="AK26" i="30" a="1"/>
  <c r="AK33" i="20" a="1"/>
  <c r="BX28" i="26" a="1"/>
  <c r="AG32" i="11" a="1"/>
  <c r="AI32" i="11" a="1"/>
  <c r="AQ32" i="26" a="1"/>
  <c r="BU28" i="26" a="1"/>
  <c r="AG33" i="20" a="1"/>
  <c r="BZ28" i="26" a="1"/>
  <c r="AO32" i="11" a="1"/>
  <c r="AB26" i="30" a="1"/>
  <c r="BZ30" i="26" a="1"/>
  <c r="CE30" i="26" a="1"/>
  <c r="BQ28" i="26" a="1"/>
  <c r="AF32" i="11" a="1"/>
  <c r="AC33" i="20" a="1"/>
  <c r="AO33" i="20" a="1"/>
  <c r="BZ29" i="26" a="1"/>
  <c r="CF29" i="26" a="1"/>
  <c r="AG33" i="11" a="1"/>
  <c r="AQ33" i="11" a="1"/>
  <c r="BW30" i="26" a="1"/>
  <c r="BS30" i="26" a="1"/>
  <c r="AF35" i="15" a="1"/>
  <c r="AE33" i="20" a="1"/>
  <c r="CB29" i="26" a="1"/>
  <c r="AE35" i="15" a="1"/>
  <c r="CA28" i="26" a="1"/>
  <c r="BT29" i="26" a="1"/>
  <c r="BP29" i="26" a="1"/>
  <c r="CD28" i="26" a="1"/>
  <c r="AF33" i="20" a="1"/>
  <c r="BQ29" i="26" a="1"/>
  <c r="AO26" i="30" a="1"/>
  <c r="CG28" i="26" a="1"/>
  <c r="CA29" i="26" a="1"/>
  <c r="AC26" i="30" a="1"/>
  <c r="CC28" i="26" a="1"/>
  <c r="BP28" i="26" a="1"/>
  <c r="BV30" i="26" a="1"/>
  <c r="AI35" i="15" a="1"/>
  <c r="CF30" i="26" a="1"/>
  <c r="AG32" i="26" a="1"/>
  <c r="AN32" i="11" a="1"/>
  <c r="Z32" i="26" a="1"/>
  <c r="AI32" i="26" a="1"/>
  <c r="AC32" i="11" a="1"/>
  <c r="AD32" i="11" a="1"/>
  <c r="AL26" i="30" a="1"/>
  <c r="AH26" i="30" a="1"/>
  <c r="AJ33" i="20" a="1"/>
  <c r="Z32" i="11" a="1"/>
  <c r="AH32" i="11" a="1"/>
  <c r="AL32" i="26" a="1"/>
  <c r="AF32" i="26" a="1"/>
  <c r="BY29" i="26" a="1"/>
  <c r="BV29" i="26" a="1"/>
  <c r="AC33" i="11" a="1"/>
  <c r="AQ32" i="11" a="1"/>
  <c r="Z35" i="15" a="1"/>
  <c r="AE26" i="30" a="1"/>
  <c r="CG29" i="26" a="1"/>
  <c r="AQ26" i="30" a="1"/>
  <c r="CE28" i="26" a="1"/>
  <c r="Z26" i="30" a="1"/>
  <c r="AK32" i="11" a="1"/>
  <c r="Z33" i="11" a="1"/>
  <c r="AI33" i="20" a="1"/>
  <c r="AH33" i="20" a="1"/>
  <c r="BU29" i="26" a="1"/>
  <c r="BT30" i="26" a="1"/>
  <c r="AI26" i="30" a="1"/>
  <c r="AN33" i="11" a="1"/>
  <c r="AA26" i="30" a="1"/>
  <c r="AB33" i="11" a="1"/>
  <c r="AL35" i="15" a="1"/>
  <c r="CD29" i="26" a="1"/>
  <c r="AM26" i="30" a="1"/>
  <c r="AK35" i="15" a="1"/>
  <c r="AM35" i="15" a="1"/>
  <c r="AM33" i="11" a="1"/>
  <c r="AE33" i="11" a="1"/>
  <c r="AH35" i="15" a="1"/>
  <c r="AC35" i="15" a="1"/>
  <c r="BP30" i="26" a="1"/>
  <c r="AM33" i="20" a="1"/>
  <c r="AE32" i="26" a="1"/>
  <c r="AA33" i="20" a="1"/>
  <c r="AB35" i="15" a="1"/>
  <c r="BR28" i="26" a="1"/>
  <c r="AG26" i="30" a="1"/>
  <c r="BW29" i="26" a="1"/>
  <c r="BY28" i="26" a="1"/>
  <c r="AB33" i="20" a="1"/>
  <c r="AC32" i="26" a="1"/>
  <c r="AK33" i="11" a="1"/>
  <c r="BX29" i="26" a="1"/>
  <c r="AN33" i="20" a="1"/>
  <c r="AP32" i="26" a="1"/>
  <c r="AJ35" i="15" a="1"/>
  <c r="AB32" i="26" a="1"/>
  <c r="AQ35" i="15" a="1"/>
  <c r="BY30" i="26" a="1"/>
  <c r="AH33" i="11" a="1"/>
  <c r="AA33" i="11" a="1"/>
  <c r="AK32" i="26" a="1"/>
  <c r="AO33" i="11" a="1"/>
  <c r="AJ33" i="11" a="1"/>
  <c r="AM32" i="11" a="1"/>
  <c r="AB32" i="11" a="1"/>
  <c r="AE32" i="11" a="1"/>
  <c r="AI33" i="11" a="1"/>
  <c r="AJ32" i="11" a="1"/>
  <c r="AP26" i="30" a="1"/>
  <c r="AL32" i="11" a="1"/>
  <c r="Z33" i="20" a="1"/>
  <c r="AA32" i="11" a="1"/>
  <c r="AD35" i="15" a="1"/>
  <c r="AD26" i="30" a="1"/>
  <c r="AD32" i="26" a="1"/>
  <c r="BX30" i="26" a="1"/>
  <c r="AL33" i="11" a="1"/>
  <c r="AN35" i="15" a="1"/>
  <c r="AA32" i="26" a="1"/>
  <c r="AP33" i="20" a="1"/>
  <c r="AJ32" i="26" a="1"/>
  <c r="AP35" i="15" a="1"/>
  <c r="AH32" i="26" a="1"/>
  <c r="AM32" i="26" a="1"/>
  <c r="AL33" i="20" a="1"/>
  <c r="AN26" i="30" a="1"/>
  <c r="AJ26" i="30" a="1"/>
  <c r="AO32" i="26" a="1"/>
  <c r="AN32" i="26" a="1"/>
  <c r="AQ33" i="20" a="1"/>
  <c r="CF28" i="26" a="1"/>
  <c r="AG35" i="15" a="1"/>
  <c r="BR30" i="26" a="1"/>
  <c r="AP32" i="11" a="1"/>
  <c r="AA35" i="15" a="1"/>
  <c r="BS29" i="26" a="1"/>
  <c r="CA30" i="26" a="1"/>
  <c r="AO35" i="15" a="1"/>
  <c r="CC30" i="26" a="1"/>
  <c r="CG30" i="26" a="1"/>
  <c r="AD33" i="20" a="1"/>
  <c r="AP33" i="11" a="1"/>
  <c r="CB30" i="26" a="1"/>
  <c r="AF33" i="11" a="1"/>
  <c r="AF26" i="30" a="1"/>
  <c r="AD33" i="11" a="1"/>
  <c r="CB28" i="26" a="1"/>
  <c r="BV28" i="26" a="1"/>
  <c r="BW28" i="26" a="1"/>
  <c r="BQ30" i="26" a="1"/>
  <c r="BR29" i="26" a="1"/>
  <c r="BS28" i="26" a="1"/>
  <c r="BU30" i="26" a="1"/>
  <c r="CD30" i="26" a="1"/>
  <c r="CC29" i="26" a="1"/>
  <c r="BT28" i="26" a="1"/>
  <c r="CE29" i="26" a="1"/>
  <c r="AZ23" i="30" l="1"/>
  <c r="AY21" i="30"/>
  <c r="BH21" i="30"/>
  <c r="BL21" i="30"/>
  <c r="BG22" i="30"/>
  <c r="AV23" i="30"/>
  <c r="BE23" i="30"/>
  <c r="BI21" i="30"/>
  <c r="BF21" i="30"/>
  <c r="BC23" i="30"/>
  <c r="BL23" i="30"/>
  <c r="BA23" i="30"/>
  <c r="BM21" i="30"/>
  <c r="BA22" i="30"/>
  <c r="BA21" i="30"/>
  <c r="BH22" i="30"/>
  <c r="BH23" i="30"/>
  <c r="BK22" i="30"/>
  <c r="BF23" i="30"/>
  <c r="BI23" i="30"/>
  <c r="BC22" i="30"/>
  <c r="AX22" i="30"/>
  <c r="BB22" i="30"/>
  <c r="AW23" i="30"/>
  <c r="AW21" i="30"/>
  <c r="BG21" i="30"/>
  <c r="BK21" i="30"/>
  <c r="BB21" i="30"/>
  <c r="BL22" i="30"/>
  <c r="BB23" i="30"/>
  <c r="BK23" i="30"/>
  <c r="CQ21" i="30"/>
  <c r="BE22" i="30"/>
  <c r="CP21" i="30"/>
  <c r="BM22" i="30"/>
  <c r="AV21" i="30"/>
  <c r="AZ22" i="30"/>
  <c r="BM23" i="30"/>
  <c r="BD23" i="30"/>
  <c r="BJ23" i="30"/>
  <c r="BG23" i="30"/>
  <c r="BE21" i="30"/>
  <c r="AW22" i="30"/>
  <c r="BD21" i="30"/>
  <c r="BJ22" i="30"/>
  <c r="AX23" i="30"/>
  <c r="BF22" i="30"/>
  <c r="BJ21" i="30"/>
  <c r="AX21" i="30"/>
  <c r="BD22" i="30"/>
  <c r="AZ21" i="30"/>
  <c r="BI22" i="30"/>
  <c r="AV22" i="30"/>
  <c r="AY22" i="30"/>
  <c r="BC21" i="30"/>
  <c r="AY23" i="30"/>
  <c r="AF26" i="30"/>
  <c r="Z26" i="30"/>
  <c r="AJ26" i="30"/>
  <c r="AO26" i="30"/>
  <c r="AD26" i="30"/>
  <c r="AN26" i="30"/>
  <c r="AA26" i="30"/>
  <c r="AH26" i="30"/>
  <c r="AB26" i="30"/>
  <c r="AQ26" i="30"/>
  <c r="AL26" i="30"/>
  <c r="AC26" i="30"/>
  <c r="AE26" i="30"/>
  <c r="AP26" i="30"/>
  <c r="AG26" i="30"/>
  <c r="AM26" i="30"/>
  <c r="AI26" i="30"/>
  <c r="AK26" i="30"/>
  <c r="AR27" i="30"/>
  <c r="BN27" i="30"/>
  <c r="W28" i="30"/>
  <c r="BW30" i="26"/>
  <c r="BZ28" i="26"/>
  <c r="BZ29" i="26"/>
  <c r="BP29" i="26"/>
  <c r="BW28" i="26"/>
  <c r="BQ28" i="26"/>
  <c r="CD30" i="26"/>
  <c r="AF32" i="26"/>
  <c r="CD29" i="26"/>
  <c r="BX29" i="26"/>
  <c r="BU28" i="26"/>
  <c r="AC32" i="26"/>
  <c r="AL32" i="26"/>
  <c r="CF29" i="26"/>
  <c r="BS30" i="26"/>
  <c r="CB29" i="26"/>
  <c r="CC30" i="26"/>
  <c r="BU30" i="26"/>
  <c r="BS28" i="26"/>
  <c r="CC29" i="26"/>
  <c r="BV28" i="26"/>
  <c r="AG32" i="26"/>
  <c r="AP32" i="26"/>
  <c r="BQ30" i="26"/>
  <c r="CB28" i="26"/>
  <c r="CA29" i="26"/>
  <c r="BY29" i="26"/>
  <c r="BT29" i="26"/>
  <c r="AK32" i="26"/>
  <c r="BY30" i="26"/>
  <c r="BV29" i="26"/>
  <c r="CA28" i="26"/>
  <c r="BQ29" i="26"/>
  <c r="BZ30" i="26"/>
  <c r="BU29" i="26"/>
  <c r="CC28" i="26"/>
  <c r="CF28" i="26"/>
  <c r="AJ32" i="26"/>
  <c r="AO32" i="26"/>
  <c r="AE32" i="26"/>
  <c r="BT28" i="26"/>
  <c r="BR29" i="26"/>
  <c r="CD28" i="26"/>
  <c r="CG29" i="26"/>
  <c r="CE30" i="26"/>
  <c r="BV30" i="26"/>
  <c r="CG28" i="26"/>
  <c r="AN32" i="26"/>
  <c r="AI32" i="26"/>
  <c r="BP28" i="26"/>
  <c r="CE28" i="26"/>
  <c r="BS29" i="26"/>
  <c r="AH32" i="26"/>
  <c r="BY28" i="26"/>
  <c r="BX30" i="26"/>
  <c r="BR30" i="26"/>
  <c r="BP30" i="26"/>
  <c r="Z32" i="26"/>
  <c r="AM32" i="26"/>
  <c r="BR28" i="26"/>
  <c r="BT30" i="26"/>
  <c r="CE29" i="26"/>
  <c r="BW29" i="26"/>
  <c r="AA32" i="26"/>
  <c r="CG30" i="26"/>
  <c r="CA30" i="26"/>
  <c r="CB30" i="26"/>
  <c r="AB32" i="26"/>
  <c r="AD32" i="26"/>
  <c r="AQ32" i="26"/>
  <c r="BX28" i="26"/>
  <c r="CF30" i="26"/>
  <c r="CR28" i="26"/>
  <c r="W34" i="26"/>
  <c r="BN33" i="26"/>
  <c r="AR33" i="26"/>
  <c r="AS33" i="26" s="1"/>
  <c r="CO31" i="26"/>
  <c r="BJ30" i="20"/>
  <c r="BG30" i="20"/>
  <c r="AW31" i="20"/>
  <c r="BK32" i="20"/>
  <c r="BJ32" i="20"/>
  <c r="BB31" i="20"/>
  <c r="BF30" i="20"/>
  <c r="BD31" i="20"/>
  <c r="BI31" i="20"/>
  <c r="BE31" i="20"/>
  <c r="AO33" i="20"/>
  <c r="AI33" i="20"/>
  <c r="AJ33" i="20"/>
  <c r="Z33" i="20"/>
  <c r="AM33" i="20"/>
  <c r="AF33" i="20"/>
  <c r="AN33" i="20"/>
  <c r="AD33" i="20"/>
  <c r="AQ33" i="20"/>
  <c r="AE33" i="20"/>
  <c r="AK33" i="20"/>
  <c r="AH33" i="20"/>
  <c r="AL33" i="20"/>
  <c r="AB33" i="20"/>
  <c r="AC33" i="20"/>
  <c r="AP33" i="20"/>
  <c r="AG33" i="20"/>
  <c r="AA33" i="20"/>
  <c r="BC31" i="20"/>
  <c r="BD32" i="20"/>
  <c r="AX31" i="20"/>
  <c r="AY31" i="20"/>
  <c r="AZ31" i="20"/>
  <c r="CQ30" i="20"/>
  <c r="BG32" i="20"/>
  <c r="AY32" i="20"/>
  <c r="BL31" i="20"/>
  <c r="AX30" i="20"/>
  <c r="BJ31" i="20"/>
  <c r="BI32" i="20"/>
  <c r="BK31" i="20"/>
  <c r="BA31" i="20"/>
  <c r="AV31" i="20"/>
  <c r="AV32" i="20"/>
  <c r="BD30" i="20"/>
  <c r="AV30" i="20"/>
  <c r="AZ30" i="20"/>
  <c r="BB32" i="20"/>
  <c r="AW30" i="20"/>
  <c r="BE32" i="20"/>
  <c r="BM31" i="20"/>
  <c r="AZ32" i="20"/>
  <c r="BG31" i="20"/>
  <c r="CH33" i="20"/>
  <c r="AS33" i="20"/>
  <c r="CI33" i="20" s="1"/>
  <c r="AR34" i="20"/>
  <c r="AS34" i="20" s="1"/>
  <c r="BN34" i="20"/>
  <c r="W35" i="20"/>
  <c r="BI30" i="20"/>
  <c r="BE30" i="20"/>
  <c r="BL30" i="20"/>
  <c r="BA30" i="20"/>
  <c r="AW32" i="20"/>
  <c r="BH32" i="20"/>
  <c r="BB30" i="20"/>
  <c r="BF31" i="20"/>
  <c r="BH30" i="20"/>
  <c r="BM30" i="20"/>
  <c r="BC30" i="20"/>
  <c r="BL32" i="20"/>
  <c r="BM32" i="20"/>
  <c r="BF32" i="20"/>
  <c r="AY30" i="20"/>
  <c r="CP30" i="20"/>
  <c r="BH31" i="20"/>
  <c r="BK30" i="20"/>
  <c r="BA32" i="20"/>
  <c r="BC32" i="20"/>
  <c r="AX32" i="20"/>
  <c r="CL30" i="15"/>
  <c r="CM30" i="15" s="1"/>
  <c r="AO35" i="15"/>
  <c r="Z35" i="15"/>
  <c r="AK35" i="15"/>
  <c r="AB35" i="15"/>
  <c r="AF35" i="15"/>
  <c r="AA35" i="15"/>
  <c r="AJ35" i="15"/>
  <c r="AD35" i="15"/>
  <c r="AE35" i="15"/>
  <c r="AN35" i="15"/>
  <c r="AH35" i="15"/>
  <c r="AQ35" i="15"/>
  <c r="AL35" i="15"/>
  <c r="AM35" i="15"/>
  <c r="AC35" i="15"/>
  <c r="AP35" i="15"/>
  <c r="AI35" i="15"/>
  <c r="AG35" i="15"/>
  <c r="AR36" i="15"/>
  <c r="W37" i="15"/>
  <c r="BN36" i="15"/>
  <c r="AE33" i="11"/>
  <c r="AJ33" i="11"/>
  <c r="AD33" i="11"/>
  <c r="AM33" i="11"/>
  <c r="AK33" i="11"/>
  <c r="Z33" i="11"/>
  <c r="AI33" i="11"/>
  <c r="AN33" i="11"/>
  <c r="AH33" i="11"/>
  <c r="AO33" i="11"/>
  <c r="AF33" i="11"/>
  <c r="AA33" i="11"/>
  <c r="AL33" i="11"/>
  <c r="AG33" i="11"/>
  <c r="AB33" i="11"/>
  <c r="AQ33" i="11"/>
  <c r="AC33" i="11"/>
  <c r="AP33" i="11"/>
  <c r="CH33" i="11"/>
  <c r="AS33" i="11"/>
  <c r="CI33" i="11" s="1"/>
  <c r="AR34" i="11"/>
  <c r="AS34" i="11" s="1"/>
  <c r="BN34" i="11"/>
  <c r="W35" i="11"/>
  <c r="AL32" i="11"/>
  <c r="AC32" i="11"/>
  <c r="AP32" i="11"/>
  <c r="AN32" i="11"/>
  <c r="AG32" i="11"/>
  <c r="AA32" i="11"/>
  <c r="AK32" i="11"/>
  <c r="AB32" i="11"/>
  <c r="AO32" i="11"/>
  <c r="AI32" i="11"/>
  <c r="AE32" i="11"/>
  <c r="AF32" i="11"/>
  <c r="Z32" i="11"/>
  <c r="AM32" i="11"/>
  <c r="AH32" i="11"/>
  <c r="AJ32" i="11"/>
  <c r="AD32" i="11"/>
  <c r="AQ32" i="11"/>
  <c r="CL27" i="11"/>
  <c r="CM27" i="11" s="1"/>
  <c r="BK3" i="1"/>
  <c r="AK33" i="26" a="1"/>
  <c r="AF34" i="20" a="1"/>
  <c r="Z27" i="30" a="1"/>
  <c r="AA34" i="11" a="1"/>
  <c r="BQ32" i="20" a="1"/>
  <c r="CF23" i="30" a="1"/>
  <c r="AP27" i="30" a="1"/>
  <c r="AM33" i="26" a="1"/>
  <c r="BT21" i="30" a="1"/>
  <c r="AF34" i="11" a="1"/>
  <c r="AH34" i="11" a="1"/>
  <c r="BV32" i="20" a="1"/>
  <c r="AN36" i="15" a="1"/>
  <c r="AM34" i="11" a="1"/>
  <c r="BQ21" i="30" a="1"/>
  <c r="AF33" i="26" a="1"/>
  <c r="AM34" i="20" a="1"/>
  <c r="BZ21" i="30" a="1"/>
  <c r="BY32" i="20" a="1"/>
  <c r="AB34" i="11" a="1"/>
  <c r="AO27" i="30" a="1"/>
  <c r="BV21" i="30" a="1"/>
  <c r="AC33" i="26" a="1"/>
  <c r="CB30" i="20" a="1"/>
  <c r="BX22" i="30" a="1"/>
  <c r="BZ31" i="20" a="1"/>
  <c r="CA32" i="20" a="1"/>
  <c r="CC31" i="20" a="1"/>
  <c r="AB27" i="30" a="1"/>
  <c r="AO34" i="20" a="1"/>
  <c r="BS30" i="20" a="1"/>
  <c r="BT32" i="20" a="1"/>
  <c r="AD33" i="26" a="1"/>
  <c r="BZ32" i="20" a="1"/>
  <c r="AK36" i="15" a="1"/>
  <c r="AJ36" i="15" a="1"/>
  <c r="AM27" i="30" a="1"/>
  <c r="BU23" i="30" a="1"/>
  <c r="CG22" i="30" a="1"/>
  <c r="BX31" i="20" a="1"/>
  <c r="BT31" i="20" a="1"/>
  <c r="AA34" i="20" a="1"/>
  <c r="BR21" i="30" a="1"/>
  <c r="CA23" i="30" a="1"/>
  <c r="BR30" i="20" a="1"/>
  <c r="AG27" i="30" a="1"/>
  <c r="CF32" i="20" a="1"/>
  <c r="CG30" i="20" a="1"/>
  <c r="BT23" i="30" a="1"/>
  <c r="AP34" i="11" a="1"/>
  <c r="BT22" i="30" a="1"/>
  <c r="AN34" i="20" a="1"/>
  <c r="CE22" i="30" a="1"/>
  <c r="AL34" i="11" a="1"/>
  <c r="Z34" i="20" a="1"/>
  <c r="AC34" i="20" a="1"/>
  <c r="AJ34" i="11" a="1"/>
  <c r="BV30" i="20" a="1"/>
  <c r="AL36" i="15" a="1"/>
  <c r="BT30" i="20" a="1"/>
  <c r="BZ30" i="20" a="1"/>
  <c r="AC27" i="30" a="1"/>
  <c r="AQ34" i="20" a="1"/>
  <c r="AA27" i="30" a="1"/>
  <c r="AK34" i="20" a="1"/>
  <c r="CA21" i="30" a="1"/>
  <c r="CE31" i="20" a="1"/>
  <c r="AO36" i="15" a="1"/>
  <c r="AI34" i="11" a="1"/>
  <c r="AQ36" i="15" a="1"/>
  <c r="AP34" i="20" a="1"/>
  <c r="AN27" i="30" a="1"/>
  <c r="CB23" i="30" a="1"/>
  <c r="AJ34" i="20" a="1"/>
  <c r="AJ33" i="26" a="1"/>
  <c r="BY21" i="30" a="1"/>
  <c r="CF22" i="30" a="1"/>
  <c r="AQ33" i="26" a="1"/>
  <c r="CD31" i="20" a="1"/>
  <c r="AD36" i="15" a="1"/>
  <c r="CF21" i="30" a="1"/>
  <c r="AH36" i="15" a="1"/>
  <c r="AA36" i="15" a="1"/>
  <c r="AL34" i="20" a="1"/>
  <c r="CC32" i="20" a="1"/>
  <c r="CB31" i="20" a="1"/>
  <c r="AD34" i="11" a="1"/>
  <c r="BX21" i="30" a="1"/>
  <c r="AF27" i="30" a="1"/>
  <c r="AK27" i="30" a="1"/>
  <c r="AQ34" i="11" a="1"/>
  <c r="AQ27" i="30" a="1"/>
  <c r="BS21" i="30" a="1"/>
  <c r="CD32" i="20" a="1"/>
  <c r="AP33" i="26" a="1"/>
  <c r="CE3" i="1" a="1"/>
  <c r="CG32" i="20" a="1"/>
  <c r="BR23" i="30" a="1"/>
  <c r="AG36" i="15" a="1"/>
  <c r="AC36" i="15" a="1"/>
  <c r="BY31" i="20" a="1"/>
  <c r="AF36" i="15" a="1"/>
  <c r="AG34" i="11" a="1"/>
  <c r="Z36" i="15" a="1"/>
  <c r="AL33" i="26" a="1"/>
  <c r="BQ30" i="20" a="1"/>
  <c r="AB34" i="20" a="1"/>
  <c r="Z34" i="11" a="1"/>
  <c r="AG34" i="20" a="1"/>
  <c r="AD34" i="20" a="1"/>
  <c r="AI27" i="30" a="1"/>
  <c r="AI34" i="20" a="1"/>
  <c r="AB33" i="26" a="1"/>
  <c r="AH34" i="20" a="1"/>
  <c r="BY22" i="30" a="1"/>
  <c r="AH27" i="30" a="1"/>
  <c r="AO33" i="26" a="1"/>
  <c r="AC34" i="11" a="1"/>
  <c r="AJ27" i="30" a="1"/>
  <c r="AM36" i="15" a="1"/>
  <c r="AP36" i="15" a="1"/>
  <c r="CD30" i="20" a="1"/>
  <c r="AG33" i="26" a="1"/>
  <c r="AI36" i="15" a="1"/>
  <c r="AE34" i="11" a="1"/>
  <c r="BR32" i="20" a="1"/>
  <c r="CB21" i="30" a="1"/>
  <c r="AE36" i="15" a="1"/>
  <c r="AN34" i="11" a="1"/>
  <c r="Z33" i="26" a="1"/>
  <c r="AO34" i="11" a="1"/>
  <c r="BR31" i="20" a="1"/>
  <c r="BQ22" i="30" a="1"/>
  <c r="BW22" i="30" a="1"/>
  <c r="CE21" i="30" a="1"/>
  <c r="AH33" i="26" a="1"/>
  <c r="AL27" i="30" a="1"/>
  <c r="CD22" i="30" a="1"/>
  <c r="AK34" i="11" a="1"/>
  <c r="BZ23" i="30" a="1"/>
  <c r="AA33" i="26" a="1"/>
  <c r="AN33" i="26" a="1"/>
  <c r="CB32" i="20" a="1"/>
  <c r="BS31" i="20" a="1"/>
  <c r="AD27" i="30" a="1"/>
  <c r="BY23" i="30" a="1"/>
  <c r="AE33" i="26" a="1"/>
  <c r="BW23" i="30" a="1"/>
  <c r="BV31" i="20" a="1"/>
  <c r="BW30" i="20" a="1"/>
  <c r="BS32" i="20" a="1"/>
  <c r="AI33" i="26" a="1"/>
  <c r="AE34" i="20" a="1"/>
  <c r="AB36" i="15" a="1"/>
  <c r="CC23" i="30" a="1"/>
  <c r="AE27" i="30" a="1"/>
  <c r="CF31" i="20" a="1"/>
  <c r="CC22" i="30" a="1"/>
  <c r="BU31" i="20" a="1"/>
  <c r="BQ31" i="20" a="1"/>
  <c r="CG31" i="20" a="1"/>
  <c r="CC30" i="20" a="1"/>
  <c r="BR22" i="30" a="1"/>
  <c r="BY30" i="20" a="1"/>
  <c r="BV22" i="30" a="1"/>
  <c r="CA31" i="20" a="1"/>
  <c r="BW32" i="20" a="1"/>
  <c r="CA30" i="20" a="1"/>
  <c r="CA22" i="30" a="1"/>
  <c r="BS22" i="30" a="1"/>
  <c r="CE32" i="20" a="1"/>
  <c r="BU21" i="30" a="1"/>
  <c r="BZ22" i="30" a="1"/>
  <c r="BW21" i="30" a="1"/>
  <c r="BW31" i="20" a="1"/>
  <c r="CB22" i="30" a="1"/>
  <c r="BS23" i="30" a="1"/>
  <c r="BU30" i="20" a="1"/>
  <c r="BP21" i="30" a="1"/>
  <c r="CG21" i="30" a="1"/>
  <c r="BP22" i="30" a="1"/>
  <c r="BP31" i="20" a="1"/>
  <c r="BV23" i="30" a="1"/>
  <c r="BP32" i="20" a="1"/>
  <c r="BX23" i="30" a="1"/>
  <c r="BX30" i="20" a="1"/>
  <c r="BQ23" i="30" a="1"/>
  <c r="CD21" i="30" a="1"/>
  <c r="BP30" i="20" a="1"/>
  <c r="BP23" i="30" a="1"/>
  <c r="BU22" i="30" a="1"/>
  <c r="CG23" i="30" a="1"/>
  <c r="CE30" i="20" a="1"/>
  <c r="CE23" i="30" a="1"/>
  <c r="CF30" i="20" a="1"/>
  <c r="BU32" i="20" a="1"/>
  <c r="CC21" i="30" a="1"/>
  <c r="CD23" i="30" a="1"/>
  <c r="BX32" i="20" a="1"/>
  <c r="BS21" i="30" l="1"/>
  <c r="BT23" i="30"/>
  <c r="CF21" i="30"/>
  <c r="CB21" i="30"/>
  <c r="BS23" i="30"/>
  <c r="CD21" i="30"/>
  <c r="CD23" i="30"/>
  <c r="BQ23" i="30"/>
  <c r="CB22" i="30"/>
  <c r="CC21" i="30"/>
  <c r="BX23" i="30"/>
  <c r="BY23" i="30"/>
  <c r="BS22" i="30"/>
  <c r="BR23" i="30"/>
  <c r="CG23" i="30"/>
  <c r="BV23" i="30"/>
  <c r="BR22" i="30"/>
  <c r="BU22" i="30"/>
  <c r="BP23" i="30"/>
  <c r="BZ22" i="30"/>
  <c r="BU21" i="30"/>
  <c r="BT22" i="30"/>
  <c r="BW22" i="30"/>
  <c r="CA22" i="30"/>
  <c r="BW21" i="30"/>
  <c r="CE23" i="30"/>
  <c r="CD22" i="30"/>
  <c r="CF22" i="30"/>
  <c r="CG21" i="30"/>
  <c r="CC22" i="30"/>
  <c r="BX21" i="30"/>
  <c r="BP21" i="30"/>
  <c r="BV21" i="30"/>
  <c r="CC23" i="30"/>
  <c r="BU23" i="30"/>
  <c r="BV22" i="30"/>
  <c r="BP22" i="30"/>
  <c r="BT21" i="30"/>
  <c r="BQ22" i="30"/>
  <c r="CG22" i="30"/>
  <c r="CE21" i="30"/>
  <c r="BZ23" i="30"/>
  <c r="CF23" i="30"/>
  <c r="CA21" i="30"/>
  <c r="CE22" i="30"/>
  <c r="BW23" i="30"/>
  <c r="BX22" i="30"/>
  <c r="BY21" i="30"/>
  <c r="BR21" i="30"/>
  <c r="CA23" i="30"/>
  <c r="BY22" i="30"/>
  <c r="BQ21" i="30"/>
  <c r="CB23" i="30"/>
  <c r="BZ21" i="30"/>
  <c r="CR21" i="30"/>
  <c r="BD26" i="30"/>
  <c r="BF25" i="30"/>
  <c r="BG25" i="30"/>
  <c r="BI26" i="30"/>
  <c r="AF27" i="30"/>
  <c r="AH27" i="30"/>
  <c r="AQ27" i="30"/>
  <c r="AJ27" i="30"/>
  <c r="AL27" i="30"/>
  <c r="AC27" i="30"/>
  <c r="AP27" i="30"/>
  <c r="AG27" i="30"/>
  <c r="AK27" i="30"/>
  <c r="AA27" i="30"/>
  <c r="AN27" i="30"/>
  <c r="AM27" i="30"/>
  <c r="AO27" i="30"/>
  <c r="AE27" i="30"/>
  <c r="AD27" i="30"/>
  <c r="AB27" i="30"/>
  <c r="Z27" i="30"/>
  <c r="AI27" i="30"/>
  <c r="BH25" i="30"/>
  <c r="BK25" i="30"/>
  <c r="BC26" i="30"/>
  <c r="AW26" i="30"/>
  <c r="BM25" i="30"/>
  <c r="BJ25" i="30"/>
  <c r="BL26" i="30"/>
  <c r="BJ26" i="30"/>
  <c r="CI27" i="30"/>
  <c r="CH27" i="30"/>
  <c r="AV25" i="30"/>
  <c r="AY25" i="30"/>
  <c r="BA26" i="30"/>
  <c r="AZ26" i="30"/>
  <c r="BN28" i="30"/>
  <c r="W29" i="30"/>
  <c r="BB25" i="30"/>
  <c r="AX25" i="30"/>
  <c r="BE25" i="30"/>
  <c r="AY26" i="30"/>
  <c r="BK26" i="30"/>
  <c r="AZ25" i="30"/>
  <c r="AW25" i="30"/>
  <c r="BA25" i="30"/>
  <c r="CP24" i="30"/>
  <c r="BH26" i="30"/>
  <c r="BF26" i="30"/>
  <c r="BD25" i="30"/>
  <c r="BI25" i="30"/>
  <c r="BG26" i="30"/>
  <c r="BM26" i="30"/>
  <c r="AV26" i="30"/>
  <c r="BL24" i="30"/>
  <c r="AY24" i="30"/>
  <c r="AZ24" i="30"/>
  <c r="BB24" i="30"/>
  <c r="BG24" i="30"/>
  <c r="BK24" i="30"/>
  <c r="AX24" i="30"/>
  <c r="BA24" i="30"/>
  <c r="BC24" i="30"/>
  <c r="BD24" i="30"/>
  <c r="BJ24" i="30"/>
  <c r="AV24" i="30"/>
  <c r="BF24" i="30"/>
  <c r="BM24" i="30"/>
  <c r="BI24" i="30"/>
  <c r="BH24" i="30"/>
  <c r="CQ24" i="30"/>
  <c r="BE24" i="30"/>
  <c r="AW24" i="30"/>
  <c r="BL25" i="30"/>
  <c r="BC25" i="30"/>
  <c r="BE26" i="30"/>
  <c r="AX26" i="30"/>
  <c r="BB26" i="30"/>
  <c r="AA33" i="26"/>
  <c r="AG33" i="26"/>
  <c r="AP33" i="26"/>
  <c r="AC33" i="26"/>
  <c r="AE33" i="26"/>
  <c r="AK33" i="26"/>
  <c r="AI33" i="26"/>
  <c r="AO33" i="26"/>
  <c r="AN33" i="26"/>
  <c r="AM33" i="26"/>
  <c r="AJ33" i="26"/>
  <c r="AQ33" i="26"/>
  <c r="Z33" i="26"/>
  <c r="AD33" i="26"/>
  <c r="AL33" i="26"/>
  <c r="AB33" i="26"/>
  <c r="AF33" i="26"/>
  <c r="AH33" i="26"/>
  <c r="W35" i="26"/>
  <c r="AR34" i="26"/>
  <c r="BN34" i="26"/>
  <c r="CL28" i="26"/>
  <c r="CM28" i="26" s="1"/>
  <c r="CD30" i="20"/>
  <c r="CA30" i="20"/>
  <c r="BQ31" i="20"/>
  <c r="BY31" i="20"/>
  <c r="CC31" i="20"/>
  <c r="BX31" i="20"/>
  <c r="BZ30" i="20"/>
  <c r="BV31" i="20"/>
  <c r="CD32" i="20"/>
  <c r="CE32" i="20"/>
  <c r="CR30" i="20"/>
  <c r="CB32" i="20"/>
  <c r="AD34" i="20"/>
  <c r="CE30" i="20"/>
  <c r="BY30" i="20"/>
  <c r="AA34" i="20"/>
  <c r="AJ34" i="20"/>
  <c r="BS31" i="20"/>
  <c r="CC30" i="20"/>
  <c r="AN34" i="20"/>
  <c r="BT30" i="20"/>
  <c r="BR31" i="20"/>
  <c r="BZ31" i="20"/>
  <c r="AH34" i="20"/>
  <c r="AI34" i="20"/>
  <c r="BP30" i="20"/>
  <c r="BR30" i="20"/>
  <c r="BX32" i="20"/>
  <c r="BZ32" i="20"/>
  <c r="BW32" i="20"/>
  <c r="AB34" i="20"/>
  <c r="CG30" i="20"/>
  <c r="BV32" i="20"/>
  <c r="CC32" i="20"/>
  <c r="CB31" i="20"/>
  <c r="CB30" i="20"/>
  <c r="AE34" i="20"/>
  <c r="CD31" i="20"/>
  <c r="BS30" i="20"/>
  <c r="BV30" i="20"/>
  <c r="AL34" i="20"/>
  <c r="AM34" i="20"/>
  <c r="AC34" i="20"/>
  <c r="CA31" i="20"/>
  <c r="BX30" i="20"/>
  <c r="CF31" i="20"/>
  <c r="BW31" i="20"/>
  <c r="AQ34" i="20"/>
  <c r="BT32" i="20"/>
  <c r="BP32" i="20"/>
  <c r="BS32" i="20"/>
  <c r="Z34" i="20"/>
  <c r="AG34" i="20"/>
  <c r="BR32" i="20"/>
  <c r="CG32" i="20"/>
  <c r="BQ32" i="20"/>
  <c r="AP34" i="20"/>
  <c r="AK34" i="20"/>
  <c r="CG31" i="20"/>
  <c r="BP31" i="20"/>
  <c r="CA32" i="20"/>
  <c r="CF32" i="20"/>
  <c r="BY32" i="20"/>
  <c r="BU31" i="20"/>
  <c r="BU30" i="20"/>
  <c r="AO34" i="20"/>
  <c r="BU32" i="20"/>
  <c r="BW30" i="20"/>
  <c r="CF30" i="20"/>
  <c r="AF34" i="20"/>
  <c r="BQ30" i="20"/>
  <c r="CE31" i="20"/>
  <c r="BT31" i="20"/>
  <c r="CO33" i="20"/>
  <c r="W36" i="20"/>
  <c r="AR35" i="20"/>
  <c r="AS35" i="20" s="1"/>
  <c r="BN35" i="20"/>
  <c r="BF34" i="15"/>
  <c r="BJ34" i="15"/>
  <c r="BL35" i="15"/>
  <c r="AZ35" i="15"/>
  <c r="AV33" i="15"/>
  <c r="BI34" i="15"/>
  <c r="AZ33" i="15"/>
  <c r="BL33" i="15"/>
  <c r="BD33" i="15"/>
  <c r="AA36" i="15"/>
  <c r="AL36" i="15"/>
  <c r="AD36" i="15"/>
  <c r="AQ36" i="15"/>
  <c r="AM36" i="15"/>
  <c r="AK36" i="15"/>
  <c r="AI36" i="15"/>
  <c r="AG36" i="15"/>
  <c r="AH36" i="15"/>
  <c r="AB36" i="15"/>
  <c r="AO36" i="15"/>
  <c r="AJ36" i="15"/>
  <c r="AN36" i="15"/>
  <c r="AE36" i="15"/>
  <c r="AP36" i="15"/>
  <c r="AC36" i="15"/>
  <c r="Z36" i="15"/>
  <c r="AF36" i="15"/>
  <c r="BH34" i="15"/>
  <c r="BF35" i="15"/>
  <c r="AS36" i="15"/>
  <c r="CI36" i="15" s="1"/>
  <c r="CH36" i="15"/>
  <c r="BB33" i="15"/>
  <c r="BF33" i="15"/>
  <c r="BI33" i="15"/>
  <c r="BA33" i="15"/>
  <c r="BM33" i="15"/>
  <c r="BM34" i="15"/>
  <c r="AW34" i="15"/>
  <c r="BJ33" i="15"/>
  <c r="BD35" i="15"/>
  <c r="BG35" i="15"/>
  <c r="AY33" i="15"/>
  <c r="BG34" i="15"/>
  <c r="BE34" i="15"/>
  <c r="BI35" i="15"/>
  <c r="BK34" i="15"/>
  <c r="BG33" i="15"/>
  <c r="BB35" i="15"/>
  <c r="AY34" i="15"/>
  <c r="AX35" i="15"/>
  <c r="BN37" i="15"/>
  <c r="W38" i="15"/>
  <c r="AR37" i="15"/>
  <c r="AS37" i="15" s="1"/>
  <c r="AZ34" i="15"/>
  <c r="AV34" i="15"/>
  <c r="BC35" i="15"/>
  <c r="BJ35" i="15"/>
  <c r="AV35" i="15"/>
  <c r="BK33" i="15"/>
  <c r="CP33" i="15"/>
  <c r="BH33" i="15"/>
  <c r="AX33" i="15"/>
  <c r="AX34" i="15"/>
  <c r="AY35" i="15"/>
  <c r="BC34" i="15"/>
  <c r="AW35" i="15"/>
  <c r="BA34" i="15"/>
  <c r="BH35" i="15"/>
  <c r="CQ33" i="15"/>
  <c r="BL34" i="15"/>
  <c r="BM35" i="15"/>
  <c r="BB34" i="15"/>
  <c r="BE33" i="15"/>
  <c r="BD34" i="15"/>
  <c r="BC33" i="15"/>
  <c r="AW33" i="15"/>
  <c r="BE35" i="15"/>
  <c r="BA35" i="15"/>
  <c r="BK35" i="15"/>
  <c r="AG34" i="11"/>
  <c r="AE34" i="11"/>
  <c r="AN34" i="11"/>
  <c r="AM34" i="11"/>
  <c r="AD34" i="11"/>
  <c r="Z34" i="11"/>
  <c r="AQ34" i="11"/>
  <c r="AH34" i="11"/>
  <c r="AK34" i="11"/>
  <c r="AL34" i="11"/>
  <c r="AB34" i="11"/>
  <c r="AI34" i="11"/>
  <c r="AC34" i="11"/>
  <c r="AP34" i="11"/>
  <c r="AF34" i="11"/>
  <c r="AO34" i="11"/>
  <c r="AA34" i="11"/>
  <c r="AJ34" i="11"/>
  <c r="CO33" i="11"/>
  <c r="W36" i="11"/>
  <c r="AR35" i="11"/>
  <c r="AS35" i="11" s="1"/>
  <c r="BN35" i="11"/>
  <c r="AX32" i="11"/>
  <c r="BF32" i="11"/>
  <c r="AW31" i="11"/>
  <c r="BA31" i="11"/>
  <c r="AZ31" i="11"/>
  <c r="BE30" i="11"/>
  <c r="BG31" i="11"/>
  <c r="AY30" i="11"/>
  <c r="BB31" i="11"/>
  <c r="BG32" i="11"/>
  <c r="BH31" i="11"/>
  <c r="BJ31" i="11"/>
  <c r="CQ30" i="11"/>
  <c r="BF30" i="11"/>
  <c r="AV31" i="11"/>
  <c r="BI32" i="11"/>
  <c r="AW32" i="11"/>
  <c r="BH30" i="11"/>
  <c r="BF31" i="11"/>
  <c r="BC32" i="11"/>
  <c r="BJ30" i="11"/>
  <c r="BB32" i="11"/>
  <c r="BD30" i="11"/>
  <c r="BA30" i="11"/>
  <c r="CP30" i="11"/>
  <c r="BA32" i="11"/>
  <c r="BL32" i="11"/>
  <c r="AV30" i="11"/>
  <c r="BL31" i="11"/>
  <c r="BK31" i="11"/>
  <c r="BL30" i="11"/>
  <c r="BM30" i="11"/>
  <c r="BJ32" i="11"/>
  <c r="BD31" i="11"/>
  <c r="BC30" i="11"/>
  <c r="BE31" i="11"/>
  <c r="BM31" i="11"/>
  <c r="BM32" i="11"/>
  <c r="BE32" i="11"/>
  <c r="AY32" i="11"/>
  <c r="BD32" i="11"/>
  <c r="AX30" i="11"/>
  <c r="BI31" i="11"/>
  <c r="AV32" i="11"/>
  <c r="BI30" i="11"/>
  <c r="BK30" i="11"/>
  <c r="AZ30" i="11"/>
  <c r="AW30" i="11"/>
  <c r="BC31" i="11"/>
  <c r="BB30" i="11"/>
  <c r="BG30" i="11"/>
  <c r="AX31" i="11"/>
  <c r="AY31" i="11"/>
  <c r="AZ32" i="11"/>
  <c r="BK32" i="11"/>
  <c r="BH32" i="11"/>
  <c r="CE3" i="1"/>
  <c r="AP29" i="30" a="1"/>
  <c r="AQ29" i="30" a="1"/>
  <c r="AE37" i="15" a="1"/>
  <c r="Z37" i="15" a="1"/>
  <c r="CG25" i="30" a="1"/>
  <c r="AH29" i="30" a="1"/>
  <c r="AD37" i="15" a="1"/>
  <c r="BT26" i="30" a="1"/>
  <c r="BR26" i="30" a="1"/>
  <c r="AM34" i="26" a="1"/>
  <c r="AJ28" i="30" a="1"/>
  <c r="AK35" i="20" a="1"/>
  <c r="BW31" i="11" a="1"/>
  <c r="AP28" i="30" a="1"/>
  <c r="AP34" i="26" a="1"/>
  <c r="BZ33" i="15" a="1"/>
  <c r="BR33" i="15" a="1"/>
  <c r="CD31" i="11" a="1"/>
  <c r="AM35" i="11" a="1"/>
  <c r="CA24" i="30" a="1"/>
  <c r="AA35" i="11" a="1"/>
  <c r="CA25" i="30" a="1"/>
  <c r="BQ26" i="30" a="1"/>
  <c r="BR35" i="15" a="1"/>
  <c r="AN29" i="30" a="1"/>
  <c r="AO37" i="15" a="1"/>
  <c r="BY32" i="11" a="1"/>
  <c r="AI35" i="20" a="1"/>
  <c r="AA29" i="30" a="1"/>
  <c r="AD34" i="26" a="1"/>
  <c r="CB26" i="30" a="1"/>
  <c r="BY26" i="30" a="1"/>
  <c r="BS33" i="15" a="1"/>
  <c r="AH34" i="26" a="1"/>
  <c r="AK37" i="15" a="1"/>
  <c r="AM37" i="15" a="1"/>
  <c r="BY30" i="11" a="1"/>
  <c r="CE34" i="15" a="1"/>
  <c r="AB37" i="15" a="1"/>
  <c r="CC26" i="30" a="1"/>
  <c r="CE24" i="30" a="1"/>
  <c r="BP24" i="30" a="1"/>
  <c r="BU25" i="30" a="1"/>
  <c r="AM28" i="30" a="1"/>
  <c r="AI34" i="26" a="1"/>
  <c r="AQ35" i="11" a="1"/>
  <c r="CB32" i="11" a="1"/>
  <c r="CG34" i="15" a="1"/>
  <c r="AM35" i="20" a="1"/>
  <c r="AD28" i="30" a="1"/>
  <c r="AF28" i="30" a="1"/>
  <c r="CE26" i="30" a="1"/>
  <c r="AE34" i="26" a="1"/>
  <c r="CG33" i="15" a="1"/>
  <c r="AG29" i="30" a="1"/>
  <c r="AP35" i="20" a="1"/>
  <c r="BR32" i="11" a="1"/>
  <c r="AJ35" i="20" a="1"/>
  <c r="BZ34" i="15" a="1"/>
  <c r="AN34" i="26" a="1"/>
  <c r="CC33" i="15" a="1"/>
  <c r="BT30" i="11" a="1"/>
  <c r="AG35" i="11" a="1"/>
  <c r="AB35" i="20" a="1"/>
  <c r="BP25" i="30" a="1"/>
  <c r="BS25" i="30" a="1"/>
  <c r="BQ35" i="15" a="1"/>
  <c r="AG34" i="26" a="1"/>
  <c r="CG24" i="30" a="1"/>
  <c r="BV24" i="30" a="1"/>
  <c r="BR31" i="11" a="1"/>
  <c r="BW34" i="15" a="1"/>
  <c r="AG28" i="30" a="1"/>
  <c r="CD34" i="15" a="1"/>
  <c r="BS26" i="30" a="1"/>
  <c r="BQ34" i="15" a="1"/>
  <c r="BQ25" i="30" a="1"/>
  <c r="AB35" i="11" a="1"/>
  <c r="BY34" i="15" a="1"/>
  <c r="BP30" i="11" a="1"/>
  <c r="AL34" i="26" a="1"/>
  <c r="AQ28" i="30" a="1"/>
  <c r="CF35" i="15" a="1"/>
  <c r="AC35" i="20" a="1"/>
  <c r="CF24" i="30" a="1"/>
  <c r="AI28" i="30" a="1"/>
  <c r="BX34" i="15" a="1"/>
  <c r="BU31" i="11" a="1"/>
  <c r="BP32" i="11" a="1"/>
  <c r="AK28" i="30" a="1"/>
  <c r="CG31" i="11" a="1"/>
  <c r="BX24" i="30" a="1"/>
  <c r="AL35" i="20" a="1"/>
  <c r="BV25" i="30" a="1"/>
  <c r="AO35" i="11" a="1"/>
  <c r="BU26" i="30" a="1"/>
  <c r="CG32" i="11" a="1"/>
  <c r="AE28" i="30" a="1"/>
  <c r="BX33" i="15" a="1"/>
  <c r="BX25" i="30" a="1"/>
  <c r="Z35" i="20" a="1"/>
  <c r="CE30" i="11" a="1"/>
  <c r="AH35" i="20" a="1"/>
  <c r="AD35" i="11" a="1"/>
  <c r="BT32" i="11" a="1"/>
  <c r="AO29" i="30" a="1"/>
  <c r="BV32" i="11" a="1"/>
  <c r="CC30" i="11" a="1"/>
  <c r="BV34" i="15" a="1"/>
  <c r="CA33" i="15" a="1"/>
  <c r="CF34" i="15" a="1"/>
  <c r="AE35" i="11" a="1"/>
  <c r="AE29" i="30" a="1"/>
  <c r="AK34" i="26" a="1"/>
  <c r="CG30" i="11" a="1"/>
  <c r="BW25" i="30" a="1"/>
  <c r="AF29" i="30" a="1"/>
  <c r="CA34" i="15" a="1"/>
  <c r="AC35" i="11" a="1"/>
  <c r="AH28" i="30" a="1"/>
  <c r="AQ34" i="26" a="1"/>
  <c r="AB34" i="26" a="1"/>
  <c r="CD35" i="15" a="1"/>
  <c r="BW24" i="30" a="1"/>
  <c r="AF35" i="11" a="1"/>
  <c r="BP34" i="15" a="1"/>
  <c r="CE35" i="15" a="1"/>
  <c r="AH37" i="15" a="1"/>
  <c r="AC34" i="26" a="1"/>
  <c r="AC37" i="15" a="1"/>
  <c r="BT25" i="30" a="1"/>
  <c r="CF25" i="30" a="1"/>
  <c r="AP37" i="15" a="1"/>
  <c r="AC28" i="30" a="1"/>
  <c r="AJ34" i="26" a="1"/>
  <c r="BW32" i="11" a="1"/>
  <c r="AK29" i="30" a="1"/>
  <c r="BS31" i="11" a="1"/>
  <c r="AQ35" i="20" a="1"/>
  <c r="AG35" i="20" a="1"/>
  <c r="AF37" i="15" a="1"/>
  <c r="BZ25" i="30" a="1"/>
  <c r="CB25" i="30" a="1"/>
  <c r="BT35" i="15" a="1"/>
  <c r="CA31" i="11" a="1"/>
  <c r="AA34" i="26" a="1"/>
  <c r="CB35" i="15" a="1"/>
  <c r="BT34" i="15" a="1"/>
  <c r="AI37" i="15" a="1"/>
  <c r="Z35" i="11" a="1"/>
  <c r="BU34" i="15" a="1"/>
  <c r="AN28" i="30" a="1"/>
  <c r="AK35" i="11" a="1"/>
  <c r="AA35" i="20" a="1"/>
  <c r="AQ37" i="15" a="1"/>
  <c r="CE31" i="11" a="1"/>
  <c r="CF26" i="30" a="1"/>
  <c r="CA35" i="15" a="1"/>
  <c r="CC25" i="30" a="1"/>
  <c r="AB29" i="30" a="1"/>
  <c r="BS34" i="15" a="1"/>
  <c r="BW33" i="15" a="1"/>
  <c r="AI35" i="11" a="1"/>
  <c r="AO35" i="20" a="1"/>
  <c r="BS32" i="11" a="1"/>
  <c r="BQ33" i="15" a="1"/>
  <c r="CC24" i="30" a="1"/>
  <c r="BP31" i="11" a="1"/>
  <c r="CD30" i="11" a="1"/>
  <c r="BZ24" i="30" a="1"/>
  <c r="CB34" i="15" a="1"/>
  <c r="BQ32" i="11" a="1"/>
  <c r="CE32" i="11" a="1"/>
  <c r="BQ24" i="30" a="1"/>
  <c r="CD24" i="30" a="1"/>
  <c r="BZ35" i="15" a="1"/>
  <c r="AO34" i="26" a="1"/>
  <c r="CC34" i="15" a="1"/>
  <c r="CG26" i="30" a="1"/>
  <c r="AJ29" i="30" a="1"/>
  <c r="AL37" i="15" a="1"/>
  <c r="AL28" i="30" a="1"/>
  <c r="AJ37" i="15" a="1"/>
  <c r="Z28" i="30" a="1"/>
  <c r="AO28" i="30" a="1"/>
  <c r="AN35" i="20" a="1"/>
  <c r="AG37" i="15" a="1"/>
  <c r="AL35" i="11" a="1"/>
  <c r="AA37" i="15" a="1"/>
  <c r="Z34" i="26" a="1"/>
  <c r="BT31" i="11" a="1"/>
  <c r="AD35" i="20" a="1"/>
  <c r="BX32" i="11" a="1"/>
  <c r="CD25" i="30" a="1"/>
  <c r="CF31" i="11" a="1"/>
  <c r="AI29" i="30" a="1"/>
  <c r="BP35" i="15" a="1"/>
  <c r="AN35" i="11" a="1"/>
  <c r="BR24" i="30" a="1"/>
  <c r="CE33" i="15" a="1"/>
  <c r="AL29" i="30" a="1"/>
  <c r="AA28" i="30" a="1"/>
  <c r="AC29" i="30" a="1"/>
  <c r="BU35" i="15" a="1"/>
  <c r="BR34" i="15" a="1"/>
  <c r="CD32" i="11" a="1"/>
  <c r="CA26" i="30" a="1"/>
  <c r="AN37" i="15" a="1"/>
  <c r="AP35" i="11" a="1"/>
  <c r="AD29" i="30" a="1"/>
  <c r="BY31" i="11" a="1"/>
  <c r="BX30" i="11" a="1"/>
  <c r="AJ35" i="11" a="1"/>
  <c r="AB28" i="30" a="1"/>
  <c r="AH35" i="11" a="1"/>
  <c r="AF35" i="20" a="1"/>
  <c r="BR25" i="30" a="1"/>
  <c r="BQ30" i="11" a="1"/>
  <c r="BV31" i="11" a="1"/>
  <c r="AF34" i="26" a="1"/>
  <c r="AE35" i="20" a="1"/>
  <c r="BY33" i="15" a="1"/>
  <c r="BZ30" i="11" a="1"/>
  <c r="BS35" i="15" a="1"/>
  <c r="AM29" i="30" a="1"/>
  <c r="BU33" i="15" a="1"/>
  <c r="BU24" i="30" a="1"/>
  <c r="BV26" i="30" a="1"/>
  <c r="BP33" i="15" a="1"/>
  <c r="BY24" i="30" a="1"/>
  <c r="CG35" i="15" a="1"/>
  <c r="CB30" i="11" a="1"/>
  <c r="BY25" i="30" a="1"/>
  <c r="CF30" i="11" a="1"/>
  <c r="CB24" i="30" a="1"/>
  <c r="CC32" i="11" a="1"/>
  <c r="BS24" i="30" a="1"/>
  <c r="CD33" i="15" a="1"/>
  <c r="CA32" i="11" a="1"/>
  <c r="BX31" i="11" a="1"/>
  <c r="BW26" i="30" a="1"/>
  <c r="CB31" i="11" a="1"/>
  <c r="BP26" i="30" a="1"/>
  <c r="BU30" i="11" a="1"/>
  <c r="BT33" i="15" a="1"/>
  <c r="BU32" i="11" a="1"/>
  <c r="BZ26" i="30" a="1"/>
  <c r="CD26" i="30" a="1"/>
  <c r="CC35" i="15" a="1"/>
  <c r="CB33" i="15" a="1"/>
  <c r="BY35" i="15" a="1"/>
  <c r="BS30" i="11" a="1"/>
  <c r="CE25" i="30" a="1"/>
  <c r="BZ32" i="11" a="1"/>
  <c r="BR30" i="11" a="1"/>
  <c r="BV30" i="11" a="1"/>
  <c r="BX26" i="30" a="1"/>
  <c r="BT24" i="30" a="1"/>
  <c r="CF33" i="15" a="1"/>
  <c r="BV33" i="15" a="1"/>
  <c r="BX35" i="15" a="1"/>
  <c r="BW35" i="15" a="1"/>
  <c r="BQ31" i="11" a="1"/>
  <c r="BZ31" i="11" a="1"/>
  <c r="CF32" i="11" a="1"/>
  <c r="BW30" i="11" a="1"/>
  <c r="CA30" i="11" a="1"/>
  <c r="BV35" i="15" a="1"/>
  <c r="CC31" i="11" a="1"/>
  <c r="AF29" i="30" l="1"/>
  <c r="AD29" i="30"/>
  <c r="AO29" i="30"/>
  <c r="AL29" i="30"/>
  <c r="AH29" i="30"/>
  <c r="AC29" i="30"/>
  <c r="AA29" i="30"/>
  <c r="AE29" i="30"/>
  <c r="AG29" i="30"/>
  <c r="AK29" i="30"/>
  <c r="AB29" i="30"/>
  <c r="AJ29" i="30"/>
  <c r="AM29" i="30"/>
  <c r="AQ29" i="30"/>
  <c r="AP29" i="30"/>
  <c r="AN29" i="30"/>
  <c r="AI29" i="30"/>
  <c r="W30" i="30"/>
  <c r="CR24" i="30"/>
  <c r="BX26" i="30"/>
  <c r="CC26" i="30"/>
  <c r="CA25" i="30"/>
  <c r="BZ25" i="30"/>
  <c r="BW25" i="30"/>
  <c r="BZ24" i="30"/>
  <c r="CA24" i="30"/>
  <c r="CC25" i="30"/>
  <c r="CE26" i="30"/>
  <c r="AO28" i="30"/>
  <c r="AD28" i="30"/>
  <c r="AQ28" i="30"/>
  <c r="CE25" i="30"/>
  <c r="BV24" i="30"/>
  <c r="AB28" i="30"/>
  <c r="BQ24" i="30"/>
  <c r="CD24" i="30"/>
  <c r="BT24" i="30"/>
  <c r="BZ26" i="30"/>
  <c r="BY25" i="30"/>
  <c r="AF28" i="30"/>
  <c r="AL28" i="30"/>
  <c r="BT26" i="30"/>
  <c r="CD26" i="30"/>
  <c r="BX25" i="30"/>
  <c r="AH28" i="30"/>
  <c r="BY24" i="30"/>
  <c r="BX24" i="30"/>
  <c r="BS24" i="30"/>
  <c r="CB26" i="30"/>
  <c r="BR25" i="30"/>
  <c r="AJ28" i="30"/>
  <c r="AP28" i="30"/>
  <c r="BU26" i="30"/>
  <c r="CF26" i="30"/>
  <c r="CF25" i="30"/>
  <c r="BW24" i="30"/>
  <c r="CF24" i="30"/>
  <c r="BV25" i="30"/>
  <c r="AN28" i="30"/>
  <c r="AA28" i="30"/>
  <c r="BS25" i="30"/>
  <c r="CD25" i="30"/>
  <c r="BP24" i="30"/>
  <c r="BV26" i="30"/>
  <c r="CB24" i="30"/>
  <c r="BU24" i="30"/>
  <c r="BP26" i="30"/>
  <c r="BU25" i="30"/>
  <c r="AC28" i="30"/>
  <c r="AE28" i="30"/>
  <c r="BP25" i="30"/>
  <c r="CG25" i="30"/>
  <c r="BS26" i="30"/>
  <c r="BR26" i="30"/>
  <c r="CC24" i="30"/>
  <c r="BR24" i="30"/>
  <c r="CG26" i="30"/>
  <c r="BQ25" i="30"/>
  <c r="AG28" i="30"/>
  <c r="AI28" i="30"/>
  <c r="BQ26" i="30"/>
  <c r="CB25" i="30"/>
  <c r="BY26" i="30"/>
  <c r="CG24" i="30"/>
  <c r="CE24" i="30"/>
  <c r="CA26" i="30"/>
  <c r="BT25" i="30"/>
  <c r="AK28" i="30"/>
  <c r="Z28" i="30"/>
  <c r="AM28" i="30"/>
  <c r="BW26" i="30"/>
  <c r="BN29" i="30"/>
  <c r="CO27" i="30"/>
  <c r="BH33" i="26"/>
  <c r="BC31" i="26"/>
  <c r="BG31" i="26"/>
  <c r="BE33" i="26"/>
  <c r="BM31" i="26"/>
  <c r="BE32" i="26"/>
  <c r="AG34" i="26"/>
  <c r="AI34" i="26"/>
  <c r="AC34" i="26"/>
  <c r="AD34" i="26"/>
  <c r="AF34" i="26"/>
  <c r="AK34" i="26"/>
  <c r="AB34" i="26"/>
  <c r="AH34" i="26"/>
  <c r="AJ34" i="26"/>
  <c r="AO34" i="26"/>
  <c r="AL34" i="26"/>
  <c r="AN34" i="26"/>
  <c r="AQ34" i="26"/>
  <c r="Z34" i="26"/>
  <c r="AP34" i="26"/>
  <c r="AA34" i="26"/>
  <c r="AE34" i="26"/>
  <c r="AM34" i="26"/>
  <c r="AW31" i="26"/>
  <c r="AV31" i="26"/>
  <c r="AX32" i="26"/>
  <c r="BM32" i="26"/>
  <c r="AX33" i="26"/>
  <c r="BK33" i="26"/>
  <c r="BD31" i="26"/>
  <c r="BI32" i="26"/>
  <c r="AY31" i="26"/>
  <c r="BL32" i="26"/>
  <c r="AZ33" i="26"/>
  <c r="BG33" i="26"/>
  <c r="BB32" i="26"/>
  <c r="CP31" i="26"/>
  <c r="BA31" i="26"/>
  <c r="BH32" i="26"/>
  <c r="BK32" i="26"/>
  <c r="AV33" i="26"/>
  <c r="BE31" i="26"/>
  <c r="BA33" i="26"/>
  <c r="BA32" i="26"/>
  <c r="BB31" i="26"/>
  <c r="AX31" i="26"/>
  <c r="BG32" i="26"/>
  <c r="CQ31" i="26"/>
  <c r="BM33" i="26"/>
  <c r="AY33" i="26"/>
  <c r="BJ32" i="26"/>
  <c r="BL31" i="26"/>
  <c r="BD32" i="26"/>
  <c r="CH34" i="26"/>
  <c r="AS34" i="26"/>
  <c r="CI34" i="26" s="1"/>
  <c r="BJ31" i="26"/>
  <c r="BH31" i="26"/>
  <c r="BF33" i="26"/>
  <c r="BL33" i="26"/>
  <c r="AW32" i="26"/>
  <c r="AV32" i="26"/>
  <c r="AZ31" i="26"/>
  <c r="AZ32" i="26"/>
  <c r="BC32" i="26"/>
  <c r="BD33" i="26"/>
  <c r="BI33" i="26"/>
  <c r="BC33" i="26"/>
  <c r="BK31" i="26"/>
  <c r="BF31" i="26"/>
  <c r="AY32" i="26"/>
  <c r="BI31" i="26"/>
  <c r="BN35" i="26"/>
  <c r="W36" i="26"/>
  <c r="AR35" i="26"/>
  <c r="AS35" i="26" s="1"/>
  <c r="BF32" i="26"/>
  <c r="BB33" i="26"/>
  <c r="BJ33" i="26"/>
  <c r="AW33" i="26"/>
  <c r="AK35" i="20"/>
  <c r="AB35" i="20"/>
  <c r="AO35" i="20"/>
  <c r="Z35" i="20"/>
  <c r="AJ35" i="20"/>
  <c r="AD35" i="20"/>
  <c r="AE35" i="20"/>
  <c r="AN35" i="20"/>
  <c r="AP35" i="20"/>
  <c r="AH35" i="20"/>
  <c r="AI35" i="20"/>
  <c r="AL35" i="20"/>
  <c r="AM35" i="20"/>
  <c r="AF35" i="20"/>
  <c r="AC35" i="20"/>
  <c r="AQ35" i="20"/>
  <c r="AA35" i="20"/>
  <c r="AG35" i="20"/>
  <c r="CL30" i="20"/>
  <c r="CM30" i="20" s="1"/>
  <c r="AR36" i="20"/>
  <c r="W37" i="20"/>
  <c r="BN36" i="20"/>
  <c r="BZ34" i="15"/>
  <c r="CF35" i="15"/>
  <c r="CD34" i="15"/>
  <c r="BX33" i="15"/>
  <c r="CF33" i="15"/>
  <c r="BT33" i="15"/>
  <c r="CC34" i="15"/>
  <c r="BP33" i="15"/>
  <c r="BT35" i="15"/>
  <c r="BQ33" i="15"/>
  <c r="CB35" i="15"/>
  <c r="AC37" i="15"/>
  <c r="AI37" i="15"/>
  <c r="CE34" i="15"/>
  <c r="BQ34" i="15"/>
  <c r="BW33" i="15"/>
  <c r="BU34" i="15"/>
  <c r="CE33" i="15"/>
  <c r="AG37" i="15"/>
  <c r="Z37" i="15"/>
  <c r="AM37" i="15"/>
  <c r="CC35" i="15"/>
  <c r="CG34" i="15"/>
  <c r="BX34" i="15"/>
  <c r="BQ35" i="15"/>
  <c r="BP35" i="15"/>
  <c r="AD37" i="15"/>
  <c r="AQ37" i="15"/>
  <c r="BY34" i="15"/>
  <c r="CG33" i="15"/>
  <c r="BY33" i="15"/>
  <c r="BW34" i="15"/>
  <c r="CD35" i="15"/>
  <c r="AO37" i="15"/>
  <c r="AH37" i="15"/>
  <c r="CA34" i="15"/>
  <c r="BU33" i="15"/>
  <c r="BZ35" i="15"/>
  <c r="BV34" i="15"/>
  <c r="BS35" i="15"/>
  <c r="BW35" i="15"/>
  <c r="AF37" i="15"/>
  <c r="AL37" i="15"/>
  <c r="BR35" i="15"/>
  <c r="BS33" i="15"/>
  <c r="CC33" i="15"/>
  <c r="CB34" i="15"/>
  <c r="CE35" i="15"/>
  <c r="CG35" i="15"/>
  <c r="BR34" i="15"/>
  <c r="BP34" i="15"/>
  <c r="AJ37" i="15"/>
  <c r="AP37" i="15"/>
  <c r="BS34" i="15"/>
  <c r="CA35" i="15"/>
  <c r="BZ33" i="15"/>
  <c r="BU35" i="15"/>
  <c r="CF34" i="15"/>
  <c r="BR33" i="15"/>
  <c r="BT34" i="15"/>
  <c r="AK37" i="15"/>
  <c r="AA37" i="15"/>
  <c r="BV35" i="15"/>
  <c r="BX35" i="15"/>
  <c r="BV33" i="15"/>
  <c r="BY35" i="15"/>
  <c r="CB33" i="15"/>
  <c r="AN37" i="15"/>
  <c r="AB37" i="15"/>
  <c r="AE37" i="15"/>
  <c r="CA33" i="15"/>
  <c r="CD33" i="15"/>
  <c r="W39" i="15"/>
  <c r="AR38" i="15"/>
  <c r="AS38" i="15" s="1"/>
  <c r="BN38" i="15"/>
  <c r="CO36" i="15"/>
  <c r="CR33" i="15"/>
  <c r="AQ35" i="11"/>
  <c r="Z35" i="11"/>
  <c r="BQ31" i="11"/>
  <c r="BR32" i="11"/>
  <c r="AK35" i="11"/>
  <c r="AB35" i="11"/>
  <c r="AG35" i="11"/>
  <c r="AD35" i="11"/>
  <c r="AL35" i="11"/>
  <c r="AF35" i="11"/>
  <c r="AO35" i="11"/>
  <c r="AA35" i="11"/>
  <c r="AJ35" i="11"/>
  <c r="AH35" i="11"/>
  <c r="AC35" i="11"/>
  <c r="AE35" i="11"/>
  <c r="AN35" i="11"/>
  <c r="AM35" i="11"/>
  <c r="BZ32" i="11"/>
  <c r="AP35" i="11"/>
  <c r="AI35" i="11"/>
  <c r="AR36" i="11"/>
  <c r="BN36" i="11"/>
  <c r="W37" i="11"/>
  <c r="BY30" i="11"/>
  <c r="BT31" i="11"/>
  <c r="BU31" i="11"/>
  <c r="BS30" i="11"/>
  <c r="CA31" i="11"/>
  <c r="CR30" i="11"/>
  <c r="CB32" i="11"/>
  <c r="BU30" i="11"/>
  <c r="BT30" i="11"/>
  <c r="CF30" i="11"/>
  <c r="BX30" i="11"/>
  <c r="BP31" i="11"/>
  <c r="BT32" i="11"/>
  <c r="CE30" i="11"/>
  <c r="CG32" i="11"/>
  <c r="CE31" i="11"/>
  <c r="BV32" i="11"/>
  <c r="BZ30" i="11"/>
  <c r="CG30" i="11"/>
  <c r="CE32" i="11"/>
  <c r="BY31" i="11"/>
  <c r="BW32" i="11"/>
  <c r="BW30" i="11"/>
  <c r="CF32" i="11"/>
  <c r="BZ31" i="11"/>
  <c r="CB31" i="11"/>
  <c r="BQ30" i="11"/>
  <c r="CC32" i="11"/>
  <c r="BY32" i="11"/>
  <c r="CG31" i="11"/>
  <c r="CD30" i="11"/>
  <c r="BP32" i="11"/>
  <c r="CD31" i="11"/>
  <c r="CC31" i="11"/>
  <c r="BV30" i="11"/>
  <c r="BR30" i="11"/>
  <c r="BX31" i="11"/>
  <c r="BU32" i="11"/>
  <c r="CB30" i="11"/>
  <c r="CA32" i="11"/>
  <c r="BS32" i="11"/>
  <c r="BS31" i="11"/>
  <c r="CC30" i="11"/>
  <c r="CF31" i="11"/>
  <c r="BR31" i="11"/>
  <c r="BP30" i="11"/>
  <c r="CA30" i="11"/>
  <c r="BW31" i="11"/>
  <c r="BX32" i="11"/>
  <c r="CD32" i="11"/>
  <c r="BQ32" i="11"/>
  <c r="BV31" i="11"/>
  <c r="BL3" i="1"/>
  <c r="AF35" i="26" a="1"/>
  <c r="AD38" i="15" a="1"/>
  <c r="AC38" i="15" a="1"/>
  <c r="AE38" i="15" a="1"/>
  <c r="CD32" i="26" a="1"/>
  <c r="AK35" i="26" a="1"/>
  <c r="CE33" i="26" a="1"/>
  <c r="AJ36" i="20" a="1"/>
  <c r="AD36" i="20" a="1"/>
  <c r="AG36" i="11" a="1"/>
  <c r="AK36" i="11" a="1"/>
  <c r="AN35" i="26" a="1"/>
  <c r="AF36" i="11" a="1"/>
  <c r="BU31" i="26" a="1"/>
  <c r="BR31" i="26" a="1"/>
  <c r="CF33" i="26" a="1"/>
  <c r="AE36" i="11" a="1"/>
  <c r="AB36" i="11" a="1"/>
  <c r="AD36" i="11" a="1"/>
  <c r="AH36" i="11" a="1"/>
  <c r="AB36" i="20" a="1"/>
  <c r="AL35" i="26" a="1"/>
  <c r="AP38" i="15" a="1"/>
  <c r="AQ36" i="20" a="1"/>
  <c r="CE31" i="26" a="1"/>
  <c r="AA38" i="15" a="1"/>
  <c r="AJ38" i="15" a="1"/>
  <c r="AM35" i="26" a="1"/>
  <c r="AJ36" i="11" a="1"/>
  <c r="AA35" i="26" a="1"/>
  <c r="BR33" i="26" a="1"/>
  <c r="CC31" i="26" a="1"/>
  <c r="BY32" i="26" a="1"/>
  <c r="AI36" i="11" a="1"/>
  <c r="BX31" i="26" a="1"/>
  <c r="BT32" i="26" a="1"/>
  <c r="BQ31" i="26" a="1"/>
  <c r="AG35" i="26" a="1"/>
  <c r="AP36" i="20" a="1"/>
  <c r="BZ32" i="26" a="1"/>
  <c r="AJ35" i="26" a="1"/>
  <c r="AD35" i="26" a="1"/>
  <c r="AO36" i="20" a="1"/>
  <c r="AI35" i="26" a="1"/>
  <c r="BQ32" i="26" a="1"/>
  <c r="BW33" i="26" a="1"/>
  <c r="AI36" i="20" a="1"/>
  <c r="AF36" i="20" a="1"/>
  <c r="Z38" i="15" a="1"/>
  <c r="BQ33" i="26" a="1"/>
  <c r="AL38" i="15" a="1"/>
  <c r="AP35" i="26" a="1"/>
  <c r="BZ31" i="26" a="1"/>
  <c r="CG32" i="26" a="1"/>
  <c r="CA33" i="26" a="1"/>
  <c r="AM36" i="11" a="1"/>
  <c r="Z29" i="30" a="1"/>
  <c r="CB33" i="26" a="1"/>
  <c r="AM38" i="15" a="1"/>
  <c r="BP32" i="26" a="1"/>
  <c r="AG36" i="20" a="1"/>
  <c r="CC32" i="26" a="1"/>
  <c r="AO38" i="15" a="1"/>
  <c r="Z30" i="30" a="1"/>
  <c r="CD31" i="26" a="1"/>
  <c r="AA36" i="11" a="1"/>
  <c r="AE35" i="26" a="1"/>
  <c r="Z36" i="20" a="1"/>
  <c r="AI38" i="15" a="1"/>
  <c r="AQ38" i="15" a="1"/>
  <c r="BS31" i="26" a="1"/>
  <c r="CF3" i="1" a="1"/>
  <c r="AQ35" i="26" a="1"/>
  <c r="AN36" i="20" a="1"/>
  <c r="BV31" i="26" a="1"/>
  <c r="AH35" i="26" a="1"/>
  <c r="AF38" i="15" a="1"/>
  <c r="AM36" i="20" a="1"/>
  <c r="BV33" i="26" a="1"/>
  <c r="BV32" i="26" a="1"/>
  <c r="CD33" i="26" a="1"/>
  <c r="AE36" i="20" a="1"/>
  <c r="AC36" i="11" a="1"/>
  <c r="AK38" i="15" a="1"/>
  <c r="AP36" i="11" a="1"/>
  <c r="AG38" i="15" a="1"/>
  <c r="AO36" i="11" a="1"/>
  <c r="BY33" i="26" a="1"/>
  <c r="BW32" i="26" a="1"/>
  <c r="BX33" i="26" a="1"/>
  <c r="BT31" i="26" a="1"/>
  <c r="AL36" i="20" a="1"/>
  <c r="CF31" i="26" a="1"/>
  <c r="AO35" i="26" a="1"/>
  <c r="AN38" i="15" a="1"/>
  <c r="CA32" i="26" a="1"/>
  <c r="AH38" i="15" a="1"/>
  <c r="CE32" i="26" a="1"/>
  <c r="AB38" i="15" a="1"/>
  <c r="AB35" i="26" a="1"/>
  <c r="BX32" i="26" a="1"/>
  <c r="Z35" i="26" a="1"/>
  <c r="AK36" i="20" a="1"/>
  <c r="BS32" i="26" a="1"/>
  <c r="CG31" i="26" a="1"/>
  <c r="BU33" i="26" a="1"/>
  <c r="Z36" i="11" a="1"/>
  <c r="CB32" i="26" a="1"/>
  <c r="AQ36" i="11" a="1"/>
  <c r="AN36" i="11" a="1"/>
  <c r="AC35" i="26" a="1"/>
  <c r="AH36" i="20" a="1"/>
  <c r="AA36" i="20" a="1"/>
  <c r="AL36" i="11" a="1"/>
  <c r="AC36" i="20" a="1"/>
  <c r="BU32" i="26" a="1"/>
  <c r="BP31" i="26" a="1"/>
  <c r="BR32" i="26" a="1"/>
  <c r="CC33" i="26" a="1"/>
  <c r="CF32" i="26" a="1"/>
  <c r="CB31" i="26" a="1"/>
  <c r="BY31" i="26" a="1"/>
  <c r="BW31" i="26" a="1"/>
  <c r="CA31" i="26" a="1"/>
  <c r="BZ33" i="26" a="1"/>
  <c r="BT33" i="26" a="1"/>
  <c r="BP33" i="26" a="1"/>
  <c r="BS33" i="26" a="1"/>
  <c r="CG33" i="26" a="1"/>
  <c r="Z30" i="30" l="1"/>
  <c r="BN30" i="30"/>
  <c r="CL21" i="30"/>
  <c r="CM21" i="30" s="1"/>
  <c r="Z29" i="30"/>
  <c r="CL24" i="30"/>
  <c r="CM24" i="30" s="1"/>
  <c r="AR32" i="30"/>
  <c r="BN32" i="30"/>
  <c r="W33" i="30"/>
  <c r="BW31" i="26"/>
  <c r="CB33" i="26"/>
  <c r="BY33" i="26"/>
  <c r="BY32" i="26"/>
  <c r="CG31" i="26"/>
  <c r="CA31" i="26"/>
  <c r="CR31" i="26"/>
  <c r="AO35" i="26"/>
  <c r="AE35" i="26"/>
  <c r="AB35" i="26"/>
  <c r="Z35" i="26"/>
  <c r="AI35" i="26"/>
  <c r="CE31" i="26"/>
  <c r="BQ32" i="26"/>
  <c r="BR31" i="26"/>
  <c r="BU31" i="26"/>
  <c r="BX31" i="26"/>
  <c r="BZ31" i="26"/>
  <c r="AF35" i="26"/>
  <c r="AD35" i="26"/>
  <c r="AM35" i="26"/>
  <c r="BW33" i="26"/>
  <c r="CF33" i="26"/>
  <c r="BX32" i="26"/>
  <c r="BV31" i="26"/>
  <c r="CE33" i="26"/>
  <c r="BP32" i="26"/>
  <c r="AQ35" i="26"/>
  <c r="CC33" i="26"/>
  <c r="BZ33" i="26"/>
  <c r="CF31" i="26"/>
  <c r="BU32" i="26"/>
  <c r="BV32" i="26"/>
  <c r="BR33" i="26"/>
  <c r="BZ32" i="26"/>
  <c r="AH35" i="26"/>
  <c r="AN35" i="26"/>
  <c r="AL35" i="26"/>
  <c r="BX33" i="26"/>
  <c r="CB31" i="26"/>
  <c r="CD32" i="26"/>
  <c r="BU33" i="26"/>
  <c r="CA33" i="26"/>
  <c r="CG32" i="26"/>
  <c r="CB32" i="26"/>
  <c r="BQ33" i="26"/>
  <c r="AP35" i="26"/>
  <c r="AG35" i="26"/>
  <c r="BW32" i="26"/>
  <c r="CD31" i="26"/>
  <c r="BS33" i="26"/>
  <c r="BY31" i="26"/>
  <c r="BT33" i="26"/>
  <c r="BR32" i="26"/>
  <c r="CA32" i="26"/>
  <c r="AJ35" i="26"/>
  <c r="CD33" i="26"/>
  <c r="AK35" i="26"/>
  <c r="AC35" i="26"/>
  <c r="CC31" i="26"/>
  <c r="BT32" i="26"/>
  <c r="CG33" i="26"/>
  <c r="BP33" i="26"/>
  <c r="CF32" i="26"/>
  <c r="BP31" i="26"/>
  <c r="CC32" i="26"/>
  <c r="BV33" i="26"/>
  <c r="AA35" i="26"/>
  <c r="BS32" i="26"/>
  <c r="BT31" i="26"/>
  <c r="CE32" i="26"/>
  <c r="BS31" i="26"/>
  <c r="BQ31" i="26"/>
  <c r="CO34" i="26"/>
  <c r="BN36" i="26"/>
  <c r="W37" i="26"/>
  <c r="AR36" i="26"/>
  <c r="AS36" i="26" s="1"/>
  <c r="BM35" i="20"/>
  <c r="CP33" i="20"/>
  <c r="BJ35" i="20"/>
  <c r="BI34" i="20"/>
  <c r="BD34" i="20"/>
  <c r="BD33" i="20"/>
  <c r="BK34" i="20"/>
  <c r="BB33" i="20"/>
  <c r="AI36" i="20"/>
  <c r="Z36" i="20"/>
  <c r="AM36" i="20"/>
  <c r="AN36" i="20"/>
  <c r="AJ36" i="20"/>
  <c r="AP36" i="20"/>
  <c r="AQ36" i="20"/>
  <c r="AC36" i="20"/>
  <c r="AL36" i="20"/>
  <c r="AG36" i="20"/>
  <c r="AD36" i="20"/>
  <c r="AK36" i="20"/>
  <c r="AH36" i="20"/>
  <c r="AB36" i="20"/>
  <c r="AO36" i="20"/>
  <c r="AE36" i="20"/>
  <c r="AA36" i="20"/>
  <c r="AF36" i="20"/>
  <c r="BA35" i="20"/>
  <c r="BH34" i="20"/>
  <c r="AS36" i="20"/>
  <c r="CI36" i="20" s="1"/>
  <c r="CH36" i="20"/>
  <c r="CQ33" i="20"/>
  <c r="BM33" i="20"/>
  <c r="BE33" i="20"/>
  <c r="BB35" i="20"/>
  <c r="AZ35" i="20"/>
  <c r="BH33" i="20"/>
  <c r="AX34" i="20"/>
  <c r="AV33" i="20"/>
  <c r="AZ34" i="20"/>
  <c r="AW33" i="20"/>
  <c r="BC33" i="20"/>
  <c r="BI35" i="20"/>
  <c r="BF35" i="20"/>
  <c r="BJ34" i="20"/>
  <c r="BA34" i="20"/>
  <c r="BF34" i="20"/>
  <c r="BE34" i="20"/>
  <c r="BH35" i="20"/>
  <c r="AV35" i="20"/>
  <c r="BK33" i="20"/>
  <c r="AY33" i="20"/>
  <c r="BG33" i="20"/>
  <c r="AY35" i="20"/>
  <c r="AV34" i="20"/>
  <c r="BJ33" i="20"/>
  <c r="BF33" i="20"/>
  <c r="BK35" i="20"/>
  <c r="BI33" i="20"/>
  <c r="BA33" i="20"/>
  <c r="BG34" i="20"/>
  <c r="AY34" i="20"/>
  <c r="BC35" i="20"/>
  <c r="BD35" i="20"/>
  <c r="AX35" i="20"/>
  <c r="BB34" i="20"/>
  <c r="BM34" i="20"/>
  <c r="BC34" i="20"/>
  <c r="BN37" i="20"/>
  <c r="W38" i="20"/>
  <c r="AR37" i="20"/>
  <c r="AS37" i="20" s="1"/>
  <c r="BE35" i="20"/>
  <c r="AX33" i="20"/>
  <c r="AZ33" i="20"/>
  <c r="BL34" i="20"/>
  <c r="AW34" i="20"/>
  <c r="BL33" i="20"/>
  <c r="AW35" i="20"/>
  <c r="BL35" i="20"/>
  <c r="BG35" i="20"/>
  <c r="CL33" i="15"/>
  <c r="CM33" i="15" s="1"/>
  <c r="AE38" i="15"/>
  <c r="AB38" i="15"/>
  <c r="AD38" i="15"/>
  <c r="AA38" i="15"/>
  <c r="AF38" i="15"/>
  <c r="AM38" i="15"/>
  <c r="AH38" i="15"/>
  <c r="Z38" i="15"/>
  <c r="AK38" i="15"/>
  <c r="AJ38" i="15"/>
  <c r="AG38" i="15"/>
  <c r="AI38" i="15"/>
  <c r="AO38" i="15"/>
  <c r="AQ38" i="15"/>
  <c r="AC38" i="15"/>
  <c r="AP38" i="15"/>
  <c r="AL38" i="15"/>
  <c r="AN38" i="15"/>
  <c r="AR39" i="15"/>
  <c r="W40" i="15"/>
  <c r="BN39" i="15"/>
  <c r="AZ35" i="11"/>
  <c r="BA35" i="11"/>
  <c r="BH34" i="11"/>
  <c r="CP33" i="11"/>
  <c r="BF33" i="11"/>
  <c r="BF34" i="11"/>
  <c r="BK33" i="11"/>
  <c r="BM34" i="11"/>
  <c r="AI36" i="11"/>
  <c r="AJ36" i="11"/>
  <c r="AE36" i="11"/>
  <c r="AF36" i="11"/>
  <c r="AN36" i="11"/>
  <c r="AB36" i="11"/>
  <c r="AO36" i="11"/>
  <c r="AQ36" i="11"/>
  <c r="AH36" i="11"/>
  <c r="Z36" i="11"/>
  <c r="AA36" i="11"/>
  <c r="AC36" i="11"/>
  <c r="AP36" i="11"/>
  <c r="AL36" i="11"/>
  <c r="AG36" i="11"/>
  <c r="AD36" i="11"/>
  <c r="AM36" i="11"/>
  <c r="AK36" i="11"/>
  <c r="AZ34" i="11"/>
  <c r="AV34" i="11"/>
  <c r="AY35" i="11"/>
  <c r="BC34" i="11"/>
  <c r="BG33" i="11"/>
  <c r="BB33" i="11"/>
  <c r="AY34" i="11"/>
  <c r="BL34" i="11"/>
  <c r="BL33" i="11"/>
  <c r="BD35" i="11"/>
  <c r="AX35" i="11"/>
  <c r="BC35" i="11"/>
  <c r="BG34" i="11"/>
  <c r="BK34" i="11"/>
  <c r="BD34" i="11"/>
  <c r="BJ33" i="11"/>
  <c r="BE33" i="11"/>
  <c r="BE35" i="11"/>
  <c r="BF35" i="11"/>
  <c r="BG35" i="11"/>
  <c r="AW34" i="11"/>
  <c r="BJ34" i="11"/>
  <c r="BI34" i="11"/>
  <c r="AS36" i="11"/>
  <c r="CI36" i="11" s="1"/>
  <c r="CH36" i="11"/>
  <c r="AW33" i="11"/>
  <c r="BL35" i="11"/>
  <c r="AW35" i="11"/>
  <c r="BH33" i="11"/>
  <c r="AX34" i="11"/>
  <c r="BE34" i="11"/>
  <c r="BN37" i="11"/>
  <c r="W38" i="11"/>
  <c r="AR37" i="11"/>
  <c r="AS37" i="11" s="1"/>
  <c r="CQ33" i="11"/>
  <c r="BK35" i="11"/>
  <c r="BI33" i="11"/>
  <c r="BB34" i="11"/>
  <c r="AX33" i="11"/>
  <c r="BM33" i="11"/>
  <c r="AY33" i="11"/>
  <c r="BI35" i="11"/>
  <c r="BB35" i="11"/>
  <c r="AV35" i="11"/>
  <c r="AZ33" i="11"/>
  <c r="BA33" i="11"/>
  <c r="BA34" i="11"/>
  <c r="BC33" i="11"/>
  <c r="AV33" i="11"/>
  <c r="BD33" i="11"/>
  <c r="BJ35" i="11"/>
  <c r="BH35" i="11"/>
  <c r="BM35" i="11"/>
  <c r="CL30" i="11"/>
  <c r="CM30" i="11" s="1"/>
  <c r="CF3" i="1"/>
  <c r="BM3" i="1"/>
  <c r="AN39" i="15" a="1"/>
  <c r="AL36" i="26" a="1"/>
  <c r="AN36" i="26" a="1"/>
  <c r="BY33" i="20" a="1"/>
  <c r="AP37" i="11" a="1"/>
  <c r="AH32" i="30" a="1"/>
  <c r="CE35" i="20" a="1"/>
  <c r="AP36" i="26" a="1"/>
  <c r="BS35" i="20" a="1"/>
  <c r="AG32" i="30" a="1"/>
  <c r="CA34" i="11" a="1"/>
  <c r="AQ36" i="26" a="1"/>
  <c r="AH37" i="11" a="1"/>
  <c r="AO37" i="11" a="1"/>
  <c r="AK37" i="20" a="1"/>
  <c r="AF37" i="11" a="1"/>
  <c r="AQ37" i="11" a="1"/>
  <c r="AB32" i="30" a="1"/>
  <c r="AA32" i="30" a="1"/>
  <c r="BR34" i="20" a="1"/>
  <c r="AJ39" i="15" a="1"/>
  <c r="AF37" i="20" a="1"/>
  <c r="BU33" i="11" a="1"/>
  <c r="CB33" i="20" a="1"/>
  <c r="BR34" i="11" a="1"/>
  <c r="BZ34" i="20" a="1"/>
  <c r="CB34" i="20" a="1"/>
  <c r="BS34" i="20" a="1"/>
  <c r="BU34" i="11" a="1"/>
  <c r="AQ37" i="20" a="1"/>
  <c r="AQ32" i="30" a="1"/>
  <c r="BP34" i="20" a="1"/>
  <c r="CG35" i="11" a="1"/>
  <c r="BR35" i="20" a="1"/>
  <c r="AA39" i="15" a="1"/>
  <c r="CD34" i="20" a="1"/>
  <c r="AN37" i="11" a="1"/>
  <c r="CF35" i="20" a="1"/>
  <c r="AH39" i="15" a="1"/>
  <c r="BX33" i="11" a="1"/>
  <c r="AB39" i="15" a="1"/>
  <c r="CE34" i="11" a="1"/>
  <c r="AE39" i="15" a="1"/>
  <c r="AC36" i="26" a="1"/>
  <c r="CG33" i="11" a="1"/>
  <c r="AG39" i="15" a="1"/>
  <c r="AK32" i="30" a="1"/>
  <c r="AF36" i="26" a="1"/>
  <c r="Z32" i="30" a="1"/>
  <c r="CC35" i="11" a="1"/>
  <c r="AM37" i="20" a="1"/>
  <c r="AA37" i="20" a="1"/>
  <c r="CD33" i="20" a="1"/>
  <c r="BQ33" i="20" a="1"/>
  <c r="AI39" i="15" a="1"/>
  <c r="CA33" i="20" a="1"/>
  <c r="BU34" i="20" a="1"/>
  <c r="AM37" i="11" a="1"/>
  <c r="BP33" i="20" a="1"/>
  <c r="CD34" i="11" a="1"/>
  <c r="BW33" i="20" a="1"/>
  <c r="CE34" i="20" a="1"/>
  <c r="Z39" i="15" a="1"/>
  <c r="AN32" i="30" a="1"/>
  <c r="AG36" i="26" a="1"/>
  <c r="AI37" i="11" a="1"/>
  <c r="BQ35" i="20" a="1"/>
  <c r="AD37" i="11" a="1"/>
  <c r="Z37" i="20" a="1"/>
  <c r="AL32" i="30" a="1"/>
  <c r="AD37" i="20" a="1"/>
  <c r="AA37" i="11" a="1"/>
  <c r="AD39" i="15" a="1"/>
  <c r="BV34" i="11" a="1"/>
  <c r="AA36" i="26" a="1"/>
  <c r="AM36" i="26" a="1"/>
  <c r="CF33" i="20" a="1"/>
  <c r="CB33" i="11" a="1"/>
  <c r="AO37" i="20" a="1"/>
  <c r="AE37" i="20" a="1"/>
  <c r="AP32" i="30" a="1"/>
  <c r="AL37" i="11" a="1"/>
  <c r="AI32" i="30" a="1"/>
  <c r="AD32" i="30" a="1"/>
  <c r="BQ34" i="11" a="1"/>
  <c r="BY34" i="20" a="1"/>
  <c r="CD33" i="11" a="1"/>
  <c r="Z37" i="11" a="1"/>
  <c r="AB37" i="20" a="1"/>
  <c r="BX33" i="20" a="1"/>
  <c r="AH36" i="26" a="1"/>
  <c r="BW35" i="20" a="1"/>
  <c r="BP33" i="11" a="1"/>
  <c r="BT35" i="11" a="1"/>
  <c r="CG34" i="11" a="1"/>
  <c r="BP35" i="20" a="1"/>
  <c r="BS34" i="11" a="1"/>
  <c r="AP39" i="15" a="1"/>
  <c r="AL37" i="20" a="1"/>
  <c r="BQ33" i="11" a="1"/>
  <c r="BV34" i="20" a="1"/>
  <c r="CG3" i="1" a="1"/>
  <c r="CA33" i="11" a="1"/>
  <c r="AC37" i="11" a="1"/>
  <c r="BP35" i="11" a="1"/>
  <c r="CB35" i="20" a="1"/>
  <c r="CD35" i="11" a="1"/>
  <c r="BR33" i="20" a="1"/>
  <c r="CE33" i="20" a="1"/>
  <c r="AC37" i="20" a="1"/>
  <c r="AF32" i="30" a="1"/>
  <c r="BX35" i="20" a="1"/>
  <c r="Z36" i="26" a="1"/>
  <c r="AL39" i="15" a="1"/>
  <c r="BT33" i="11" a="1"/>
  <c r="AO36" i="26" a="1"/>
  <c r="AE32" i="30" a="1"/>
  <c r="BW33" i="11" a="1"/>
  <c r="CE33" i="11" a="1"/>
  <c r="BT34" i="20" a="1"/>
  <c r="CA34" i="20" a="1"/>
  <c r="AJ36" i="26" a="1"/>
  <c r="BY34" i="11" a="1"/>
  <c r="AC39" i="15" a="1"/>
  <c r="CF34" i="11" a="1"/>
  <c r="AH37" i="20" a="1"/>
  <c r="AF39" i="15" a="1"/>
  <c r="BX35" i="11" a="1"/>
  <c r="AO32" i="30" a="1"/>
  <c r="AP37" i="20" a="1"/>
  <c r="AB36" i="26" a="1"/>
  <c r="AE36" i="26" a="1"/>
  <c r="AG37" i="20" a="1"/>
  <c r="AD36" i="26" a="1"/>
  <c r="AM39" i="15" a="1"/>
  <c r="AK39" i="15" a="1"/>
  <c r="BX34" i="11" a="1"/>
  <c r="CC33" i="11" a="1"/>
  <c r="BP34" i="11" a="1"/>
  <c r="AM32" i="30" a="1"/>
  <c r="AB37" i="11" a="1"/>
  <c r="CC34" i="20" a="1"/>
  <c r="AO39" i="15" a="1"/>
  <c r="BX34" i="20" a="1"/>
  <c r="CG35" i="20" a="1"/>
  <c r="BY35" i="20" a="1"/>
  <c r="AQ39" i="15" a="1"/>
  <c r="AC32" i="30" a="1"/>
  <c r="BV33" i="11" a="1"/>
  <c r="AG37" i="11" a="1"/>
  <c r="AN37" i="20" a="1"/>
  <c r="AK36" i="26" a="1"/>
  <c r="CG33" i="20" a="1"/>
  <c r="AK37" i="11" a="1"/>
  <c r="AJ37" i="11" a="1"/>
  <c r="BT33" i="20" a="1"/>
  <c r="AI37" i="20" a="1"/>
  <c r="AJ37" i="20" a="1"/>
  <c r="AE37" i="11" a="1"/>
  <c r="BZ35" i="11" a="1"/>
  <c r="AI36" i="26" a="1"/>
  <c r="BZ33" i="11" a="1"/>
  <c r="AJ32" i="30" a="1"/>
  <c r="CF34" i="20" a="1"/>
  <c r="CC35" i="20" a="1"/>
  <c r="CC34" i="11" a="1"/>
  <c r="CG34" i="20" a="1"/>
  <c r="BT35" i="20" a="1"/>
  <c r="BU33" i="20" a="1"/>
  <c r="BQ34" i="20" a="1"/>
  <c r="BW35" i="11" a="1"/>
  <c r="BQ35" i="11" a="1"/>
  <c r="CB35" i="11" a="1"/>
  <c r="BR33" i="11" a="1"/>
  <c r="BU35" i="11" a="1"/>
  <c r="BV33" i="20" a="1"/>
  <c r="BT34" i="11" a="1"/>
  <c r="BY33" i="11" a="1"/>
  <c r="BV35" i="20" a="1"/>
  <c r="BS35" i="11" a="1"/>
  <c r="CF35" i="11" a="1"/>
  <c r="BU35" i="20" a="1"/>
  <c r="BS33" i="20" a="1"/>
  <c r="BW34" i="11" a="1"/>
  <c r="CA35" i="11" a="1"/>
  <c r="CA35" i="20" a="1"/>
  <c r="BZ33" i="20" a="1"/>
  <c r="CB34" i="11" a="1"/>
  <c r="CF33" i="11" a="1"/>
  <c r="BS33" i="11" a="1"/>
  <c r="CC33" i="20" a="1"/>
  <c r="BR35" i="11" a="1"/>
  <c r="BV35" i="11" a="1"/>
  <c r="CD35" i="20" a="1"/>
  <c r="BZ35" i="20" a="1"/>
  <c r="BW34" i="20" a="1"/>
  <c r="BZ34" i="11" a="1"/>
  <c r="CE35" i="11" a="1"/>
  <c r="BY35" i="11" a="1"/>
  <c r="AW31" i="30" l="1"/>
  <c r="BB31" i="30"/>
  <c r="BG31" i="30"/>
  <c r="AY31" i="30"/>
  <c r="BJ31" i="30"/>
  <c r="AX31" i="30"/>
  <c r="BM31" i="30"/>
  <c r="BE31" i="30"/>
  <c r="BI31" i="30"/>
  <c r="AV31" i="30"/>
  <c r="BF31" i="30"/>
  <c r="BC31" i="30"/>
  <c r="BH31" i="30"/>
  <c r="BD31" i="30"/>
  <c r="AZ31" i="30"/>
  <c r="BL31" i="30"/>
  <c r="BK31" i="30"/>
  <c r="BA31" i="30"/>
  <c r="BF30" i="30"/>
  <c r="BJ30" i="30"/>
  <c r="BM30" i="30"/>
  <c r="AY30" i="30"/>
  <c r="BC30" i="30"/>
  <c r="AV30" i="30"/>
  <c r="AX30" i="30"/>
  <c r="BE30" i="30"/>
  <c r="BK30" i="30"/>
  <c r="BL30" i="30"/>
  <c r="BB30" i="30"/>
  <c r="BH30" i="30"/>
  <c r="BI30" i="30"/>
  <c r="BG30" i="30"/>
  <c r="AW30" i="30"/>
  <c r="BA30" i="30"/>
  <c r="BD30" i="30"/>
  <c r="AZ30" i="30"/>
  <c r="AX28" i="30"/>
  <c r="BG29" i="30"/>
  <c r="BD29" i="30"/>
  <c r="BF28" i="30"/>
  <c r="AZ28" i="30"/>
  <c r="BE28" i="30"/>
  <c r="AA32" i="30"/>
  <c r="AQ32" i="30"/>
  <c r="AJ32" i="30"/>
  <c r="Z32" i="30"/>
  <c r="AN32" i="30"/>
  <c r="AD32" i="30"/>
  <c r="AE32" i="30"/>
  <c r="AH32" i="30"/>
  <c r="AC32" i="30"/>
  <c r="AI32" i="30"/>
  <c r="AL32" i="30"/>
  <c r="AG32" i="30"/>
  <c r="AF32" i="30"/>
  <c r="AM32" i="30"/>
  <c r="AP32" i="30"/>
  <c r="AK32" i="30"/>
  <c r="AB32" i="30"/>
  <c r="AO32" i="30"/>
  <c r="BG28" i="30"/>
  <c r="BI28" i="30"/>
  <c r="BJ28" i="30"/>
  <c r="BA28" i="30"/>
  <c r="BI29" i="30"/>
  <c r="BJ29" i="30"/>
  <c r="AW27" i="30"/>
  <c r="BJ27" i="30"/>
  <c r="AV27" i="30"/>
  <c r="BM28" i="30"/>
  <c r="BC29" i="30"/>
  <c r="AW29" i="30"/>
  <c r="AZ27" i="30"/>
  <c r="BN33" i="30"/>
  <c r="W34" i="30"/>
  <c r="AR33" i="30"/>
  <c r="AS33" i="30" s="1"/>
  <c r="AS32" i="30"/>
  <c r="CI32" i="30" s="1"/>
  <c r="CH32" i="30"/>
  <c r="BL28" i="30"/>
  <c r="BE29" i="30"/>
  <c r="AZ29" i="30"/>
  <c r="BH28" i="30"/>
  <c r="AW28" i="30"/>
  <c r="BC28" i="30"/>
  <c r="BL29" i="30"/>
  <c r="BF29" i="30"/>
  <c r="AV28" i="30"/>
  <c r="BK28" i="30"/>
  <c r="CP27" i="30"/>
  <c r="AY29" i="30"/>
  <c r="BA29" i="30"/>
  <c r="BF27" i="30"/>
  <c r="BD28" i="30"/>
  <c r="BK29" i="30"/>
  <c r="BH29" i="30"/>
  <c r="AV29" i="30"/>
  <c r="BA27" i="30"/>
  <c r="BL27" i="30"/>
  <c r="BB27" i="30"/>
  <c r="CQ27" i="30"/>
  <c r="BG27" i="30"/>
  <c r="BI27" i="30"/>
  <c r="AX27" i="30"/>
  <c r="BK27" i="30"/>
  <c r="BH27" i="30"/>
  <c r="BC27" i="30"/>
  <c r="AY27" i="30"/>
  <c r="BE27" i="30"/>
  <c r="BM27" i="30"/>
  <c r="BB28" i="30"/>
  <c r="BD27" i="30"/>
  <c r="AY28" i="30"/>
  <c r="AX29" i="30"/>
  <c r="BM29" i="30"/>
  <c r="BB29" i="30"/>
  <c r="AF36" i="26"/>
  <c r="AD36" i="26"/>
  <c r="AM36" i="26"/>
  <c r="AQ36" i="26"/>
  <c r="AB36" i="26"/>
  <c r="AL36" i="26"/>
  <c r="AC36" i="26"/>
  <c r="AP36" i="26"/>
  <c r="AG36" i="26"/>
  <c r="AK36" i="26"/>
  <c r="AA36" i="26"/>
  <c r="AJ36" i="26"/>
  <c r="AO36" i="26"/>
  <c r="AE36" i="26"/>
  <c r="AH36" i="26"/>
  <c r="AN36" i="26"/>
  <c r="Z36" i="26"/>
  <c r="AI36" i="26"/>
  <c r="AR37" i="26"/>
  <c r="W38" i="26"/>
  <c r="BN37" i="26"/>
  <c r="CL31" i="26"/>
  <c r="CM31" i="26" s="1"/>
  <c r="CR33" i="20"/>
  <c r="CG35" i="20"/>
  <c r="CD35" i="20"/>
  <c r="BV33" i="20"/>
  <c r="CE34" i="20"/>
  <c r="BX33" i="20"/>
  <c r="BX34" i="20"/>
  <c r="CC34" i="20"/>
  <c r="BQ35" i="20"/>
  <c r="AB37" i="20"/>
  <c r="AI37" i="20"/>
  <c r="BX35" i="20"/>
  <c r="CD33" i="20"/>
  <c r="BY34" i="20"/>
  <c r="BT34" i="20"/>
  <c r="BZ34" i="20"/>
  <c r="AF37" i="20"/>
  <c r="BU34" i="20"/>
  <c r="CF34" i="20"/>
  <c r="AJ37" i="20"/>
  <c r="AH37" i="20"/>
  <c r="CA34" i="20"/>
  <c r="CA33" i="20"/>
  <c r="CD34" i="20"/>
  <c r="CB33" i="20"/>
  <c r="Z37" i="20"/>
  <c r="BP34" i="20"/>
  <c r="BS34" i="20"/>
  <c r="BT33" i="20"/>
  <c r="AC37" i="20"/>
  <c r="AL37" i="20"/>
  <c r="BW34" i="20"/>
  <c r="BU33" i="20"/>
  <c r="BS33" i="20"/>
  <c r="BZ35" i="20"/>
  <c r="BT35" i="20"/>
  <c r="BW35" i="20"/>
  <c r="AD37" i="20"/>
  <c r="BR34" i="20"/>
  <c r="BR33" i="20"/>
  <c r="AG37" i="20"/>
  <c r="AP37" i="20"/>
  <c r="CG34" i="20"/>
  <c r="CC33" i="20"/>
  <c r="CE33" i="20"/>
  <c r="CC35" i="20"/>
  <c r="BV35" i="20"/>
  <c r="CB34" i="20"/>
  <c r="AQ37" i="20"/>
  <c r="CA35" i="20"/>
  <c r="BY35" i="20"/>
  <c r="AK37" i="20"/>
  <c r="AA37" i="20"/>
  <c r="BV34" i="20"/>
  <c r="CE35" i="20"/>
  <c r="BP35" i="20"/>
  <c r="BW33" i="20"/>
  <c r="BY33" i="20"/>
  <c r="BU35" i="20"/>
  <c r="CF33" i="20"/>
  <c r="AM37" i="20"/>
  <c r="BP33" i="20"/>
  <c r="BQ34" i="20"/>
  <c r="BS35" i="20"/>
  <c r="CF35" i="20"/>
  <c r="AN37" i="20"/>
  <c r="AO37" i="20"/>
  <c r="AE37" i="20"/>
  <c r="BR35" i="20"/>
  <c r="BZ33" i="20"/>
  <c r="CB35" i="20"/>
  <c r="BQ33" i="20"/>
  <c r="CG33" i="20"/>
  <c r="W39" i="20"/>
  <c r="AR38" i="20"/>
  <c r="AS38" i="20" s="1"/>
  <c r="BN38" i="20"/>
  <c r="CO36" i="20"/>
  <c r="BM38" i="15"/>
  <c r="BL37" i="15"/>
  <c r="AC39" i="15"/>
  <c r="AN39" i="15"/>
  <c r="AK39" i="15"/>
  <c r="AP39" i="15"/>
  <c r="AQ39" i="15"/>
  <c r="AG39" i="15"/>
  <c r="AB39" i="15"/>
  <c r="AM39" i="15"/>
  <c r="AA39" i="15"/>
  <c r="AO39" i="15"/>
  <c r="AF39" i="15"/>
  <c r="Z39" i="15"/>
  <c r="AD39" i="15"/>
  <c r="AE39" i="15"/>
  <c r="AH39" i="15"/>
  <c r="AL39" i="15"/>
  <c r="AI39" i="15"/>
  <c r="AJ39" i="15"/>
  <c r="BB37" i="15"/>
  <c r="AX37" i="15"/>
  <c r="AV37" i="15"/>
  <c r="AY38" i="15"/>
  <c r="AY36" i="15"/>
  <c r="BC37" i="15"/>
  <c r="BM37" i="15"/>
  <c r="BI38" i="15"/>
  <c r="AY37" i="15"/>
  <c r="AZ37" i="15"/>
  <c r="BK38" i="15"/>
  <c r="BF37" i="15"/>
  <c r="BE37" i="15"/>
  <c r="BE38" i="15"/>
  <c r="AW38" i="15"/>
  <c r="BH37" i="15"/>
  <c r="BI37" i="15"/>
  <c r="AZ36" i="15"/>
  <c r="BC38" i="15"/>
  <c r="AZ38" i="15"/>
  <c r="BB38" i="15"/>
  <c r="BD37" i="15"/>
  <c r="BA36" i="15"/>
  <c r="BJ38" i="15"/>
  <c r="BF38" i="15"/>
  <c r="AX38" i="15"/>
  <c r="AX36" i="15"/>
  <c r="BL38" i="15"/>
  <c r="AV38" i="15"/>
  <c r="BC36" i="15"/>
  <c r="BI36" i="15"/>
  <c r="BM36" i="15"/>
  <c r="BB36" i="15"/>
  <c r="AV36" i="15"/>
  <c r="BE36" i="15"/>
  <c r="CQ36" i="15"/>
  <c r="BL36" i="15"/>
  <c r="BJ36" i="15"/>
  <c r="BG36" i="15"/>
  <c r="BD36" i="15"/>
  <c r="BH36" i="15"/>
  <c r="BF36" i="15"/>
  <c r="AS39" i="15"/>
  <c r="CI39" i="15" s="1"/>
  <c r="CH39" i="15"/>
  <c r="BK36" i="15"/>
  <c r="BD38" i="15"/>
  <c r="AW37" i="15"/>
  <c r="BJ37" i="15"/>
  <c r="BA37" i="15"/>
  <c r="CP36" i="15"/>
  <c r="BK37" i="15"/>
  <c r="W41" i="15"/>
  <c r="AR40" i="15"/>
  <c r="AS40" i="15" s="1"/>
  <c r="BN40" i="15"/>
  <c r="AW36" i="15"/>
  <c r="BG37" i="15"/>
  <c r="BH38" i="15"/>
  <c r="BG38" i="15"/>
  <c r="BA38" i="15"/>
  <c r="CR33" i="11"/>
  <c r="BT35" i="11"/>
  <c r="BU35" i="11"/>
  <c r="CB34" i="11"/>
  <c r="BZ33" i="11"/>
  <c r="CG34" i="11"/>
  <c r="CE33" i="11"/>
  <c r="BZ34" i="11"/>
  <c r="BW33" i="11"/>
  <c r="CC34" i="11"/>
  <c r="CG33" i="11"/>
  <c r="BV33" i="11"/>
  <c r="BR33" i="11"/>
  <c r="AK37" i="11"/>
  <c r="Z37" i="11"/>
  <c r="AM37" i="11"/>
  <c r="CF35" i="11"/>
  <c r="BQ34" i="11"/>
  <c r="CA34" i="11"/>
  <c r="CA33" i="11"/>
  <c r="BS33" i="11"/>
  <c r="BX34" i="11"/>
  <c r="BQ35" i="11"/>
  <c r="CE34" i="11"/>
  <c r="CG35" i="11"/>
  <c r="BU33" i="11"/>
  <c r="BV34" i="11"/>
  <c r="AC37" i="11"/>
  <c r="AD37" i="11"/>
  <c r="AQ37" i="11"/>
  <c r="BQ33" i="11"/>
  <c r="CA35" i="11"/>
  <c r="BW35" i="11"/>
  <c r="BW34" i="11"/>
  <c r="AB37" i="11"/>
  <c r="AE37" i="11"/>
  <c r="BU34" i="11"/>
  <c r="CB35" i="11"/>
  <c r="BT33" i="11"/>
  <c r="AN37" i="11"/>
  <c r="AH37" i="11"/>
  <c r="BZ35" i="11"/>
  <c r="BR35" i="11"/>
  <c r="BS35" i="11"/>
  <c r="BS34" i="11"/>
  <c r="CD35" i="11"/>
  <c r="BP35" i="11"/>
  <c r="CC33" i="11"/>
  <c r="AO37" i="11"/>
  <c r="AL37" i="11"/>
  <c r="BY34" i="11"/>
  <c r="BY35" i="11"/>
  <c r="BX35" i="11"/>
  <c r="BP34" i="11"/>
  <c r="AJ37" i="11"/>
  <c r="AI37" i="11"/>
  <c r="CD34" i="11"/>
  <c r="BX33" i="11"/>
  <c r="BV35" i="11"/>
  <c r="CE35" i="11"/>
  <c r="AF37" i="11"/>
  <c r="AP37" i="11"/>
  <c r="BR34" i="11"/>
  <c r="BY33" i="11"/>
  <c r="CF33" i="11"/>
  <c r="BT34" i="11"/>
  <c r="BP33" i="11"/>
  <c r="CC35" i="11"/>
  <c r="AG37" i="11"/>
  <c r="AA37" i="11"/>
  <c r="CB33" i="11"/>
  <c r="CD33" i="11"/>
  <c r="CF34" i="11"/>
  <c r="W39" i="11"/>
  <c r="AR38" i="11"/>
  <c r="AS38" i="11" s="1"/>
  <c r="BN38" i="11"/>
  <c r="CO36" i="11"/>
  <c r="CG3" i="1"/>
  <c r="CL3" i="1" s="1"/>
  <c r="CM3" i="1" s="1"/>
  <c r="BT28" i="30" a="1"/>
  <c r="CD27" i="30" a="1"/>
  <c r="CF38" i="15" a="1"/>
  <c r="AC38" i="11" a="1"/>
  <c r="AH37" i="26" a="1"/>
  <c r="AB38" i="20" a="1"/>
  <c r="CF27" i="30" a="1"/>
  <c r="AK38" i="20" a="1"/>
  <c r="AL38" i="11" a="1"/>
  <c r="AC33" i="30" a="1"/>
  <c r="AN38" i="20" a="1"/>
  <c r="AD40" i="15" a="1"/>
  <c r="AM37" i="26" a="1"/>
  <c r="AN38" i="11" a="1"/>
  <c r="BS29" i="30" a="1"/>
  <c r="AI37" i="26" a="1"/>
  <c r="CG31" i="30" a="1"/>
  <c r="BS37" i="15" a="1"/>
  <c r="AF33" i="30" a="1"/>
  <c r="AH40" i="15" a="1"/>
  <c r="CA29" i="30" a="1"/>
  <c r="CE30" i="30" a="1"/>
  <c r="AM38" i="11" a="1"/>
  <c r="BR29" i="30" a="1"/>
  <c r="AA33" i="30" a="1"/>
  <c r="CA36" i="15" a="1"/>
  <c r="BY27" i="30" a="1"/>
  <c r="AK38" i="11" a="1"/>
  <c r="AQ37" i="26" a="1"/>
  <c r="AB37" i="26" a="1"/>
  <c r="BT37" i="15" a="1"/>
  <c r="CC31" i="30" a="1"/>
  <c r="AL40" i="15" a="1"/>
  <c r="CC36" i="15" a="1"/>
  <c r="AE40" i="15" a="1"/>
  <c r="AB40" i="15" a="1"/>
  <c r="BZ27" i="30" a="1"/>
  <c r="CF30" i="30" a="1"/>
  <c r="BZ29" i="30" a="1"/>
  <c r="AM40" i="15" a="1"/>
  <c r="BZ30" i="30" a="1"/>
  <c r="AA40" i="15" a="1"/>
  <c r="BT29" i="30" a="1"/>
  <c r="AO40" i="15" a="1"/>
  <c r="BX36" i="15" a="1"/>
  <c r="AN37" i="26" a="1"/>
  <c r="AC37" i="26" a="1"/>
  <c r="CD38" i="15" a="1"/>
  <c r="CC30" i="30" a="1"/>
  <c r="BQ30" i="30" a="1"/>
  <c r="BP28" i="30" a="1"/>
  <c r="AM38" i="20" a="1"/>
  <c r="CC29" i="30" a="1"/>
  <c r="AN33" i="30" a="1"/>
  <c r="BW31" i="30" a="1"/>
  <c r="BS30" i="30" a="1"/>
  <c r="AG37" i="26" a="1"/>
  <c r="CB38" i="15" a="1"/>
  <c r="BW29" i="30" a="1"/>
  <c r="CB30" i="30" a="1"/>
  <c r="AN40" i="15" a="1"/>
  <c r="CB28" i="30" a="1"/>
  <c r="CB37" i="15" a="1"/>
  <c r="AF38" i="11" a="1"/>
  <c r="BV36" i="15" a="1"/>
  <c r="AG38" i="11" a="1"/>
  <c r="AP40" i="15" a="1"/>
  <c r="AP38" i="11" a="1"/>
  <c r="AK40" i="15" a="1"/>
  <c r="CB27" i="30" a="1"/>
  <c r="BU29" i="30" a="1"/>
  <c r="CC28" i="30" a="1"/>
  <c r="BQ38" i="15" a="1"/>
  <c r="AK33" i="30" a="1"/>
  <c r="BQ27" i="30" a="1"/>
  <c r="AF38" i="20" a="1"/>
  <c r="AL33" i="30" a="1"/>
  <c r="AE38" i="11" a="1"/>
  <c r="AC38" i="20" a="1"/>
  <c r="AG40" i="15" a="1"/>
  <c r="CG36" i="15" a="1"/>
  <c r="BQ31" i="30" a="1"/>
  <c r="AE38" i="20" a="1"/>
  <c r="CD30" i="30" a="1"/>
  <c r="AI33" i="30" a="1"/>
  <c r="BX30" i="30" a="1"/>
  <c r="CE36" i="15" a="1"/>
  <c r="BS38" i="15" a="1"/>
  <c r="AE33" i="30" a="1"/>
  <c r="AH38" i="20" a="1"/>
  <c r="AI38" i="11" a="1"/>
  <c r="BU31" i="30" a="1"/>
  <c r="AO37" i="26" a="1"/>
  <c r="AD38" i="11" a="1"/>
  <c r="BY28" i="30" a="1"/>
  <c r="BP31" i="30" a="1"/>
  <c r="AQ38" i="20" a="1"/>
  <c r="BP38" i="15" a="1"/>
  <c r="BW27" i="30" a="1"/>
  <c r="CG37" i="15" a="1"/>
  <c r="AI40" i="15" a="1"/>
  <c r="BW30" i="30" a="1"/>
  <c r="AL37" i="26" a="1"/>
  <c r="CC37" i="15" a="1"/>
  <c r="BZ37" i="15" a="1"/>
  <c r="BV28" i="30" a="1"/>
  <c r="BR38" i="15" a="1"/>
  <c r="AD33" i="30" a="1"/>
  <c r="AJ38" i="11" a="1"/>
  <c r="AP38" i="20" a="1"/>
  <c r="BR27" i="30" a="1"/>
  <c r="BS36" i="15" a="1"/>
  <c r="BU36" i="15" a="1"/>
  <c r="BT38" i="15" a="1"/>
  <c r="AO38" i="20" a="1"/>
  <c r="BZ38" i="15" a="1"/>
  <c r="BS27" i="30" a="1"/>
  <c r="CB36" i="15" a="1"/>
  <c r="AF37" i="26" a="1"/>
  <c r="BU27" i="30" a="1"/>
  <c r="AA38" i="11" a="1"/>
  <c r="BX29" i="30" a="1"/>
  <c r="AQ33" i="30" a="1"/>
  <c r="AA38" i="20" a="1"/>
  <c r="AE37" i="26" a="1"/>
  <c r="Z38" i="11" a="1"/>
  <c r="CG38" i="15" a="1"/>
  <c r="AD38" i="20" a="1"/>
  <c r="AQ38" i="11" a="1"/>
  <c r="AC40" i="15" a="1"/>
  <c r="AP33" i="30" a="1"/>
  <c r="AB38" i="11" a="1"/>
  <c r="AD37" i="26" a="1"/>
  <c r="BQ28" i="30" a="1"/>
  <c r="CD28" i="30" a="1"/>
  <c r="CG27" i="30" a="1"/>
  <c r="BW37" i="15" a="1"/>
  <c r="BV29" i="30" a="1"/>
  <c r="CB29" i="30" a="1"/>
  <c r="BR31" i="30" a="1"/>
  <c r="AH38" i="11" a="1"/>
  <c r="BW38" i="15" a="1"/>
  <c r="CA27" i="30" a="1"/>
  <c r="CD31" i="30" a="1"/>
  <c r="Z37" i="26" a="1"/>
  <c r="CC38" i="15" a="1"/>
  <c r="BV27" i="30" a="1"/>
  <c r="Z40" i="15" a="1"/>
  <c r="BZ31" i="30" a="1"/>
  <c r="AG33" i="30" a="1"/>
  <c r="AI38" i="20" a="1"/>
  <c r="AH33" i="30" a="1"/>
  <c r="Z33" i="30" a="1"/>
  <c r="AF40" i="15" a="1"/>
  <c r="BW28" i="30" a="1"/>
  <c r="AO33" i="30" a="1"/>
  <c r="AP37" i="26" a="1"/>
  <c r="BX27" i="30" a="1"/>
  <c r="CA38" i="15" a="1"/>
  <c r="CF36" i="15" a="1"/>
  <c r="CE31" i="30" a="1"/>
  <c r="AL38" i="20" a="1"/>
  <c r="AJ38" i="20" a="1"/>
  <c r="BT27" i="30" a="1"/>
  <c r="BY37" i="15" a="1"/>
  <c r="AA37" i="26" a="1"/>
  <c r="CE29" i="30" a="1"/>
  <c r="AM33" i="30" a="1"/>
  <c r="AQ40" i="15" a="1"/>
  <c r="BT31" i="30" a="1"/>
  <c r="BR37" i="15" a="1"/>
  <c r="BV38" i="15" a="1"/>
  <c r="Z38" i="20" a="1"/>
  <c r="AO38" i="11" a="1"/>
  <c r="CA31" i="30" a="1"/>
  <c r="BT30" i="30" a="1"/>
  <c r="AJ37" i="26" a="1"/>
  <c r="CA37" i="15" a="1"/>
  <c r="CC27" i="30" a="1"/>
  <c r="BQ37" i="15" a="1"/>
  <c r="BV31" i="30" a="1"/>
  <c r="BU37" i="15" a="1"/>
  <c r="AG38" i="20" a="1"/>
  <c r="CD37" i="15" a="1"/>
  <c r="BU30" i="30" a="1"/>
  <c r="BP36" i="15" a="1"/>
  <c r="BT36" i="15" a="1"/>
  <c r="CF28" i="30" a="1"/>
  <c r="BR30" i="30" a="1"/>
  <c r="BX31" i="30" a="1"/>
  <c r="CG28" i="30" a="1"/>
  <c r="BY30" i="30" a="1"/>
  <c r="BV37" i="15" a="1"/>
  <c r="AJ33" i="30" a="1"/>
  <c r="CD29" i="30" a="1"/>
  <c r="BZ36" i="15" a="1"/>
  <c r="BS31" i="30" a="1"/>
  <c r="CE27" i="30" a="1"/>
  <c r="AK37" i="26" a="1"/>
  <c r="BY36" i="15" a="1"/>
  <c r="BP27" i="30" a="1"/>
  <c r="BQ36" i="15" a="1"/>
  <c r="AJ40" i="15" a="1"/>
  <c r="AB33" i="30" a="1"/>
  <c r="CG29" i="30" a="1"/>
  <c r="BR28" i="30" a="1"/>
  <c r="CE37" i="15" a="1"/>
  <c r="BP30" i="30" a="1"/>
  <c r="BY29" i="30" a="1"/>
  <c r="BS28" i="30" a="1"/>
  <c r="BX37" i="15" a="1"/>
  <c r="CB31" i="30" a="1"/>
  <c r="CF29" i="30" a="1"/>
  <c r="CE38" i="15" a="1"/>
  <c r="BU28" i="30" a="1"/>
  <c r="CD36" i="15" a="1"/>
  <c r="CG30" i="30" a="1"/>
  <c r="BX28" i="30" a="1"/>
  <c r="BR36" i="15" a="1"/>
  <c r="CA30" i="30" a="1"/>
  <c r="BX38" i="15" a="1"/>
  <c r="BV30" i="30" a="1"/>
  <c r="BP37" i="15" a="1"/>
  <c r="CF31" i="30" a="1"/>
  <c r="BQ29" i="30" a="1"/>
  <c r="CE28" i="30" a="1"/>
  <c r="BY38" i="15" a="1"/>
  <c r="CA28" i="30" a="1"/>
  <c r="BU38" i="15" a="1"/>
  <c r="BZ28" i="30" a="1"/>
  <c r="BP29" i="30" a="1"/>
  <c r="CF37" i="15" a="1"/>
  <c r="BY31" i="30" a="1"/>
  <c r="BW36" i="15" a="1"/>
  <c r="BQ31" i="30" l="1"/>
  <c r="BV31" i="30"/>
  <c r="CF31" i="30"/>
  <c r="BY31" i="30"/>
  <c r="BT31" i="30"/>
  <c r="CG31" i="30"/>
  <c r="BX31" i="30"/>
  <c r="BR31" i="30"/>
  <c r="CB31" i="30"/>
  <c r="CD31" i="30"/>
  <c r="BW31" i="30"/>
  <c r="BS31" i="30"/>
  <c r="BZ31" i="30"/>
  <c r="CA31" i="30"/>
  <c r="BU31" i="30"/>
  <c r="BP31" i="30"/>
  <c r="CE31" i="30"/>
  <c r="CC31" i="30"/>
  <c r="BZ30" i="30"/>
  <c r="BU30" i="30"/>
  <c r="BY30" i="30"/>
  <c r="CA30" i="30"/>
  <c r="BP30" i="30"/>
  <c r="BQ30" i="30"/>
  <c r="CC30" i="30"/>
  <c r="BW30" i="30"/>
  <c r="CB30" i="30"/>
  <c r="BS30" i="30"/>
  <c r="BR30" i="30"/>
  <c r="BV30" i="30"/>
  <c r="CG30" i="30"/>
  <c r="BT30" i="30"/>
  <c r="CF30" i="30"/>
  <c r="CD30" i="30"/>
  <c r="BX30" i="30"/>
  <c r="CE30" i="30"/>
  <c r="BR28" i="30"/>
  <c r="BX29" i="30"/>
  <c r="CA29" i="30"/>
  <c r="BY28" i="30"/>
  <c r="BT28" i="30"/>
  <c r="BZ28" i="30"/>
  <c r="CR27" i="30"/>
  <c r="BP29" i="30"/>
  <c r="BY29" i="30"/>
  <c r="CD27" i="30"/>
  <c r="BX27" i="30"/>
  <c r="BR27" i="30"/>
  <c r="CB29" i="30"/>
  <c r="BP28" i="30"/>
  <c r="CF28" i="30"/>
  <c r="AC33" i="30"/>
  <c r="AD33" i="30"/>
  <c r="AQ33" i="30"/>
  <c r="BQ27" i="30"/>
  <c r="BS28" i="30"/>
  <c r="CE28" i="30"/>
  <c r="AO33" i="30"/>
  <c r="Z33" i="30"/>
  <c r="AM33" i="30"/>
  <c r="BV28" i="30"/>
  <c r="CC27" i="30"/>
  <c r="CE29" i="30"/>
  <c r="BZ29" i="30"/>
  <c r="AB33" i="30"/>
  <c r="AH33" i="30"/>
  <c r="CD29" i="30"/>
  <c r="CA27" i="30"/>
  <c r="AL33" i="30"/>
  <c r="BY27" i="30"/>
  <c r="BZ27" i="30"/>
  <c r="BW28" i="30"/>
  <c r="AJ33" i="30"/>
  <c r="AP33" i="30"/>
  <c r="BQ29" i="30"/>
  <c r="BU28" i="30"/>
  <c r="CG27" i="30"/>
  <c r="BT27" i="30"/>
  <c r="BV29" i="30"/>
  <c r="BS27" i="30"/>
  <c r="BV27" i="30"/>
  <c r="BU29" i="30"/>
  <c r="BQ28" i="30"/>
  <c r="AN33" i="30"/>
  <c r="AA33" i="30"/>
  <c r="BW29" i="30"/>
  <c r="CD28" i="30"/>
  <c r="BX28" i="30"/>
  <c r="AF33" i="30"/>
  <c r="CG29" i="30"/>
  <c r="BW27" i="30"/>
  <c r="CF27" i="30"/>
  <c r="BS29" i="30"/>
  <c r="CB28" i="30"/>
  <c r="AG33" i="30"/>
  <c r="AE33" i="30"/>
  <c r="CG28" i="30"/>
  <c r="CC28" i="30"/>
  <c r="CE27" i="30"/>
  <c r="CF29" i="30"/>
  <c r="CC29" i="30"/>
  <c r="BR29" i="30"/>
  <c r="CB27" i="30"/>
  <c r="BU27" i="30"/>
  <c r="BT29" i="30"/>
  <c r="AK33" i="30"/>
  <c r="AI33" i="30"/>
  <c r="BP27" i="30"/>
  <c r="CA28" i="30"/>
  <c r="CO32" i="30"/>
  <c r="BN34" i="30"/>
  <c r="W35" i="30"/>
  <c r="AR34" i="30"/>
  <c r="AS34" i="30" s="1"/>
  <c r="BE34" i="26"/>
  <c r="CP34" i="26"/>
  <c r="BJ36" i="26"/>
  <c r="BL36" i="26"/>
  <c r="BM35" i="26"/>
  <c r="BH34" i="26"/>
  <c r="AF37" i="26"/>
  <c r="AI37" i="26"/>
  <c r="AJ37" i="26"/>
  <c r="AD37" i="26"/>
  <c r="AM37" i="26"/>
  <c r="AN37" i="26"/>
  <c r="AH37" i="26"/>
  <c r="AL37" i="26"/>
  <c r="Z37" i="26"/>
  <c r="AQ37" i="26"/>
  <c r="AC37" i="26"/>
  <c r="AP37" i="26"/>
  <c r="AG37" i="26"/>
  <c r="AE37" i="26"/>
  <c r="AA37" i="26"/>
  <c r="AK37" i="26"/>
  <c r="AB37" i="26"/>
  <c r="AO37" i="26"/>
  <c r="BA35" i="26"/>
  <c r="AV34" i="26"/>
  <c r="BD35" i="26"/>
  <c r="AY34" i="26"/>
  <c r="BD36" i="26"/>
  <c r="AY36" i="26"/>
  <c r="BM34" i="26"/>
  <c r="AW35" i="26"/>
  <c r="BL35" i="26"/>
  <c r="BA36" i="26"/>
  <c r="BH36" i="26"/>
  <c r="BK34" i="26"/>
  <c r="AV35" i="26"/>
  <c r="CH37" i="26"/>
  <c r="AS37" i="26"/>
  <c r="CI37" i="26" s="1"/>
  <c r="BB34" i="26"/>
  <c r="BA34" i="26"/>
  <c r="BK36" i="26"/>
  <c r="AX36" i="26"/>
  <c r="BK35" i="26"/>
  <c r="CQ34" i="26"/>
  <c r="BB35" i="26"/>
  <c r="BF34" i="26"/>
  <c r="BD34" i="26"/>
  <c r="BF36" i="26"/>
  <c r="BM36" i="26"/>
  <c r="BC35" i="26"/>
  <c r="AX35" i="26"/>
  <c r="AY35" i="26"/>
  <c r="AR38" i="26"/>
  <c r="AS38" i="26" s="1"/>
  <c r="BN38" i="26"/>
  <c r="W39" i="26"/>
  <c r="BG34" i="26"/>
  <c r="BC34" i="26"/>
  <c r="BH35" i="26"/>
  <c r="AW36" i="26"/>
  <c r="BI36" i="26"/>
  <c r="BF35" i="26"/>
  <c r="BG35" i="26"/>
  <c r="BJ34" i="26"/>
  <c r="BE35" i="26"/>
  <c r="BI35" i="26"/>
  <c r="BE36" i="26"/>
  <c r="BG36" i="26"/>
  <c r="AZ36" i="26"/>
  <c r="AW34" i="26"/>
  <c r="BI34" i="26"/>
  <c r="AX34" i="26"/>
  <c r="AZ35" i="26"/>
  <c r="BJ35" i="26"/>
  <c r="AV36" i="26"/>
  <c r="AZ34" i="26"/>
  <c r="BL34" i="26"/>
  <c r="BC36" i="26"/>
  <c r="BB36" i="26"/>
  <c r="AD38" i="20"/>
  <c r="AB38" i="20"/>
  <c r="AO38" i="20"/>
  <c r="Z38" i="20"/>
  <c r="AI38" i="20"/>
  <c r="AJ38" i="20"/>
  <c r="AM38" i="20"/>
  <c r="AN38" i="20"/>
  <c r="AH38" i="20"/>
  <c r="AA38" i="20"/>
  <c r="AL38" i="20"/>
  <c r="AF38" i="20"/>
  <c r="AQ38" i="20"/>
  <c r="AC38" i="20"/>
  <c r="AP38" i="20"/>
  <c r="AG38" i="20"/>
  <c r="AE38" i="20"/>
  <c r="AK38" i="20"/>
  <c r="CL33" i="20"/>
  <c r="CM33" i="20" s="1"/>
  <c r="AR39" i="20"/>
  <c r="W40" i="20"/>
  <c r="BN39" i="20"/>
  <c r="CF37" i="15"/>
  <c r="CG38" i="15"/>
  <c r="BU37" i="15"/>
  <c r="BY36" i="15"/>
  <c r="BW38" i="15"/>
  <c r="BP37" i="15"/>
  <c r="AG40" i="15"/>
  <c r="Z40" i="15"/>
  <c r="BZ36" i="15"/>
  <c r="BR38" i="15"/>
  <c r="BT37" i="15"/>
  <c r="AC40" i="15"/>
  <c r="AO40" i="15"/>
  <c r="AD40" i="15"/>
  <c r="CB36" i="15"/>
  <c r="BZ38" i="15"/>
  <c r="BS37" i="15"/>
  <c r="AA40" i="15"/>
  <c r="AH40" i="15"/>
  <c r="BX36" i="15"/>
  <c r="CG36" i="15"/>
  <c r="CB37" i="15"/>
  <c r="BU38" i="15"/>
  <c r="CE36" i="15"/>
  <c r="CA36" i="15"/>
  <c r="CC36" i="15"/>
  <c r="BQ38" i="15"/>
  <c r="CG37" i="15"/>
  <c r="CA38" i="15"/>
  <c r="AQ40" i="15"/>
  <c r="AJ40" i="15"/>
  <c r="AP40" i="15"/>
  <c r="CD36" i="15"/>
  <c r="BW36" i="15"/>
  <c r="BX37" i="15"/>
  <c r="BY38" i="15"/>
  <c r="BW37" i="15"/>
  <c r="CA37" i="15"/>
  <c r="AM40" i="15"/>
  <c r="CF38" i="15"/>
  <c r="BT38" i="15"/>
  <c r="BZ37" i="15"/>
  <c r="BS38" i="15"/>
  <c r="BQ36" i="15"/>
  <c r="BR36" i="15"/>
  <c r="CE38" i="15"/>
  <c r="AI40" i="15"/>
  <c r="CD37" i="15"/>
  <c r="BP36" i="15"/>
  <c r="BT36" i="15"/>
  <c r="BR37" i="15"/>
  <c r="BQ37" i="15"/>
  <c r="BV36" i="15"/>
  <c r="CC37" i="15"/>
  <c r="BV37" i="15"/>
  <c r="AB40" i="15"/>
  <c r="BX38" i="15"/>
  <c r="CD38" i="15"/>
  <c r="CC38" i="15"/>
  <c r="AK40" i="15"/>
  <c r="AF40" i="15"/>
  <c r="AL40" i="15"/>
  <c r="BU36" i="15"/>
  <c r="CB38" i="15"/>
  <c r="AE40" i="15"/>
  <c r="AN40" i="15"/>
  <c r="CE37" i="15"/>
  <c r="CF36" i="15"/>
  <c r="BP38" i="15"/>
  <c r="BV38" i="15"/>
  <c r="BY37" i="15"/>
  <c r="BS36" i="15"/>
  <c r="CR36" i="15"/>
  <c r="W42" i="15"/>
  <c r="AR41" i="15"/>
  <c r="AS41" i="15" s="1"/>
  <c r="BN41" i="15"/>
  <c r="CO39" i="15"/>
  <c r="AA38" i="11"/>
  <c r="AH38" i="11"/>
  <c r="AF38" i="11"/>
  <c r="AL38" i="11"/>
  <c r="Z38" i="11"/>
  <c r="AJ38" i="11"/>
  <c r="AE38" i="11"/>
  <c r="AM38" i="11"/>
  <c r="AQ38" i="11"/>
  <c r="AC38" i="11"/>
  <c r="AP38" i="11"/>
  <c r="AI38" i="11"/>
  <c r="AG38" i="11"/>
  <c r="AN38" i="11"/>
  <c r="AK38" i="11"/>
  <c r="AD38" i="11"/>
  <c r="AB38" i="11"/>
  <c r="AO38" i="11"/>
  <c r="AR39" i="11"/>
  <c r="W40" i="11"/>
  <c r="BN39" i="11"/>
  <c r="CL33" i="11"/>
  <c r="CM33" i="11" s="1"/>
  <c r="W4" i="6"/>
  <c r="BN3" i="6"/>
  <c r="AR3" i="6"/>
  <c r="AM39" i="11" a="1"/>
  <c r="CD35" i="26" a="1"/>
  <c r="AO3" i="6" a="1"/>
  <c r="AM3" i="6" a="1"/>
  <c r="AB41" i="15" a="1"/>
  <c r="AJ38" i="26" a="1"/>
  <c r="AK34" i="30" a="1"/>
  <c r="BT35" i="26" a="1"/>
  <c r="AH41" i="15" a="1"/>
  <c r="AA39" i="20" a="1"/>
  <c r="AJ39" i="11" a="1"/>
  <c r="BS36" i="26" a="1"/>
  <c r="BP34" i="26" a="1"/>
  <c r="AD3" i="6" a="1"/>
  <c r="CG36" i="26" a="1"/>
  <c r="CD34" i="26" a="1"/>
  <c r="AH39" i="11" a="1"/>
  <c r="AL3" i="6" a="1"/>
  <c r="BY34" i="26" a="1"/>
  <c r="AA38" i="26" a="1"/>
  <c r="AB3" i="6" a="1"/>
  <c r="AN39" i="11" a="1"/>
  <c r="BR34" i="26" a="1"/>
  <c r="AP34" i="30" a="1"/>
  <c r="AF39" i="11" a="1"/>
  <c r="AE39" i="20" a="1"/>
  <c r="BT34" i="26" a="1"/>
  <c r="CF34" i="26" a="1"/>
  <c r="AP38" i="26" a="1"/>
  <c r="AL39" i="11" a="1"/>
  <c r="CA34" i="26" a="1"/>
  <c r="AE39" i="11" a="1"/>
  <c r="AP41" i="15" a="1"/>
  <c r="BV35" i="26" a="1"/>
  <c r="CG35" i="26" a="1"/>
  <c r="BU35" i="26" a="1"/>
  <c r="AQ39" i="11" a="1"/>
  <c r="Z39" i="20" a="1"/>
  <c r="BS35" i="26" a="1"/>
  <c r="AJ3" i="6" a="1"/>
  <c r="AM39" i="20" a="1"/>
  <c r="AG41" i="15" a="1"/>
  <c r="AG39" i="11" a="1"/>
  <c r="AD39" i="20" a="1"/>
  <c r="AI34" i="30" a="1"/>
  <c r="AQ3" i="6" a="1"/>
  <c r="AK39" i="11" a="1"/>
  <c r="AB39" i="11" a="1"/>
  <c r="AA34" i="30" a="1"/>
  <c r="AB38" i="26" a="1"/>
  <c r="AM38" i="26" a="1"/>
  <c r="AM34" i="30" a="1"/>
  <c r="BW34" i="26" a="1"/>
  <c r="AQ38" i="26" a="1"/>
  <c r="AO38" i="26" a="1"/>
  <c r="BV34" i="26" a="1"/>
  <c r="AC39" i="20" a="1"/>
  <c r="CC34" i="26" a="1"/>
  <c r="AA39" i="11" a="1"/>
  <c r="CF35" i="26" a="1"/>
  <c r="BU34" i="26" a="1"/>
  <c r="AF3" i="6" a="1"/>
  <c r="AH3" i="6" a="1"/>
  <c r="AG38" i="26" a="1"/>
  <c r="AL39" i="20" a="1"/>
  <c r="AE41" i="15" a="1"/>
  <c r="AD38" i="26" a="1"/>
  <c r="AF34" i="30" a="1"/>
  <c r="BQ34" i="26" a="1"/>
  <c r="AL38" i="26" a="1"/>
  <c r="AQ34" i="30" a="1"/>
  <c r="AN41" i="15" a="1"/>
  <c r="AG34" i="30" a="1"/>
  <c r="Z3" i="6" a="1"/>
  <c r="BQ35" i="26" a="1"/>
  <c r="AI39" i="11" a="1"/>
  <c r="AC39" i="11" a="1"/>
  <c r="AH39" i="20" a="1"/>
  <c r="AD41" i="15" a="1"/>
  <c r="AD34" i="30" a="1"/>
  <c r="AJ34" i="30" a="1"/>
  <c r="AQ41" i="15" a="1"/>
  <c r="BV36" i="26" a="1"/>
  <c r="AI39" i="20" a="1"/>
  <c r="AP3" i="6" a="1"/>
  <c r="CC35" i="26" a="1"/>
  <c r="AC38" i="26" a="1"/>
  <c r="AE38" i="26" a="1"/>
  <c r="AD39" i="11" a="1"/>
  <c r="AN38" i="26" a="1"/>
  <c r="AK3" i="6" a="1"/>
  <c r="AJ39" i="20" a="1"/>
  <c r="AO34" i="30" a="1"/>
  <c r="AM41" i="15" a="1"/>
  <c r="CB34" i="26" a="1"/>
  <c r="Z34" i="30" a="1"/>
  <c r="AN34" i="30" a="1"/>
  <c r="AA41" i="15" a="1"/>
  <c r="CE36" i="26" a="1"/>
  <c r="AL41" i="15" a="1"/>
  <c r="AG39" i="20" a="1"/>
  <c r="AE34" i="30" a="1"/>
  <c r="CC36" i="26" a="1"/>
  <c r="AA3" i="6" a="1"/>
  <c r="AC34" i="30" a="1"/>
  <c r="CG34" i="26" a="1"/>
  <c r="AF39" i="20" a="1"/>
  <c r="AK41" i="15" a="1"/>
  <c r="AC41" i="15" a="1"/>
  <c r="AB39" i="20" a="1"/>
  <c r="BT36" i="26" a="1"/>
  <c r="CB36" i="26" a="1"/>
  <c r="AP39" i="11" a="1"/>
  <c r="BW36" i="26" a="1"/>
  <c r="AG3" i="6" a="1"/>
  <c r="BX34" i="26" a="1"/>
  <c r="AN39" i="20" a="1"/>
  <c r="Z41" i="15" a="1"/>
  <c r="AK38" i="26" a="1"/>
  <c r="AC3" i="6" a="1"/>
  <c r="AL34" i="30" a="1"/>
  <c r="AF38" i="26" a="1"/>
  <c r="Z39" i="11" a="1"/>
  <c r="AO39" i="20" a="1"/>
  <c r="AO39" i="11" a="1"/>
  <c r="AI3" i="6" a="1"/>
  <c r="AI41" i="15" a="1"/>
  <c r="BZ35" i="26" a="1"/>
  <c r="AP39" i="20" a="1"/>
  <c r="AH38" i="26" a="1"/>
  <c r="AB34" i="30" a="1"/>
  <c r="AH34" i="30" a="1"/>
  <c r="AI38" i="26" a="1"/>
  <c r="BY35" i="26" a="1"/>
  <c r="BU36" i="26" a="1"/>
  <c r="BZ36" i="26" a="1"/>
  <c r="BP35" i="26" a="1"/>
  <c r="AE3" i="6" a="1"/>
  <c r="AK39" i="20" a="1"/>
  <c r="AF41" i="15" a="1"/>
  <c r="Z38" i="26" a="1"/>
  <c r="AO41" i="15" a="1"/>
  <c r="AN3" i="6" a="1"/>
  <c r="AQ39" i="20" a="1"/>
  <c r="AJ41" i="15" a="1"/>
  <c r="BX36" i="26" a="1"/>
  <c r="CD36" i="26" a="1"/>
  <c r="BY36" i="26" a="1"/>
  <c r="CE34" i="26" a="1"/>
  <c r="CA36" i="26" a="1"/>
  <c r="BX35" i="26" a="1"/>
  <c r="BS34" i="26" a="1"/>
  <c r="BQ36" i="26" a="1"/>
  <c r="BR36" i="26" a="1"/>
  <c r="CB35" i="26" a="1"/>
  <c r="BP36" i="26" a="1"/>
  <c r="CF36" i="26" a="1"/>
  <c r="BR35" i="26" a="1"/>
  <c r="CA35" i="26" a="1"/>
  <c r="BW35" i="26" a="1"/>
  <c r="CE35" i="26" a="1"/>
  <c r="BZ34" i="26" a="1"/>
  <c r="AM34" i="30" l="1"/>
  <c r="AK34" i="30"/>
  <c r="AA34" i="30"/>
  <c r="Z34" i="30"/>
  <c r="AQ34" i="30"/>
  <c r="AB34" i="30"/>
  <c r="AD34" i="30"/>
  <c r="AJ34" i="30"/>
  <c r="AL34" i="30"/>
  <c r="AH34" i="30"/>
  <c r="AN34" i="30"/>
  <c r="AF34" i="30"/>
  <c r="AI34" i="30"/>
  <c r="AC34" i="30"/>
  <c r="AO34" i="30"/>
  <c r="AE34" i="30"/>
  <c r="AG34" i="30"/>
  <c r="AP34" i="30"/>
  <c r="W36" i="30"/>
  <c r="BN35" i="30"/>
  <c r="AR35" i="30"/>
  <c r="CL27" i="30"/>
  <c r="CM27" i="30" s="1"/>
  <c r="BY34" i="26"/>
  <c r="CB34" i="26"/>
  <c r="CG35" i="26"/>
  <c r="CF36" i="26"/>
  <c r="CD36" i="26"/>
  <c r="CR34" i="26"/>
  <c r="BT36" i="26"/>
  <c r="AO38" i="26"/>
  <c r="CF35" i="26"/>
  <c r="BU35" i="26"/>
  <c r="BT34" i="26"/>
  <c r="CA36" i="26"/>
  <c r="BQ36" i="26"/>
  <c r="AI38" i="26"/>
  <c r="BV35" i="26"/>
  <c r="BQ35" i="26"/>
  <c r="CG34" i="26"/>
  <c r="AN38" i="26"/>
  <c r="BS35" i="26"/>
  <c r="CD35" i="26"/>
  <c r="CC35" i="26"/>
  <c r="BW34" i="26"/>
  <c r="AD38" i="26"/>
  <c r="AQ38" i="26"/>
  <c r="BR35" i="26"/>
  <c r="CE35" i="26"/>
  <c r="BS36" i="26"/>
  <c r="CC36" i="26"/>
  <c r="BP36" i="26"/>
  <c r="Z38" i="26"/>
  <c r="BT35" i="26"/>
  <c r="BY35" i="26"/>
  <c r="CA34" i="26"/>
  <c r="AH38" i="26"/>
  <c r="BW35" i="26"/>
  <c r="BR36" i="26"/>
  <c r="BP35" i="26"/>
  <c r="BX36" i="26"/>
  <c r="CF34" i="26"/>
  <c r="BY36" i="26"/>
  <c r="BR34" i="26"/>
  <c r="CD34" i="26"/>
  <c r="AC38" i="26"/>
  <c r="AL38" i="26"/>
  <c r="AB38" i="26"/>
  <c r="CG36" i="26"/>
  <c r="CE36" i="26"/>
  <c r="CE34" i="26"/>
  <c r="BS34" i="26"/>
  <c r="BZ34" i="26"/>
  <c r="AM38" i="26"/>
  <c r="BV36" i="26"/>
  <c r="CC34" i="26"/>
  <c r="CA35" i="26"/>
  <c r="AG38" i="26"/>
  <c r="AP38" i="26"/>
  <c r="AF38" i="26"/>
  <c r="BZ36" i="26"/>
  <c r="BU34" i="26"/>
  <c r="CB36" i="26"/>
  <c r="BX35" i="26"/>
  <c r="AE38" i="26"/>
  <c r="CB35" i="26"/>
  <c r="BW36" i="26"/>
  <c r="BQ34" i="26"/>
  <c r="BZ35" i="26"/>
  <c r="AK38" i="26"/>
  <c r="AA38" i="26"/>
  <c r="AJ38" i="26"/>
  <c r="BX34" i="26"/>
  <c r="BV34" i="26"/>
  <c r="BU36" i="26"/>
  <c r="BP34" i="26"/>
  <c r="BN39" i="26"/>
  <c r="W40" i="26"/>
  <c r="AR39" i="26"/>
  <c r="AS39" i="26" s="1"/>
  <c r="CO37" i="26"/>
  <c r="BK37" i="20"/>
  <c r="BB36" i="20"/>
  <c r="BG36" i="20"/>
  <c r="AY38" i="20"/>
  <c r="BF38" i="20"/>
  <c r="AV36" i="20"/>
  <c r="BL37" i="20"/>
  <c r="AY36" i="20"/>
  <c r="BA37" i="20"/>
  <c r="BL36" i="20"/>
  <c r="BF36" i="20"/>
  <c r="AI39" i="20"/>
  <c r="AN39" i="20"/>
  <c r="AE39" i="20"/>
  <c r="Z39" i="20"/>
  <c r="AL39" i="20"/>
  <c r="AG39" i="20"/>
  <c r="AP39" i="20"/>
  <c r="AD39" i="20"/>
  <c r="AK39" i="20"/>
  <c r="AJ39" i="20"/>
  <c r="AM39" i="20"/>
  <c r="AQ39" i="20"/>
  <c r="AH39" i="20"/>
  <c r="AB39" i="20"/>
  <c r="AO39" i="20"/>
  <c r="AC39" i="20"/>
  <c r="AA39" i="20"/>
  <c r="AF39" i="20"/>
  <c r="BC38" i="20"/>
  <c r="BJ38" i="20"/>
  <c r="BI36" i="20"/>
  <c r="BJ37" i="20"/>
  <c r="BE37" i="20"/>
  <c r="CP36" i="20"/>
  <c r="BA36" i="20"/>
  <c r="BL38" i="20"/>
  <c r="BI38" i="20"/>
  <c r="AS39" i="20"/>
  <c r="CI39" i="20" s="1"/>
  <c r="CH39" i="20"/>
  <c r="BH36" i="20"/>
  <c r="BE38" i="20"/>
  <c r="BH37" i="20"/>
  <c r="BM36" i="20"/>
  <c r="AW37" i="20"/>
  <c r="AZ36" i="20"/>
  <c r="BB38" i="20"/>
  <c r="AV38" i="20"/>
  <c r="AW36" i="20"/>
  <c r="BE36" i="20"/>
  <c r="BK36" i="20"/>
  <c r="AY37" i="20"/>
  <c r="BD37" i="20"/>
  <c r="BB37" i="20"/>
  <c r="AX37" i="20"/>
  <c r="BN40" i="20"/>
  <c r="W41" i="20"/>
  <c r="AR40" i="20"/>
  <c r="AS40" i="20" s="1"/>
  <c r="AZ37" i="20"/>
  <c r="BI37" i="20"/>
  <c r="BC36" i="20"/>
  <c r="BH38" i="20"/>
  <c r="BK38" i="20"/>
  <c r="BM38" i="20"/>
  <c r="BC37" i="20"/>
  <c r="CQ36" i="20"/>
  <c r="BF37" i="20"/>
  <c r="BD36" i="20"/>
  <c r="BG38" i="20"/>
  <c r="AW38" i="20"/>
  <c r="AX38" i="20"/>
  <c r="BJ36" i="20"/>
  <c r="BM37" i="20"/>
  <c r="AV37" i="20"/>
  <c r="AX36" i="20"/>
  <c r="BG37" i="20"/>
  <c r="BA38" i="20"/>
  <c r="BD38" i="20"/>
  <c r="AZ38" i="20"/>
  <c r="AE41" i="15"/>
  <c r="AM41" i="15"/>
  <c r="AA41" i="15"/>
  <c r="AC41" i="15"/>
  <c r="AP41" i="15"/>
  <c r="AF41" i="15"/>
  <c r="AG41" i="15"/>
  <c r="AB41" i="15"/>
  <c r="AK41" i="15"/>
  <c r="AO41" i="15"/>
  <c r="AQ41" i="15"/>
  <c r="Z41" i="15"/>
  <c r="AI41" i="15"/>
  <c r="AH41" i="15"/>
  <c r="AN41" i="15"/>
  <c r="AL41" i="15"/>
  <c r="AJ41" i="15"/>
  <c r="AD41" i="15"/>
  <c r="CL36" i="15"/>
  <c r="CM36" i="15" s="1"/>
  <c r="AR42" i="15"/>
  <c r="BN42" i="15"/>
  <c r="W43" i="15"/>
  <c r="AZ38" i="11"/>
  <c r="BI38" i="11"/>
  <c r="BL36" i="11"/>
  <c r="BF36" i="11"/>
  <c r="BD36" i="11"/>
  <c r="BE36" i="11"/>
  <c r="BM37" i="11"/>
  <c r="BG36" i="11"/>
  <c r="AA39" i="11"/>
  <c r="AH39" i="11"/>
  <c r="AK39" i="11"/>
  <c r="AQ39" i="11"/>
  <c r="AL39" i="11"/>
  <c r="AB39" i="11"/>
  <c r="AO39" i="11"/>
  <c r="AD39" i="11"/>
  <c r="AF39" i="11"/>
  <c r="AP39" i="11"/>
  <c r="AI39" i="11"/>
  <c r="AJ39" i="11"/>
  <c r="AC39" i="11"/>
  <c r="AG39" i="11"/>
  <c r="AM39" i="11"/>
  <c r="AN39" i="11"/>
  <c r="Z39" i="11"/>
  <c r="AE39" i="11"/>
  <c r="BA36" i="11"/>
  <c r="BI36" i="11"/>
  <c r="AZ37" i="11"/>
  <c r="AW37" i="11"/>
  <c r="BJ38" i="11"/>
  <c r="BF38" i="11"/>
  <c r="CP36" i="11"/>
  <c r="AV37" i="11"/>
  <c r="BB37" i="11"/>
  <c r="BI37" i="11"/>
  <c r="BC38" i="11"/>
  <c r="AV38" i="11"/>
  <c r="BC36" i="11"/>
  <c r="AX36" i="11"/>
  <c r="CQ36" i="11"/>
  <c r="BA38" i="11"/>
  <c r="BH37" i="11"/>
  <c r="BJ37" i="11"/>
  <c r="BK36" i="11"/>
  <c r="BC37" i="11"/>
  <c r="BH36" i="11"/>
  <c r="BE38" i="11"/>
  <c r="BH38" i="11"/>
  <c r="BL37" i="11"/>
  <c r="BD37" i="11"/>
  <c r="AW36" i="11"/>
  <c r="AX37" i="11"/>
  <c r="BN40" i="11"/>
  <c r="W41" i="11"/>
  <c r="AR40" i="11"/>
  <c r="AS40" i="11" s="1"/>
  <c r="AY36" i="11"/>
  <c r="BF37" i="11"/>
  <c r="BJ36" i="11"/>
  <c r="BL38" i="11"/>
  <c r="BB38" i="11"/>
  <c r="AZ36" i="11"/>
  <c r="BB36" i="11"/>
  <c r="AY37" i="11"/>
  <c r="BE37" i="11"/>
  <c r="BK38" i="11"/>
  <c r="AY38" i="11"/>
  <c r="BD38" i="11"/>
  <c r="BG38" i="11"/>
  <c r="BK37" i="11"/>
  <c r="AV36" i="11"/>
  <c r="BM36" i="11"/>
  <c r="AS39" i="11"/>
  <c r="CI39" i="11" s="1"/>
  <c r="CH39" i="11"/>
  <c r="BA37" i="11"/>
  <c r="BG37" i="11"/>
  <c r="AX38" i="11"/>
  <c r="BM38" i="11"/>
  <c r="AW38" i="11"/>
  <c r="AC3" i="6"/>
  <c r="Z3" i="6"/>
  <c r="AK3" i="6"/>
  <c r="AH3" i="6"/>
  <c r="AD3" i="6"/>
  <c r="AP3" i="6"/>
  <c r="AL3" i="6"/>
  <c r="AA3" i="6"/>
  <c r="AF3" i="6"/>
  <c r="AE3" i="6"/>
  <c r="AJ3" i="6"/>
  <c r="AN3" i="6"/>
  <c r="AI3" i="6"/>
  <c r="AG3" i="6"/>
  <c r="AM3" i="6"/>
  <c r="AB3" i="6"/>
  <c r="AO3" i="6"/>
  <c r="AQ3" i="6"/>
  <c r="AR4" i="6"/>
  <c r="AS4" i="6" s="1"/>
  <c r="BN4" i="6"/>
  <c r="W5" i="6"/>
  <c r="CH3" i="6"/>
  <c r="AS3" i="6"/>
  <c r="CI3" i="6" s="1"/>
  <c r="AA42" i="15" a="1"/>
  <c r="AF39" i="26" a="1"/>
  <c r="AK4" i="6" a="1"/>
  <c r="BY37" i="20" a="1"/>
  <c r="AG4" i="6" a="1"/>
  <c r="BQ36" i="11" a="1"/>
  <c r="BU38" i="11" a="1"/>
  <c r="AL40" i="11" a="1"/>
  <c r="AL42" i="15" a="1"/>
  <c r="CC38" i="11" a="1"/>
  <c r="BX38" i="11" a="1"/>
  <c r="CD37" i="11" a="1"/>
  <c r="AL40" i="20" a="1"/>
  <c r="BS36" i="11" a="1"/>
  <c r="AB4" i="6" a="1"/>
  <c r="CE38" i="11" a="1"/>
  <c r="AH40" i="20" a="1"/>
  <c r="AJ40" i="20" a="1"/>
  <c r="CB37" i="11" a="1"/>
  <c r="BQ38" i="20" a="1"/>
  <c r="AE40" i="11" a="1"/>
  <c r="BP37" i="11" a="1"/>
  <c r="AJ39" i="26" a="1"/>
  <c r="BT37" i="20" a="1"/>
  <c r="AQ39" i="26" a="1"/>
  <c r="AQ35" i="30" a="1"/>
  <c r="AN39" i="26" a="1"/>
  <c r="AJ40" i="11" a="1"/>
  <c r="CF36" i="20" a="1"/>
  <c r="AF40" i="11" a="1"/>
  <c r="BW36" i="11" a="1"/>
  <c r="AP42" i="15" a="1"/>
  <c r="AQ40" i="11" a="1"/>
  <c r="BS37" i="20" a="1"/>
  <c r="AG40" i="11" a="1"/>
  <c r="BS36" i="20" a="1"/>
  <c r="AK40" i="20" a="1"/>
  <c r="AM4" i="6" a="1"/>
  <c r="BW36" i="20" a="1"/>
  <c r="BT38" i="20" a="1"/>
  <c r="BR38" i="20" a="1"/>
  <c r="AC42" i="15" a="1"/>
  <c r="AC40" i="11" a="1"/>
  <c r="CC37" i="11" a="1"/>
  <c r="CB38" i="20" a="1"/>
  <c r="AH40" i="11" a="1"/>
  <c r="AA35" i="30" a="1"/>
  <c r="AP40" i="20" a="1"/>
  <c r="AD40" i="20" a="1"/>
  <c r="BV36" i="20" a="1"/>
  <c r="AO40" i="20" a="1"/>
  <c r="AG39" i="26" a="1"/>
  <c r="AB35" i="30" a="1"/>
  <c r="CF37" i="11" a="1"/>
  <c r="CD37" i="20" a="1"/>
  <c r="AM39" i="26" a="1"/>
  <c r="AF42" i="15" a="1"/>
  <c r="AD40" i="11" a="1"/>
  <c r="BP38" i="20" a="1"/>
  <c r="AB42" i="15" a="1"/>
  <c r="BT36" i="20" a="1"/>
  <c r="AN4" i="6" a="1"/>
  <c r="AQ4" i="6" a="1"/>
  <c r="AK40" i="11" a="1"/>
  <c r="CG38" i="20" a="1"/>
  <c r="BU37" i="20" a="1"/>
  <c r="AE40" i="20" a="1"/>
  <c r="BU36" i="11" a="1"/>
  <c r="BY37" i="11" a="1"/>
  <c r="Z39" i="26" a="1"/>
  <c r="CG37" i="11" a="1"/>
  <c r="BS38" i="11" a="1"/>
  <c r="AL35" i="30" a="1"/>
  <c r="AB40" i="11" a="1"/>
  <c r="BV37" i="11" a="1"/>
  <c r="AP35" i="30" a="1"/>
  <c r="AK42" i="15" a="1"/>
  <c r="AC39" i="26" a="1"/>
  <c r="CE38" i="20" a="1"/>
  <c r="AI40" i="20" a="1"/>
  <c r="AH4" i="6" a="1"/>
  <c r="BY36" i="20" a="1"/>
  <c r="CC36" i="20" a="1"/>
  <c r="AO35" i="30" a="1"/>
  <c r="BT37" i="11" a="1"/>
  <c r="AB39" i="26" a="1"/>
  <c r="CF38" i="11" a="1"/>
  <c r="BW38" i="20" a="1"/>
  <c r="BP37" i="20" a="1"/>
  <c r="AA39" i="26" a="1"/>
  <c r="AQ40" i="20" a="1"/>
  <c r="CB38" i="11" a="1"/>
  <c r="Z42" i="15" a="1"/>
  <c r="AM40" i="20" a="1"/>
  <c r="AN42" i="15" a="1"/>
  <c r="BW37" i="20" a="1"/>
  <c r="AO42" i="15" a="1"/>
  <c r="AI35" i="30" a="1"/>
  <c r="AI42" i="15" a="1"/>
  <c r="AA4" i="6" a="1"/>
  <c r="BV37" i="20" a="1"/>
  <c r="BR37" i="20" a="1"/>
  <c r="AL39" i="26" a="1"/>
  <c r="AO40" i="11" a="1"/>
  <c r="BR37" i="11" a="1"/>
  <c r="CF36" i="11" a="1"/>
  <c r="CE36" i="20" a="1"/>
  <c r="AM35" i="30" a="1"/>
  <c r="AD35" i="30" a="1"/>
  <c r="CD38" i="20" a="1"/>
  <c r="BU37" i="11" a="1"/>
  <c r="BV36" i="11" a="1"/>
  <c r="AQ42" i="15" a="1"/>
  <c r="BR36" i="11" a="1"/>
  <c r="CB36" i="20" a="1"/>
  <c r="Z40" i="20" a="1"/>
  <c r="AG40" i="20" a="1"/>
  <c r="BT38" i="11" a="1"/>
  <c r="AC4" i="6" a="1"/>
  <c r="AC35" i="30" a="1"/>
  <c r="AN40" i="11" a="1"/>
  <c r="CC36" i="11" a="1"/>
  <c r="AP40" i="11" a="1"/>
  <c r="AO4" i="6" a="1"/>
  <c r="BX38" i="20" a="1"/>
  <c r="BP36" i="20" a="1"/>
  <c r="BR38" i="11" a="1"/>
  <c r="CC38" i="20" a="1"/>
  <c r="BV38" i="20" a="1"/>
  <c r="Z40" i="11" a="1"/>
  <c r="AA40" i="20" a="1"/>
  <c r="BV38" i="11" a="1"/>
  <c r="CA37" i="11" a="1"/>
  <c r="AL4" i="6" a="1"/>
  <c r="AC40" i="20" a="1"/>
  <c r="AF40" i="20" a="1"/>
  <c r="CF37" i="20" a="1"/>
  <c r="AA40" i="11" a="1"/>
  <c r="CA38" i="11" a="1"/>
  <c r="AF35" i="30" a="1"/>
  <c r="AI39" i="26" a="1"/>
  <c r="AM42" i="15" a="1"/>
  <c r="AK39" i="26" a="1"/>
  <c r="BP38" i="11" a="1"/>
  <c r="CG37" i="20" a="1"/>
  <c r="Z4" i="6" a="1"/>
  <c r="AH35" i="30" a="1"/>
  <c r="AM40" i="11" a="1"/>
  <c r="BQ37" i="11" a="1"/>
  <c r="BX36" i="11" a="1"/>
  <c r="BZ37" i="11" a="1"/>
  <c r="AD4" i="6" a="1"/>
  <c r="BX37" i="11" a="1"/>
  <c r="AB40" i="20" a="1"/>
  <c r="AN35" i="30" a="1"/>
  <c r="AP4" i="6" a="1"/>
  <c r="AI40" i="11" a="1"/>
  <c r="AK35" i="30" a="1"/>
  <c r="CE37" i="20" a="1"/>
  <c r="AP39" i="26" a="1"/>
  <c r="AE35" i="30" a="1"/>
  <c r="AF4" i="6" a="1"/>
  <c r="AJ35" i="30" a="1"/>
  <c r="AN40" i="20" a="1"/>
  <c r="BZ36" i="11" a="1"/>
  <c r="AH39" i="26" a="1"/>
  <c r="AD39" i="26" a="1"/>
  <c r="AD42" i="15" a="1"/>
  <c r="Z35" i="30" a="1"/>
  <c r="CD36" i="20" a="1"/>
  <c r="AE4" i="6" a="1"/>
  <c r="BY38" i="20" a="1"/>
  <c r="BW38" i="11" a="1"/>
  <c r="AH42" i="15" a="1"/>
  <c r="AG35" i="30" a="1"/>
  <c r="AG42" i="15" a="1"/>
  <c r="AO39" i="26" a="1"/>
  <c r="AJ42" i="15" a="1"/>
  <c r="AI4" i="6" a="1"/>
  <c r="AE39" i="26" a="1"/>
  <c r="AE42" i="15" a="1"/>
  <c r="AJ4" i="6" a="1"/>
  <c r="CD36" i="11" a="1"/>
  <c r="BQ36" i="20" a="1"/>
  <c r="CB37" i="20" a="1"/>
  <c r="BY36" i="11" a="1"/>
  <c r="BU36" i="20" a="1"/>
  <c r="CB36" i="11" a="1"/>
  <c r="BQ37" i="20" a="1"/>
  <c r="BS37" i="11" a="1"/>
  <c r="CE36" i="11" a="1"/>
  <c r="CE37" i="11" a="1"/>
  <c r="BS38" i="20" a="1"/>
  <c r="CA37" i="20" a="1"/>
  <c r="CD38" i="11" a="1"/>
  <c r="BZ38" i="20" a="1"/>
  <c r="BU38" i="20" a="1"/>
  <c r="CG36" i="11" a="1"/>
  <c r="CA36" i="20" a="1"/>
  <c r="BR36" i="20" a="1"/>
  <c r="CG38" i="11" a="1"/>
  <c r="BX36" i="20" a="1"/>
  <c r="BP36" i="11" a="1"/>
  <c r="BX37" i="20" a="1"/>
  <c r="BZ36" i="20" a="1"/>
  <c r="BW37" i="11" a="1"/>
  <c r="CG36" i="20" a="1"/>
  <c r="BQ38" i="11" a="1"/>
  <c r="CA36" i="11" a="1"/>
  <c r="BY38" i="11" a="1"/>
  <c r="BZ37" i="20" a="1"/>
  <c r="BT36" i="11" a="1"/>
  <c r="CC37" i="20" a="1"/>
  <c r="CF38" i="20" a="1"/>
  <c r="CA38" i="20" a="1"/>
  <c r="BZ38" i="11" a="1"/>
  <c r="AX32" i="30" l="1"/>
  <c r="BA34" i="30"/>
  <c r="BF34" i="30"/>
  <c r="BE32" i="30"/>
  <c r="BD32" i="30"/>
  <c r="BE33" i="30"/>
  <c r="BJ33" i="30"/>
  <c r="AM35" i="30"/>
  <c r="Z35" i="30"/>
  <c r="AI35" i="30"/>
  <c r="AB35" i="30"/>
  <c r="AQ35" i="30"/>
  <c r="AD35" i="30"/>
  <c r="AN35" i="30"/>
  <c r="AH35" i="30"/>
  <c r="AO35" i="30"/>
  <c r="AF35" i="30"/>
  <c r="AL35" i="30"/>
  <c r="AJ35" i="30"/>
  <c r="AC35" i="30"/>
  <c r="AP35" i="30"/>
  <c r="AA35" i="30"/>
  <c r="AG35" i="30"/>
  <c r="AE35" i="30"/>
  <c r="AK35" i="30"/>
  <c r="BM33" i="30"/>
  <c r="CQ32" i="30"/>
  <c r="BK33" i="30"/>
  <c r="CH35" i="30"/>
  <c r="AS35" i="30"/>
  <c r="CI35" i="30" s="1"/>
  <c r="BK34" i="30"/>
  <c r="AZ34" i="30"/>
  <c r="CP32" i="30"/>
  <c r="BH32" i="30"/>
  <c r="BB32" i="30"/>
  <c r="BD33" i="30"/>
  <c r="AY34" i="30"/>
  <c r="AX34" i="30"/>
  <c r="BA32" i="30"/>
  <c r="BG32" i="30"/>
  <c r="AZ32" i="30"/>
  <c r="BL33" i="30"/>
  <c r="BE34" i="30"/>
  <c r="BM34" i="30"/>
  <c r="AZ33" i="30"/>
  <c r="AY32" i="30"/>
  <c r="AX33" i="30"/>
  <c r="BG33" i="30"/>
  <c r="AR36" i="30"/>
  <c r="AS36" i="30" s="1"/>
  <c r="BN36" i="30"/>
  <c r="W37" i="30"/>
  <c r="BB34" i="30"/>
  <c r="AV34" i="30"/>
  <c r="AW32" i="30"/>
  <c r="BL32" i="30"/>
  <c r="AV32" i="30"/>
  <c r="BI32" i="30"/>
  <c r="BH33" i="30"/>
  <c r="BC32" i="30"/>
  <c r="BF33" i="30"/>
  <c r="BK32" i="30"/>
  <c r="BJ34" i="30"/>
  <c r="AW34" i="30"/>
  <c r="AY33" i="30"/>
  <c r="AW33" i="30"/>
  <c r="BA33" i="30"/>
  <c r="BB33" i="30"/>
  <c r="BF32" i="30"/>
  <c r="BL34" i="30"/>
  <c r="BD34" i="30"/>
  <c r="BG34" i="30"/>
  <c r="BI33" i="30"/>
  <c r="BM32" i="30"/>
  <c r="BC33" i="30"/>
  <c r="BJ32" i="30"/>
  <c r="AV33" i="30"/>
  <c r="BC34" i="30"/>
  <c r="BH34" i="30"/>
  <c r="BI34" i="30"/>
  <c r="AJ39" i="26"/>
  <c r="AP39" i="26"/>
  <c r="AL39" i="26"/>
  <c r="AN39" i="26"/>
  <c r="AC39" i="26"/>
  <c r="AK39" i="26"/>
  <c r="AO39" i="26"/>
  <c r="AA39" i="26"/>
  <c r="Z39" i="26"/>
  <c r="AE39" i="26"/>
  <c r="AG39" i="26"/>
  <c r="AD39" i="26"/>
  <c r="AI39" i="26"/>
  <c r="AF39" i="26"/>
  <c r="AQ39" i="26"/>
  <c r="AB39" i="26"/>
  <c r="AH39" i="26"/>
  <c r="AM39" i="26"/>
  <c r="AR40" i="26"/>
  <c r="W41" i="26"/>
  <c r="BN40" i="26"/>
  <c r="CL34" i="26"/>
  <c r="CM34" i="26" s="1"/>
  <c r="CR36" i="20"/>
  <c r="CE37" i="20"/>
  <c r="BV36" i="20"/>
  <c r="CA36" i="20"/>
  <c r="BZ36" i="20"/>
  <c r="BU37" i="20"/>
  <c r="BS36" i="20"/>
  <c r="CF37" i="20"/>
  <c r="CF36" i="20"/>
  <c r="BP36" i="20"/>
  <c r="BZ38" i="20"/>
  <c r="BS38" i="20"/>
  <c r="BR36" i="20"/>
  <c r="BX38" i="20"/>
  <c r="AJ40" i="20"/>
  <c r="CA37" i="20"/>
  <c r="BX36" i="20"/>
  <c r="CC37" i="20"/>
  <c r="AG40" i="20"/>
  <c r="AP40" i="20"/>
  <c r="BV37" i="20"/>
  <c r="BT36" i="20"/>
  <c r="CC36" i="20"/>
  <c r="AK40" i="20"/>
  <c r="BP37" i="20"/>
  <c r="CG36" i="20"/>
  <c r="BZ37" i="20"/>
  <c r="AA40" i="20"/>
  <c r="AN40" i="20"/>
  <c r="AO40" i="20"/>
  <c r="AE40" i="20"/>
  <c r="BS37" i="20"/>
  <c r="CC38" i="20"/>
  <c r="BW38" i="20"/>
  <c r="CG37" i="20"/>
  <c r="BW37" i="20"/>
  <c r="AB40" i="20"/>
  <c r="AI40" i="20"/>
  <c r="CE36" i="20"/>
  <c r="CB37" i="20"/>
  <c r="CF38" i="20"/>
  <c r="CD38" i="20"/>
  <c r="CD36" i="20"/>
  <c r="AM40" i="20"/>
  <c r="BY36" i="20"/>
  <c r="BU36" i="20"/>
  <c r="BQ37" i="20"/>
  <c r="CG38" i="20"/>
  <c r="Z40" i="20"/>
  <c r="BY38" i="20"/>
  <c r="BT38" i="20"/>
  <c r="BR38" i="20"/>
  <c r="CE38" i="20"/>
  <c r="AF40" i="20"/>
  <c r="AD40" i="20"/>
  <c r="AQ40" i="20"/>
  <c r="BQ36" i="20"/>
  <c r="CB36" i="20"/>
  <c r="BT37" i="20"/>
  <c r="BQ38" i="20"/>
  <c r="BP38" i="20"/>
  <c r="BY37" i="20"/>
  <c r="BX37" i="20"/>
  <c r="CB38" i="20"/>
  <c r="AH40" i="20"/>
  <c r="BU38" i="20"/>
  <c r="CA38" i="20"/>
  <c r="BW36" i="20"/>
  <c r="AC40" i="20"/>
  <c r="AL40" i="20"/>
  <c r="BR37" i="20"/>
  <c r="BV38" i="20"/>
  <c r="CD37" i="20"/>
  <c r="BN41" i="20"/>
  <c r="W42" i="20"/>
  <c r="AR41" i="20"/>
  <c r="AS41" i="20" s="1"/>
  <c r="CO39" i="20"/>
  <c r="BA40" i="15"/>
  <c r="BF39" i="15"/>
  <c r="BL40" i="15"/>
  <c r="BH41" i="15"/>
  <c r="AX41" i="15"/>
  <c r="AZ40" i="15"/>
  <c r="BJ40" i="15"/>
  <c r="AA42" i="15"/>
  <c r="AJ42" i="15"/>
  <c r="AM42" i="15"/>
  <c r="AD42" i="15"/>
  <c r="AH42" i="15"/>
  <c r="AE42" i="15"/>
  <c r="AL42" i="15"/>
  <c r="AC42" i="15"/>
  <c r="AN42" i="15"/>
  <c r="AG42" i="15"/>
  <c r="AP42" i="15"/>
  <c r="AO42" i="15"/>
  <c r="AQ42" i="15"/>
  <c r="AB42" i="15"/>
  <c r="Z42" i="15"/>
  <c r="AK42" i="15"/>
  <c r="AI42" i="15"/>
  <c r="AF42" i="15"/>
  <c r="BF40" i="15"/>
  <c r="AS42" i="15"/>
  <c r="CI42" i="15" s="1"/>
  <c r="CH42" i="15"/>
  <c r="AY40" i="15"/>
  <c r="BM39" i="15"/>
  <c r="AX39" i="15"/>
  <c r="BD41" i="15"/>
  <c r="BB41" i="15"/>
  <c r="BD40" i="15"/>
  <c r="W44" i="15"/>
  <c r="AR43" i="15"/>
  <c r="AS43" i="15" s="1"/>
  <c r="BN43" i="15"/>
  <c r="BD39" i="15"/>
  <c r="BA39" i="15"/>
  <c r="BG40" i="15"/>
  <c r="BC40" i="15"/>
  <c r="AW40" i="15"/>
  <c r="BE41" i="15"/>
  <c r="BL41" i="15"/>
  <c r="AV39" i="15"/>
  <c r="BK40" i="15"/>
  <c r="BK39" i="15"/>
  <c r="BB39" i="15"/>
  <c r="BI40" i="15"/>
  <c r="AV41" i="15"/>
  <c r="BC39" i="15"/>
  <c r="AY41" i="15"/>
  <c r="BH40" i="15"/>
  <c r="BC41" i="15"/>
  <c r="BE40" i="15"/>
  <c r="BH39" i="15"/>
  <c r="AY39" i="15"/>
  <c r="AX40" i="15"/>
  <c r="BI39" i="15"/>
  <c r="BE39" i="15"/>
  <c r="CP39" i="15"/>
  <c r="BM41" i="15"/>
  <c r="AW41" i="15"/>
  <c r="AZ39" i="15"/>
  <c r="AW39" i="15"/>
  <c r="BB40" i="15"/>
  <c r="CQ39" i="15"/>
  <c r="AZ41" i="15"/>
  <c r="BK41" i="15"/>
  <c r="BI41" i="15"/>
  <c r="BJ39" i="15"/>
  <c r="BJ41" i="15"/>
  <c r="BM40" i="15"/>
  <c r="BG39" i="15"/>
  <c r="BL39" i="15"/>
  <c r="AV40" i="15"/>
  <c r="BF41" i="15"/>
  <c r="BG41" i="15"/>
  <c r="BA41" i="15"/>
  <c r="BT38" i="11"/>
  <c r="CR36" i="11"/>
  <c r="CC38" i="11"/>
  <c r="CF36" i="11"/>
  <c r="BZ36" i="11"/>
  <c r="CA36" i="11"/>
  <c r="CG37" i="11"/>
  <c r="BY36" i="11"/>
  <c r="BX36" i="11"/>
  <c r="CA38" i="11"/>
  <c r="AQ40" i="11"/>
  <c r="AH40" i="11"/>
  <c r="CA37" i="11"/>
  <c r="CE37" i="11"/>
  <c r="BT36" i="11"/>
  <c r="AO40" i="11"/>
  <c r="Z40" i="11"/>
  <c r="AM40" i="11"/>
  <c r="BY38" i="11"/>
  <c r="BR36" i="11"/>
  <c r="BZ38" i="11"/>
  <c r="CD38" i="11"/>
  <c r="BQ37" i="11"/>
  <c r="BS38" i="11"/>
  <c r="CD36" i="11"/>
  <c r="AL40" i="11"/>
  <c r="BR37" i="11"/>
  <c r="CE36" i="11"/>
  <c r="BW38" i="11"/>
  <c r="BT37" i="11"/>
  <c r="BU37" i="11"/>
  <c r="AF40" i="11"/>
  <c r="BP38" i="11"/>
  <c r="CE38" i="11"/>
  <c r="BZ37" i="11"/>
  <c r="AJ40" i="11"/>
  <c r="AP40" i="11"/>
  <c r="BQ36" i="11"/>
  <c r="CD37" i="11"/>
  <c r="CC37" i="11"/>
  <c r="CC36" i="11"/>
  <c r="BW36" i="11"/>
  <c r="BW37" i="11"/>
  <c r="BQ38" i="11"/>
  <c r="BY37" i="11"/>
  <c r="BS36" i="11"/>
  <c r="AK40" i="11"/>
  <c r="AA40" i="11"/>
  <c r="BX37" i="11"/>
  <c r="CB37" i="11"/>
  <c r="BV37" i="11"/>
  <c r="BU36" i="11"/>
  <c r="CB36" i="11"/>
  <c r="CF38" i="11"/>
  <c r="CG38" i="11"/>
  <c r="CG36" i="11"/>
  <c r="BS37" i="11"/>
  <c r="AC40" i="11"/>
  <c r="AB40" i="11"/>
  <c r="AE40" i="11"/>
  <c r="CF37" i="11"/>
  <c r="BU38" i="11"/>
  <c r="BP37" i="11"/>
  <c r="BV38" i="11"/>
  <c r="AD40" i="11"/>
  <c r="BX38" i="11"/>
  <c r="AG40" i="11"/>
  <c r="BR38" i="11"/>
  <c r="BP36" i="11"/>
  <c r="BV36" i="11"/>
  <c r="AN40" i="11"/>
  <c r="AI40" i="11"/>
  <c r="CB38" i="11"/>
  <c r="CO39" i="11"/>
  <c r="AR41" i="11"/>
  <c r="AS41" i="11" s="1"/>
  <c r="BN41" i="11"/>
  <c r="W42" i="11"/>
  <c r="AQ4" i="6"/>
  <c r="AD4" i="6"/>
  <c r="AK4" i="6"/>
  <c r="AH4" i="6"/>
  <c r="AB4" i="6"/>
  <c r="AO4" i="6"/>
  <c r="AI4" i="6"/>
  <c r="AF4" i="6"/>
  <c r="AJ4" i="6"/>
  <c r="Z4" i="6"/>
  <c r="AN4" i="6"/>
  <c r="AE4" i="6"/>
  <c r="AA4" i="6"/>
  <c r="AP4" i="6"/>
  <c r="AL4" i="6"/>
  <c r="AC4" i="6"/>
  <c r="AM4" i="6"/>
  <c r="AG4" i="6"/>
  <c r="CO3" i="6"/>
  <c r="AR5" i="6"/>
  <c r="AS5" i="6" s="1"/>
  <c r="BN5" i="6"/>
  <c r="W6" i="6"/>
  <c r="AJ5" i="6" a="1"/>
  <c r="AK41" i="11" a="1"/>
  <c r="AI36" i="30" a="1"/>
  <c r="Z36" i="30" a="1"/>
  <c r="AP5" i="6" a="1"/>
  <c r="AG43" i="15" a="1"/>
  <c r="BT33" i="30" a="1"/>
  <c r="BZ32" i="30" a="1"/>
  <c r="AN41" i="11" a="1"/>
  <c r="BV32" i="30" a="1"/>
  <c r="BQ33" i="30" a="1"/>
  <c r="BU33" i="30" a="1"/>
  <c r="AG41" i="11" a="1"/>
  <c r="BX33" i="30" a="1"/>
  <c r="AQ40" i="26" a="1"/>
  <c r="AD40" i="26" a="1"/>
  <c r="AD41" i="20" a="1"/>
  <c r="AC5" i="6" a="1"/>
  <c r="CD32" i="30" a="1"/>
  <c r="AC41" i="20" a="1"/>
  <c r="AD5" i="6" a="1"/>
  <c r="BV40" i="15" a="1"/>
  <c r="CC39" i="15" a="1"/>
  <c r="AM36" i="30" a="1"/>
  <c r="AL36" i="30" a="1"/>
  <c r="AF36" i="30" a="1"/>
  <c r="CD41" i="15" a="1"/>
  <c r="AP40" i="26" a="1"/>
  <c r="BY32" i="30" a="1"/>
  <c r="CB32" i="30" a="1"/>
  <c r="AE36" i="30" a="1"/>
  <c r="AL41" i="11" a="1"/>
  <c r="BV41" i="15" a="1"/>
  <c r="BV39" i="15" a="1"/>
  <c r="BQ32" i="30" a="1"/>
  <c r="CB39" i="15" a="1"/>
  <c r="AI41" i="20" a="1"/>
  <c r="BY34" i="30" a="1"/>
  <c r="CE33" i="30" a="1"/>
  <c r="BU34" i="30" a="1"/>
  <c r="Z5" i="6" a="1"/>
  <c r="AF43" i="15" a="1"/>
  <c r="CG33" i="30" a="1"/>
  <c r="BX40" i="15" a="1"/>
  <c r="BT40" i="15" a="1"/>
  <c r="BP40" i="15" a="1"/>
  <c r="AF40" i="26" a="1"/>
  <c r="BQ34" i="30" a="1"/>
  <c r="AK41" i="20" a="1"/>
  <c r="CC40" i="15" a="1"/>
  <c r="AL43" i="15" a="1"/>
  <c r="AK40" i="26" a="1"/>
  <c r="CE39" i="15" a="1"/>
  <c r="BR39" i="15" a="1"/>
  <c r="BX41" i="15" a="1"/>
  <c r="AH40" i="26" a="1"/>
  <c r="AP36" i="30" a="1"/>
  <c r="BR32" i="30" a="1"/>
  <c r="AN36" i="30" a="1"/>
  <c r="AO43" i="15" a="1"/>
  <c r="AH43" i="15" a="1"/>
  <c r="AE41" i="20" a="1"/>
  <c r="AP43" i="15" a="1"/>
  <c r="CF34" i="30" a="1"/>
  <c r="CE32" i="30" a="1"/>
  <c r="AC41" i="11" a="1"/>
  <c r="AJ41" i="11" a="1"/>
  <c r="AG5" i="6" a="1"/>
  <c r="AA40" i="26" a="1"/>
  <c r="AA41" i="20" a="1"/>
  <c r="CF33" i="30" a="1"/>
  <c r="BZ39" i="15" a="1"/>
  <c r="BP34" i="30" a="1"/>
  <c r="AQ5" i="6" a="1"/>
  <c r="AC36" i="30" a="1"/>
  <c r="AK43" i="15" a="1"/>
  <c r="AF41" i="11" a="1"/>
  <c r="AI43" i="15" a="1"/>
  <c r="AL5" i="6" a="1"/>
  <c r="CG32" i="30" a="1"/>
  <c r="CB33" i="30" a="1"/>
  <c r="BW40" i="15" a="1"/>
  <c r="AM5" i="6" a="1"/>
  <c r="AN41" i="20" a="1"/>
  <c r="CG34" i="30" a="1"/>
  <c r="Z41" i="20" a="1"/>
  <c r="BY41" i="15" a="1"/>
  <c r="AP41" i="11" a="1"/>
  <c r="AP41" i="20" a="1"/>
  <c r="CD39" i="15" a="1"/>
  <c r="AI41" i="11" a="1"/>
  <c r="AD43" i="15" a="1"/>
  <c r="AL41" i="20" a="1"/>
  <c r="BS34" i="30" a="1"/>
  <c r="AO40" i="26" a="1"/>
  <c r="AH41" i="11" a="1"/>
  <c r="BU40" i="15" a="1"/>
  <c r="CC32" i="30" a="1"/>
  <c r="AI40" i="26" a="1"/>
  <c r="BW34" i="30" a="1"/>
  <c r="BZ33" i="30" a="1"/>
  <c r="BY40" i="15" a="1"/>
  <c r="BQ41" i="15" a="1"/>
  <c r="AJ43" i="15" a="1"/>
  <c r="BP41" i="15" a="1"/>
  <c r="CE34" i="30" a="1"/>
  <c r="AB41" i="11" a="1"/>
  <c r="CA40" i="15" a="1"/>
  <c r="AE41" i="11" a="1"/>
  <c r="CF40" i="15" a="1"/>
  <c r="AA36" i="30" a="1"/>
  <c r="CA32" i="30" a="1"/>
  <c r="AQ36" i="30" a="1"/>
  <c r="AA43" i="15" a="1"/>
  <c r="CD40" i="15" a="1"/>
  <c r="AE5" i="6" a="1"/>
  <c r="BQ39" i="15" a="1"/>
  <c r="BS39" i="15" a="1"/>
  <c r="AH36" i="30" a="1"/>
  <c r="AD36" i="30" a="1"/>
  <c r="BZ34" i="30" a="1"/>
  <c r="AK5" i="6" a="1"/>
  <c r="AQ43" i="15" a="1"/>
  <c r="AN40" i="26" a="1"/>
  <c r="AM40" i="26" a="1"/>
  <c r="AB40" i="26" a="1"/>
  <c r="BW39" i="15" a="1"/>
  <c r="AB41" i="20" a="1"/>
  <c r="BU39" i="15" a="1"/>
  <c r="AK36" i="30" a="1"/>
  <c r="AA5" i="6" a="1"/>
  <c r="AC43" i="15" a="1"/>
  <c r="AM43" i="15" a="1"/>
  <c r="BT39" i="15" a="1"/>
  <c r="AG41" i="20" a="1"/>
  <c r="BW33" i="30" a="1"/>
  <c r="AH41" i="20" a="1"/>
  <c r="BP33" i="30" a="1"/>
  <c r="AN43" i="15" a="1"/>
  <c r="AG40" i="26" a="1"/>
  <c r="BR40" i="15" a="1"/>
  <c r="BZ40" i="15" a="1"/>
  <c r="CA34" i="30" a="1"/>
  <c r="Z40" i="26" a="1"/>
  <c r="AL40" i="26" a="1"/>
  <c r="AN5" i="6" a="1"/>
  <c r="AB36" i="30" a="1"/>
  <c r="AO41" i="20" a="1"/>
  <c r="BV33" i="30" a="1"/>
  <c r="BT32" i="30" a="1"/>
  <c r="AE40" i="26" a="1"/>
  <c r="AG36" i="30" a="1"/>
  <c r="AB5" i="6" a="1"/>
  <c r="BW32" i="30" a="1"/>
  <c r="CG40" i="15" a="1"/>
  <c r="AB43" i="15" a="1"/>
  <c r="AF41" i="20" a="1"/>
  <c r="AA41" i="11" a="1"/>
  <c r="AH5" i="6" a="1"/>
  <c r="BU41" i="15" a="1"/>
  <c r="Z41" i="11" a="1"/>
  <c r="AQ41" i="11" a="1"/>
  <c r="BQ40" i="15" a="1"/>
  <c r="AM41" i="11" a="1"/>
  <c r="AJ40" i="26" a="1"/>
  <c r="AD41" i="11" a="1"/>
  <c r="AJ41" i="20" a="1"/>
  <c r="BX32" i="30" a="1"/>
  <c r="AI5" i="6" a="1"/>
  <c r="AM41" i="20" a="1"/>
  <c r="AO41" i="11" a="1"/>
  <c r="AO36" i="30" a="1"/>
  <c r="AJ36" i="30" a="1"/>
  <c r="AO5" i="6" a="1"/>
  <c r="AQ41" i="20" a="1"/>
  <c r="CF39" i="15" a="1"/>
  <c r="BV34" i="30" a="1"/>
  <c r="AF5" i="6" a="1"/>
  <c r="AE43" i="15" a="1"/>
  <c r="Z43" i="15" a="1"/>
  <c r="CA39" i="15" a="1"/>
  <c r="AC40" i="26" a="1"/>
  <c r="BR34" i="30" a="1"/>
  <c r="BY39" i="15" a="1"/>
  <c r="BR33" i="30" a="1"/>
  <c r="BZ41" i="15" a="1"/>
  <c r="CA33" i="30" a="1"/>
  <c r="BW41" i="15" a="1"/>
  <c r="CA41" i="15" a="1"/>
  <c r="BY33" i="30" a="1"/>
  <c r="BS41" i="15" a="1"/>
  <c r="BU32" i="30" a="1"/>
  <c r="BS40" i="15" a="1"/>
  <c r="CE41" i="15" a="1"/>
  <c r="BP32" i="30" a="1"/>
  <c r="BX39" i="15" a="1"/>
  <c r="CD34" i="30" a="1"/>
  <c r="CB41" i="15" a="1"/>
  <c r="CD33" i="30" a="1"/>
  <c r="BR41" i="15" a="1"/>
  <c r="BT34" i="30" a="1"/>
  <c r="CG39" i="15" a="1"/>
  <c r="CC41" i="15" a="1"/>
  <c r="BX34" i="30" a="1"/>
  <c r="CB34" i="30" a="1"/>
  <c r="CF41" i="15" a="1"/>
  <c r="CC34" i="30" a="1"/>
  <c r="CB40" i="15" a="1"/>
  <c r="BS33" i="30" a="1"/>
  <c r="CG41" i="15" a="1"/>
  <c r="BS32" i="30" a="1"/>
  <c r="BT41" i="15" a="1"/>
  <c r="CF32" i="30" a="1"/>
  <c r="BP39" i="15" a="1"/>
  <c r="CC33" i="30" a="1"/>
  <c r="CE40" i="15" a="1"/>
  <c r="BR32" i="30" l="1"/>
  <c r="BU34" i="30"/>
  <c r="BY32" i="30"/>
  <c r="BZ34" i="30"/>
  <c r="CD33" i="30"/>
  <c r="BY33" i="30"/>
  <c r="BX32" i="30"/>
  <c r="BP33" i="30"/>
  <c r="BZ32" i="30"/>
  <c r="BZ33" i="30"/>
  <c r="BV34" i="30"/>
  <c r="AK36" i="30"/>
  <c r="BS32" i="30"/>
  <c r="BR34" i="30"/>
  <c r="CD32" i="30"/>
  <c r="BV33" i="30"/>
  <c r="BW32" i="30"/>
  <c r="AL36" i="30"/>
  <c r="AO36" i="30"/>
  <c r="AB36" i="30"/>
  <c r="BT33" i="30"/>
  <c r="BS34" i="30"/>
  <c r="BW33" i="30"/>
  <c r="BU33" i="30"/>
  <c r="CB33" i="30"/>
  <c r="Z36" i="30"/>
  <c r="AF36" i="30"/>
  <c r="CG34" i="30"/>
  <c r="BX33" i="30"/>
  <c r="CG32" i="30"/>
  <c r="BQ33" i="30"/>
  <c r="CC32" i="30"/>
  <c r="AP36" i="30"/>
  <c r="AA36" i="30"/>
  <c r="AJ36" i="30"/>
  <c r="BY34" i="30"/>
  <c r="BV32" i="30"/>
  <c r="CC33" i="30"/>
  <c r="BS33" i="30"/>
  <c r="BP32" i="30"/>
  <c r="AD36" i="30"/>
  <c r="AE36" i="30"/>
  <c r="AN36" i="30"/>
  <c r="CF33" i="30"/>
  <c r="CB32" i="30"/>
  <c r="CE33" i="30"/>
  <c r="CC34" i="30"/>
  <c r="CA34" i="30"/>
  <c r="BQ34" i="30"/>
  <c r="CF32" i="30"/>
  <c r="AH36" i="30"/>
  <c r="AI36" i="30"/>
  <c r="BT32" i="30"/>
  <c r="CB34" i="30"/>
  <c r="BX34" i="30"/>
  <c r="CD34" i="30"/>
  <c r="BQ32" i="30"/>
  <c r="AC36" i="30"/>
  <c r="AM36" i="30"/>
  <c r="CA33" i="30"/>
  <c r="CA32" i="30"/>
  <c r="BT34" i="30"/>
  <c r="CG33" i="30"/>
  <c r="BW34" i="30"/>
  <c r="CF34" i="30"/>
  <c r="CE32" i="30"/>
  <c r="BP34" i="30"/>
  <c r="AG36" i="30"/>
  <c r="AQ36" i="30"/>
  <c r="BR33" i="30"/>
  <c r="BU32" i="30"/>
  <c r="CE34" i="30"/>
  <c r="CO35" i="30"/>
  <c r="BN37" i="30"/>
  <c r="AR37" i="30"/>
  <c r="AS37" i="30" s="1"/>
  <c r="CR32" i="30"/>
  <c r="BM38" i="26"/>
  <c r="BI38" i="26"/>
  <c r="BM39" i="26"/>
  <c r="BK39" i="26"/>
  <c r="BA37" i="26"/>
  <c r="AX38" i="26"/>
  <c r="AD40" i="26"/>
  <c r="AA40" i="26"/>
  <c r="AC40" i="26"/>
  <c r="AL40" i="26"/>
  <c r="AJ40" i="26"/>
  <c r="AE40" i="26"/>
  <c r="AG40" i="26"/>
  <c r="AP40" i="26"/>
  <c r="AH40" i="26"/>
  <c r="AI40" i="26"/>
  <c r="AK40" i="26"/>
  <c r="AB40" i="26"/>
  <c r="AM40" i="26"/>
  <c r="AO40" i="26"/>
  <c r="AN40" i="26"/>
  <c r="AF40" i="26"/>
  <c r="AQ40" i="26"/>
  <c r="Z40" i="26"/>
  <c r="BK38" i="26"/>
  <c r="CQ37" i="26"/>
  <c r="AY38" i="26"/>
  <c r="AW38" i="26"/>
  <c r="AR41" i="26"/>
  <c r="AS41" i="26" s="1"/>
  <c r="BN41" i="26"/>
  <c r="W42" i="26"/>
  <c r="BB37" i="26"/>
  <c r="AX39" i="26"/>
  <c r="AW39" i="26"/>
  <c r="BL38" i="26"/>
  <c r="BE38" i="26"/>
  <c r="BG38" i="26"/>
  <c r="BF38" i="26"/>
  <c r="BB39" i="26"/>
  <c r="BG39" i="26"/>
  <c r="BI37" i="26"/>
  <c r="BJ38" i="26"/>
  <c r="BD37" i="26"/>
  <c r="CP37" i="26"/>
  <c r="BE39" i="26"/>
  <c r="AY39" i="26"/>
  <c r="AZ38" i="26"/>
  <c r="BF37" i="26"/>
  <c r="BD38" i="26"/>
  <c r="BK37" i="26"/>
  <c r="AZ37" i="26"/>
  <c r="AZ39" i="26"/>
  <c r="BJ39" i="26"/>
  <c r="BC38" i="26"/>
  <c r="BA38" i="26"/>
  <c r="BC37" i="26"/>
  <c r="BG37" i="26"/>
  <c r="AV38" i="26"/>
  <c r="BC39" i="26"/>
  <c r="BH39" i="26"/>
  <c r="BL37" i="26"/>
  <c r="BB38" i="26"/>
  <c r="AY37" i="26"/>
  <c r="BE37" i="26"/>
  <c r="CH40" i="26"/>
  <c r="AS40" i="26"/>
  <c r="CI40" i="26" s="1"/>
  <c r="BJ37" i="26"/>
  <c r="BI39" i="26"/>
  <c r="BA39" i="26"/>
  <c r="BL39" i="26"/>
  <c r="AV37" i="26"/>
  <c r="BH37" i="26"/>
  <c r="BH38" i="26"/>
  <c r="BM37" i="26"/>
  <c r="BD39" i="26"/>
  <c r="AV39" i="26"/>
  <c r="AW37" i="26"/>
  <c r="AX37" i="26"/>
  <c r="BF39" i="26"/>
  <c r="CL36" i="20"/>
  <c r="CM36" i="20" s="1"/>
  <c r="AC41" i="20"/>
  <c r="AI41" i="20"/>
  <c r="AG41" i="20"/>
  <c r="AL41" i="20"/>
  <c r="AA41" i="20"/>
  <c r="AK41" i="20"/>
  <c r="AP41" i="20"/>
  <c r="AE41" i="20"/>
  <c r="Z41" i="20"/>
  <c r="AQ41" i="20"/>
  <c r="AB41" i="20"/>
  <c r="AD41" i="20"/>
  <c r="AF41" i="20"/>
  <c r="AH41" i="20"/>
  <c r="AJ41" i="20"/>
  <c r="AM41" i="20"/>
  <c r="AO41" i="20"/>
  <c r="AN41" i="20"/>
  <c r="AR42" i="20"/>
  <c r="W43" i="20"/>
  <c r="BN42" i="20"/>
  <c r="BZ39" i="15"/>
  <c r="BU40" i="15"/>
  <c r="CR39" i="15"/>
  <c r="CF40" i="15"/>
  <c r="CD40" i="15"/>
  <c r="BT40" i="15"/>
  <c r="BR41" i="15"/>
  <c r="CB41" i="15"/>
  <c r="BY39" i="15"/>
  <c r="CG39" i="15"/>
  <c r="CC39" i="15"/>
  <c r="BS40" i="15"/>
  <c r="CA39" i="15"/>
  <c r="BP41" i="15"/>
  <c r="AF43" i="15"/>
  <c r="CG40" i="15"/>
  <c r="BQ39" i="15"/>
  <c r="BS39" i="15"/>
  <c r="CC40" i="15"/>
  <c r="BW40" i="15"/>
  <c r="AA43" i="15"/>
  <c r="AJ43" i="15"/>
  <c r="AP43" i="15"/>
  <c r="CD41" i="15"/>
  <c r="BT39" i="15"/>
  <c r="CB39" i="15"/>
  <c r="BV39" i="15"/>
  <c r="CA40" i="15"/>
  <c r="AK43" i="15"/>
  <c r="AN43" i="15"/>
  <c r="BX40" i="15"/>
  <c r="BP40" i="15"/>
  <c r="BS41" i="15"/>
  <c r="AG43" i="15"/>
  <c r="AD43" i="15"/>
  <c r="CF39" i="15"/>
  <c r="BW39" i="15"/>
  <c r="AB43" i="15"/>
  <c r="BR40" i="15"/>
  <c r="BQ41" i="15"/>
  <c r="CG41" i="15"/>
  <c r="BW41" i="15"/>
  <c r="CE40" i="15"/>
  <c r="BX39" i="15"/>
  <c r="AC43" i="15"/>
  <c r="BX41" i="15"/>
  <c r="BZ40" i="15"/>
  <c r="BT41" i="15"/>
  <c r="CF41" i="15"/>
  <c r="AO43" i="15"/>
  <c r="BY41" i="15"/>
  <c r="AI43" i="15"/>
  <c r="AH43" i="15"/>
  <c r="BV40" i="15"/>
  <c r="BQ40" i="15"/>
  <c r="AL43" i="15"/>
  <c r="BU41" i="15"/>
  <c r="CD39" i="15"/>
  <c r="BY40" i="15"/>
  <c r="CE39" i="15"/>
  <c r="BU39" i="15"/>
  <c r="AM43" i="15"/>
  <c r="BV41" i="15"/>
  <c r="CA41" i="15"/>
  <c r="CC41" i="15"/>
  <c r="BZ41" i="15"/>
  <c r="CE41" i="15"/>
  <c r="CB40" i="15"/>
  <c r="BP39" i="15"/>
  <c r="AQ43" i="15"/>
  <c r="AE43" i="15"/>
  <c r="Z43" i="15"/>
  <c r="BR39" i="15"/>
  <c r="BN44" i="15"/>
  <c r="AR44" i="15"/>
  <c r="AS44" i="15" s="1"/>
  <c r="CO42" i="15"/>
  <c r="AD41" i="11"/>
  <c r="AI41" i="11"/>
  <c r="AC41" i="11"/>
  <c r="AM41" i="11"/>
  <c r="AP41" i="11"/>
  <c r="AG41" i="11"/>
  <c r="AN41" i="11"/>
  <c r="AL41" i="11"/>
  <c r="AE41" i="11"/>
  <c r="AK41" i="11"/>
  <c r="AQ41" i="11"/>
  <c r="AO41" i="11"/>
  <c r="AA41" i="11"/>
  <c r="AB41" i="11"/>
  <c r="AF41" i="11"/>
  <c r="AH41" i="11"/>
  <c r="Z41" i="11"/>
  <c r="AJ41" i="11"/>
  <c r="CL36" i="11"/>
  <c r="CM36" i="11" s="1"/>
  <c r="W43" i="11"/>
  <c r="BN42" i="11"/>
  <c r="AR42" i="11"/>
  <c r="AH5" i="6"/>
  <c r="AB5" i="6"/>
  <c r="AL5" i="6"/>
  <c r="AC5" i="6"/>
  <c r="AP5" i="6"/>
  <c r="AO5" i="6"/>
  <c r="AA5" i="6"/>
  <c r="AJ5" i="6"/>
  <c r="AK5" i="6"/>
  <c r="AF5" i="6"/>
  <c r="AG5" i="6"/>
  <c r="AE5" i="6"/>
  <c r="AN5" i="6"/>
  <c r="AI5" i="6"/>
  <c r="Z5" i="6"/>
  <c r="AM5" i="6"/>
  <c r="AD5" i="6"/>
  <c r="AQ5" i="6"/>
  <c r="W7" i="6"/>
  <c r="BN6" i="6"/>
  <c r="AR6" i="6"/>
  <c r="Z41" i="26" a="1"/>
  <c r="AI42" i="20" a="1"/>
  <c r="AL42" i="20" a="1"/>
  <c r="BW37" i="26" a="1"/>
  <c r="AJ37" i="30" a="1"/>
  <c r="AK42" i="20" a="1"/>
  <c r="AM42" i="11" a="1"/>
  <c r="BS39" i="26" a="1"/>
  <c r="AE42" i="20" a="1"/>
  <c r="Z42" i="11" a="1"/>
  <c r="BZ37" i="26" a="1"/>
  <c r="AA44" i="15" a="1"/>
  <c r="AN6" i="6" a="1"/>
  <c r="AL44" i="15" a="1"/>
  <c r="AM41" i="26" a="1"/>
  <c r="AE42" i="11" a="1"/>
  <c r="AI44" i="15" a="1"/>
  <c r="AP37" i="30" a="1"/>
  <c r="BS37" i="26" a="1"/>
  <c r="AP42" i="11" a="1"/>
  <c r="BV37" i="26" a="1"/>
  <c r="AQ42" i="11" a="1"/>
  <c r="AN42" i="20" a="1"/>
  <c r="Z44" i="15" a="1"/>
  <c r="AP44" i="15" a="1"/>
  <c r="AF42" i="20" a="1"/>
  <c r="AB42" i="20" a="1"/>
  <c r="AQ44" i="15" a="1"/>
  <c r="AN44" i="15" a="1"/>
  <c r="AH37" i="30" a="1"/>
  <c r="BQ37" i="26" a="1"/>
  <c r="AK41" i="26" a="1"/>
  <c r="BR38" i="26" a="1"/>
  <c r="AL37" i="30" a="1"/>
  <c r="AC41" i="26" a="1"/>
  <c r="BY37" i="26" a="1"/>
  <c r="AP41" i="26" a="1"/>
  <c r="AQ41" i="26" a="1"/>
  <c r="AF44" i="15" a="1"/>
  <c r="AC42" i="11" a="1"/>
  <c r="AP42" i="20" a="1"/>
  <c r="CF37" i="26" a="1"/>
  <c r="AG6" i="6" a="1"/>
  <c r="AD6" i="6" a="1"/>
  <c r="Z42" i="20" a="1"/>
  <c r="AI6" i="6" a="1"/>
  <c r="CA39" i="26" a="1"/>
  <c r="AO42" i="11" a="1"/>
  <c r="BV39" i="26" a="1"/>
  <c r="AI42" i="11" a="1"/>
  <c r="AL42" i="11" a="1"/>
  <c r="AL41" i="26" a="1"/>
  <c r="AQ6" i="6" a="1"/>
  <c r="AG41" i="26" a="1"/>
  <c r="AB37" i="30" a="1"/>
  <c r="BW38" i="26" a="1"/>
  <c r="CA38" i="26" a="1"/>
  <c r="AH44" i="15" a="1"/>
  <c r="AC44" i="15" a="1"/>
  <c r="BP38" i="26" a="1"/>
  <c r="AB6" i="6" a="1"/>
  <c r="AH42" i="11" a="1"/>
  <c r="AC37" i="30" a="1"/>
  <c r="AD42" i="20" a="1"/>
  <c r="AO44" i="15" a="1"/>
  <c r="AM6" i="6" a="1"/>
  <c r="AG44" i="15" a="1"/>
  <c r="AN41" i="26" a="1"/>
  <c r="BU38" i="26" a="1"/>
  <c r="AE37" i="30" a="1"/>
  <c r="AB42" i="11" a="1"/>
  <c r="AF42" i="11" a="1"/>
  <c r="AG42" i="20" a="1"/>
  <c r="CB38" i="26" a="1"/>
  <c r="CA37" i="26" a="1"/>
  <c r="AJ42" i="11" a="1"/>
  <c r="CB37" i="26" a="1"/>
  <c r="AK44" i="15" a="1"/>
  <c r="AH41" i="26" a="1"/>
  <c r="CE38" i="26" a="1"/>
  <c r="BU37" i="26" a="1"/>
  <c r="AO42" i="20" a="1"/>
  <c r="CE37" i="26" a="1"/>
  <c r="AJ42" i="20" a="1"/>
  <c r="BV38" i="26" a="1"/>
  <c r="AB44" i="15" a="1"/>
  <c r="BW39" i="26" a="1"/>
  <c r="AG42" i="11" a="1"/>
  <c r="AH6" i="6" a="1"/>
  <c r="BP37" i="26" a="1"/>
  <c r="CC38" i="26" a="1"/>
  <c r="BR39" i="26" a="1"/>
  <c r="AF41" i="26" a="1"/>
  <c r="BU39" i="26" a="1"/>
  <c r="AI41" i="26" a="1"/>
  <c r="AE6" i="6" a="1"/>
  <c r="CD39" i="26" a="1"/>
  <c r="AL6" i="6" a="1"/>
  <c r="AC42" i="20" a="1"/>
  <c r="AA42" i="20" a="1"/>
  <c r="AM42" i="20" a="1"/>
  <c r="AA6" i="6" a="1"/>
  <c r="AQ37" i="30" a="1"/>
  <c r="AD44" i="15" a="1"/>
  <c r="AP6" i="6" a="1"/>
  <c r="BY39" i="26" a="1"/>
  <c r="BZ38" i="26" a="1"/>
  <c r="BT38" i="26" a="1"/>
  <c r="CF39" i="26" a="1"/>
  <c r="AO6" i="6" a="1"/>
  <c r="AE41" i="26" a="1"/>
  <c r="AK42" i="11" a="1"/>
  <c r="AQ42" i="20" a="1"/>
  <c r="AF37" i="30" a="1"/>
  <c r="AJ6" i="6" a="1"/>
  <c r="BX39" i="26" a="1"/>
  <c r="AM44" i="15" a="1"/>
  <c r="BX38" i="26" a="1"/>
  <c r="AD42" i="11" a="1"/>
  <c r="AO41" i="26" a="1"/>
  <c r="BZ39" i="26" a="1"/>
  <c r="AN37" i="30" a="1"/>
  <c r="AH42" i="20" a="1"/>
  <c r="AF6" i="6" a="1"/>
  <c r="AE44" i="15" a="1"/>
  <c r="AC6" i="6" a="1"/>
  <c r="AM37" i="30" a="1"/>
  <c r="AD37" i="30" a="1"/>
  <c r="Z37" i="30" a="1"/>
  <c r="BR37" i="26" a="1"/>
  <c r="AG37" i="30" a="1"/>
  <c r="AA41" i="26" a="1"/>
  <c r="CC37" i="26" a="1"/>
  <c r="AJ41" i="26" a="1"/>
  <c r="AN42" i="11" a="1"/>
  <c r="CG38" i="26" a="1"/>
  <c r="Z6" i="6" a="1"/>
  <c r="AB41" i="26" a="1"/>
  <c r="AA37" i="30" a="1"/>
  <c r="AA42" i="11" a="1"/>
  <c r="AI37" i="30" a="1"/>
  <c r="AK6" i="6" a="1"/>
  <c r="AK37" i="30" a="1"/>
  <c r="AD41" i="26" a="1"/>
  <c r="AO37" i="30" a="1"/>
  <c r="AJ44" i="15" a="1"/>
  <c r="CC39" i="26" a="1"/>
  <c r="BQ39" i="26" a="1"/>
  <c r="BX37" i="26" a="1"/>
  <c r="CE39" i="26" a="1"/>
  <c r="CD38" i="26" a="1"/>
  <c r="BT37" i="26" a="1"/>
  <c r="BT39" i="26" a="1"/>
  <c r="CG37" i="26" a="1"/>
  <c r="CF38" i="26" a="1"/>
  <c r="CD37" i="26" a="1"/>
  <c r="BQ38" i="26" a="1"/>
  <c r="BP39" i="26" a="1"/>
  <c r="BS38" i="26" a="1"/>
  <c r="CB39" i="26" a="1"/>
  <c r="CG39" i="26" a="1"/>
  <c r="BY38" i="26" a="1"/>
  <c r="AB37" i="30" l="1"/>
  <c r="AD37" i="30"/>
  <c r="AF37" i="30"/>
  <c r="AL37" i="30"/>
  <c r="AC37" i="30"/>
  <c r="AG37" i="30"/>
  <c r="AP37" i="30"/>
  <c r="AK37" i="30"/>
  <c r="AA37" i="30"/>
  <c r="AE37" i="30"/>
  <c r="AN37" i="30"/>
  <c r="AO37" i="30"/>
  <c r="AJ37" i="30"/>
  <c r="Z37" i="30"/>
  <c r="AI37" i="30"/>
  <c r="AM37" i="30"/>
  <c r="AH37" i="30"/>
  <c r="AQ37" i="30"/>
  <c r="CL32" i="30"/>
  <c r="CM32" i="30" s="1"/>
  <c r="CG38" i="26"/>
  <c r="BR38" i="26"/>
  <c r="BU37" i="26"/>
  <c r="CE39" i="26"/>
  <c r="CG39" i="26"/>
  <c r="CC38" i="26"/>
  <c r="AL41" i="26"/>
  <c r="BV38" i="26"/>
  <c r="BX39" i="26"/>
  <c r="CD37" i="26"/>
  <c r="CF37" i="26"/>
  <c r="CD39" i="26"/>
  <c r="BY39" i="26"/>
  <c r="CA38" i="26"/>
  <c r="AC41" i="26"/>
  <c r="AI41" i="26"/>
  <c r="BS39" i="26"/>
  <c r="CG37" i="26"/>
  <c r="CB39" i="26"/>
  <c r="BT39" i="26"/>
  <c r="BY38" i="26"/>
  <c r="AG41" i="26"/>
  <c r="AM41" i="26"/>
  <c r="AD41" i="26"/>
  <c r="CB38" i="26"/>
  <c r="BW39" i="26"/>
  <c r="BT37" i="26"/>
  <c r="BX37" i="26"/>
  <c r="CF38" i="26"/>
  <c r="AK41" i="26"/>
  <c r="AQ41" i="26"/>
  <c r="AP41" i="26"/>
  <c r="CB37" i="26"/>
  <c r="BP38" i="26"/>
  <c r="CE37" i="26"/>
  <c r="CD38" i="26"/>
  <c r="BQ39" i="26"/>
  <c r="AO41" i="26"/>
  <c r="BQ38" i="26"/>
  <c r="BP39" i="26"/>
  <c r="BZ38" i="26"/>
  <c r="AE41" i="26"/>
  <c r="BZ39" i="26"/>
  <c r="BP37" i="26"/>
  <c r="CA37" i="26"/>
  <c r="BX38" i="26"/>
  <c r="CC37" i="26"/>
  <c r="BR39" i="26"/>
  <c r="AH41" i="26"/>
  <c r="AB41" i="26"/>
  <c r="BS38" i="26"/>
  <c r="BW38" i="26"/>
  <c r="BR37" i="26"/>
  <c r="CF39" i="26"/>
  <c r="BY37" i="26"/>
  <c r="BW37" i="26"/>
  <c r="BZ37" i="26"/>
  <c r="CA39" i="26"/>
  <c r="BV37" i="26"/>
  <c r="Z41" i="26"/>
  <c r="AF41" i="26"/>
  <c r="CC39" i="26"/>
  <c r="AN41" i="26"/>
  <c r="BQ37" i="26"/>
  <c r="BU39" i="26"/>
  <c r="BS37" i="26"/>
  <c r="BU38" i="26"/>
  <c r="BT38" i="26"/>
  <c r="BV39" i="26"/>
  <c r="AA41" i="26"/>
  <c r="AJ41" i="26"/>
  <c r="CE38" i="26"/>
  <c r="CO40" i="26"/>
  <c r="CR37" i="26"/>
  <c r="AR42" i="26"/>
  <c r="AS42" i="26" s="1"/>
  <c r="BN42" i="26"/>
  <c r="W43" i="26"/>
  <c r="AZ40" i="20"/>
  <c r="AX40" i="20"/>
  <c r="BL40" i="20"/>
  <c r="BJ41" i="20"/>
  <c r="BM41" i="20"/>
  <c r="BE41" i="20"/>
  <c r="AV39" i="20"/>
  <c r="AA42" i="20"/>
  <c r="AE42" i="20"/>
  <c r="AN42" i="20"/>
  <c r="AH42" i="20"/>
  <c r="AL42" i="20"/>
  <c r="AC42" i="20"/>
  <c r="AP42" i="20"/>
  <c r="AJ42" i="20"/>
  <c r="AD42" i="20"/>
  <c r="AI42" i="20"/>
  <c r="AM42" i="20"/>
  <c r="AK42" i="20"/>
  <c r="AG42" i="20"/>
  <c r="AB42" i="20"/>
  <c r="AO42" i="20"/>
  <c r="AQ42" i="20"/>
  <c r="AF42" i="20"/>
  <c r="Z42" i="20"/>
  <c r="AY40" i="20"/>
  <c r="BE39" i="20"/>
  <c r="BK41" i="20"/>
  <c r="AY41" i="20"/>
  <c r="BK40" i="20"/>
  <c r="BI39" i="20"/>
  <c r="CH42" i="20"/>
  <c r="AS42" i="20"/>
  <c r="CI42" i="20" s="1"/>
  <c r="BI40" i="20"/>
  <c r="BI41" i="20"/>
  <c r="BA41" i="20"/>
  <c r="BE40" i="20"/>
  <c r="BG40" i="20"/>
  <c r="AR43" i="20"/>
  <c r="AS43" i="20" s="1"/>
  <c r="BN43" i="20"/>
  <c r="W44" i="20"/>
  <c r="AY39" i="20"/>
  <c r="BF41" i="20"/>
  <c r="BL41" i="20"/>
  <c r="BM40" i="20"/>
  <c r="BB39" i="20"/>
  <c r="BC39" i="20"/>
  <c r="BD41" i="20"/>
  <c r="BG41" i="20"/>
  <c r="BH40" i="20"/>
  <c r="AV40" i="20"/>
  <c r="BC40" i="20"/>
  <c r="AW39" i="20"/>
  <c r="BB41" i="20"/>
  <c r="AW41" i="20"/>
  <c r="BB40" i="20"/>
  <c r="BF40" i="20"/>
  <c r="BD40" i="20"/>
  <c r="BG39" i="20"/>
  <c r="CP39" i="20"/>
  <c r="AZ41" i="20"/>
  <c r="BH41" i="20"/>
  <c r="BJ40" i="20"/>
  <c r="BA40" i="20"/>
  <c r="AZ39" i="20"/>
  <c r="AX41" i="20"/>
  <c r="BC41" i="20"/>
  <c r="AW40" i="20"/>
  <c r="AV41" i="20"/>
  <c r="AX39" i="20"/>
  <c r="BD39" i="20"/>
  <c r="BH39" i="20"/>
  <c r="BJ39" i="20"/>
  <c r="BL39" i="20"/>
  <c r="BK39" i="20"/>
  <c r="BM39" i="20"/>
  <c r="BA39" i="20"/>
  <c r="BF39" i="20"/>
  <c r="CQ39" i="20"/>
  <c r="AB44" i="15"/>
  <c r="AD44" i="15"/>
  <c r="AJ44" i="15"/>
  <c r="AG44" i="15"/>
  <c r="AE44" i="15"/>
  <c r="AO44" i="15"/>
  <c r="AI44" i="15"/>
  <c r="AK44" i="15"/>
  <c r="AH44" i="15"/>
  <c r="AC44" i="15"/>
  <c r="AL44" i="15"/>
  <c r="AF44" i="15"/>
  <c r="AM44" i="15"/>
  <c r="AA44" i="15"/>
  <c r="AQ44" i="15"/>
  <c r="AN44" i="15"/>
  <c r="Z44" i="15"/>
  <c r="AP44" i="15"/>
  <c r="CL39" i="15"/>
  <c r="CM39" i="15" s="1"/>
  <c r="BF39" i="11"/>
  <c r="BD41" i="11"/>
  <c r="BH41" i="11"/>
  <c r="BB39" i="11"/>
  <c r="BB40" i="11"/>
  <c r="BL40" i="11"/>
  <c r="CQ39" i="11"/>
  <c r="AV40" i="11"/>
  <c r="AZ39" i="11"/>
  <c r="AF42" i="11"/>
  <c r="AE42" i="11"/>
  <c r="AI42" i="11"/>
  <c r="AA42" i="11"/>
  <c r="AN42" i="11"/>
  <c r="AK42" i="11"/>
  <c r="Z42" i="11"/>
  <c r="AM42" i="11"/>
  <c r="AO42" i="11"/>
  <c r="AQ42" i="11"/>
  <c r="AP42" i="11"/>
  <c r="AJ42" i="11"/>
  <c r="AG42" i="11"/>
  <c r="AC42" i="11"/>
  <c r="AH42" i="11"/>
  <c r="AD42" i="11"/>
  <c r="AB42" i="11"/>
  <c r="AL42" i="11"/>
  <c r="AZ40" i="11"/>
  <c r="AX40" i="11"/>
  <c r="BD40" i="11"/>
  <c r="BI39" i="11"/>
  <c r="BJ40" i="11"/>
  <c r="AX41" i="11"/>
  <c r="BC41" i="11"/>
  <c r="BC40" i="11"/>
  <c r="BF40" i="11"/>
  <c r="BD39" i="11"/>
  <c r="CP39" i="11"/>
  <c r="AW41" i="11"/>
  <c r="BL41" i="11"/>
  <c r="BG40" i="11"/>
  <c r="CH42" i="11"/>
  <c r="AS42" i="11"/>
  <c r="CI42" i="11" s="1"/>
  <c r="BE39" i="11"/>
  <c r="BA40" i="11"/>
  <c r="BK40" i="11"/>
  <c r="BE40" i="11"/>
  <c r="BK41" i="11"/>
  <c r="BI41" i="11"/>
  <c r="BJ41" i="11"/>
  <c r="BG39" i="11"/>
  <c r="AX39" i="11"/>
  <c r="BH39" i="11"/>
  <c r="BM41" i="11"/>
  <c r="AY41" i="11"/>
  <c r="BB41" i="11"/>
  <c r="BH40" i="11"/>
  <c r="AW39" i="11"/>
  <c r="BL39" i="11"/>
  <c r="BM39" i="11"/>
  <c r="BF41" i="11"/>
  <c r="BG41" i="11"/>
  <c r="BE41" i="11"/>
  <c r="BM40" i="11"/>
  <c r="AY39" i="11"/>
  <c r="BI40" i="11"/>
  <c r="AY40" i="11"/>
  <c r="W44" i="11"/>
  <c r="AR43" i="11"/>
  <c r="AS43" i="11" s="1"/>
  <c r="BN43" i="11"/>
  <c r="BK39" i="11"/>
  <c r="AW40" i="11"/>
  <c r="BJ39" i="11"/>
  <c r="AV41" i="11"/>
  <c r="BA39" i="11"/>
  <c r="BC39" i="11"/>
  <c r="AV39" i="11"/>
  <c r="BA41" i="11"/>
  <c r="AZ41" i="11"/>
  <c r="AY3" i="6"/>
  <c r="AV4" i="6"/>
  <c r="BA4" i="6"/>
  <c r="BG3" i="6"/>
  <c r="BH3" i="6"/>
  <c r="BL4" i="6"/>
  <c r="BI5" i="6"/>
  <c r="BJ4" i="6"/>
  <c r="BG4" i="6"/>
  <c r="BF4" i="6"/>
  <c r="BH4" i="6"/>
  <c r="BJ5" i="6"/>
  <c r="AX4" i="6"/>
  <c r="BF3" i="6"/>
  <c r="BL3" i="6"/>
  <c r="BC4" i="6"/>
  <c r="BE4" i="6"/>
  <c r="BC3" i="6"/>
  <c r="AZ3" i="6"/>
  <c r="CP3" i="6"/>
  <c r="BB4" i="6"/>
  <c r="AY4" i="6"/>
  <c r="AW3" i="6"/>
  <c r="CQ3" i="6"/>
  <c r="AX3" i="6"/>
  <c r="BI4" i="6"/>
  <c r="AJ6" i="6"/>
  <c r="AI6" i="6"/>
  <c r="AK6" i="6"/>
  <c r="Z6" i="6"/>
  <c r="AM6" i="6"/>
  <c r="AB6" i="6"/>
  <c r="AD6" i="6"/>
  <c r="AQ6" i="6"/>
  <c r="AC6" i="6"/>
  <c r="AH6" i="6"/>
  <c r="AN6" i="6"/>
  <c r="AL6" i="6"/>
  <c r="AO6" i="6"/>
  <c r="AP6" i="6"/>
  <c r="AF6" i="6"/>
  <c r="AA6" i="6"/>
  <c r="AG6" i="6"/>
  <c r="AE6" i="6"/>
  <c r="CH6" i="6"/>
  <c r="AS6" i="6"/>
  <c r="CI6" i="6" s="1"/>
  <c r="BF5" i="6"/>
  <c r="AV5" i="6"/>
  <c r="BJ3" i="6"/>
  <c r="BM3" i="6"/>
  <c r="BI3" i="6"/>
  <c r="BK3" i="6"/>
  <c r="BE3" i="6"/>
  <c r="AW5" i="6"/>
  <c r="BE5" i="6"/>
  <c r="BK5" i="6"/>
  <c r="BL5" i="6"/>
  <c r="AR7" i="6"/>
  <c r="AS7" i="6" s="1"/>
  <c r="BN7" i="6"/>
  <c r="W8" i="6"/>
  <c r="BA3" i="6"/>
  <c r="BA5" i="6"/>
  <c r="AY5" i="6"/>
  <c r="AW4" i="6"/>
  <c r="BD3" i="6"/>
  <c r="BC5" i="6"/>
  <c r="BH5" i="6"/>
  <c r="AV3" i="6"/>
  <c r="AZ4" i="6"/>
  <c r="BM5" i="6"/>
  <c r="BB5" i="6"/>
  <c r="AX5" i="6"/>
  <c r="BK4" i="6"/>
  <c r="BB3" i="6"/>
  <c r="BM4" i="6"/>
  <c r="BD4" i="6"/>
  <c r="AZ5" i="6"/>
  <c r="BG5" i="6"/>
  <c r="BD5" i="6"/>
  <c r="AE7" i="6" a="1"/>
  <c r="CE39" i="20" a="1"/>
  <c r="AO43" i="20" a="1"/>
  <c r="CD41" i="11" a="1"/>
  <c r="AD43" i="20" a="1"/>
  <c r="AI42" i="26" a="1"/>
  <c r="AC42" i="26" a="1"/>
  <c r="BT41" i="11" a="1"/>
  <c r="CG3" i="6" a="1"/>
  <c r="CC39" i="11" a="1"/>
  <c r="AH42" i="26" a="1"/>
  <c r="CC4" i="6" a="1"/>
  <c r="CA39" i="20" a="1"/>
  <c r="AH43" i="20" a="1"/>
  <c r="BZ40" i="20" a="1"/>
  <c r="AC43" i="20" a="1"/>
  <c r="AM43" i="11" a="1"/>
  <c r="BS40" i="20" a="1"/>
  <c r="BW41" i="11" a="1"/>
  <c r="AB43" i="11" a="1"/>
  <c r="AA43" i="20" a="1"/>
  <c r="AA43" i="11" a="1"/>
  <c r="CF41" i="11" a="1"/>
  <c r="BU39" i="20" a="1"/>
  <c r="CG40" i="20" a="1"/>
  <c r="BQ39" i="11" a="1"/>
  <c r="BW4" i="6" a="1"/>
  <c r="CA39" i="11" a="1"/>
  <c r="CB41" i="11" a="1"/>
  <c r="CE3" i="6" a="1"/>
  <c r="BZ40" i="11" a="1"/>
  <c r="CB40" i="11" a="1"/>
  <c r="AN43" i="11" a="1"/>
  <c r="CE41" i="20" a="1"/>
  <c r="AM43" i="20" a="1"/>
  <c r="BS39" i="11" a="1"/>
  <c r="CC41" i="11" a="1"/>
  <c r="BR4" i="6" a="1"/>
  <c r="AH43" i="11" a="1"/>
  <c r="BS41" i="20" a="1"/>
  <c r="AK7" i="6" a="1"/>
  <c r="Z43" i="20" a="1"/>
  <c r="BT39" i="20" a="1"/>
  <c r="AJ42" i="26" a="1"/>
  <c r="BU41" i="20" a="1"/>
  <c r="AK42" i="26" a="1"/>
  <c r="CE40" i="11" a="1"/>
  <c r="CB5" i="6" a="1"/>
  <c r="CF39" i="11" a="1"/>
  <c r="BP5" i="6" a="1"/>
  <c r="AK43" i="20" a="1"/>
  <c r="BX40" i="11" a="1"/>
  <c r="AG43" i="11" a="1"/>
  <c r="AC7" i="6" a="1"/>
  <c r="Z43" i="11" a="1"/>
  <c r="CA40" i="11" a="1"/>
  <c r="AL42" i="26" a="1"/>
  <c r="AI43" i="20" a="1"/>
  <c r="BP40" i="20" a="1"/>
  <c r="BW41" i="20" a="1"/>
  <c r="BX40" i="20" a="1"/>
  <c r="AE42" i="26" a="1"/>
  <c r="AI7" i="6" a="1"/>
  <c r="AD43" i="11" a="1"/>
  <c r="AF7" i="6" a="1"/>
  <c r="BV3" i="6" a="1"/>
  <c r="CC40" i="11" a="1"/>
  <c r="BY4" i="6" a="1"/>
  <c r="CF39" i="20" a="1"/>
  <c r="BQ40" i="11" a="1"/>
  <c r="BQ41" i="11" a="1"/>
  <c r="AO43" i="11" a="1"/>
  <c r="BQ39" i="20" a="1"/>
  <c r="AQ43" i="11" a="1"/>
  <c r="CC3" i="6" a="1"/>
  <c r="CF41" i="20" a="1"/>
  <c r="Z7" i="6" a="1"/>
  <c r="AP43" i="11" a="1"/>
  <c r="AD7" i="6" a="1"/>
  <c r="BY39" i="20" a="1"/>
  <c r="AJ43" i="20" a="1"/>
  <c r="BY40" i="11" a="1"/>
  <c r="BQ4" i="6" a="1"/>
  <c r="AD42" i="26" a="1"/>
  <c r="AN43" i="20" a="1"/>
  <c r="AI43" i="11" a="1"/>
  <c r="AG43" i="20" a="1"/>
  <c r="CA4" i="6" a="1"/>
  <c r="AJ7" i="6" a="1"/>
  <c r="CG40" i="11" a="1"/>
  <c r="CA41" i="20" a="1"/>
  <c r="AN7" i="6" a="1"/>
  <c r="BS40" i="11" a="1"/>
  <c r="CD40" i="11" a="1"/>
  <c r="AO42" i="26" a="1"/>
  <c r="BV41" i="11" a="1"/>
  <c r="BZ39" i="11" a="1"/>
  <c r="AM7" i="6" a="1"/>
  <c r="CE4" i="6" a="1"/>
  <c r="CD41" i="20" a="1"/>
  <c r="CE39" i="11" a="1"/>
  <c r="AF43" i="11" a="1"/>
  <c r="AL7" i="6" a="1"/>
  <c r="AC43" i="11" a="1"/>
  <c r="AG7" i="6" a="1"/>
  <c r="BW3" i="6" a="1"/>
  <c r="AK43" i="11" a="1"/>
  <c r="CD39" i="11" a="1"/>
  <c r="AF43" i="20" a="1"/>
  <c r="AN42" i="26" a="1"/>
  <c r="AA42" i="26" a="1"/>
  <c r="BX41" i="11" a="1"/>
  <c r="BZ41" i="20" a="1"/>
  <c r="BW40" i="11" a="1"/>
  <c r="BP3" i="6" a="1"/>
  <c r="CB4" i="6" a="1"/>
  <c r="BX3" i="6" a="1"/>
  <c r="BU39" i="11" a="1"/>
  <c r="BR41" i="20" a="1"/>
  <c r="AP43" i="20" a="1"/>
  <c r="AL43" i="11" a="1"/>
  <c r="BS3" i="6" a="1"/>
  <c r="CF40" i="20" a="1"/>
  <c r="BY41" i="11" a="1"/>
  <c r="BQ40" i="20" a="1"/>
  <c r="CC41" i="20" a="1"/>
  <c r="BT39" i="11" a="1"/>
  <c r="AG42" i="26" a="1"/>
  <c r="AB7" i="6" a="1"/>
  <c r="AQ42" i="26" a="1"/>
  <c r="CD5" i="6" a="1"/>
  <c r="AB43" i="20" a="1"/>
  <c r="AE43" i="20" a="1"/>
  <c r="AB42" i="26" a="1"/>
  <c r="AQ43" i="20" a="1"/>
  <c r="BT40" i="20" a="1"/>
  <c r="BP41" i="11" a="1"/>
  <c r="BR5" i="6" a="1"/>
  <c r="AM42" i="26" a="1"/>
  <c r="BS41" i="11" a="1"/>
  <c r="CE5" i="6" a="1"/>
  <c r="AH7" i="6" a="1"/>
  <c r="CC39" i="20" a="1"/>
  <c r="BY3" i="6" a="1"/>
  <c r="BX4" i="6" a="1"/>
  <c r="BX39" i="20" a="1"/>
  <c r="CA3" i="6" a="1"/>
  <c r="CG39" i="11" a="1"/>
  <c r="AA7" i="6" a="1"/>
  <c r="BV39" i="11" a="1"/>
  <c r="BW5" i="6" a="1"/>
  <c r="BT41" i="20" a="1"/>
  <c r="BR40" i="20" a="1"/>
  <c r="BT4" i="6" a="1"/>
  <c r="BZ39" i="20" a="1"/>
  <c r="BS5" i="6" a="1"/>
  <c r="BT3" i="6" a="1"/>
  <c r="CC40" i="20" a="1"/>
  <c r="CD4" i="6" a="1"/>
  <c r="AJ43" i="11" a="1"/>
  <c r="AL43" i="20" a="1"/>
  <c r="BY40" i="20" a="1"/>
  <c r="BR41" i="11" a="1"/>
  <c r="AE43" i="11" a="1"/>
  <c r="AP42" i="26" a="1"/>
  <c r="BU4" i="6" a="1"/>
  <c r="BV41" i="20" a="1"/>
  <c r="CD3" i="6" a="1"/>
  <c r="CF3" i="6" a="1"/>
  <c r="AQ7" i="6" a="1"/>
  <c r="BR39" i="20" a="1"/>
  <c r="BY41" i="20" a="1"/>
  <c r="AP7" i="6" a="1"/>
  <c r="CF5" i="6" a="1"/>
  <c r="BW39" i="11" a="1"/>
  <c r="BZ4" i="6" a="1"/>
  <c r="CD39" i="20" a="1"/>
  <c r="Z42" i="26" a="1"/>
  <c r="BU40" i="20" a="1"/>
  <c r="BS39" i="20" a="1"/>
  <c r="BY5" i="6" a="1"/>
  <c r="BU5" i="6" a="1"/>
  <c r="CG41" i="20" a="1"/>
  <c r="AF42" i="26" a="1"/>
  <c r="CB40" i="20" a="1"/>
  <c r="BW40" i="20" a="1"/>
  <c r="CE41" i="11" a="1"/>
  <c r="CG4" i="6" a="1"/>
  <c r="AO7" i="6" a="1"/>
  <c r="BP4" i="6" a="1"/>
  <c r="BP40" i="11" a="1"/>
  <c r="CG39" i="20" a="1"/>
  <c r="BP39" i="11" a="1"/>
  <c r="BR3" i="6" a="1"/>
  <c r="CF4" i="6" a="1"/>
  <c r="BP41" i="20" a="1"/>
  <c r="BX41" i="20" a="1"/>
  <c r="BV39" i="20" a="1"/>
  <c r="BU3" i="6" a="1"/>
  <c r="CD40" i="20" a="1"/>
  <c r="BU40" i="11" a="1"/>
  <c r="BQ5" i="6" a="1"/>
  <c r="CB39" i="20" a="1"/>
  <c r="CC5" i="6" a="1"/>
  <c r="BX5" i="6" a="1"/>
  <c r="CA40" i="20" a="1"/>
  <c r="BY39" i="11" a="1"/>
  <c r="BP39" i="20" a="1"/>
  <c r="BX39" i="11" a="1"/>
  <c r="CG5" i="6" a="1"/>
  <c r="BV40" i="20" a="1"/>
  <c r="CA41" i="11" a="1"/>
  <c r="BV5" i="6" a="1"/>
  <c r="CE40" i="20" a="1"/>
  <c r="BT40" i="11" a="1"/>
  <c r="CB3" i="6" a="1"/>
  <c r="BT5" i="6" a="1"/>
  <c r="BW39" i="20" a="1"/>
  <c r="BV40" i="11" a="1"/>
  <c r="CB39" i="11" a="1"/>
  <c r="BZ3" i="6" a="1"/>
  <c r="CA5" i="6" a="1"/>
  <c r="CG41" i="11" a="1"/>
  <c r="BZ5" i="6" a="1"/>
  <c r="CB41" i="20" a="1"/>
  <c r="BR39" i="11" a="1"/>
  <c r="BV4" i="6" a="1"/>
  <c r="BQ41" i="20" a="1"/>
  <c r="BR40" i="11" a="1"/>
  <c r="BZ41" i="11" a="1"/>
  <c r="BS4" i="6" a="1"/>
  <c r="CF40" i="11" a="1"/>
  <c r="BU41" i="11" a="1"/>
  <c r="BQ3" i="6" a="1"/>
  <c r="AX36" i="30" l="1"/>
  <c r="BE35" i="30"/>
  <c r="AZ35" i="30"/>
  <c r="BD36" i="30"/>
  <c r="BI37" i="30"/>
  <c r="BI35" i="30"/>
  <c r="BL36" i="30"/>
  <c r="CQ35" i="30"/>
  <c r="BH36" i="30"/>
  <c r="AX35" i="30"/>
  <c r="BG37" i="30"/>
  <c r="BK35" i="30"/>
  <c r="BI36" i="30"/>
  <c r="AV35" i="30"/>
  <c r="BE37" i="30"/>
  <c r="BL37" i="30"/>
  <c r="AY35" i="30"/>
  <c r="BG36" i="30"/>
  <c r="AV37" i="30"/>
  <c r="AW35" i="30"/>
  <c r="BG35" i="30"/>
  <c r="BD35" i="30"/>
  <c r="BB35" i="30"/>
  <c r="BA35" i="30"/>
  <c r="BJ35" i="30"/>
  <c r="BC37" i="30"/>
  <c r="AZ36" i="30"/>
  <c r="BF37" i="30"/>
  <c r="AY37" i="30"/>
  <c r="AV36" i="30"/>
  <c r="BK36" i="30"/>
  <c r="BE36" i="30"/>
  <c r="BH35" i="30"/>
  <c r="BK37" i="30"/>
  <c r="BH37" i="30"/>
  <c r="AW36" i="30"/>
  <c r="BB36" i="30"/>
  <c r="BC36" i="30"/>
  <c r="BC35" i="30"/>
  <c r="CP35" i="30"/>
  <c r="BJ37" i="30"/>
  <c r="BB37" i="30"/>
  <c r="BA36" i="30"/>
  <c r="BF36" i="30"/>
  <c r="BF35" i="30"/>
  <c r="BL35" i="30"/>
  <c r="BM37" i="30"/>
  <c r="BA37" i="30"/>
  <c r="AZ37" i="30"/>
  <c r="AY36" i="30"/>
  <c r="BJ36" i="30"/>
  <c r="BM36" i="30"/>
  <c r="BM35" i="30"/>
  <c r="BD37" i="30"/>
  <c r="AW37" i="30"/>
  <c r="AX37" i="30"/>
  <c r="AD42" i="26"/>
  <c r="AM42" i="26"/>
  <c r="AH42" i="26"/>
  <c r="AQ42" i="26"/>
  <c r="AC42" i="26"/>
  <c r="AP42" i="26"/>
  <c r="AB42" i="26"/>
  <c r="Z42" i="26"/>
  <c r="AG42" i="26"/>
  <c r="AF42" i="26"/>
  <c r="AI42" i="26"/>
  <c r="AL42" i="26"/>
  <c r="AK42" i="26"/>
  <c r="AA42" i="26"/>
  <c r="AJ42" i="26"/>
  <c r="AO42" i="26"/>
  <c r="AE42" i="26"/>
  <c r="AN42" i="26"/>
  <c r="CL37" i="26"/>
  <c r="CM37" i="26" s="1"/>
  <c r="W44" i="26"/>
  <c r="BN43" i="26"/>
  <c r="AR43" i="26"/>
  <c r="BT40" i="20"/>
  <c r="BR40" i="20"/>
  <c r="BP39" i="20"/>
  <c r="BY41" i="20"/>
  <c r="CG41" i="20"/>
  <c r="CD41" i="20"/>
  <c r="CF40" i="20"/>
  <c r="CG39" i="20"/>
  <c r="BW40" i="20"/>
  <c r="Z43" i="20"/>
  <c r="AM43" i="20"/>
  <c r="CA40" i="20"/>
  <c r="CE39" i="20"/>
  <c r="BW41" i="20"/>
  <c r="CA39" i="20"/>
  <c r="BP40" i="20"/>
  <c r="BZ41" i="20"/>
  <c r="AD43" i="20"/>
  <c r="AQ43" i="20"/>
  <c r="BY40" i="20"/>
  <c r="CC39" i="20"/>
  <c r="BQ40" i="20"/>
  <c r="CF41" i="20"/>
  <c r="CF39" i="20"/>
  <c r="BR41" i="20"/>
  <c r="BX40" i="20"/>
  <c r="CB40" i="20"/>
  <c r="BS39" i="20"/>
  <c r="AH43" i="20"/>
  <c r="BU41" i="20"/>
  <c r="CE40" i="20"/>
  <c r="CD39" i="20"/>
  <c r="BT39" i="20"/>
  <c r="BZ40" i="20"/>
  <c r="CA41" i="20"/>
  <c r="AG43" i="20"/>
  <c r="AL43" i="20"/>
  <c r="AB43" i="20"/>
  <c r="CC41" i="20"/>
  <c r="BS41" i="20"/>
  <c r="CB39" i="20"/>
  <c r="BV40" i="20"/>
  <c r="CC40" i="20"/>
  <c r="BU40" i="20"/>
  <c r="BX41" i="20"/>
  <c r="AK43" i="20"/>
  <c r="AP43" i="20"/>
  <c r="AF43" i="20"/>
  <c r="CE41" i="20"/>
  <c r="BX39" i="20"/>
  <c r="CD40" i="20"/>
  <c r="BQ41" i="20"/>
  <c r="BW39" i="20"/>
  <c r="AO43" i="20"/>
  <c r="AA43" i="20"/>
  <c r="AJ43" i="20"/>
  <c r="BY39" i="20"/>
  <c r="BZ39" i="20"/>
  <c r="BR39" i="20"/>
  <c r="CB41" i="20"/>
  <c r="BV41" i="20"/>
  <c r="BV39" i="20"/>
  <c r="AC43" i="20"/>
  <c r="AE43" i="20"/>
  <c r="AN43" i="20"/>
  <c r="BS40" i="20"/>
  <c r="BU39" i="20"/>
  <c r="BP41" i="20"/>
  <c r="BT41" i="20"/>
  <c r="BQ39" i="20"/>
  <c r="CG40" i="20"/>
  <c r="AI43" i="20"/>
  <c r="CR39" i="20"/>
  <c r="CO42" i="20"/>
  <c r="BN44" i="20"/>
  <c r="AR44" i="20"/>
  <c r="AS44" i="20" s="1"/>
  <c r="BJ44" i="15"/>
  <c r="BG44" i="15"/>
  <c r="BA43" i="15"/>
  <c r="BK43" i="15"/>
  <c r="AY43" i="15"/>
  <c r="BE43" i="15"/>
  <c r="BD42" i="15"/>
  <c r="BD43" i="15"/>
  <c r="BG42" i="15"/>
  <c r="AW44" i="15"/>
  <c r="BC42" i="15"/>
  <c r="BJ43" i="15"/>
  <c r="BI44" i="15"/>
  <c r="BA44" i="15"/>
  <c r="BL42" i="15"/>
  <c r="BM43" i="15"/>
  <c r="AZ43" i="15"/>
  <c r="AZ42" i="15"/>
  <c r="BI43" i="15"/>
  <c r="BB44" i="15"/>
  <c r="BC44" i="15"/>
  <c r="BE42" i="15"/>
  <c r="BM44" i="15"/>
  <c r="BK44" i="15"/>
  <c r="BH42" i="15"/>
  <c r="BM42" i="15"/>
  <c r="BB43" i="15"/>
  <c r="AW42" i="15"/>
  <c r="BA42" i="15"/>
  <c r="BL43" i="15"/>
  <c r="CP42" i="15"/>
  <c r="BH44" i="15"/>
  <c r="BF44" i="15"/>
  <c r="BH43" i="15"/>
  <c r="BE44" i="15"/>
  <c r="BK42" i="15"/>
  <c r="BF42" i="15"/>
  <c r="AY42" i="15"/>
  <c r="BI42" i="15"/>
  <c r="AW43" i="15"/>
  <c r="BJ42" i="15"/>
  <c r="BL44" i="15"/>
  <c r="AY44" i="15"/>
  <c r="AZ44" i="15"/>
  <c r="AV42" i="15"/>
  <c r="AX43" i="15"/>
  <c r="BB42" i="15"/>
  <c r="BC43" i="15"/>
  <c r="BF43" i="15"/>
  <c r="BG43" i="15"/>
  <c r="AV43" i="15"/>
  <c r="AV44" i="15"/>
  <c r="CQ42" i="15"/>
  <c r="AX42" i="15"/>
  <c r="BD44" i="15"/>
  <c r="AX44" i="15"/>
  <c r="BZ39" i="11"/>
  <c r="BX41" i="11"/>
  <c r="BT39" i="11"/>
  <c r="BP40" i="11"/>
  <c r="CF40" i="11"/>
  <c r="BV40" i="11"/>
  <c r="BV39" i="11"/>
  <c r="CB41" i="11"/>
  <c r="CR39" i="11"/>
  <c r="CB39" i="11"/>
  <c r="BU40" i="11"/>
  <c r="BW39" i="11"/>
  <c r="AA43" i="11"/>
  <c r="AP43" i="11"/>
  <c r="AK43" i="11"/>
  <c r="CA41" i="11"/>
  <c r="CG41" i="11"/>
  <c r="BY40" i="11"/>
  <c r="CA40" i="11"/>
  <c r="BR41" i="11"/>
  <c r="BZ41" i="11"/>
  <c r="BU39" i="11"/>
  <c r="AO43" i="11"/>
  <c r="CD40" i="11"/>
  <c r="CD39" i="11"/>
  <c r="AE43" i="11"/>
  <c r="AJ43" i="11"/>
  <c r="BS40" i="11"/>
  <c r="CF39" i="11"/>
  <c r="CA39" i="11"/>
  <c r="BY39" i="11"/>
  <c r="BX40" i="11"/>
  <c r="AQ43" i="11"/>
  <c r="CF41" i="11"/>
  <c r="CG39" i="11"/>
  <c r="CC39" i="11"/>
  <c r="BQ40" i="11"/>
  <c r="Z43" i="11"/>
  <c r="AN43" i="11"/>
  <c r="CC40" i="11"/>
  <c r="BQ39" i="11"/>
  <c r="CD41" i="11"/>
  <c r="BX39" i="11"/>
  <c r="BR40" i="11"/>
  <c r="AB43" i="11"/>
  <c r="BQ41" i="11"/>
  <c r="BT41" i="11"/>
  <c r="CE39" i="11"/>
  <c r="AD43" i="11"/>
  <c r="BS39" i="11"/>
  <c r="CB40" i="11"/>
  <c r="BZ40" i="11"/>
  <c r="BT40" i="11"/>
  <c r="BU41" i="11"/>
  <c r="AI43" i="11"/>
  <c r="AH43" i="11"/>
  <c r="AC43" i="11"/>
  <c r="CG40" i="11"/>
  <c r="BV41" i="11"/>
  <c r="CC41" i="11"/>
  <c r="BW40" i="11"/>
  <c r="CE40" i="11"/>
  <c r="BP41" i="11"/>
  <c r="AF43" i="11"/>
  <c r="BR39" i="11"/>
  <c r="BP39" i="11"/>
  <c r="AM43" i="11"/>
  <c r="AL43" i="11"/>
  <c r="AG43" i="11"/>
  <c r="BY41" i="11"/>
  <c r="BS41" i="11"/>
  <c r="CE41" i="11"/>
  <c r="BW41" i="11"/>
  <c r="CO42" i="11"/>
  <c r="AR44" i="11"/>
  <c r="AS44" i="11" s="1"/>
  <c r="BN44" i="11"/>
  <c r="W45" i="11"/>
  <c r="BS3" i="6"/>
  <c r="BU4" i="6"/>
  <c r="BP4" i="6"/>
  <c r="CR3" i="6"/>
  <c r="BT3" i="6"/>
  <c r="CB4" i="6"/>
  <c r="CC4" i="6"/>
  <c r="BW3" i="6"/>
  <c r="BZ4" i="6"/>
  <c r="BR3" i="6"/>
  <c r="BY4" i="6"/>
  <c r="CA4" i="6"/>
  <c r="BW4" i="6"/>
  <c r="CD4" i="6"/>
  <c r="BQ3" i="6"/>
  <c r="CF3" i="6"/>
  <c r="CC5" i="6"/>
  <c r="BS4" i="6"/>
  <c r="BZ3" i="6"/>
  <c r="CF4" i="6"/>
  <c r="BV4" i="6"/>
  <c r="BR4" i="6"/>
  <c r="CB3" i="6"/>
  <c r="CD5" i="6"/>
  <c r="CA3" i="6"/>
  <c r="BT5" i="6"/>
  <c r="AN7" i="6"/>
  <c r="AD7" i="6"/>
  <c r="CA5" i="6"/>
  <c r="CG5" i="6"/>
  <c r="BU5" i="6"/>
  <c r="AI7" i="6"/>
  <c r="AJ7" i="6"/>
  <c r="CE5" i="6"/>
  <c r="BP5" i="6"/>
  <c r="BT4" i="6"/>
  <c r="BX4" i="6"/>
  <c r="Z7" i="6"/>
  <c r="CG4" i="6"/>
  <c r="CB5" i="6"/>
  <c r="AE7" i="6"/>
  <c r="AA7" i="6"/>
  <c r="AC7" i="6"/>
  <c r="BY3" i="6"/>
  <c r="BP3" i="6"/>
  <c r="BV3" i="6"/>
  <c r="BW5" i="6"/>
  <c r="AP7" i="6"/>
  <c r="AL7" i="6"/>
  <c r="AG7" i="6"/>
  <c r="CE3" i="6"/>
  <c r="BZ5" i="6"/>
  <c r="CE4" i="6"/>
  <c r="BX3" i="6"/>
  <c r="AM7" i="6"/>
  <c r="AK7" i="6"/>
  <c r="CC3" i="6"/>
  <c r="BY5" i="6"/>
  <c r="BQ5" i="6"/>
  <c r="BR5" i="6"/>
  <c r="BQ4" i="6"/>
  <c r="AQ7" i="6"/>
  <c r="AB7" i="6"/>
  <c r="AO7" i="6"/>
  <c r="CG3" i="6"/>
  <c r="BU3" i="6"/>
  <c r="BX5" i="6"/>
  <c r="BV5" i="6"/>
  <c r="BS5" i="6"/>
  <c r="AH7" i="6"/>
  <c r="AF7" i="6"/>
  <c r="CF5" i="6"/>
  <c r="CD3" i="6"/>
  <c r="CO6" i="6"/>
  <c r="AR8" i="6"/>
  <c r="AS8" i="6" s="1"/>
  <c r="BN8" i="6"/>
  <c r="W9" i="6"/>
  <c r="AF43" i="26" a="1"/>
  <c r="AA44" i="11" a="1"/>
  <c r="AG44" i="20" a="1"/>
  <c r="BQ44" i="15" a="1"/>
  <c r="BT42" i="15" a="1"/>
  <c r="BQ35" i="30" a="1"/>
  <c r="AF44" i="20" a="1"/>
  <c r="AH44" i="20" a="1"/>
  <c r="BT43" i="15" a="1"/>
  <c r="AK44" i="20" a="1"/>
  <c r="AL8" i="6" a="1"/>
  <c r="AK44" i="11" a="1"/>
  <c r="CD43" i="15" a="1"/>
  <c r="AN44" i="20" a="1"/>
  <c r="CA44" i="15" a="1"/>
  <c r="CF44" i="15" a="1"/>
  <c r="BW37" i="30" a="1"/>
  <c r="CA36" i="30" a="1"/>
  <c r="BZ37" i="30" a="1"/>
  <c r="BX43" i="15" a="1"/>
  <c r="BZ36" i="30" a="1"/>
  <c r="BP42" i="15" a="1"/>
  <c r="AD8" i="6" a="1"/>
  <c r="BS43" i="15" a="1"/>
  <c r="AE43" i="26" a="1"/>
  <c r="BU36" i="30" a="1"/>
  <c r="AN8" i="6" a="1"/>
  <c r="BX36" i="30" a="1"/>
  <c r="BY35" i="30" a="1"/>
  <c r="CA43" i="15" a="1"/>
  <c r="CB37" i="30" a="1"/>
  <c r="CE44" i="15" a="1"/>
  <c r="CE37" i="30" a="1"/>
  <c r="CD44" i="15" a="1"/>
  <c r="AM8" i="6" a="1"/>
  <c r="AG8" i="6" a="1"/>
  <c r="BX44" i="15" a="1"/>
  <c r="AK43" i="26" a="1"/>
  <c r="BT44" i="15" a="1"/>
  <c r="AC8" i="6" a="1"/>
  <c r="AP43" i="26" a="1"/>
  <c r="AJ44" i="20" a="1"/>
  <c r="AM43" i="26" a="1"/>
  <c r="CC44" i="15" a="1"/>
  <c r="BZ42" i="15" a="1"/>
  <c r="BV37" i="30" a="1"/>
  <c r="BV35" i="30" a="1"/>
  <c r="AM44" i="11" a="1"/>
  <c r="CD37" i="30" a="1"/>
  <c r="CG42" i="15" a="1"/>
  <c r="AJ8" i="6" a="1"/>
  <c r="AA8" i="6" a="1"/>
  <c r="AI44" i="11" a="1"/>
  <c r="AE8" i="6" a="1"/>
  <c r="BT37" i="30" a="1"/>
  <c r="AN43" i="26" a="1"/>
  <c r="AI43" i="26" a="1"/>
  <c r="CE42" i="15" a="1"/>
  <c r="AG44" i="11" a="1"/>
  <c r="BW36" i="30" a="1"/>
  <c r="AD44" i="20" a="1"/>
  <c r="AI44" i="20" a="1"/>
  <c r="AC43" i="26" a="1"/>
  <c r="AI8" i="6" a="1"/>
  <c r="AB8" i="6" a="1"/>
  <c r="CB43" i="15" a="1"/>
  <c r="AD43" i="26" a="1"/>
  <c r="AJ43" i="26" a="1"/>
  <c r="BQ42" i="15" a="1"/>
  <c r="AF8" i="6" a="1"/>
  <c r="AP44" i="20" a="1"/>
  <c r="CG43" i="15" a="1"/>
  <c r="BQ43" i="15" a="1"/>
  <c r="AL43" i="26" a="1"/>
  <c r="AG43" i="26" a="1"/>
  <c r="AH43" i="26" a="1"/>
  <c r="CF42" i="15" a="1"/>
  <c r="Z44" i="20" a="1"/>
  <c r="AE44" i="20" a="1"/>
  <c r="BY43" i="15" a="1"/>
  <c r="BW42" i="15" a="1"/>
  <c r="CB36" i="30" a="1"/>
  <c r="BZ44" i="15" a="1"/>
  <c r="CE43" i="15" a="1"/>
  <c r="CA37" i="30" a="1"/>
  <c r="CD35" i="30" a="1"/>
  <c r="CG36" i="30" a="1"/>
  <c r="AA44" i="20" a="1"/>
  <c r="AP44" i="11" a="1"/>
  <c r="AK8" i="6" a="1"/>
  <c r="AO43" i="26" a="1"/>
  <c r="BQ37" i="30" a="1"/>
  <c r="AP8" i="6" a="1"/>
  <c r="CA42" i="15" a="1"/>
  <c r="BZ43" i="15" a="1"/>
  <c r="AB43" i="26" a="1"/>
  <c r="CD42" i="15" a="1"/>
  <c r="CG44" i="15" a="1"/>
  <c r="BR44" i="15" a="1"/>
  <c r="BW43" i="15" a="1"/>
  <c r="AQ44" i="20" a="1"/>
  <c r="AQ8" i="6" a="1"/>
  <c r="BP44" i="15" a="1"/>
  <c r="AJ44" i="11" a="1"/>
  <c r="AO44" i="11" a="1"/>
  <c r="BU42" i="15" a="1"/>
  <c r="CG37" i="30" a="1"/>
  <c r="BQ36" i="30" a="1"/>
  <c r="CG35" i="30" a="1"/>
  <c r="BV42" i="15" a="1"/>
  <c r="BX37" i="30" a="1"/>
  <c r="BT35" i="30" a="1"/>
  <c r="AQ44" i="11" a="1"/>
  <c r="CF43" i="15" a="1"/>
  <c r="BP37" i="30" a="1"/>
  <c r="BX42" i="15" a="1"/>
  <c r="AL44" i="11" a="1"/>
  <c r="Z44" i="11" a="1"/>
  <c r="BV44" i="15" a="1"/>
  <c r="AH8" i="6" a="1"/>
  <c r="CC42" i="15" a="1"/>
  <c r="CC35" i="30" a="1"/>
  <c r="CF35" i="30" a="1"/>
  <c r="BS36" i="30" a="1"/>
  <c r="CB35" i="30" a="1"/>
  <c r="BS35" i="30" a="1"/>
  <c r="AB44" i="11" a="1"/>
  <c r="BP36" i="30" a="1"/>
  <c r="Z43" i="26" a="1"/>
  <c r="BP35" i="30" a="1"/>
  <c r="BT36" i="30" a="1"/>
  <c r="AA43" i="26" a="1"/>
  <c r="AE44" i="11" a="1"/>
  <c r="AL44" i="20" a="1"/>
  <c r="BX35" i="30" a="1"/>
  <c r="AF44" i="11" a="1"/>
  <c r="AO8" i="6" a="1"/>
  <c r="BW44" i="15" a="1"/>
  <c r="AC44" i="11" a="1"/>
  <c r="BR35" i="30" a="1"/>
  <c r="AB44" i="20" a="1"/>
  <c r="AN44" i="11" a="1"/>
  <c r="Z8" i="6" a="1"/>
  <c r="BR36" i="30" a="1"/>
  <c r="CB42" i="15" a="1"/>
  <c r="AQ43" i="26" a="1"/>
  <c r="BW35" i="30" a="1"/>
  <c r="BY37" i="30" a="1"/>
  <c r="CF36" i="30" a="1"/>
  <c r="AO44" i="20" a="1"/>
  <c r="CD36" i="30" a="1"/>
  <c r="AM44" i="20" a="1"/>
  <c r="CB44" i="15" a="1"/>
  <c r="AH44" i="11" a="1"/>
  <c r="CE36" i="30" a="1"/>
  <c r="CE35" i="30" a="1"/>
  <c r="AD44" i="11" a="1"/>
  <c r="AC44" i="20" a="1"/>
  <c r="BR43" i="15" a="1"/>
  <c r="CC36" i="30" a="1"/>
  <c r="BV36" i="30" a="1"/>
  <c r="BY44" i="15" a="1"/>
  <c r="CC37" i="30" a="1"/>
  <c r="BZ35" i="30" a="1"/>
  <c r="BU43" i="15" a="1"/>
  <c r="BS42" i="15" a="1"/>
  <c r="CA35" i="30" a="1"/>
  <c r="BV43" i="15" a="1"/>
  <c r="BS44" i="15" a="1"/>
  <c r="BP43" i="15" a="1"/>
  <c r="BR42" i="15" a="1"/>
  <c r="BS37" i="30" a="1"/>
  <c r="CC43" i="15" a="1"/>
  <c r="CF37" i="30" a="1"/>
  <c r="BY36" i="30" a="1"/>
  <c r="BU37" i="30" a="1"/>
  <c r="BU44" i="15" a="1"/>
  <c r="BU35" i="30" a="1"/>
  <c r="BR37" i="30" a="1"/>
  <c r="BY42" i="15" a="1"/>
  <c r="BR36" i="30" l="1"/>
  <c r="BT35" i="30"/>
  <c r="BY35" i="30"/>
  <c r="CR35" i="30"/>
  <c r="BR35" i="30"/>
  <c r="CB36" i="30"/>
  <c r="CF36" i="30"/>
  <c r="CC35" i="30"/>
  <c r="CC37" i="30"/>
  <c r="BX36" i="30"/>
  <c r="CG35" i="30"/>
  <c r="BV36" i="30"/>
  <c r="BW37" i="30"/>
  <c r="CG36" i="30"/>
  <c r="BZ36" i="30"/>
  <c r="BQ36" i="30"/>
  <c r="BZ37" i="30"/>
  <c r="CD35" i="30"/>
  <c r="CC36" i="30"/>
  <c r="BZ35" i="30"/>
  <c r="BS37" i="30"/>
  <c r="BP35" i="30"/>
  <c r="CD36" i="30"/>
  <c r="BU36" i="30"/>
  <c r="CB37" i="30"/>
  <c r="BT36" i="30"/>
  <c r="BU35" i="30"/>
  <c r="CE35" i="30"/>
  <c r="BV37" i="30"/>
  <c r="BT37" i="30"/>
  <c r="CD37" i="30"/>
  <c r="CB35" i="30"/>
  <c r="BX35" i="30"/>
  <c r="CA36" i="30"/>
  <c r="CA37" i="30"/>
  <c r="CE37" i="30"/>
  <c r="BR37" i="30"/>
  <c r="BU37" i="30"/>
  <c r="BY36" i="30"/>
  <c r="CA35" i="30"/>
  <c r="BS35" i="30"/>
  <c r="BV35" i="30"/>
  <c r="BQ37" i="30"/>
  <c r="CG37" i="30"/>
  <c r="BW35" i="30"/>
  <c r="CE36" i="30"/>
  <c r="BQ35" i="30"/>
  <c r="CF37" i="30"/>
  <c r="BS36" i="30"/>
  <c r="BX37" i="30"/>
  <c r="CF35" i="30"/>
  <c r="BW36" i="30"/>
  <c r="BP36" i="30"/>
  <c r="BP37" i="30"/>
  <c r="BY37" i="30"/>
  <c r="BL41" i="26"/>
  <c r="BK40" i="26"/>
  <c r="BK42" i="26"/>
  <c r="CQ40" i="26"/>
  <c r="BB41" i="26"/>
  <c r="BJ41" i="26"/>
  <c r="AQ43" i="26"/>
  <c r="AC43" i="26"/>
  <c r="AP43" i="26"/>
  <c r="AG43" i="26"/>
  <c r="AA43" i="26"/>
  <c r="AK43" i="26"/>
  <c r="AE43" i="26"/>
  <c r="AN43" i="26"/>
  <c r="AD43" i="26"/>
  <c r="AH43" i="26"/>
  <c r="AF43" i="26"/>
  <c r="AO43" i="26"/>
  <c r="AI43" i="26"/>
  <c r="AB43" i="26"/>
  <c r="AL43" i="26"/>
  <c r="AJ43" i="26"/>
  <c r="Z43" i="26"/>
  <c r="AM43" i="26"/>
  <c r="BF41" i="26"/>
  <c r="BG40" i="26"/>
  <c r="BD41" i="26"/>
  <c r="BL42" i="26"/>
  <c r="AY40" i="26"/>
  <c r="BA40" i="26"/>
  <c r="BF40" i="26"/>
  <c r="AV41" i="26"/>
  <c r="AZ40" i="26"/>
  <c r="BG42" i="26"/>
  <c r="AY42" i="26"/>
  <c r="BK41" i="26"/>
  <c r="BG41" i="26"/>
  <c r="AW40" i="26"/>
  <c r="AW42" i="26"/>
  <c r="BH41" i="26"/>
  <c r="BI40" i="26"/>
  <c r="BB40" i="26"/>
  <c r="BA41" i="26"/>
  <c r="BM40" i="26"/>
  <c r="BC41" i="26"/>
  <c r="BH42" i="26"/>
  <c r="BM42" i="26"/>
  <c r="CH43" i="26"/>
  <c r="AS43" i="26"/>
  <c r="CI43" i="26" s="1"/>
  <c r="BF42" i="26"/>
  <c r="CP40" i="26"/>
  <c r="AY41" i="26"/>
  <c r="AW41" i="26"/>
  <c r="BJ40" i="26"/>
  <c r="AX41" i="26"/>
  <c r="AV40" i="26"/>
  <c r="BE42" i="26"/>
  <c r="BD42" i="26"/>
  <c r="AV42" i="26"/>
  <c r="BH40" i="26"/>
  <c r="BD40" i="26"/>
  <c r="BI41" i="26"/>
  <c r="BE41" i="26"/>
  <c r="AX40" i="26"/>
  <c r="BL40" i="26"/>
  <c r="BJ42" i="26"/>
  <c r="BB42" i="26"/>
  <c r="BI42" i="26"/>
  <c r="AX42" i="26"/>
  <c r="AR44" i="26"/>
  <c r="AS44" i="26" s="1"/>
  <c r="BN44" i="26"/>
  <c r="W45" i="26"/>
  <c r="BM41" i="26"/>
  <c r="AZ41" i="26"/>
  <c r="BE40" i="26"/>
  <c r="BC40" i="26"/>
  <c r="BA42" i="26"/>
  <c r="BC42" i="26"/>
  <c r="AZ42" i="26"/>
  <c r="CL39" i="20"/>
  <c r="CM39" i="20" s="1"/>
  <c r="AJ44" i="20"/>
  <c r="AD44" i="20"/>
  <c r="AM44" i="20"/>
  <c r="AN44" i="20"/>
  <c r="AH44" i="20"/>
  <c r="AQ44" i="20"/>
  <c r="AL44" i="20"/>
  <c r="AC44" i="20"/>
  <c r="AP44" i="20"/>
  <c r="AG44" i="20"/>
  <c r="AK44" i="20"/>
  <c r="AA44" i="20"/>
  <c r="AO44" i="20"/>
  <c r="AE44" i="20"/>
  <c r="AB44" i="20"/>
  <c r="AF44" i="20"/>
  <c r="Z44" i="20"/>
  <c r="AI44" i="20"/>
  <c r="CR42" i="15"/>
  <c r="BU43" i="15"/>
  <c r="CA44" i="15"/>
  <c r="CD44" i="15"/>
  <c r="CE43" i="15"/>
  <c r="BX42" i="15"/>
  <c r="BY43" i="15"/>
  <c r="BS43" i="15"/>
  <c r="CB43" i="15"/>
  <c r="BT42" i="15"/>
  <c r="CD42" i="15"/>
  <c r="BT43" i="15"/>
  <c r="BS44" i="15"/>
  <c r="CB44" i="15"/>
  <c r="CD43" i="15"/>
  <c r="CF44" i="15"/>
  <c r="CG44" i="15"/>
  <c r="BZ43" i="15"/>
  <c r="CF43" i="15"/>
  <c r="BQ44" i="15"/>
  <c r="BR44" i="15"/>
  <c r="BW43" i="15"/>
  <c r="BZ42" i="15"/>
  <c r="BU42" i="15"/>
  <c r="BW44" i="15"/>
  <c r="CC44" i="15"/>
  <c r="CA42" i="15"/>
  <c r="BP42" i="15"/>
  <c r="CG42" i="15"/>
  <c r="BT44" i="15"/>
  <c r="BZ44" i="15"/>
  <c r="BQ43" i="15"/>
  <c r="CG43" i="15"/>
  <c r="CF42" i="15"/>
  <c r="BS42" i="15"/>
  <c r="BY42" i="15"/>
  <c r="BX44" i="15"/>
  <c r="BV42" i="15"/>
  <c r="CE42" i="15"/>
  <c r="BQ42" i="15"/>
  <c r="BV44" i="15"/>
  <c r="BX43" i="15"/>
  <c r="BP44" i="15"/>
  <c r="CB42" i="15"/>
  <c r="BP43" i="15"/>
  <c r="CE44" i="15"/>
  <c r="CA43" i="15"/>
  <c r="CC42" i="15"/>
  <c r="BW42" i="15"/>
  <c r="BU44" i="15"/>
  <c r="BR42" i="15"/>
  <c r="BR43" i="15"/>
  <c r="BY44" i="15"/>
  <c r="BV43" i="15"/>
  <c r="CC43" i="15"/>
  <c r="AD44" i="11"/>
  <c r="AH44" i="11"/>
  <c r="AQ44" i="11"/>
  <c r="AG44" i="11"/>
  <c r="AE44" i="11"/>
  <c r="AL44" i="11"/>
  <c r="AK44" i="11"/>
  <c r="AN44" i="11"/>
  <c r="AI44" i="11"/>
  <c r="AM44" i="11"/>
  <c r="Z44" i="11"/>
  <c r="AB44" i="11"/>
  <c r="AO44" i="11"/>
  <c r="AP44" i="11"/>
  <c r="AF44" i="11"/>
  <c r="AC44" i="11"/>
  <c r="AA44" i="11"/>
  <c r="AJ44" i="11"/>
  <c r="W46" i="11"/>
  <c r="BN45" i="11"/>
  <c r="AR45" i="11"/>
  <c r="CL39" i="11"/>
  <c r="CM39" i="11" s="1"/>
  <c r="AK8" i="6"/>
  <c r="AP8" i="6"/>
  <c r="AF8" i="6"/>
  <c r="AA8" i="6"/>
  <c r="AJ8" i="6"/>
  <c r="AO8" i="6"/>
  <c r="AE8" i="6"/>
  <c r="AN8" i="6"/>
  <c r="AG8" i="6"/>
  <c r="AI8" i="6"/>
  <c r="Z8" i="6"/>
  <c r="AM8" i="6"/>
  <c r="AD8" i="6"/>
  <c r="AQ8" i="6"/>
  <c r="AH8" i="6"/>
  <c r="AC8" i="6"/>
  <c r="AL8" i="6"/>
  <c r="AB8" i="6"/>
  <c r="CL3" i="6"/>
  <c r="CM3" i="6" s="1"/>
  <c r="W10" i="6"/>
  <c r="BN9" i="6"/>
  <c r="AR9" i="6"/>
  <c r="AA9" i="6" a="1"/>
  <c r="AM45" i="11" a="1"/>
  <c r="AG9" i="6" a="1"/>
  <c r="AL44" i="26" a="1"/>
  <c r="CA42" i="26" a="1"/>
  <c r="CF42" i="26" a="1"/>
  <c r="AB45" i="11" a="1"/>
  <c r="AP9" i="6" a="1"/>
  <c r="BZ42" i="26" a="1"/>
  <c r="AK44" i="26" a="1"/>
  <c r="AC9" i="6" a="1"/>
  <c r="AG44" i="26" a="1"/>
  <c r="AH45" i="11" a="1"/>
  <c r="AD44" i="26" a="1"/>
  <c r="AA45" i="11" a="1"/>
  <c r="AJ44" i="26" a="1"/>
  <c r="Z45" i="11" a="1"/>
  <c r="CC42" i="26" a="1"/>
  <c r="CE42" i="26" a="1"/>
  <c r="AK9" i="6" a="1"/>
  <c r="AJ9" i="6" a="1"/>
  <c r="AN45" i="11" a="1"/>
  <c r="BT42" i="26" a="1"/>
  <c r="AP45" i="11" a="1"/>
  <c r="BU42" i="26" a="1"/>
  <c r="BT40" i="26" a="1"/>
  <c r="CB40" i="26" a="1"/>
  <c r="AD9" i="6" a="1"/>
  <c r="CE41" i="26" a="1"/>
  <c r="AE44" i="26" a="1"/>
  <c r="AF45" i="11" a="1"/>
  <c r="Z9" i="6" a="1"/>
  <c r="BX42" i="26" a="1"/>
  <c r="BU41" i="26" a="1"/>
  <c r="AL9" i="6" a="1"/>
  <c r="BY40" i="26" a="1"/>
  <c r="AB9" i="6" a="1"/>
  <c r="AA44" i="26" a="1"/>
  <c r="CG40" i="26" a="1"/>
  <c r="AQ9" i="6" a="1"/>
  <c r="CE40" i="26" a="1"/>
  <c r="BV41" i="26" a="1"/>
  <c r="AL45" i="11" a="1"/>
  <c r="BS41" i="26" a="1"/>
  <c r="AG45" i="11" a="1"/>
  <c r="BW42" i="26" a="1"/>
  <c r="BT41" i="26" a="1"/>
  <c r="AO9" i="6" a="1"/>
  <c r="AQ45" i="11" a="1"/>
  <c r="AB44" i="26" a="1"/>
  <c r="AO45" i="11" a="1"/>
  <c r="AO44" i="26" a="1"/>
  <c r="BV42" i="26" a="1"/>
  <c r="BR41" i="26" a="1"/>
  <c r="AM44" i="26" a="1"/>
  <c r="AE9" i="6" a="1"/>
  <c r="AQ44" i="26" a="1"/>
  <c r="AF9" i="6" a="1"/>
  <c r="AK45" i="11" a="1"/>
  <c r="BZ40" i="26" a="1"/>
  <c r="BR42" i="26" a="1"/>
  <c r="AP44" i="26" a="1"/>
  <c r="BX41" i="26" a="1"/>
  <c r="AD45" i="11" a="1"/>
  <c r="AN9" i="6" a="1"/>
  <c r="BS42" i="26" a="1"/>
  <c r="BP42" i="26" a="1"/>
  <c r="CA40" i="26" a="1"/>
  <c r="BQ42" i="26" a="1"/>
  <c r="AM9" i="6" a="1"/>
  <c r="AC44" i="26" a="1"/>
  <c r="CG42" i="26" a="1"/>
  <c r="Z44" i="26" a="1"/>
  <c r="AN44" i="26" a="1"/>
  <c r="BY41" i="26" a="1"/>
  <c r="BW40" i="26" a="1"/>
  <c r="AC45" i="11" a="1"/>
  <c r="BR40" i="26" a="1"/>
  <c r="BQ41" i="26" a="1"/>
  <c r="AI44" i="26" a="1"/>
  <c r="CD42" i="26" a="1"/>
  <c r="AI9" i="6" a="1"/>
  <c r="CA41" i="26" a="1"/>
  <c r="AE45" i="11" a="1"/>
  <c r="BW41" i="26" a="1"/>
  <c r="BV40" i="26" a="1"/>
  <c r="AJ45" i="11" a="1"/>
  <c r="CB42" i="26" a="1"/>
  <c r="AH9" i="6" a="1"/>
  <c r="AF44" i="26" a="1"/>
  <c r="AI45" i="11" a="1"/>
  <c r="AH44" i="26" a="1"/>
  <c r="BP40" i="26" a="1"/>
  <c r="BX40" i="26" a="1"/>
  <c r="CD41" i="26" a="1"/>
  <c r="BQ40" i="26" a="1"/>
  <c r="CC41" i="26" a="1"/>
  <c r="BP41" i="26" a="1"/>
  <c r="CC40" i="26" a="1"/>
  <c r="BY42" i="26" a="1"/>
  <c r="CG41" i="26" a="1"/>
  <c r="BS40" i="26" a="1"/>
  <c r="BU40" i="26" a="1"/>
  <c r="CD40" i="26" a="1"/>
  <c r="CB41" i="26" a="1"/>
  <c r="BZ41" i="26" a="1"/>
  <c r="CF40" i="26" a="1"/>
  <c r="CF41" i="26" a="1"/>
  <c r="CL35" i="30" l="1"/>
  <c r="CM35" i="30" s="1"/>
  <c r="CR40" i="26"/>
  <c r="CF41" i="26"/>
  <c r="CE40" i="26"/>
  <c r="CD41" i="26"/>
  <c r="BV41" i="26"/>
  <c r="CE42" i="26"/>
  <c r="BX40" i="26"/>
  <c r="BQ42" i="26"/>
  <c r="CC42" i="26"/>
  <c r="BU40" i="26"/>
  <c r="AN44" i="26"/>
  <c r="BW40" i="26"/>
  <c r="AP44" i="26"/>
  <c r="AB44" i="26"/>
  <c r="AO44" i="26"/>
  <c r="CC41" i="26"/>
  <c r="CD40" i="26"/>
  <c r="CB41" i="26"/>
  <c r="BP41" i="26"/>
  <c r="BW41" i="26"/>
  <c r="CA41" i="26"/>
  <c r="BS40" i="26"/>
  <c r="CB40" i="26"/>
  <c r="BP42" i="26"/>
  <c r="Z44" i="26"/>
  <c r="AI44" i="26"/>
  <c r="CD42" i="26"/>
  <c r="BX42" i="26"/>
  <c r="BZ42" i="26"/>
  <c r="CG40" i="26"/>
  <c r="CE41" i="26"/>
  <c r="CF42" i="26"/>
  <c r="BR42" i="26"/>
  <c r="CG42" i="26"/>
  <c r="AA44" i="26"/>
  <c r="AJ44" i="26"/>
  <c r="BQ40" i="26"/>
  <c r="CG41" i="26"/>
  <c r="BT42" i="26"/>
  <c r="AD44" i="26"/>
  <c r="AM44" i="26"/>
  <c r="AC44" i="26"/>
  <c r="CF40" i="26"/>
  <c r="BY42" i="26"/>
  <c r="BU41" i="26"/>
  <c r="BS42" i="26"/>
  <c r="BX41" i="26"/>
  <c r="BY40" i="26"/>
  <c r="BZ40" i="26"/>
  <c r="BS41" i="26"/>
  <c r="AE44" i="26"/>
  <c r="BW42" i="26"/>
  <c r="AH44" i="26"/>
  <c r="AQ44" i="26"/>
  <c r="AG44" i="26"/>
  <c r="BR40" i="26"/>
  <c r="BP40" i="26"/>
  <c r="BV40" i="26"/>
  <c r="CA42" i="26"/>
  <c r="CA40" i="26"/>
  <c r="AF44" i="26"/>
  <c r="BQ41" i="26"/>
  <c r="BT41" i="26"/>
  <c r="CB42" i="26"/>
  <c r="BV42" i="26"/>
  <c r="BU42" i="26"/>
  <c r="AL44" i="26"/>
  <c r="AK44" i="26"/>
  <c r="BY41" i="26"/>
  <c r="BR41" i="26"/>
  <c r="CC40" i="26"/>
  <c r="BT40" i="26"/>
  <c r="BZ41" i="26"/>
  <c r="CO43" i="26"/>
  <c r="AR45" i="26"/>
  <c r="AS45" i="26" s="1"/>
  <c r="BN45" i="26"/>
  <c r="W46" i="26"/>
  <c r="AX44" i="20"/>
  <c r="BH44" i="20"/>
  <c r="BA42" i="20"/>
  <c r="BF43" i="20"/>
  <c r="AW43" i="20"/>
  <c r="BE43" i="20"/>
  <c r="AZ43" i="20"/>
  <c r="BE42" i="20"/>
  <c r="BH43" i="20"/>
  <c r="AZ42" i="20"/>
  <c r="AV44" i="20"/>
  <c r="AV42" i="20"/>
  <c r="BF42" i="20"/>
  <c r="BK42" i="20"/>
  <c r="BL44" i="20"/>
  <c r="BF44" i="20"/>
  <c r="BA43" i="20"/>
  <c r="AY42" i="20"/>
  <c r="BH42" i="20"/>
  <c r="BL43" i="20"/>
  <c r="BB44" i="20"/>
  <c r="AY44" i="20"/>
  <c r="BD42" i="20"/>
  <c r="CP42" i="20"/>
  <c r="BI42" i="20"/>
  <c r="AY43" i="20"/>
  <c r="BA44" i="20"/>
  <c r="BM44" i="20"/>
  <c r="BL42" i="20"/>
  <c r="AX43" i="20"/>
  <c r="BK44" i="20"/>
  <c r="BJ43" i="20"/>
  <c r="BI43" i="20"/>
  <c r="BG42" i="20"/>
  <c r="BG43" i="20"/>
  <c r="BJ42" i="20"/>
  <c r="AW44" i="20"/>
  <c r="BJ44" i="20"/>
  <c r="BC42" i="20"/>
  <c r="BB42" i="20"/>
  <c r="CQ42" i="20"/>
  <c r="BM43" i="20"/>
  <c r="AX42" i="20"/>
  <c r="BK43" i="20"/>
  <c r="AW42" i="20"/>
  <c r="BG44" i="20"/>
  <c r="BI44" i="20"/>
  <c r="BC43" i="20"/>
  <c r="BD44" i="20"/>
  <c r="BB43" i="20"/>
  <c r="AV43" i="20"/>
  <c r="BD43" i="20"/>
  <c r="BM42" i="20"/>
  <c r="BE44" i="20"/>
  <c r="BC44" i="20"/>
  <c r="AZ44" i="20"/>
  <c r="CL42" i="15"/>
  <c r="CM42" i="15" s="1"/>
  <c r="AY44" i="11"/>
  <c r="BJ44" i="11"/>
  <c r="BM42" i="11"/>
  <c r="AX42" i="11"/>
  <c r="BD42" i="11"/>
  <c r="BG42" i="11"/>
  <c r="CQ42" i="11"/>
  <c r="AK45" i="11"/>
  <c r="Z45" i="11"/>
  <c r="AM45" i="11"/>
  <c r="AC45" i="11"/>
  <c r="AH45" i="11"/>
  <c r="AB45" i="11"/>
  <c r="AL45" i="11"/>
  <c r="AQ45" i="11"/>
  <c r="AF45" i="11"/>
  <c r="AP45" i="11"/>
  <c r="AD45" i="11"/>
  <c r="AJ45" i="11"/>
  <c r="AA45" i="11"/>
  <c r="AN45" i="11"/>
  <c r="AE45" i="11"/>
  <c r="AO45" i="11"/>
  <c r="AG45" i="11"/>
  <c r="AI45" i="11"/>
  <c r="BB44" i="11"/>
  <c r="BL43" i="11"/>
  <c r="BH42" i="11"/>
  <c r="BL44" i="11"/>
  <c r="BH44" i="11"/>
  <c r="BG44" i="11"/>
  <c r="AZ43" i="11"/>
  <c r="BH43" i="11"/>
  <c r="AV43" i="11"/>
  <c r="W47" i="11"/>
  <c r="AR46" i="11"/>
  <c r="AS46" i="11" s="1"/>
  <c r="BN46" i="11"/>
  <c r="BM43" i="11"/>
  <c r="BK44" i="11"/>
  <c r="BA44" i="11"/>
  <c r="BC42" i="11"/>
  <c r="BD43" i="11"/>
  <c r="BF43" i="11"/>
  <c r="BB43" i="11"/>
  <c r="BE42" i="11"/>
  <c r="BG43" i="11"/>
  <c r="BI42" i="11"/>
  <c r="AX44" i="11"/>
  <c r="BC44" i="11"/>
  <c r="BI43" i="11"/>
  <c r="AW43" i="11"/>
  <c r="AV42" i="11"/>
  <c r="BK43" i="11"/>
  <c r="AW42" i="11"/>
  <c r="AV44" i="11"/>
  <c r="BK42" i="11"/>
  <c r="BF42" i="11"/>
  <c r="BM44" i="11"/>
  <c r="CP42" i="11"/>
  <c r="BA43" i="11"/>
  <c r="BL42" i="11"/>
  <c r="AX43" i="11"/>
  <c r="AY42" i="11"/>
  <c r="BJ43" i="11"/>
  <c r="BF44" i="11"/>
  <c r="BI44" i="11"/>
  <c r="BD44" i="11"/>
  <c r="BJ42" i="11"/>
  <c r="AY43" i="11"/>
  <c r="AZ42" i="11"/>
  <c r="BA42" i="11"/>
  <c r="BB42" i="11"/>
  <c r="BC43" i="11"/>
  <c r="CH45" i="11"/>
  <c r="AS45" i="11"/>
  <c r="CI45" i="11" s="1"/>
  <c r="BE43" i="11"/>
  <c r="AW44" i="11"/>
  <c r="BE44" i="11"/>
  <c r="AZ44" i="11"/>
  <c r="BD7" i="6"/>
  <c r="BC7" i="6"/>
  <c r="CQ6" i="6"/>
  <c r="BF6" i="6"/>
  <c r="BL6" i="6"/>
  <c r="AW6" i="6"/>
  <c r="AZ6" i="6"/>
  <c r="BD8" i="6"/>
  <c r="BD6" i="6"/>
  <c r="BH7" i="6"/>
  <c r="BI6" i="6"/>
  <c r="AW7" i="6"/>
  <c r="AK9" i="6"/>
  <c r="Z9" i="6"/>
  <c r="AM9" i="6"/>
  <c r="AB9" i="6"/>
  <c r="AD9" i="6"/>
  <c r="AQ9" i="6"/>
  <c r="AC9" i="6"/>
  <c r="AH9" i="6"/>
  <c r="AN9" i="6"/>
  <c r="AL9" i="6"/>
  <c r="AO9" i="6"/>
  <c r="AP9" i="6"/>
  <c r="AF9" i="6"/>
  <c r="AA9" i="6"/>
  <c r="AG9" i="6"/>
  <c r="AE9" i="6"/>
  <c r="AJ9" i="6"/>
  <c r="AI9" i="6"/>
  <c r="BA7" i="6"/>
  <c r="AY8" i="6"/>
  <c r="BJ8" i="6"/>
  <c r="BA8" i="6"/>
  <c r="BI7" i="6"/>
  <c r="BM6" i="6"/>
  <c r="BM8" i="6"/>
  <c r="BK8" i="6"/>
  <c r="BN10" i="6"/>
  <c r="W11" i="6"/>
  <c r="BC6" i="6"/>
  <c r="AY6" i="6"/>
  <c r="AX7" i="6"/>
  <c r="BL7" i="6"/>
  <c r="AZ8" i="6"/>
  <c r="BF8" i="6"/>
  <c r="BG6" i="6"/>
  <c r="BK7" i="6"/>
  <c r="BH6" i="6"/>
  <c r="BB7" i="6"/>
  <c r="CP6" i="6"/>
  <c r="BI8" i="6"/>
  <c r="AW8" i="6"/>
  <c r="BG7" i="6"/>
  <c r="AZ7" i="6"/>
  <c r="AV6" i="6"/>
  <c r="BA6" i="6"/>
  <c r="BB6" i="6"/>
  <c r="AV8" i="6"/>
  <c r="BK6" i="6"/>
  <c r="BJ6" i="6"/>
  <c r="BB8" i="6"/>
  <c r="BJ7" i="6"/>
  <c r="AX6" i="6"/>
  <c r="AV7" i="6"/>
  <c r="BE7" i="6"/>
  <c r="AX8" i="6"/>
  <c r="BE8" i="6"/>
  <c r="BL8" i="6"/>
  <c r="CH9" i="6"/>
  <c r="CI9" i="6"/>
  <c r="AY7" i="6"/>
  <c r="BE6" i="6"/>
  <c r="BM7" i="6"/>
  <c r="BF7" i="6"/>
  <c r="BH8" i="6"/>
  <c r="BC8" i="6"/>
  <c r="BG8" i="6"/>
  <c r="AQ45" i="26" a="1"/>
  <c r="CG44" i="20" a="1"/>
  <c r="CA43" i="20" a="1"/>
  <c r="AP45" i="26" a="1"/>
  <c r="CE43" i="20" a="1"/>
  <c r="BZ8" i="6" a="1"/>
  <c r="AE46" i="11" a="1"/>
  <c r="AG10" i="6" a="1"/>
  <c r="AO45" i="26" a="1"/>
  <c r="BY43" i="20" a="1"/>
  <c r="AB10" i="6" a="1"/>
  <c r="AJ46" i="11" a="1"/>
  <c r="AF46" i="11" a="1"/>
  <c r="AK45" i="26" a="1"/>
  <c r="BQ8" i="6" a="1"/>
  <c r="AD46" i="11" a="1"/>
  <c r="CG44" i="11" a="1"/>
  <c r="BX42" i="20" a="1"/>
  <c r="BR43" i="20" a="1"/>
  <c r="BV8" i="6" a="1"/>
  <c r="AG46" i="11" a="1"/>
  <c r="BU42" i="20" a="1"/>
  <c r="CA8" i="6" a="1"/>
  <c r="BV42" i="20" a="1"/>
  <c r="CF8" i="6" a="1"/>
  <c r="AQ46" i="11" a="1"/>
  <c r="CC7" i="6" a="1"/>
  <c r="BT7" i="6" a="1"/>
  <c r="AQ10" i="6" a="1"/>
  <c r="BR44" i="11" a="1"/>
  <c r="BQ42" i="20" a="1"/>
  <c r="BZ43" i="20" a="1"/>
  <c r="BX42" i="11" a="1"/>
  <c r="CG6" i="6" a="1"/>
  <c r="AM45" i="26" a="1"/>
  <c r="CB7" i="6" a="1"/>
  <c r="AI10" i="6" a="1"/>
  <c r="BU44" i="20" a="1"/>
  <c r="CE8" i="6" a="1"/>
  <c r="CF43" i="11" a="1"/>
  <c r="CD42" i="20" a="1"/>
  <c r="AF45" i="26" a="1"/>
  <c r="AG45" i="26" a="1"/>
  <c r="BV44" i="11" a="1"/>
  <c r="CB44" i="11" a="1"/>
  <c r="BU43" i="11" a="1"/>
  <c r="BW8" i="6" a="1"/>
  <c r="BZ6" i="6" a="1"/>
  <c r="CE43" i="11" a="1"/>
  <c r="BP43" i="20" a="1"/>
  <c r="BZ7" i="6" a="1"/>
  <c r="AH45" i="26" a="1"/>
  <c r="CC6" i="6" a="1"/>
  <c r="CC8" i="6" a="1"/>
  <c r="CD44" i="20" a="1"/>
  <c r="CE44" i="20" a="1"/>
  <c r="AD45" i="26" a="1"/>
  <c r="AN45" i="26" a="1"/>
  <c r="AE10" i="6" a="1"/>
  <c r="AM46" i="11" a="1"/>
  <c r="CA42" i="11" a="1"/>
  <c r="CF42" i="20" a="1"/>
  <c r="AA45" i="26" a="1"/>
  <c r="BP44" i="11" a="1"/>
  <c r="CA43" i="11" a="1"/>
  <c r="CB42" i="11" a="1"/>
  <c r="CD7" i="6" a="1"/>
  <c r="AK10" i="6" a="1"/>
  <c r="Z46" i="11" a="1"/>
  <c r="BW44" i="20" a="1"/>
  <c r="CA44" i="20" a="1"/>
  <c r="AB46" i="11" a="1"/>
  <c r="BU7" i="6" a="1"/>
  <c r="CB6" i="6" a="1"/>
  <c r="AH10" i="6" a="1"/>
  <c r="AN46" i="11" a="1"/>
  <c r="Z45" i="26" a="1"/>
  <c r="AL10" i="6" a="1"/>
  <c r="BT43" i="20" a="1"/>
  <c r="CG42" i="20" a="1"/>
  <c r="AC10" i="6" a="1"/>
  <c r="BW42" i="20" a="1"/>
  <c r="BR7" i="6" a="1"/>
  <c r="BZ43" i="11" a="1"/>
  <c r="CF44" i="11" a="1"/>
  <c r="AA46" i="11" a="1"/>
  <c r="BT6" i="6" a="1"/>
  <c r="BY8" i="6" a="1"/>
  <c r="AE45" i="26" a="1"/>
  <c r="BS44" i="20" a="1"/>
  <c r="AN10" i="6" a="1"/>
  <c r="AP10" i="6" a="1"/>
  <c r="CE42" i="20" a="1"/>
  <c r="BQ6" i="6" a="1"/>
  <c r="BP43" i="11" a="1"/>
  <c r="BY43" i="11" a="1"/>
  <c r="CD44" i="11" a="1"/>
  <c r="BR42" i="11" a="1"/>
  <c r="AO46" i="11" a="1"/>
  <c r="CA6" i="6" a="1"/>
  <c r="BY44" i="20" a="1"/>
  <c r="BR42" i="20" a="1"/>
  <c r="BY44" i="11" a="1"/>
  <c r="BT43" i="11" a="1"/>
  <c r="AD10" i="6" a="1"/>
  <c r="BZ42" i="20" a="1"/>
  <c r="AJ45" i="26" a="1"/>
  <c r="CC44" i="20" a="1"/>
  <c r="BQ44" i="11" a="1"/>
  <c r="BT42" i="11" a="1"/>
  <c r="BR43" i="11" a="1"/>
  <c r="BX43" i="11" a="1"/>
  <c r="CF6" i="6" a="1"/>
  <c r="CG8" i="6" a="1"/>
  <c r="BP8" i="6" a="1"/>
  <c r="Z10" i="6" a="1"/>
  <c r="CC44" i="11" a="1"/>
  <c r="AK46" i="11" a="1"/>
  <c r="AL46" i="11" a="1"/>
  <c r="BQ43" i="20" a="1"/>
  <c r="AP46" i="11" a="1"/>
  <c r="BV44" i="20" a="1"/>
  <c r="BP42" i="20" a="1"/>
  <c r="BX43" i="20" a="1"/>
  <c r="AC46" i="11" a="1"/>
  <c r="AJ10" i="6" a="1"/>
  <c r="BX44" i="11" a="1"/>
  <c r="BW43" i="20" a="1"/>
  <c r="CF44" i="20" a="1"/>
  <c r="AC45" i="26" a="1"/>
  <c r="AH46" i="11" a="1"/>
  <c r="CF42" i="11" a="1"/>
  <c r="BQ44" i="20" a="1"/>
  <c r="CD43" i="20" a="1"/>
  <c r="BS43" i="11" a="1"/>
  <c r="AF10" i="6" a="1"/>
  <c r="CF43" i="20" a="1"/>
  <c r="AA10" i="6" a="1"/>
  <c r="AI46" i="11" a="1"/>
  <c r="CB42" i="20" a="1"/>
  <c r="BV43" i="11" a="1"/>
  <c r="CG42" i="11" a="1"/>
  <c r="CB8" i="6" a="1"/>
  <c r="AO10" i="6" a="1"/>
  <c r="CD42" i="11" a="1"/>
  <c r="BP44" i="20" a="1"/>
  <c r="AM10" i="6" a="1"/>
  <c r="CA7" i="6" a="1"/>
  <c r="CF7" i="6" a="1"/>
  <c r="AB45" i="26" a="1"/>
  <c r="CE6" i="6" a="1"/>
  <c r="CC43" i="11" a="1"/>
  <c r="BQ43" i="11" a="1"/>
  <c r="CG43" i="11" a="1"/>
  <c r="BQ42" i="11" a="1"/>
  <c r="BP42" i="11" a="1"/>
  <c r="CC42" i="11" a="1"/>
  <c r="CE7" i="6" a="1"/>
  <c r="AL45" i="26" a="1"/>
  <c r="BY42" i="11" a="1"/>
  <c r="BT8" i="6" a="1"/>
  <c r="AI45" i="26" a="1"/>
  <c r="BQ7" i="6" a="1"/>
  <c r="CD6" i="6" a="1"/>
  <c r="BR8" i="6" a="1"/>
  <c r="BW42" i="11" a="1"/>
  <c r="CA44" i="11" a="1"/>
  <c r="BU42" i="11" a="1"/>
  <c r="BT44" i="11" a="1"/>
  <c r="BS8" i="6" a="1"/>
  <c r="CC42" i="20" a="1"/>
  <c r="BU44" i="11" a="1"/>
  <c r="BX7" i="6" a="1"/>
  <c r="BU6" i="6" a="1"/>
  <c r="BY6" i="6" a="1"/>
  <c r="BS43" i="20" a="1"/>
  <c r="CB43" i="11" a="1"/>
  <c r="BW7" i="6" a="1"/>
  <c r="BV6" i="6" a="1"/>
  <c r="CG7" i="6" a="1"/>
  <c r="BZ44" i="20" a="1"/>
  <c r="CE44" i="11" a="1"/>
  <c r="BX8" i="6" a="1"/>
  <c r="BS7" i="6" a="1"/>
  <c r="BU43" i="20" a="1"/>
  <c r="CC43" i="20" a="1"/>
  <c r="BX44" i="20" a="1"/>
  <c r="CD43" i="11" a="1"/>
  <c r="BX6" i="6" a="1"/>
  <c r="BP7" i="6" a="1"/>
  <c r="BT42" i="20" a="1"/>
  <c r="CG43" i="20" a="1"/>
  <c r="BW44" i="11" a="1"/>
  <c r="BW43" i="11" a="1"/>
  <c r="BS6" i="6" a="1"/>
  <c r="BY7" i="6" a="1"/>
  <c r="BY42" i="20" a="1"/>
  <c r="BR6" i="6" a="1"/>
  <c r="CB43" i="20" a="1"/>
  <c r="CE42" i="11" a="1"/>
  <c r="CD8" i="6" a="1"/>
  <c r="BS42" i="20" a="1"/>
  <c r="BV43" i="20" a="1"/>
  <c r="BZ42" i="11" a="1"/>
  <c r="BV7" i="6" a="1"/>
  <c r="BT44" i="20" a="1"/>
  <c r="BS42" i="11" a="1"/>
  <c r="BP6" i="6" a="1"/>
  <c r="BR44" i="20" a="1"/>
  <c r="BV42" i="11" a="1"/>
  <c r="BW6" i="6" a="1"/>
  <c r="CB44" i="20" a="1"/>
  <c r="CA42" i="20" a="1"/>
  <c r="BS44" i="11" a="1"/>
  <c r="BZ44" i="11" a="1"/>
  <c r="BU8" i="6" a="1"/>
  <c r="Z45" i="26" l="1"/>
  <c r="AL45" i="26"/>
  <c r="AF45" i="26"/>
  <c r="AG45" i="26"/>
  <c r="AN45" i="26"/>
  <c r="AA45" i="26"/>
  <c r="AE45" i="26"/>
  <c r="AC45" i="26"/>
  <c r="AB45" i="26"/>
  <c r="AI45" i="26"/>
  <c r="AK45" i="26"/>
  <c r="AM45" i="26"/>
  <c r="AP45" i="26"/>
  <c r="AD45" i="26"/>
  <c r="AQ45" i="26"/>
  <c r="AJ45" i="26"/>
  <c r="AO45" i="26"/>
  <c r="AH45" i="26"/>
  <c r="W47" i="26"/>
  <c r="BN46" i="26"/>
  <c r="AR46" i="26"/>
  <c r="CL40" i="26"/>
  <c r="CM40" i="26" s="1"/>
  <c r="CR42" i="20"/>
  <c r="BR44" i="20"/>
  <c r="CB44" i="20"/>
  <c r="BY42" i="20"/>
  <c r="BT43" i="20"/>
  <c r="BY43" i="20"/>
  <c r="BQ43" i="20"/>
  <c r="BZ43" i="20"/>
  <c r="BU42" i="20"/>
  <c r="CG42" i="20"/>
  <c r="BQ42" i="20"/>
  <c r="BQ44" i="20"/>
  <c r="BS43" i="20"/>
  <c r="BS44" i="20"/>
  <c r="CE42" i="20"/>
  <c r="CD42" i="20"/>
  <c r="BV44" i="20"/>
  <c r="BP43" i="20"/>
  <c r="BR42" i="20"/>
  <c r="CA43" i="20"/>
  <c r="CD43" i="20"/>
  <c r="CF43" i="20"/>
  <c r="BP42" i="20"/>
  <c r="CC43" i="20"/>
  <c r="BV43" i="20"/>
  <c r="CG43" i="20"/>
  <c r="CA42" i="20"/>
  <c r="CE44" i="20"/>
  <c r="BX42" i="20"/>
  <c r="CB42" i="20"/>
  <c r="BP44" i="20"/>
  <c r="BR43" i="20"/>
  <c r="BS42" i="20"/>
  <c r="BT42" i="20"/>
  <c r="BX43" i="20"/>
  <c r="CC42" i="20"/>
  <c r="BX44" i="20"/>
  <c r="BT44" i="20"/>
  <c r="BW43" i="20"/>
  <c r="BV42" i="20"/>
  <c r="CF42" i="20"/>
  <c r="BU43" i="20"/>
  <c r="CB43" i="20"/>
  <c r="CE43" i="20"/>
  <c r="BZ42" i="20"/>
  <c r="BW44" i="20"/>
  <c r="CC44" i="20"/>
  <c r="BW42" i="20"/>
  <c r="CG44" i="20"/>
  <c r="BZ44" i="20"/>
  <c r="BY44" i="20"/>
  <c r="CA44" i="20"/>
  <c r="CD44" i="20"/>
  <c r="BU44" i="20"/>
  <c r="CF44" i="20"/>
  <c r="BS44" i="11"/>
  <c r="CR42" i="11"/>
  <c r="CD44" i="11"/>
  <c r="BR42" i="11"/>
  <c r="CG42" i="11"/>
  <c r="CA42" i="11"/>
  <c r="BX42" i="11"/>
  <c r="BY43" i="11"/>
  <c r="CB43" i="11"/>
  <c r="CE43" i="11"/>
  <c r="AD46" i="11"/>
  <c r="CD42" i="11"/>
  <c r="BU43" i="11"/>
  <c r="BP42" i="11"/>
  <c r="BY42" i="11"/>
  <c r="AI46" i="11"/>
  <c r="AH46" i="11"/>
  <c r="AC46" i="11"/>
  <c r="CA44" i="11"/>
  <c r="BR43" i="11"/>
  <c r="AN46" i="11"/>
  <c r="BS43" i="11"/>
  <c r="BX44" i="11"/>
  <c r="BQ43" i="11"/>
  <c r="BV43" i="11"/>
  <c r="AM46" i="11"/>
  <c r="AL46" i="11"/>
  <c r="AG46" i="11"/>
  <c r="CB44" i="11"/>
  <c r="CC42" i="11"/>
  <c r="BT43" i="11"/>
  <c r="CC44" i="11"/>
  <c r="CG44" i="11"/>
  <c r="CC43" i="11"/>
  <c r="BZ43" i="11"/>
  <c r="AA46" i="11"/>
  <c r="AP46" i="11"/>
  <c r="AK46" i="11"/>
  <c r="CF44" i="11"/>
  <c r="BT42" i="11"/>
  <c r="CG43" i="11"/>
  <c r="BT44" i="11"/>
  <c r="BW43" i="11"/>
  <c r="BZ44" i="11"/>
  <c r="BZ42" i="11"/>
  <c r="BX43" i="11"/>
  <c r="AQ46" i="11"/>
  <c r="AB46" i="11"/>
  <c r="AO46" i="11"/>
  <c r="CB42" i="11"/>
  <c r="CE44" i="11"/>
  <c r="Z46" i="11"/>
  <c r="CA43" i="11"/>
  <c r="BY44" i="11"/>
  <c r="BV42" i="11"/>
  <c r="CD43" i="11"/>
  <c r="CE42" i="11"/>
  <c r="BW44" i="11"/>
  <c r="BW42" i="11"/>
  <c r="AF46" i="11"/>
  <c r="CF43" i="11"/>
  <c r="BQ42" i="11"/>
  <c r="CF42" i="11"/>
  <c r="BQ44" i="11"/>
  <c r="BU42" i="11"/>
  <c r="BS42" i="11"/>
  <c r="BP44" i="11"/>
  <c r="BR44" i="11"/>
  <c r="BU44" i="11"/>
  <c r="AE46" i="11"/>
  <c r="AJ46" i="11"/>
  <c r="BP43" i="11"/>
  <c r="BV44" i="11"/>
  <c r="CO45" i="11"/>
  <c r="AR47" i="11"/>
  <c r="AS47" i="11" s="1"/>
  <c r="BN47" i="11"/>
  <c r="CR6" i="6"/>
  <c r="BX7" i="6"/>
  <c r="BZ6" i="6"/>
  <c r="BW7" i="6"/>
  <c r="CC6" i="6"/>
  <c r="BQ7" i="6"/>
  <c r="CB7" i="6"/>
  <c r="BX6" i="6"/>
  <c r="BX8" i="6"/>
  <c r="BT6" i="6"/>
  <c r="BQ6" i="6"/>
  <c r="CF6" i="6"/>
  <c r="CB8" i="6"/>
  <c r="BZ8" i="6"/>
  <c r="AE10" i="6"/>
  <c r="AG10" i="6"/>
  <c r="BZ7" i="6"/>
  <c r="CF8" i="6"/>
  <c r="CD6" i="6"/>
  <c r="BQ8" i="6"/>
  <c r="BT8" i="6"/>
  <c r="AP10" i="6"/>
  <c r="AL10" i="6"/>
  <c r="AK10" i="6"/>
  <c r="CD8" i="6"/>
  <c r="CA7" i="6"/>
  <c r="AA10" i="6"/>
  <c r="CG7" i="6"/>
  <c r="BY8" i="6"/>
  <c r="CE6" i="6"/>
  <c r="CC8" i="6"/>
  <c r="CF7" i="6"/>
  <c r="AB10" i="6"/>
  <c r="AO10" i="6"/>
  <c r="BS8" i="6"/>
  <c r="BV8" i="6"/>
  <c r="BY6" i="6"/>
  <c r="BP8" i="6"/>
  <c r="BR7" i="6"/>
  <c r="AQ10" i="6"/>
  <c r="AF10" i="6"/>
  <c r="CE8" i="6"/>
  <c r="BU7" i="6"/>
  <c r="BR8" i="6"/>
  <c r="BS7" i="6"/>
  <c r="BY7" i="6"/>
  <c r="BV6" i="6"/>
  <c r="BV7" i="6"/>
  <c r="BS6" i="6"/>
  <c r="AH10" i="6"/>
  <c r="AJ10" i="6"/>
  <c r="CG8" i="6"/>
  <c r="BP7" i="6"/>
  <c r="AI10" i="6"/>
  <c r="BU6" i="6"/>
  <c r="BW6" i="6"/>
  <c r="AN10" i="6"/>
  <c r="CA8" i="6"/>
  <c r="BR6" i="6"/>
  <c r="BP6" i="6"/>
  <c r="CE7" i="6"/>
  <c r="AD10" i="6"/>
  <c r="CC7" i="6"/>
  <c r="CB6" i="6"/>
  <c r="CG6" i="6"/>
  <c r="BW8" i="6"/>
  <c r="CD7" i="6"/>
  <c r="BT7" i="6"/>
  <c r="CA6" i="6"/>
  <c r="AM10" i="6"/>
  <c r="Z10" i="6"/>
  <c r="AC10" i="6"/>
  <c r="BU8" i="6"/>
  <c r="BN11" i="6"/>
  <c r="CO9" i="6"/>
  <c r="AE46" i="26" a="1"/>
  <c r="AC46" i="26" a="1"/>
  <c r="AP46" i="26" a="1"/>
  <c r="AE11" i="6" a="1"/>
  <c r="AN11" i="6" a="1"/>
  <c r="AG11" i="6" a="1"/>
  <c r="AD47" i="11" a="1"/>
  <c r="AD11" i="6" a="1"/>
  <c r="AA11" i="6" a="1"/>
  <c r="AK46" i="26" a="1"/>
  <c r="AF46" i="26" a="1"/>
  <c r="AG46" i="26" a="1"/>
  <c r="AJ11" i="6" a="1"/>
  <c r="AO11" i="6" a="1"/>
  <c r="AI47" i="11" a="1"/>
  <c r="AF47" i="11" a="1"/>
  <c r="AM47" i="11" a="1"/>
  <c r="AN47" i="11" a="1"/>
  <c r="AM46" i="26" a="1"/>
  <c r="AH11" i="6" a="1"/>
  <c r="AI11" i="6" a="1"/>
  <c r="AL46" i="26" a="1"/>
  <c r="Z11" i="6" a="1"/>
  <c r="AH46" i="26" a="1"/>
  <c r="AO46" i="26" a="1"/>
  <c r="AQ47" i="11" a="1"/>
  <c r="AJ47" i="11" a="1"/>
  <c r="AI46" i="26" a="1"/>
  <c r="AP11" i="6" a="1"/>
  <c r="AG47" i="11" a="1"/>
  <c r="AF11" i="6" a="1"/>
  <c r="AC11" i="6" a="1"/>
  <c r="Z46" i="26" a="1"/>
  <c r="AB46" i="26" a="1"/>
  <c r="AD46" i="26" a="1"/>
  <c r="AK11" i="6" a="1"/>
  <c r="AB11" i="6" a="1"/>
  <c r="AL11" i="6" a="1"/>
  <c r="AP47" i="11" a="1"/>
  <c r="AQ11" i="6" a="1"/>
  <c r="AE47" i="11" a="1"/>
  <c r="AJ46" i="26" a="1"/>
  <c r="AO47" i="11" a="1"/>
  <c r="AN46" i="26" a="1"/>
  <c r="AC47" i="11" a="1"/>
  <c r="AA46" i="26" a="1"/>
  <c r="AK47" i="11" a="1"/>
  <c r="AB47" i="11" a="1"/>
  <c r="AL47" i="11" a="1"/>
  <c r="AA47" i="11" a="1"/>
  <c r="AM11" i="6" a="1"/>
  <c r="AQ46" i="26" a="1"/>
  <c r="Z47" i="11" a="1"/>
  <c r="AH47" i="11" a="1"/>
  <c r="BG44" i="26" l="1"/>
  <c r="BM45" i="26"/>
  <c r="BJ44" i="26"/>
  <c r="AV43" i="26"/>
  <c r="BA45" i="26"/>
  <c r="BC43" i="26"/>
  <c r="AZ44" i="26"/>
  <c r="AX44" i="26"/>
  <c r="AF46" i="26"/>
  <c r="AL46" i="26"/>
  <c r="AG46" i="26"/>
  <c r="AA46" i="26"/>
  <c r="AK46" i="26"/>
  <c r="AE46" i="26"/>
  <c r="AJ46" i="26"/>
  <c r="AO46" i="26"/>
  <c r="AI46" i="26"/>
  <c r="AC46" i="26"/>
  <c r="AP46" i="26"/>
  <c r="AN46" i="26"/>
  <c r="Z46" i="26"/>
  <c r="AM46" i="26"/>
  <c r="AB46" i="26"/>
  <c r="AD46" i="26"/>
  <c r="AQ46" i="26"/>
  <c r="AH46" i="26"/>
  <c r="BL44" i="26"/>
  <c r="BA43" i="26"/>
  <c r="BB44" i="26"/>
  <c r="BF44" i="26"/>
  <c r="AR47" i="26"/>
  <c r="AS47" i="26" s="1"/>
  <c r="BN47" i="26"/>
  <c r="W48" i="26"/>
  <c r="BF45" i="26"/>
  <c r="AY45" i="26"/>
  <c r="BH43" i="26"/>
  <c r="BE44" i="26"/>
  <c r="AW44" i="26"/>
  <c r="BK43" i="26"/>
  <c r="BM44" i="26"/>
  <c r="AZ45" i="26"/>
  <c r="AW45" i="26"/>
  <c r="BI43" i="26"/>
  <c r="AY44" i="26"/>
  <c r="BA44" i="26"/>
  <c r="AX43" i="26"/>
  <c r="AZ43" i="26"/>
  <c r="BL45" i="26"/>
  <c r="BJ45" i="26"/>
  <c r="BK44" i="26"/>
  <c r="AV44" i="26"/>
  <c r="BB43" i="26"/>
  <c r="BH44" i="26"/>
  <c r="BD43" i="26"/>
  <c r="BI45" i="26"/>
  <c r="BC45" i="26"/>
  <c r="BC44" i="26"/>
  <c r="BI44" i="26"/>
  <c r="BL43" i="26"/>
  <c r="AW43" i="26"/>
  <c r="CQ43" i="26"/>
  <c r="BG45" i="26"/>
  <c r="BB45" i="26"/>
  <c r="BM43" i="26"/>
  <c r="BG43" i="26"/>
  <c r="BD45" i="26"/>
  <c r="BE45" i="26"/>
  <c r="BH45" i="26"/>
  <c r="CP43" i="26"/>
  <c r="BJ43" i="26"/>
  <c r="BE43" i="26"/>
  <c r="BD44" i="26"/>
  <c r="CH46" i="26"/>
  <c r="AS46" i="26"/>
  <c r="CI46" i="26" s="1"/>
  <c r="BK45" i="26"/>
  <c r="AX45" i="26"/>
  <c r="AV45" i="26"/>
  <c r="BF43" i="26"/>
  <c r="AY43" i="26"/>
  <c r="CL42" i="20"/>
  <c r="CM42" i="20" s="1"/>
  <c r="AH47" i="11"/>
  <c r="AQ47" i="11"/>
  <c r="AG47" i="11"/>
  <c r="AD47" i="11"/>
  <c r="AL47" i="11"/>
  <c r="AI47" i="11"/>
  <c r="AM47" i="11"/>
  <c r="AC47" i="11"/>
  <c r="Z47" i="11"/>
  <c r="AB47" i="11"/>
  <c r="AO47" i="11"/>
  <c r="AK47" i="11"/>
  <c r="AP47" i="11"/>
  <c r="AF47" i="11"/>
  <c r="AA47" i="11"/>
  <c r="AJ47" i="11"/>
  <c r="AE47" i="11"/>
  <c r="AN47" i="11"/>
  <c r="CL42" i="11"/>
  <c r="CM42" i="11" s="1"/>
  <c r="CL6" i="6"/>
  <c r="CM6" i="6" s="1"/>
  <c r="AQ11" i="6"/>
  <c r="AH11" i="6"/>
  <c r="AG11" i="6"/>
  <c r="AL11" i="6"/>
  <c r="AB11" i="6"/>
  <c r="AP11" i="6"/>
  <c r="AF11" i="6"/>
  <c r="AD11" i="6"/>
  <c r="AK11" i="6"/>
  <c r="AJ11" i="6"/>
  <c r="AA11" i="6"/>
  <c r="AC11" i="6"/>
  <c r="AE11" i="6"/>
  <c r="AN11" i="6"/>
  <c r="AO11" i="6"/>
  <c r="AI11" i="6"/>
  <c r="Z11" i="6"/>
  <c r="AM11" i="6"/>
  <c r="W14" i="6"/>
  <c r="BN13" i="6"/>
  <c r="AR13" i="6"/>
  <c r="BP43" i="26" a="1"/>
  <c r="BW44" i="26" a="1"/>
  <c r="AP47" i="26" a="1"/>
  <c r="BQ45" i="26" a="1"/>
  <c r="AQ47" i="26" a="1"/>
  <c r="CE45" i="26" a="1"/>
  <c r="AF13" i="6" a="1"/>
  <c r="CB45" i="26" a="1"/>
  <c r="Z13" i="6" a="1"/>
  <c r="AH47" i="26" a="1"/>
  <c r="AC47" i="26" a="1"/>
  <c r="AI47" i="26" a="1"/>
  <c r="AA13" i="6" a="1"/>
  <c r="CE43" i="26" a="1"/>
  <c r="BS45" i="26" a="1"/>
  <c r="BZ43" i="26" a="1"/>
  <c r="AD47" i="26" a="1"/>
  <c r="AN47" i="26" a="1"/>
  <c r="AM47" i="26" a="1"/>
  <c r="AM13" i="6" a="1"/>
  <c r="AK47" i="26" a="1"/>
  <c r="CB43" i="26" a="1"/>
  <c r="AQ13" i="6" a="1"/>
  <c r="CD45" i="26" a="1"/>
  <c r="BX45" i="26" a="1"/>
  <c r="AP13" i="6" a="1"/>
  <c r="CB44" i="26" a="1"/>
  <c r="BU45" i="26" a="1"/>
  <c r="AC13" i="6" a="1"/>
  <c r="AB13" i="6" a="1"/>
  <c r="BZ45" i="26" a="1"/>
  <c r="BT45" i="26" a="1"/>
  <c r="BQ43" i="26" a="1"/>
  <c r="AA47" i="26" a="1"/>
  <c r="BX43" i="26" a="1"/>
  <c r="AI13" i="6" a="1"/>
  <c r="AE13" i="6" a="1"/>
  <c r="BU43" i="26" a="1"/>
  <c r="BS44" i="26" a="1"/>
  <c r="CG45" i="26" a="1"/>
  <c r="BP45" i="26" a="1"/>
  <c r="BR45" i="26" a="1"/>
  <c r="BV44" i="26" a="1"/>
  <c r="CE44" i="26" a="1"/>
  <c r="AG47" i="26" a="1"/>
  <c r="AO13" i="6" a="1"/>
  <c r="BQ44" i="26" a="1"/>
  <c r="AL47" i="26" a="1"/>
  <c r="AO47" i="26" a="1"/>
  <c r="CD44" i="26" a="1"/>
  <c r="AF47" i="26" a="1"/>
  <c r="BV43" i="26" a="1"/>
  <c r="AB47" i="26" a="1"/>
  <c r="AK13" i="6" a="1"/>
  <c r="AH13" i="6" a="1"/>
  <c r="BP44" i="26" a="1"/>
  <c r="AJ13" i="6" a="1"/>
  <c r="BY45" i="26" a="1"/>
  <c r="CC43" i="26" a="1"/>
  <c r="CF44" i="26" a="1"/>
  <c r="Z47" i="26" a="1"/>
  <c r="AL13" i="6" a="1"/>
  <c r="CC44" i="26" a="1"/>
  <c r="AE47" i="26" a="1"/>
  <c r="AD13" i="6" a="1"/>
  <c r="CA43" i="26" a="1"/>
  <c r="CA44" i="26" a="1"/>
  <c r="AJ47" i="26" a="1"/>
  <c r="AN13" i="6" a="1"/>
  <c r="BY44" i="26" a="1"/>
  <c r="AG13" i="6" a="1"/>
  <c r="CF43" i="26" a="1"/>
  <c r="BW43" i="26" a="1"/>
  <c r="CD43" i="26" a="1"/>
  <c r="BT43" i="26" a="1"/>
  <c r="BY43" i="26" a="1"/>
  <c r="CF45" i="26" a="1"/>
  <c r="BU44" i="26" a="1"/>
  <c r="BR43" i="26" a="1"/>
  <c r="BT44" i="26" a="1"/>
  <c r="BV45" i="26" a="1"/>
  <c r="CG44" i="26" a="1"/>
  <c r="BX44" i="26" a="1"/>
  <c r="BZ44" i="26" a="1"/>
  <c r="CC45" i="26" a="1"/>
  <c r="BS43" i="26" a="1"/>
  <c r="BW45" i="26" a="1"/>
  <c r="CA45" i="26" a="1"/>
  <c r="BR44" i="26" a="1"/>
  <c r="CG43" i="26" a="1"/>
  <c r="BV38" i="30" l="1"/>
  <c r="D8" i="31" s="1"/>
  <c r="BS38" i="30"/>
  <c r="D5" i="31" s="1"/>
  <c r="CB38" i="30"/>
  <c r="D14" i="31" s="1"/>
  <c r="BW38" i="30"/>
  <c r="D9" i="31" s="1"/>
  <c r="BY38" i="30"/>
  <c r="D11" i="31" s="1"/>
  <c r="BU38" i="30"/>
  <c r="D7" i="31" s="1"/>
  <c r="BT38" i="30"/>
  <c r="D6" i="31" s="1"/>
  <c r="CG38" i="30"/>
  <c r="D19" i="31" s="1"/>
  <c r="CC38" i="30"/>
  <c r="D15" i="31" s="1"/>
  <c r="BQ38" i="30"/>
  <c r="D3" i="31" s="1"/>
  <c r="BR38" i="30"/>
  <c r="D4" i="31" s="1"/>
  <c r="BX38" i="30"/>
  <c r="D10" i="31" s="1"/>
  <c r="BP38" i="30"/>
  <c r="D2" i="31" s="1"/>
  <c r="CE38" i="30"/>
  <c r="D17" i="31" s="1"/>
  <c r="CD38" i="30"/>
  <c r="D16" i="31" s="1"/>
  <c r="CA38" i="30"/>
  <c r="D13" i="31" s="1"/>
  <c r="CF38" i="30"/>
  <c r="D18" i="31" s="1"/>
  <c r="BZ38" i="30"/>
  <c r="D12" i="31" s="1"/>
  <c r="CA44" i="26"/>
  <c r="CD44" i="26"/>
  <c r="BP43" i="26"/>
  <c r="CG45" i="26"/>
  <c r="CR43" i="26"/>
  <c r="BU45" i="26"/>
  <c r="BR44" i="26"/>
  <c r="BT44" i="26"/>
  <c r="BW43" i="26"/>
  <c r="CE45" i="26"/>
  <c r="BR45" i="26"/>
  <c r="CD43" i="26"/>
  <c r="CA45" i="26"/>
  <c r="BX43" i="26"/>
  <c r="BR43" i="26"/>
  <c r="BQ44" i="26"/>
  <c r="AD47" i="26"/>
  <c r="AK47" i="26"/>
  <c r="CB44" i="26"/>
  <c r="AO47" i="26"/>
  <c r="CB45" i="26"/>
  <c r="CB43" i="26"/>
  <c r="AF47" i="26"/>
  <c r="BZ44" i="26"/>
  <c r="BY45" i="26"/>
  <c r="CF43" i="26"/>
  <c r="BP44" i="26"/>
  <c r="CC43" i="26"/>
  <c r="BS45" i="26"/>
  <c r="AA47" i="26"/>
  <c r="AJ47" i="26"/>
  <c r="BV44" i="26"/>
  <c r="BX45" i="26"/>
  <c r="CC44" i="26"/>
  <c r="CE44" i="26"/>
  <c r="BQ45" i="26"/>
  <c r="BZ45" i="26"/>
  <c r="AE47" i="26"/>
  <c r="AN47" i="26"/>
  <c r="BU43" i="26"/>
  <c r="BY44" i="26"/>
  <c r="BS44" i="26"/>
  <c r="BS43" i="26"/>
  <c r="CA43" i="26"/>
  <c r="BW44" i="26"/>
  <c r="CD45" i="26"/>
  <c r="BT45" i="26"/>
  <c r="AL47" i="26"/>
  <c r="AI47" i="26"/>
  <c r="CF44" i="26"/>
  <c r="AH47" i="26"/>
  <c r="BV43" i="26"/>
  <c r="BX44" i="26"/>
  <c r="BW45" i="26"/>
  <c r="CF45" i="26"/>
  <c r="CG44" i="26"/>
  <c r="Z47" i="26"/>
  <c r="AM47" i="26"/>
  <c r="AC47" i="26"/>
  <c r="BU44" i="26"/>
  <c r="AB47" i="26"/>
  <c r="BQ43" i="26"/>
  <c r="BZ43" i="26"/>
  <c r="CG43" i="26"/>
  <c r="BP45" i="26"/>
  <c r="BY43" i="26"/>
  <c r="BV45" i="26"/>
  <c r="CC45" i="26"/>
  <c r="BT43" i="26"/>
  <c r="CE43" i="26"/>
  <c r="AP47" i="26"/>
  <c r="AQ47" i="26"/>
  <c r="AG47" i="26"/>
  <c r="AR48" i="26"/>
  <c r="AS48" i="26" s="1"/>
  <c r="BN48" i="26"/>
  <c r="W49" i="26"/>
  <c r="CO46" i="26"/>
  <c r="BI12" i="6"/>
  <c r="BG12" i="6"/>
  <c r="BF12" i="6"/>
  <c r="AY12" i="6"/>
  <c r="BC12" i="6"/>
  <c r="BJ12" i="6"/>
  <c r="BA12" i="6"/>
  <c r="BD12" i="6"/>
  <c r="BB12" i="6"/>
  <c r="BM12" i="6"/>
  <c r="AW12" i="6"/>
  <c r="AX12" i="6"/>
  <c r="AZ12" i="6"/>
  <c r="BE12" i="6"/>
  <c r="BL12" i="6"/>
  <c r="AV12" i="6"/>
  <c r="BH12" i="6"/>
  <c r="BK12" i="6"/>
  <c r="BF47" i="11"/>
  <c r="AY47" i="11"/>
  <c r="BK46" i="11"/>
  <c r="BA46" i="11"/>
  <c r="BI46" i="11"/>
  <c r="AX45" i="11"/>
  <c r="BL46" i="11"/>
  <c r="AZ45" i="11"/>
  <c r="BC45" i="11"/>
  <c r="BB45" i="11"/>
  <c r="BD45" i="11"/>
  <c r="BC46" i="11"/>
  <c r="BF45" i="11"/>
  <c r="BB47" i="11"/>
  <c r="BE47" i="11"/>
  <c r="BL45" i="11"/>
  <c r="AX46" i="11"/>
  <c r="AV45" i="11"/>
  <c r="BI45" i="11"/>
  <c r="AW46" i="11"/>
  <c r="BF46" i="11"/>
  <c r="BL47" i="11"/>
  <c r="BH47" i="11"/>
  <c r="BG45" i="11"/>
  <c r="CQ45" i="11"/>
  <c r="BH45" i="11"/>
  <c r="AV46" i="11"/>
  <c r="CP45" i="11"/>
  <c r="BG47" i="11"/>
  <c r="AZ47" i="11"/>
  <c r="BI47" i="11"/>
  <c r="AY45" i="11"/>
  <c r="BG46" i="11"/>
  <c r="BB46" i="11"/>
  <c r="BK45" i="11"/>
  <c r="BK47" i="11"/>
  <c r="BC47" i="11"/>
  <c r="BE46" i="11"/>
  <c r="BM45" i="11"/>
  <c r="BM46" i="11"/>
  <c r="AZ46" i="11"/>
  <c r="BJ47" i="11"/>
  <c r="AX47" i="11"/>
  <c r="BM47" i="11"/>
  <c r="AW47" i="11"/>
  <c r="BA45" i="11"/>
  <c r="BD46" i="11"/>
  <c r="AY46" i="11"/>
  <c r="BH46" i="11"/>
  <c r="BJ46" i="11"/>
  <c r="BA47" i="11"/>
  <c r="AV47" i="11"/>
  <c r="BE45" i="11"/>
  <c r="AW45" i="11"/>
  <c r="BJ45" i="11"/>
  <c r="BD47" i="11"/>
  <c r="BE10" i="6"/>
  <c r="AW10" i="6"/>
  <c r="BE11" i="6"/>
  <c r="AZ11" i="6"/>
  <c r="BL9" i="6"/>
  <c r="BK10" i="6"/>
  <c r="AN13" i="6"/>
  <c r="AA13" i="6"/>
  <c r="AL13" i="6"/>
  <c r="AC13" i="6"/>
  <c r="AO13" i="6"/>
  <c r="AG13" i="6"/>
  <c r="AF13" i="6"/>
  <c r="AI13" i="6"/>
  <c r="AB13" i="6"/>
  <c r="AE13" i="6"/>
  <c r="Z13" i="6"/>
  <c r="AM13" i="6"/>
  <c r="AJ13" i="6"/>
  <c r="AD13" i="6"/>
  <c r="AQ13" i="6"/>
  <c r="AP13" i="6"/>
  <c r="AK13" i="6"/>
  <c r="AH13" i="6"/>
  <c r="AX10" i="6"/>
  <c r="BK11" i="6"/>
  <c r="BB11" i="6"/>
  <c r="BI10" i="6"/>
  <c r="BK9" i="6"/>
  <c r="BB10" i="6"/>
  <c r="BJ11" i="6"/>
  <c r="BL11" i="6"/>
  <c r="BJ10" i="6"/>
  <c r="AX11" i="6"/>
  <c r="AZ9" i="6"/>
  <c r="BA10" i="6"/>
  <c r="BG10" i="6"/>
  <c r="CP9" i="6"/>
  <c r="AY11" i="6"/>
  <c r="BH11" i="6"/>
  <c r="BF10" i="6"/>
  <c r="BC10" i="6"/>
  <c r="AX9" i="6"/>
  <c r="BH10" i="6"/>
  <c r="BM10" i="6"/>
  <c r="CH13" i="6"/>
  <c r="AS13" i="6"/>
  <c r="CI13" i="6" s="1"/>
  <c r="BJ9" i="6"/>
  <c r="AW11" i="6"/>
  <c r="BC11" i="6"/>
  <c r="AR14" i="6"/>
  <c r="AS14" i="6" s="1"/>
  <c r="BN14" i="6"/>
  <c r="W15" i="6"/>
  <c r="BC9" i="6"/>
  <c r="BA11" i="6"/>
  <c r="BF9" i="6"/>
  <c r="CQ9" i="6"/>
  <c r="AY10" i="6"/>
  <c r="BI11" i="6"/>
  <c r="BF11" i="6"/>
  <c r="BD11" i="6"/>
  <c r="AZ10" i="6"/>
  <c r="BE9" i="6"/>
  <c r="BD10" i="6"/>
  <c r="BL10" i="6"/>
  <c r="AV10" i="6"/>
  <c r="BH9" i="6"/>
  <c r="AV11" i="6"/>
  <c r="AY9" i="6"/>
  <c r="AV9" i="6"/>
  <c r="BB9" i="6"/>
  <c r="AW9" i="6"/>
  <c r="BD9" i="6"/>
  <c r="BG9" i="6"/>
  <c r="BM9" i="6"/>
  <c r="BA9" i="6"/>
  <c r="BI9" i="6"/>
  <c r="BG11" i="6"/>
  <c r="BM11" i="6"/>
  <c r="CG12" i="6" a="1"/>
  <c r="CE12" i="6" a="1"/>
  <c r="BX10" i="6" a="1"/>
  <c r="BW10" i="6" a="1"/>
  <c r="Z14" i="6" a="1"/>
  <c r="AM14" i="6" a="1"/>
  <c r="AN14" i="6" a="1"/>
  <c r="BS47" i="11" a="1"/>
  <c r="AG14" i="6" a="1"/>
  <c r="AH48" i="26" a="1"/>
  <c r="BS46" i="11" a="1"/>
  <c r="AO14" i="6" a="1"/>
  <c r="BR12" i="6" a="1"/>
  <c r="AH14" i="6" a="1"/>
  <c r="CF10" i="6" a="1"/>
  <c r="AI48" i="26" a="1"/>
  <c r="AQ48" i="26" a="1"/>
  <c r="CA9" i="6" a="1"/>
  <c r="BT9" i="6" a="1"/>
  <c r="CC45" i="11" a="1"/>
  <c r="BR9" i="6" a="1"/>
  <c r="BY12" i="6" a="1"/>
  <c r="BP10" i="6" a="1"/>
  <c r="AE14" i="6" a="1"/>
  <c r="BZ9" i="6" a="1"/>
  <c r="AQ14" i="6" a="1"/>
  <c r="CD46" i="11" a="1"/>
  <c r="BU9" i="6" a="1"/>
  <c r="BQ10" i="6" a="1"/>
  <c r="BX9" i="6" a="1"/>
  <c r="BZ12" i="6" a="1"/>
  <c r="AJ48" i="26" a="1"/>
  <c r="BP46" i="11" a="1"/>
  <c r="AE48" i="26" a="1"/>
  <c r="BY10" i="6" a="1"/>
  <c r="Z48" i="26" a="1"/>
  <c r="AP48" i="26" a="1"/>
  <c r="CA45" i="11" a="1"/>
  <c r="CC46" i="11" a="1"/>
  <c r="CA47" i="11" a="1"/>
  <c r="BQ46" i="11" a="1"/>
  <c r="CA46" i="11" a="1"/>
  <c r="CD10" i="6" a="1"/>
  <c r="AF48" i="26" a="1"/>
  <c r="CB45" i="11" a="1"/>
  <c r="BP11" i="6" a="1"/>
  <c r="AN48" i="26" a="1"/>
  <c r="AD48" i="26" a="1"/>
  <c r="CA11" i="6" a="1"/>
  <c r="AB14" i="6" a="1"/>
  <c r="BZ11" i="6" a="1"/>
  <c r="BP47" i="11" a="1"/>
  <c r="BX47" i="11" a="1"/>
  <c r="BQ12" i="6" a="1"/>
  <c r="BT11" i="6" a="1"/>
  <c r="BS12" i="6" a="1"/>
  <c r="BR47" i="11" a="1"/>
  <c r="BV45" i="11" a="1"/>
  <c r="AC14" i="6" a="1"/>
  <c r="AP14" i="6" a="1"/>
  <c r="BP45" i="11" a="1"/>
  <c r="CD9" i="6" a="1"/>
  <c r="AD14" i="6" a="1"/>
  <c r="BT45" i="11" a="1"/>
  <c r="CD12" i="6" a="1"/>
  <c r="CA12" i="6" a="1"/>
  <c r="AA48" i="26" a="1"/>
  <c r="AK14" i="6" a="1"/>
  <c r="BV46" i="11" a="1"/>
  <c r="CG46" i="11" a="1"/>
  <c r="AL48" i="26" a="1"/>
  <c r="BR11" i="6" a="1"/>
  <c r="BQ9" i="6" a="1"/>
  <c r="CF11" i="6" a="1"/>
  <c r="CC11" i="6" a="1"/>
  <c r="BV11" i="6" a="1"/>
  <c r="AK48" i="26" a="1"/>
  <c r="BS10" i="6" a="1"/>
  <c r="AF14" i="6" a="1"/>
  <c r="CG9" i="6" a="1"/>
  <c r="CC10" i="6" a="1"/>
  <c r="CG47" i="11" a="1"/>
  <c r="AB48" i="26" a="1"/>
  <c r="BS45" i="11" a="1"/>
  <c r="CB11" i="6" a="1"/>
  <c r="CE11" i="6" a="1"/>
  <c r="AA14" i="6" a="1"/>
  <c r="AO48" i="26" a="1"/>
  <c r="BW47" i="11" a="1"/>
  <c r="BT46" i="11" a="1"/>
  <c r="AM48" i="26" a="1"/>
  <c r="BU10" i="6" a="1"/>
  <c r="AC48" i="26" a="1"/>
  <c r="CD47" i="11" a="1"/>
  <c r="BW11" i="6" a="1"/>
  <c r="BU46" i="11" a="1"/>
  <c r="CB46" i="11" a="1"/>
  <c r="CF45" i="11" a="1"/>
  <c r="BS9" i="6" a="1"/>
  <c r="AJ14" i="6" a="1"/>
  <c r="AI14" i="6" a="1"/>
  <c r="AG48" i="26" a="1"/>
  <c r="BY11" i="6" a="1"/>
  <c r="BW12" i="6" a="1"/>
  <c r="BZ47" i="11" a="1"/>
  <c r="BV10" i="6" a="1"/>
  <c r="AL14" i="6" a="1"/>
  <c r="BU12" i="6" a="1"/>
  <c r="BV9" i="6" a="1"/>
  <c r="CD45" i="11" a="1"/>
  <c r="BR46" i="11" a="1"/>
  <c r="BR10" i="6" a="1"/>
  <c r="BQ11" i="6" a="1"/>
  <c r="BX45" i="11" a="1"/>
  <c r="BU47" i="11" a="1"/>
  <c r="CB9" i="6" a="1"/>
  <c r="CE47" i="11" a="1"/>
  <c r="CA10" i="6" a="1"/>
  <c r="BX12" i="6" a="1"/>
  <c r="BT47" i="11" a="1"/>
  <c r="BT10" i="6" a="1"/>
  <c r="CB12" i="6" a="1"/>
  <c r="CC47" i="11" a="1"/>
  <c r="BS11" i="6" a="1"/>
  <c r="CG11" i="6" a="1"/>
  <c r="BW45" i="11" a="1"/>
  <c r="BZ10" i="6" a="1"/>
  <c r="CE45" i="11" a="1"/>
  <c r="BW46" i="11" a="1"/>
  <c r="BZ46" i="11" a="1"/>
  <c r="BY45" i="11" a="1"/>
  <c r="CE9" i="6" a="1"/>
  <c r="BR45" i="11" a="1"/>
  <c r="BY46" i="11" a="1"/>
  <c r="CE10" i="6" a="1"/>
  <c r="CC12" i="6" a="1"/>
  <c r="CB47" i="11" a="1"/>
  <c r="CG45" i="11" a="1"/>
  <c r="BY9" i="6" a="1"/>
  <c r="BT12" i="6" a="1"/>
  <c r="CE46" i="11" a="1"/>
  <c r="CB10" i="6" a="1"/>
  <c r="CF9" i="6" a="1"/>
  <c r="BX11" i="6" a="1"/>
  <c r="CC9" i="6" a="1"/>
  <c r="BP12" i="6" a="1"/>
  <c r="CF47" i="11" a="1"/>
  <c r="BQ45" i="11" a="1"/>
  <c r="BP9" i="6" a="1"/>
  <c r="CF46" i="11" a="1"/>
  <c r="CD11" i="6" a="1"/>
  <c r="CF12" i="6" a="1"/>
  <c r="BZ45" i="11" a="1"/>
  <c r="BQ47" i="11" a="1"/>
  <c r="CG10" i="6" a="1"/>
  <c r="BV47" i="11" a="1"/>
  <c r="BU45" i="11" a="1"/>
  <c r="BW9" i="6" a="1"/>
  <c r="BV12" i="6" a="1"/>
  <c r="BY47" i="11" a="1"/>
  <c r="BX46" i="11" a="1"/>
  <c r="BU11" i="6" a="1"/>
  <c r="CL38" i="30" l="1"/>
  <c r="CM38" i="30" s="1"/>
  <c r="CL43" i="26"/>
  <c r="CM43" i="26" s="1"/>
  <c r="AG48" i="26"/>
  <c r="AK48" i="26"/>
  <c r="AH48" i="26"/>
  <c r="AO48" i="26"/>
  <c r="AF48" i="26"/>
  <c r="AL48" i="26"/>
  <c r="AA48" i="26"/>
  <c r="AJ48" i="26"/>
  <c r="AD48" i="26"/>
  <c r="Z48" i="26"/>
  <c r="AE48" i="26"/>
  <c r="AN48" i="26"/>
  <c r="AP48" i="26"/>
  <c r="AI48" i="26"/>
  <c r="AB48" i="26"/>
  <c r="AM48" i="26"/>
  <c r="AC48" i="26"/>
  <c r="AQ48" i="26"/>
  <c r="W50" i="26"/>
  <c r="BN49" i="26"/>
  <c r="AR49" i="26"/>
  <c r="CB45" i="20"/>
  <c r="BV45" i="20"/>
  <c r="BY45" i="20"/>
  <c r="CC12" i="6"/>
  <c r="BP12" i="6"/>
  <c r="BX12" i="6"/>
  <c r="BT12" i="6"/>
  <c r="BW12" i="6"/>
  <c r="BY12" i="6"/>
  <c r="BR12" i="6"/>
  <c r="BS12" i="6"/>
  <c r="CD12" i="6"/>
  <c r="BQ12" i="6"/>
  <c r="BZ12" i="6"/>
  <c r="BU12" i="6"/>
  <c r="CE12" i="6"/>
  <c r="CG12" i="6"/>
  <c r="CA12" i="6"/>
  <c r="CF12" i="6"/>
  <c r="CB12" i="6"/>
  <c r="BV12" i="6"/>
  <c r="BZ47" i="11"/>
  <c r="BS47" i="11"/>
  <c r="CE46" i="11"/>
  <c r="BT45" i="11"/>
  <c r="CF46" i="11"/>
  <c r="BR45" i="11"/>
  <c r="CC46" i="11"/>
  <c r="BU46" i="11"/>
  <c r="CG46" i="11"/>
  <c r="CC47" i="11"/>
  <c r="BQ45" i="11"/>
  <c r="BU45" i="11"/>
  <c r="BY46" i="11"/>
  <c r="BT47" i="11"/>
  <c r="CF47" i="11"/>
  <c r="BV47" i="11"/>
  <c r="CA45" i="11"/>
  <c r="BY47" i="11"/>
  <c r="BY45" i="11"/>
  <c r="BQ47" i="11"/>
  <c r="BW47" i="11"/>
  <c r="CA47" i="11"/>
  <c r="BZ46" i="11"/>
  <c r="BZ45" i="11"/>
  <c r="CF45" i="11"/>
  <c r="CB47" i="11"/>
  <c r="BP47" i="11"/>
  <c r="CG47" i="11"/>
  <c r="CE47" i="11"/>
  <c r="BQ46" i="11"/>
  <c r="BW46" i="11"/>
  <c r="BS45" i="11"/>
  <c r="BX46" i="11"/>
  <c r="BU47" i="11"/>
  <c r="BR47" i="11"/>
  <c r="CE45" i="11"/>
  <c r="BP46" i="11"/>
  <c r="CC45" i="11"/>
  <c r="BX45" i="11"/>
  <c r="BS46" i="11"/>
  <c r="CD45" i="11"/>
  <c r="CG45" i="11"/>
  <c r="CD46" i="11"/>
  <c r="CD47" i="11"/>
  <c r="BV46" i="11"/>
  <c r="CB45" i="11"/>
  <c r="BP45" i="11"/>
  <c r="BV45" i="11"/>
  <c r="BX47" i="11"/>
  <c r="CB46" i="11"/>
  <c r="BT46" i="11"/>
  <c r="CA46" i="11"/>
  <c r="BR46" i="11"/>
  <c r="BW45" i="11"/>
  <c r="CR45" i="11"/>
  <c r="BY10" i="6"/>
  <c r="BT11" i="6"/>
  <c r="BY11" i="6"/>
  <c r="BQ10" i="6"/>
  <c r="CE10" i="6"/>
  <c r="CF9" i="6"/>
  <c r="CR9" i="6"/>
  <c r="BX9" i="6"/>
  <c r="AO14" i="6"/>
  <c r="BP11" i="6"/>
  <c r="AL14" i="6"/>
  <c r="AC14" i="6"/>
  <c r="CF11" i="6"/>
  <c r="CG9" i="6"/>
  <c r="CB9" i="6"/>
  <c r="CC11" i="6"/>
  <c r="AM14" i="6"/>
  <c r="AG14" i="6"/>
  <c r="BS11" i="6"/>
  <c r="CD11" i="6"/>
  <c r="AB14" i="6"/>
  <c r="BU9" i="6"/>
  <c r="BZ11" i="6"/>
  <c r="AI14" i="6"/>
  <c r="CB11" i="6"/>
  <c r="CA9" i="6"/>
  <c r="BP10" i="6"/>
  <c r="BS10" i="6"/>
  <c r="AD14" i="6"/>
  <c r="Z14" i="6"/>
  <c r="AK14" i="6"/>
  <c r="BV10" i="6"/>
  <c r="CE9" i="6"/>
  <c r="BX10" i="6"/>
  <c r="AP14" i="6"/>
  <c r="AF14" i="6"/>
  <c r="BU10" i="6"/>
  <c r="CG11" i="6"/>
  <c r="BV9" i="6"/>
  <c r="BY9" i="6"/>
  <c r="BU11" i="6"/>
  <c r="AJ14" i="6"/>
  <c r="BQ11" i="6"/>
  <c r="BR9" i="6"/>
  <c r="BT9" i="6"/>
  <c r="BV11" i="6"/>
  <c r="CF10" i="6"/>
  <c r="AE14" i="6"/>
  <c r="CA10" i="6"/>
  <c r="BZ9" i="6"/>
  <c r="CB10" i="6"/>
  <c r="CA11" i="6"/>
  <c r="BT10" i="6"/>
  <c r="BW9" i="6"/>
  <c r="AQ14" i="6"/>
  <c r="AN14" i="6"/>
  <c r="CD9" i="6"/>
  <c r="BW10" i="6"/>
  <c r="BR11" i="6"/>
  <c r="CE11" i="6"/>
  <c r="CG10" i="6"/>
  <c r="BQ9" i="6"/>
  <c r="BW11" i="6"/>
  <c r="CC10" i="6"/>
  <c r="BP9" i="6"/>
  <c r="CC9" i="6"/>
  <c r="BS9" i="6"/>
  <c r="BX11" i="6"/>
  <c r="AA14" i="6"/>
  <c r="AH14" i="6"/>
  <c r="BZ10" i="6"/>
  <c r="CD10" i="6"/>
  <c r="BR10" i="6"/>
  <c r="CO13" i="6"/>
  <c r="AR15" i="6"/>
  <c r="AS15" i="6" s="1"/>
  <c r="BN15" i="6"/>
  <c r="W16" i="6"/>
  <c r="AH49" i="26" a="1"/>
  <c r="AA15" i="6" a="1"/>
  <c r="Z15" i="6" a="1"/>
  <c r="AM49" i="26" a="1"/>
  <c r="AN49" i="26" a="1"/>
  <c r="AA49" i="26" a="1"/>
  <c r="AK15" i="6" a="1"/>
  <c r="AP49" i="26" a="1"/>
  <c r="AM15" i="6" a="1"/>
  <c r="AO49" i="26" a="1"/>
  <c r="AQ49" i="26" a="1"/>
  <c r="AB49" i="26" a="1"/>
  <c r="AF15" i="6" a="1"/>
  <c r="AD49" i="26" a="1"/>
  <c r="AL15" i="6" a="1"/>
  <c r="AI15" i="6" a="1"/>
  <c r="AL49" i="26" a="1"/>
  <c r="AN15" i="6" a="1"/>
  <c r="AK49" i="26" a="1"/>
  <c r="AP15" i="6" a="1"/>
  <c r="AO15" i="6" a="1"/>
  <c r="AB15" i="6" a="1"/>
  <c r="AJ15" i="6" a="1"/>
  <c r="AG49" i="26" a="1"/>
  <c r="AC49" i="26" a="1"/>
  <c r="AF49" i="26" a="1"/>
  <c r="AI49" i="26" a="1"/>
  <c r="AH15" i="6" a="1"/>
  <c r="AD15" i="6" a="1"/>
  <c r="AE49" i="26" a="1"/>
  <c r="AC15" i="6" a="1"/>
  <c r="AQ15" i="6" a="1"/>
  <c r="AG15" i="6" a="1"/>
  <c r="AE15" i="6" a="1"/>
  <c r="AJ49" i="26" a="1"/>
  <c r="Z49" i="26" a="1"/>
  <c r="AV46" i="26" l="1"/>
  <c r="AX48" i="26"/>
  <c r="AW48" i="26"/>
  <c r="AH49" i="26"/>
  <c r="AG49" i="26"/>
  <c r="AD49" i="26"/>
  <c r="AQ49" i="26"/>
  <c r="AB49" i="26"/>
  <c r="AK49" i="26"/>
  <c r="AL49" i="26"/>
  <c r="AF49" i="26"/>
  <c r="AP49" i="26"/>
  <c r="AJ49" i="26"/>
  <c r="AA49" i="26"/>
  <c r="AN49" i="26"/>
  <c r="AE49" i="26"/>
  <c r="AC49" i="26"/>
  <c r="AI49" i="26"/>
  <c r="AO49" i="26"/>
  <c r="Z49" i="26"/>
  <c r="AM49" i="26"/>
  <c r="BC47" i="26"/>
  <c r="BI47" i="26"/>
  <c r="CH49" i="26"/>
  <c r="AS49" i="26"/>
  <c r="CI49" i="26" s="1"/>
  <c r="BK47" i="26"/>
  <c r="AZ47" i="26"/>
  <c r="BM48" i="26"/>
  <c r="AV48" i="26"/>
  <c r="BC46" i="26"/>
  <c r="BA46" i="26"/>
  <c r="BK46" i="26"/>
  <c r="BG46" i="26"/>
  <c r="BF47" i="26"/>
  <c r="AV47" i="26"/>
  <c r="BI48" i="26"/>
  <c r="BF48" i="26"/>
  <c r="BL47" i="26"/>
  <c r="AX46" i="26"/>
  <c r="BE48" i="26"/>
  <c r="BH48" i="26"/>
  <c r="BJ47" i="26"/>
  <c r="BD47" i="26"/>
  <c r="AW46" i="26"/>
  <c r="AW47" i="26"/>
  <c r="BL46" i="26"/>
  <c r="BH46" i="26"/>
  <c r="BL48" i="26"/>
  <c r="BB48" i="26"/>
  <c r="AZ46" i="26"/>
  <c r="W51" i="26"/>
  <c r="AR50" i="26"/>
  <c r="AS50" i="26" s="1"/>
  <c r="BN50" i="26"/>
  <c r="AY47" i="26"/>
  <c r="CQ46" i="26"/>
  <c r="BA47" i="26"/>
  <c r="BH47" i="26"/>
  <c r="CP46" i="26"/>
  <c r="BJ48" i="26"/>
  <c r="BK48" i="26"/>
  <c r="BB46" i="26"/>
  <c r="BG47" i="26"/>
  <c r="BM46" i="26"/>
  <c r="AY46" i="26"/>
  <c r="BI46" i="26"/>
  <c r="BM47" i="26"/>
  <c r="BF46" i="26"/>
  <c r="BA48" i="26"/>
  <c r="BD48" i="26"/>
  <c r="BD46" i="26"/>
  <c r="BG48" i="26"/>
  <c r="AX47" i="26"/>
  <c r="BE46" i="26"/>
  <c r="BJ46" i="26"/>
  <c r="BB47" i="26"/>
  <c r="BE47" i="26"/>
  <c r="AY48" i="26"/>
  <c r="AZ48" i="26"/>
  <c r="BC48" i="26"/>
  <c r="D14" i="21"/>
  <c r="D11" i="21"/>
  <c r="D8" i="21"/>
  <c r="CF45" i="20"/>
  <c r="BW45" i="20"/>
  <c r="CD45" i="20"/>
  <c r="CC45" i="20"/>
  <c r="CA45" i="20"/>
  <c r="BU45" i="20"/>
  <c r="BP45" i="20"/>
  <c r="BZ45" i="20"/>
  <c r="BS45" i="20"/>
  <c r="CG45" i="20"/>
  <c r="CE45" i="20"/>
  <c r="BR45" i="20"/>
  <c r="BQ45" i="20"/>
  <c r="BT45" i="20"/>
  <c r="BX45" i="20"/>
  <c r="CB45" i="15"/>
  <c r="CG45" i="15"/>
  <c r="BR45" i="15"/>
  <c r="BS45" i="15"/>
  <c r="BZ45" i="15"/>
  <c r="BQ45" i="15"/>
  <c r="CC45" i="15"/>
  <c r="CD48" i="11"/>
  <c r="CG48" i="11"/>
  <c r="CA48" i="11"/>
  <c r="BT48" i="11"/>
  <c r="CE48" i="11"/>
  <c r="BU48" i="11"/>
  <c r="CF48" i="11"/>
  <c r="BQ48" i="11"/>
  <c r="BR48" i="11"/>
  <c r="BY48" i="11"/>
  <c r="CC48" i="11"/>
  <c r="BS48" i="11"/>
  <c r="BW48" i="11"/>
  <c r="CB48" i="11"/>
  <c r="BX48" i="11"/>
  <c r="BZ48" i="11"/>
  <c r="BV48" i="11"/>
  <c r="BP48" i="11"/>
  <c r="CL45" i="11"/>
  <c r="AD15" i="6"/>
  <c r="AO15" i="6"/>
  <c r="AI15" i="6"/>
  <c r="Z15" i="6"/>
  <c r="AM15" i="6"/>
  <c r="AQ15" i="6"/>
  <c r="AH15" i="6"/>
  <c r="AG15" i="6"/>
  <c r="AL15" i="6"/>
  <c r="AP15" i="6"/>
  <c r="AF15" i="6"/>
  <c r="AB15" i="6"/>
  <c r="AK15" i="6"/>
  <c r="AA15" i="6"/>
  <c r="AJ15" i="6"/>
  <c r="AC15" i="6"/>
  <c r="AE15" i="6"/>
  <c r="AN15" i="6"/>
  <c r="W17" i="6"/>
  <c r="BN16" i="6"/>
  <c r="AR16" i="6"/>
  <c r="CL9" i="6"/>
  <c r="CM9" i="6" s="1"/>
  <c r="BP46" i="26" a="1"/>
  <c r="CF46" i="26" a="1"/>
  <c r="CD46" i="26" a="1"/>
  <c r="AM16" i="6" a="1"/>
  <c r="CC46" i="26" a="1"/>
  <c r="AI16" i="6" a="1"/>
  <c r="AB16" i="6" a="1"/>
  <c r="AO50" i="26" a="1"/>
  <c r="CA46" i="26" a="1"/>
  <c r="BY46" i="26" a="1"/>
  <c r="BT48" i="26" a="1"/>
  <c r="BP47" i="26" a="1"/>
  <c r="AJ50" i="26" a="1"/>
  <c r="CE47" i="26" a="1"/>
  <c r="AM50" i="26" a="1"/>
  <c r="AP50" i="26" a="1"/>
  <c r="BX47" i="26" a="1"/>
  <c r="CG47" i="26" a="1"/>
  <c r="AB50" i="26" a="1"/>
  <c r="AI50" i="26" a="1"/>
  <c r="BP48" i="26" a="1"/>
  <c r="BU48" i="26" a="1"/>
  <c r="AF50" i="26" a="1"/>
  <c r="CB47" i="26" a="1"/>
  <c r="BZ47" i="26" a="1"/>
  <c r="AN16" i="6" a="1"/>
  <c r="CA48" i="26" a="1"/>
  <c r="AE16" i="6" a="1"/>
  <c r="BR46" i="26" a="1"/>
  <c r="AN50" i="26" a="1"/>
  <c r="AJ16" i="6" a="1"/>
  <c r="CB48" i="26" a="1"/>
  <c r="AP16" i="6" a="1"/>
  <c r="AH50" i="26" a="1"/>
  <c r="AQ50" i="26" a="1"/>
  <c r="BV46" i="26" a="1"/>
  <c r="BV47" i="26" a="1"/>
  <c r="BT46" i="26" a="1"/>
  <c r="BW47" i="26" a="1"/>
  <c r="AE50" i="26" a="1"/>
  <c r="CD48" i="26" a="1"/>
  <c r="BT47" i="26" a="1"/>
  <c r="AL50" i="26" a="1"/>
  <c r="AC50" i="26" a="1"/>
  <c r="AH16" i="6" a="1"/>
  <c r="AO16" i="6" a="1"/>
  <c r="BQ46" i="26" a="1"/>
  <c r="BR48" i="26" a="1"/>
  <c r="Z16" i="6" a="1"/>
  <c r="CF47" i="26" a="1"/>
  <c r="CA47" i="26" a="1"/>
  <c r="CD47" i="26" a="1"/>
  <c r="AG50" i="26" a="1"/>
  <c r="CC48" i="26" a="1"/>
  <c r="BU46" i="26" a="1"/>
  <c r="BS47" i="26" a="1"/>
  <c r="BX46" i="26" a="1"/>
  <c r="BX48" i="26" a="1"/>
  <c r="BW48" i="26" a="1"/>
  <c r="AL16" i="6" a="1"/>
  <c r="AC16" i="6" a="1"/>
  <c r="BV48" i="26" a="1"/>
  <c r="AD16" i="6" a="1"/>
  <c r="AK16" i="6" a="1"/>
  <c r="AA16" i="6" a="1"/>
  <c r="AA50" i="26" a="1"/>
  <c r="BW46" i="26" a="1"/>
  <c r="AQ16" i="6" a="1"/>
  <c r="AK50" i="26" a="1"/>
  <c r="Z50" i="26" a="1"/>
  <c r="BQ48" i="26" a="1"/>
  <c r="BZ46" i="26" a="1"/>
  <c r="AG16" i="6" a="1"/>
  <c r="AF16" i="6" a="1"/>
  <c r="AD50" i="26" a="1"/>
  <c r="CE48" i="26" a="1"/>
  <c r="BQ47" i="26" a="1"/>
  <c r="CB46" i="26" a="1"/>
  <c r="CF48" i="26" a="1"/>
  <c r="CG48" i="26" a="1"/>
  <c r="BZ48" i="26" a="1"/>
  <c r="BS48" i="26" a="1"/>
  <c r="CE46" i="26" a="1"/>
  <c r="BU47" i="26" a="1"/>
  <c r="BY47" i="26" a="1"/>
  <c r="CC47" i="26" a="1"/>
  <c r="BY48" i="26" a="1"/>
  <c r="BR47" i="26" a="1"/>
  <c r="CG46" i="26" a="1"/>
  <c r="BS46" i="26" a="1"/>
  <c r="BP46" i="26" l="1"/>
  <c r="BQ48" i="26"/>
  <c r="BR48" i="26"/>
  <c r="AP50" i="26"/>
  <c r="BY47" i="26"/>
  <c r="BU48" i="26"/>
  <c r="CE48" i="26"/>
  <c r="AQ50" i="26"/>
  <c r="AL50" i="26"/>
  <c r="AG50" i="26"/>
  <c r="CF46" i="26"/>
  <c r="CF47" i="26"/>
  <c r="BW46" i="26"/>
  <c r="CD48" i="26"/>
  <c r="AK50" i="26"/>
  <c r="CD46" i="26"/>
  <c r="CG47" i="26"/>
  <c r="AE50" i="26"/>
  <c r="AB50" i="26"/>
  <c r="AO50" i="26"/>
  <c r="BQ46" i="26"/>
  <c r="CC48" i="26"/>
  <c r="CG48" i="26"/>
  <c r="BW47" i="26"/>
  <c r="CC47" i="26"/>
  <c r="BY46" i="26"/>
  <c r="CC46" i="26"/>
  <c r="CB47" i="26"/>
  <c r="AI50" i="26"/>
  <c r="AF50" i="26"/>
  <c r="BX47" i="26"/>
  <c r="BP47" i="26"/>
  <c r="BT47" i="26"/>
  <c r="BZ46" i="26"/>
  <c r="BQ47" i="26"/>
  <c r="BR47" i="26"/>
  <c r="BS46" i="26"/>
  <c r="BU47" i="26"/>
  <c r="AM50" i="26"/>
  <c r="AJ50" i="26"/>
  <c r="BT46" i="26"/>
  <c r="CD47" i="26"/>
  <c r="BZ47" i="26"/>
  <c r="CE47" i="26"/>
  <c r="BZ48" i="26"/>
  <c r="BW48" i="26"/>
  <c r="CA48" i="26"/>
  <c r="CG46" i="26"/>
  <c r="Z50" i="26"/>
  <c r="AN50" i="26"/>
  <c r="BV48" i="26"/>
  <c r="CB48" i="26"/>
  <c r="CA46" i="26"/>
  <c r="BT48" i="26"/>
  <c r="BX46" i="26"/>
  <c r="CA47" i="26"/>
  <c r="BS47" i="26"/>
  <c r="AD50" i="26"/>
  <c r="CF48" i="26"/>
  <c r="BY48" i="26"/>
  <c r="CE46" i="26"/>
  <c r="BV47" i="26"/>
  <c r="BP48" i="26"/>
  <c r="BS48" i="26"/>
  <c r="BX48" i="26"/>
  <c r="BV46" i="26"/>
  <c r="AA50" i="26"/>
  <c r="AH50" i="26"/>
  <c r="AC50" i="26"/>
  <c r="CB46" i="26"/>
  <c r="BR46" i="26"/>
  <c r="BU46" i="26"/>
  <c r="AR51" i="26"/>
  <c r="AS51" i="26" s="1"/>
  <c r="BN51" i="26"/>
  <c r="W52" i="26"/>
  <c r="CR46" i="26"/>
  <c r="CO49" i="26"/>
  <c r="D17" i="21"/>
  <c r="D19" i="21"/>
  <c r="F19" i="21" s="1"/>
  <c r="D9" i="21"/>
  <c r="D16" i="21"/>
  <c r="D5" i="21"/>
  <c r="F5" i="21" s="1"/>
  <c r="D18" i="21"/>
  <c r="D6" i="21"/>
  <c r="D12" i="21"/>
  <c r="F12" i="21" s="1"/>
  <c r="D10" i="21"/>
  <c r="D2" i="21"/>
  <c r="D7" i="21"/>
  <c r="D3" i="21"/>
  <c r="F3" i="21" s="1"/>
  <c r="D13" i="21"/>
  <c r="D4" i="21"/>
  <c r="F4" i="21" s="1"/>
  <c r="D15" i="21"/>
  <c r="F15" i="21" s="1"/>
  <c r="D14" i="16"/>
  <c r="F14" i="21"/>
  <c r="D15" i="16"/>
  <c r="D3" i="16"/>
  <c r="D12" i="16"/>
  <c r="D5" i="16"/>
  <c r="D4" i="16"/>
  <c r="D19" i="16"/>
  <c r="CL45" i="20"/>
  <c r="CM45" i="20" s="1"/>
  <c r="D8" i="12"/>
  <c r="D4" i="12"/>
  <c r="D16" i="12"/>
  <c r="D10" i="12"/>
  <c r="D18" i="12"/>
  <c r="D14" i="12"/>
  <c r="D7" i="12"/>
  <c r="D3" i="12"/>
  <c r="D9" i="12"/>
  <c r="D17" i="12"/>
  <c r="D12" i="12"/>
  <c r="D5" i="12"/>
  <c r="D6" i="12"/>
  <c r="D15" i="12"/>
  <c r="D13" i="12"/>
  <c r="D2" i="12"/>
  <c r="D11" i="12"/>
  <c r="D19" i="12"/>
  <c r="CA45" i="15"/>
  <c r="BP45" i="15"/>
  <c r="BX45" i="15"/>
  <c r="BU45" i="15"/>
  <c r="CD45" i="15"/>
  <c r="CF45" i="15"/>
  <c r="BV45" i="15"/>
  <c r="BW45" i="15"/>
  <c r="BT45" i="15"/>
  <c r="CE45" i="15"/>
  <c r="BY45" i="15"/>
  <c r="CM45" i="11"/>
  <c r="CL48" i="11"/>
  <c r="CM48" i="11" s="1"/>
  <c r="BK14" i="6"/>
  <c r="AY15" i="6"/>
  <c r="AZ14" i="6"/>
  <c r="BI14" i="6"/>
  <c r="AW14" i="6"/>
  <c r="BF15" i="6"/>
  <c r="AV14" i="6"/>
  <c r="AW15" i="6"/>
  <c r="AY13" i="6"/>
  <c r="BH14" i="6"/>
  <c r="BD14" i="6"/>
  <c r="BE14" i="6"/>
  <c r="BC14" i="6"/>
  <c r="BL14" i="6"/>
  <c r="BG14" i="6"/>
  <c r="BA14" i="6"/>
  <c r="BF14" i="6"/>
  <c r="CP13" i="6"/>
  <c r="BM14" i="6"/>
  <c r="BJ14" i="6"/>
  <c r="CQ13" i="6"/>
  <c r="AY14" i="6"/>
  <c r="AV13" i="6"/>
  <c r="BI13" i="6"/>
  <c r="AX14" i="6"/>
  <c r="BA15" i="6"/>
  <c r="AJ16" i="6"/>
  <c r="AH16" i="6"/>
  <c r="AK16" i="6"/>
  <c r="AL16" i="6"/>
  <c r="AB16" i="6"/>
  <c r="AP16" i="6"/>
  <c r="AC16" i="6"/>
  <c r="AA16" i="6"/>
  <c r="AN16" i="6"/>
  <c r="AE16" i="6"/>
  <c r="AF16" i="6"/>
  <c r="AO16" i="6"/>
  <c r="AI16" i="6"/>
  <c r="AG16" i="6"/>
  <c r="Z16" i="6"/>
  <c r="AM16" i="6"/>
  <c r="AD16" i="6"/>
  <c r="AQ16" i="6"/>
  <c r="BC15" i="6"/>
  <c r="AR17" i="6"/>
  <c r="AS17" i="6" s="1"/>
  <c r="BN17" i="6"/>
  <c r="W18" i="6"/>
  <c r="BD15" i="6"/>
  <c r="BM15" i="6"/>
  <c r="BG15" i="6"/>
  <c r="BI15" i="6"/>
  <c r="AX15" i="6"/>
  <c r="AV15" i="6"/>
  <c r="BF13" i="6"/>
  <c r="BB13" i="6"/>
  <c r="BE13" i="6"/>
  <c r="AX13" i="6"/>
  <c r="BL13" i="6"/>
  <c r="BC13" i="6"/>
  <c r="BA13" i="6"/>
  <c r="AZ13" i="6"/>
  <c r="BD13" i="6"/>
  <c r="BH13" i="6"/>
  <c r="BK13" i="6"/>
  <c r="AW13" i="6"/>
  <c r="BJ13" i="6"/>
  <c r="BG13" i="6"/>
  <c r="BM13" i="6"/>
  <c r="BB15" i="6"/>
  <c r="BE15" i="6"/>
  <c r="BB14" i="6"/>
  <c r="BJ15" i="6"/>
  <c r="BL15" i="6"/>
  <c r="BK15" i="6"/>
  <c r="CH16" i="6"/>
  <c r="AS16" i="6"/>
  <c r="CI16" i="6" s="1"/>
  <c r="BH15" i="6"/>
  <c r="AZ15" i="6"/>
  <c r="BP14" i="6" a="1"/>
  <c r="AN51" i="26" a="1"/>
  <c r="AG17" i="6" a="1"/>
  <c r="CB14" i="6" a="1"/>
  <c r="AK51" i="26" a="1"/>
  <c r="AC17" i="6" a="1"/>
  <c r="BU13" i="6" a="1"/>
  <c r="AP17" i="6" a="1"/>
  <c r="AA17" i="6" a="1"/>
  <c r="AE17" i="6" a="1"/>
  <c r="BY15" i="6" a="1"/>
  <c r="BT14" i="6" a="1"/>
  <c r="AL51" i="26" a="1"/>
  <c r="BV15" i="6" a="1"/>
  <c r="BT15" i="6" a="1"/>
  <c r="AK17" i="6" a="1"/>
  <c r="CF15" i="6" a="1"/>
  <c r="AI51" i="26" a="1"/>
  <c r="BU14" i="6" a="1"/>
  <c r="CB15" i="6" a="1"/>
  <c r="AD17" i="6" a="1"/>
  <c r="BZ15" i="6" a="1"/>
  <c r="AM51" i="26" a="1"/>
  <c r="BZ13" i="6" a="1"/>
  <c r="BR13" i="6" a="1"/>
  <c r="AL17" i="6" a="1"/>
  <c r="AQ51" i="26" a="1"/>
  <c r="CG13" i="6" a="1"/>
  <c r="BU15" i="6" a="1"/>
  <c r="CB13" i="6" a="1"/>
  <c r="AE51" i="26" a="1"/>
  <c r="BS15" i="6" a="1"/>
  <c r="AH51" i="26" a="1"/>
  <c r="BS13" i="6" a="1"/>
  <c r="AJ17" i="6" a="1"/>
  <c r="Z17" i="6" a="1"/>
  <c r="BP15" i="6" a="1"/>
  <c r="AM17" i="6" a="1"/>
  <c r="BX13" i="6" a="1"/>
  <c r="AQ17" i="6" a="1"/>
  <c r="AC51" i="26" a="1"/>
  <c r="BT13" i="6" a="1"/>
  <c r="BS14" i="6" a="1"/>
  <c r="AO17" i="6" a="1"/>
  <c r="CG15" i="6" a="1"/>
  <c r="CF14" i="6" a="1"/>
  <c r="AF51" i="26" a="1"/>
  <c r="AP51" i="26" a="1"/>
  <c r="AF17" i="6" a="1"/>
  <c r="CA14" i="6" a="1"/>
  <c r="AJ51" i="26" a="1"/>
  <c r="AD51" i="26" a="1"/>
  <c r="BW14" i="6" a="1"/>
  <c r="AG51" i="26" a="1"/>
  <c r="AN17" i="6" a="1"/>
  <c r="BR15" i="6" a="1"/>
  <c r="AB51" i="26" a="1"/>
  <c r="AA51" i="26" a="1"/>
  <c r="CA15" i="6" a="1"/>
  <c r="AB17" i="6" a="1"/>
  <c r="BV14" i="6" a="1"/>
  <c r="AH17" i="6" a="1"/>
  <c r="CG14" i="6" a="1"/>
  <c r="BP13" i="6" a="1"/>
  <c r="AO51" i="26" a="1"/>
  <c r="Z51" i="26" a="1"/>
  <c r="BW15" i="6" a="1"/>
  <c r="BQ13" i="6" a="1"/>
  <c r="BQ14" i="6" a="1"/>
  <c r="AI17" i="6" a="1"/>
  <c r="CF13" i="6" a="1"/>
  <c r="CD14" i="6" a="1"/>
  <c r="BQ15" i="6" a="1"/>
  <c r="BR14" i="6" a="1"/>
  <c r="BY13" i="6" a="1"/>
  <c r="CD13" i="6" a="1"/>
  <c r="BY14" i="6" a="1"/>
  <c r="BW13" i="6" a="1"/>
  <c r="BV13" i="6" a="1"/>
  <c r="BZ14" i="6" a="1"/>
  <c r="CE13" i="6" a="1"/>
  <c r="CC14" i="6" a="1"/>
  <c r="CA13" i="6" a="1"/>
  <c r="CC13" i="6" a="1"/>
  <c r="CE14" i="6" a="1"/>
  <c r="BX15" i="6" a="1"/>
  <c r="CD15" i="6" a="1"/>
  <c r="BX14" i="6" a="1"/>
  <c r="CC15" i="6" a="1"/>
  <c r="CE15" i="6" a="1"/>
  <c r="CL46" i="26" l="1"/>
  <c r="CM46" i="26" s="1"/>
  <c r="AB51" i="26"/>
  <c r="AA51" i="26"/>
  <c r="AJ51" i="26"/>
  <c r="AE51" i="26"/>
  <c r="AI51" i="26"/>
  <c r="AN51" i="26"/>
  <c r="AP51" i="26"/>
  <c r="AL51" i="26"/>
  <c r="AM51" i="26"/>
  <c r="AC51" i="26"/>
  <c r="Z51" i="26"/>
  <c r="AQ51" i="26"/>
  <c r="AG51" i="26"/>
  <c r="AD51" i="26"/>
  <c r="AK51" i="26"/>
  <c r="AO51" i="26"/>
  <c r="AH51" i="26"/>
  <c r="AF51" i="26"/>
  <c r="AR52" i="26"/>
  <c r="W53" i="26"/>
  <c r="BN52" i="26"/>
  <c r="D17" i="16"/>
  <c r="F17" i="16" s="1"/>
  <c r="D2" i="16"/>
  <c r="F2" i="16" s="1"/>
  <c r="D6" i="16"/>
  <c r="F6" i="16" s="1"/>
  <c r="D13" i="16"/>
  <c r="F13" i="16" s="1"/>
  <c r="D9" i="16"/>
  <c r="F9" i="16" s="1"/>
  <c r="D8" i="16"/>
  <c r="F8" i="16" s="1"/>
  <c r="D18" i="16"/>
  <c r="F18" i="16" s="1"/>
  <c r="D16" i="16"/>
  <c r="F16" i="16" s="1"/>
  <c r="D7" i="16"/>
  <c r="F7" i="16" s="1"/>
  <c r="D11" i="16"/>
  <c r="F11" i="16" s="1"/>
  <c r="D10" i="16"/>
  <c r="D20" i="12"/>
  <c r="D21" i="12" s="1"/>
  <c r="F5" i="16"/>
  <c r="F3" i="16"/>
  <c r="F12" i="16"/>
  <c r="F19" i="16"/>
  <c r="F15" i="16"/>
  <c r="F14" i="16"/>
  <c r="F4" i="16"/>
  <c r="CL45" i="15"/>
  <c r="CM45" i="15" s="1"/>
  <c r="CE14" i="6"/>
  <c r="BT14" i="6"/>
  <c r="BS15" i="6"/>
  <c r="CR13" i="6"/>
  <c r="CG14" i="6"/>
  <c r="BX14" i="6"/>
  <c r="BU15" i="6"/>
  <c r="CB14" i="6"/>
  <c r="BR14" i="6"/>
  <c r="BZ14" i="6"/>
  <c r="BS13" i="6"/>
  <c r="BP13" i="6"/>
  <c r="CC13" i="6"/>
  <c r="BU14" i="6"/>
  <c r="BQ15" i="6"/>
  <c r="BP14" i="6"/>
  <c r="CA14" i="6"/>
  <c r="BS14" i="6"/>
  <c r="CF14" i="6"/>
  <c r="BZ15" i="6"/>
  <c r="BW14" i="6"/>
  <c r="BQ14" i="6"/>
  <c r="CD14" i="6"/>
  <c r="BY14" i="6"/>
  <c r="CC14" i="6"/>
  <c r="CB15" i="6"/>
  <c r="BV14" i="6"/>
  <c r="CB13" i="6"/>
  <c r="BV13" i="6"/>
  <c r="AA17" i="6"/>
  <c r="AH17" i="6"/>
  <c r="BY15" i="6"/>
  <c r="BX13" i="6"/>
  <c r="BZ13" i="6"/>
  <c r="Z17" i="6"/>
  <c r="AI17" i="6"/>
  <c r="AC17" i="6"/>
  <c r="BV15" i="6"/>
  <c r="BT13" i="6"/>
  <c r="BP15" i="6"/>
  <c r="AL17" i="6"/>
  <c r="AQ17" i="6"/>
  <c r="AG17" i="6"/>
  <c r="CG13" i="6"/>
  <c r="BU13" i="6"/>
  <c r="BR15" i="6"/>
  <c r="AM17" i="6"/>
  <c r="AK17" i="6"/>
  <c r="CA13" i="6"/>
  <c r="BW13" i="6"/>
  <c r="CC15" i="6"/>
  <c r="AD17" i="6"/>
  <c r="AB17" i="6"/>
  <c r="AO17" i="6"/>
  <c r="CE15" i="6"/>
  <c r="CD13" i="6"/>
  <c r="CF13" i="6"/>
  <c r="CA15" i="6"/>
  <c r="AE17" i="6"/>
  <c r="AF17" i="6"/>
  <c r="BW15" i="6"/>
  <c r="CF15" i="6"/>
  <c r="BQ13" i="6"/>
  <c r="BR13" i="6"/>
  <c r="CG15" i="6"/>
  <c r="AP17" i="6"/>
  <c r="AJ17" i="6"/>
  <c r="BT15" i="6"/>
  <c r="CD15" i="6"/>
  <c r="CE13" i="6"/>
  <c r="BY13" i="6"/>
  <c r="BX15" i="6"/>
  <c r="AN17" i="6"/>
  <c r="CO16" i="6"/>
  <c r="AR18" i="6"/>
  <c r="AS18" i="6" s="1"/>
  <c r="BN18" i="6"/>
  <c r="W19" i="6"/>
  <c r="AG52" i="26" a="1"/>
  <c r="AB52" i="26" a="1"/>
  <c r="AK52" i="26" a="1"/>
  <c r="AF52" i="26" a="1"/>
  <c r="AI52" i="26" a="1"/>
  <c r="AC18" i="6" a="1"/>
  <c r="AA18" i="6" a="1"/>
  <c r="AA52" i="26" a="1"/>
  <c r="Z52" i="26" a="1"/>
  <c r="AI18" i="6" a="1"/>
  <c r="AJ18" i="6" a="1"/>
  <c r="AL18" i="6" a="1"/>
  <c r="AM18" i="6" a="1"/>
  <c r="AH18" i="6" a="1"/>
  <c r="AG18" i="6" a="1"/>
  <c r="AH52" i="26" a="1"/>
  <c r="AO52" i="26" a="1"/>
  <c r="AO18" i="6" a="1"/>
  <c r="AP52" i="26" a="1"/>
  <c r="AD52" i="26" a="1"/>
  <c r="AF18" i="6" a="1"/>
  <c r="AN52" i="26" a="1"/>
  <c r="AC52" i="26" a="1"/>
  <c r="AK18" i="6" a="1"/>
  <c r="AQ52" i="26" a="1"/>
  <c r="AN18" i="6" a="1"/>
  <c r="AL52" i="26" a="1"/>
  <c r="AM52" i="26" a="1"/>
  <c r="Z18" i="6" a="1"/>
  <c r="AJ52" i="26" a="1"/>
  <c r="AB18" i="6" a="1"/>
  <c r="AD18" i="6" a="1"/>
  <c r="AE52" i="26" a="1"/>
  <c r="AP18" i="6" a="1"/>
  <c r="AE18" i="6" a="1"/>
  <c r="AQ18" i="6" a="1"/>
  <c r="BC50" i="26" l="1"/>
  <c r="AX49" i="26"/>
  <c r="BE49" i="26"/>
  <c r="BG51" i="26"/>
  <c r="BB49" i="26"/>
  <c r="BA49" i="26"/>
  <c r="AK52" i="26"/>
  <c r="AC52" i="26"/>
  <c r="AI52" i="26"/>
  <c r="AN52" i="26"/>
  <c r="Z52" i="26"/>
  <c r="AD52" i="26"/>
  <c r="AH52" i="26"/>
  <c r="AL52" i="26"/>
  <c r="AM52" i="26"/>
  <c r="AQ52" i="26"/>
  <c r="AG52" i="26"/>
  <c r="AP52" i="26"/>
  <c r="AB52" i="26"/>
  <c r="AA52" i="26"/>
  <c r="AF52" i="26"/>
  <c r="AO52" i="26"/>
  <c r="AE52" i="26"/>
  <c r="AJ52" i="26"/>
  <c r="BG50" i="26"/>
  <c r="AX50" i="26"/>
  <c r="AY51" i="26"/>
  <c r="BD50" i="26"/>
  <c r="BF49" i="26"/>
  <c r="BL49" i="26"/>
  <c r="AW49" i="26"/>
  <c r="BK51" i="26"/>
  <c r="BH51" i="26"/>
  <c r="BK49" i="26"/>
  <c r="BG49" i="26"/>
  <c r="BJ51" i="26"/>
  <c r="BD49" i="26"/>
  <c r="AV49" i="26"/>
  <c r="BA50" i="26"/>
  <c r="BH50" i="26"/>
  <c r="AY50" i="26"/>
  <c r="BC51" i="26"/>
  <c r="BE51" i="26"/>
  <c r="BB50" i="26"/>
  <c r="AZ51" i="26"/>
  <c r="BE50" i="26"/>
  <c r="W54" i="26"/>
  <c r="AR53" i="26"/>
  <c r="AS53" i="26" s="1"/>
  <c r="BN53" i="26"/>
  <c r="CP49" i="26"/>
  <c r="BJ50" i="26"/>
  <c r="AV50" i="26"/>
  <c r="BJ49" i="26"/>
  <c r="BM51" i="26"/>
  <c r="BA51" i="26"/>
  <c r="BL51" i="26"/>
  <c r="AZ49" i="26"/>
  <c r="AZ50" i="26"/>
  <c r="BC49" i="26"/>
  <c r="BM50" i="26"/>
  <c r="CQ49" i="26"/>
  <c r="AV51" i="26"/>
  <c r="BI49" i="26"/>
  <c r="BH49" i="26"/>
  <c r="AY49" i="26"/>
  <c r="BF51" i="26"/>
  <c r="AS52" i="26"/>
  <c r="CI52" i="26" s="1"/>
  <c r="CH52" i="26"/>
  <c r="BL50" i="26"/>
  <c r="BF50" i="26"/>
  <c r="BB51" i="26"/>
  <c r="AW51" i="26"/>
  <c r="BK50" i="26"/>
  <c r="BI50" i="26"/>
  <c r="BM49" i="26"/>
  <c r="AW50" i="26"/>
  <c r="BD51" i="26"/>
  <c r="BI51" i="26"/>
  <c r="AX51" i="26"/>
  <c r="D20" i="16"/>
  <c r="F10" i="16"/>
  <c r="F18" i="21"/>
  <c r="F6" i="21"/>
  <c r="F7" i="21"/>
  <c r="F8" i="21"/>
  <c r="D20" i="21"/>
  <c r="F2" i="21"/>
  <c r="F11" i="21"/>
  <c r="F9" i="21"/>
  <c r="F17" i="21"/>
  <c r="F16" i="21"/>
  <c r="F10" i="21"/>
  <c r="F13" i="21"/>
  <c r="CL13" i="6"/>
  <c r="CM13" i="6" s="1"/>
  <c r="Z18" i="6"/>
  <c r="AI18" i="6"/>
  <c r="AD18" i="6"/>
  <c r="AM18" i="6"/>
  <c r="AL18" i="6"/>
  <c r="AC18" i="6"/>
  <c r="AH18" i="6"/>
  <c r="AG18" i="6"/>
  <c r="AP18" i="6"/>
  <c r="AB18" i="6"/>
  <c r="AN18" i="6"/>
  <c r="AK18" i="6"/>
  <c r="AF18" i="6"/>
  <c r="AE18" i="6"/>
  <c r="AQ18" i="6"/>
  <c r="AO18" i="6"/>
  <c r="AA18" i="6"/>
  <c r="AJ18" i="6"/>
  <c r="AR19" i="6"/>
  <c r="W20" i="6"/>
  <c r="BN19" i="6"/>
  <c r="AL53" i="26" a="1"/>
  <c r="AQ53" i="26" a="1"/>
  <c r="AB53" i="26" a="1"/>
  <c r="CF49" i="26" a="1"/>
  <c r="AM19" i="6" a="1"/>
  <c r="BY51" i="26" a="1"/>
  <c r="AB19" i="6" a="1"/>
  <c r="BS51" i="26" a="1"/>
  <c r="CA49" i="26" a="1"/>
  <c r="AF53" i="26" a="1"/>
  <c r="Z19" i="6" a="1"/>
  <c r="AQ19" i="6" a="1"/>
  <c r="BV49" i="26" a="1"/>
  <c r="BZ50" i="26" a="1"/>
  <c r="AL19" i="6" a="1"/>
  <c r="BW51" i="26" a="1"/>
  <c r="BR50" i="26" a="1"/>
  <c r="BX49" i="26" a="1"/>
  <c r="BQ50" i="26" a="1"/>
  <c r="BX51" i="26" a="1"/>
  <c r="CF50" i="26" a="1"/>
  <c r="BY50" i="26" a="1"/>
  <c r="AD53" i="26" a="1"/>
  <c r="AG53" i="26" a="1"/>
  <c r="BS49" i="26" a="1"/>
  <c r="AO53" i="26" a="1"/>
  <c r="BP49" i="26" a="1"/>
  <c r="AF19" i="6" a="1"/>
  <c r="Z53" i="26" a="1"/>
  <c r="AN19" i="6" a="1"/>
  <c r="CB51" i="26" a="1"/>
  <c r="AE53" i="26" a="1"/>
  <c r="AK53" i="26" a="1"/>
  <c r="AG19" i="6" a="1"/>
  <c r="AD19" i="6" a="1"/>
  <c r="AH19" i="6" a="1"/>
  <c r="AA19" i="6" a="1"/>
  <c r="CE49" i="26" a="1"/>
  <c r="AO19" i="6" a="1"/>
  <c r="CC50" i="26" a="1"/>
  <c r="BW49" i="26" a="1"/>
  <c r="BU49" i="26" a="1"/>
  <c r="AN53" i="26" a="1"/>
  <c r="AC53" i="26" a="1"/>
  <c r="BT49" i="26" a="1"/>
  <c r="CG49" i="26" a="1"/>
  <c r="CD50" i="26" a="1"/>
  <c r="BR49" i="26" a="1"/>
  <c r="AP53" i="26" a="1"/>
  <c r="AJ53" i="26" a="1"/>
  <c r="BU51" i="26" a="1"/>
  <c r="CC51" i="26" a="1"/>
  <c r="AP19" i="6" a="1"/>
  <c r="BV50" i="26" a="1"/>
  <c r="CA50" i="26" a="1"/>
  <c r="AM53" i="26" a="1"/>
  <c r="BS50" i="26" a="1"/>
  <c r="AJ19" i="6" a="1"/>
  <c r="BQ51" i="26" a="1"/>
  <c r="BW50" i="26" a="1"/>
  <c r="AE19" i="6" a="1"/>
  <c r="BT50" i="26" a="1"/>
  <c r="AA53" i="26" a="1"/>
  <c r="AK19" i="6" a="1"/>
  <c r="AC19" i="6" a="1"/>
  <c r="AH53" i="26" a="1"/>
  <c r="BP51" i="26" a="1"/>
  <c r="AI19" i="6" a="1"/>
  <c r="BZ51" i="26" a="1"/>
  <c r="BR51" i="26" a="1"/>
  <c r="AI53" i="26" a="1"/>
  <c r="CE50" i="26" a="1"/>
  <c r="CG51" i="26" a="1"/>
  <c r="BY49" i="26" a="1"/>
  <c r="CA51" i="26" a="1"/>
  <c r="CD51" i="26" a="1"/>
  <c r="CG50" i="26" a="1"/>
  <c r="BZ49" i="26" a="1"/>
  <c r="BU50" i="26" a="1"/>
  <c r="CB50" i="26" a="1"/>
  <c r="CB49" i="26" a="1"/>
  <c r="BX50" i="26" a="1"/>
  <c r="BP50" i="26" a="1"/>
  <c r="CD49" i="26" a="1"/>
  <c r="BQ49" i="26" a="1"/>
  <c r="BV51" i="26" a="1"/>
  <c r="CF51" i="26" a="1"/>
  <c r="BT51" i="26" a="1"/>
  <c r="CC49" i="26" a="1"/>
  <c r="CE51" i="26" a="1"/>
  <c r="CR49" i="26" l="1"/>
  <c r="BW50" i="26"/>
  <c r="BY49" i="26"/>
  <c r="BR49" i="26"/>
  <c r="BU49" i="26"/>
  <c r="BV49" i="26"/>
  <c r="CA51" i="26"/>
  <c r="CG49" i="26"/>
  <c r="AG53" i="26"/>
  <c r="CC51" i="26"/>
  <c r="CF51" i="26"/>
  <c r="BW51" i="26"/>
  <c r="BR50" i="26"/>
  <c r="BQ50" i="26"/>
  <c r="BP51" i="26"/>
  <c r="CG51" i="26"/>
  <c r="AQ53" i="26"/>
  <c r="AC53" i="26"/>
  <c r="AL53" i="26"/>
  <c r="CB50" i="26"/>
  <c r="CE51" i="26"/>
  <c r="CD49" i="26"/>
  <c r="BU50" i="26"/>
  <c r="CC50" i="26"/>
  <c r="BP50" i="26"/>
  <c r="BY50" i="26"/>
  <c r="CF49" i="26"/>
  <c r="CE50" i="26"/>
  <c r="BW49" i="26"/>
  <c r="CD50" i="26"/>
  <c r="AB53" i="26"/>
  <c r="AO53" i="26"/>
  <c r="BT51" i="26"/>
  <c r="BX49" i="26"/>
  <c r="BZ49" i="26"/>
  <c r="BQ49" i="26"/>
  <c r="CG50" i="26"/>
  <c r="AE53" i="26"/>
  <c r="AK53" i="26"/>
  <c r="BQ51" i="26"/>
  <c r="BZ51" i="26"/>
  <c r="BT50" i="26"/>
  <c r="AF53" i="26"/>
  <c r="BV50" i="26"/>
  <c r="CD51" i="26"/>
  <c r="BX50" i="26"/>
  <c r="AP53" i="26"/>
  <c r="BP49" i="26"/>
  <c r="BR51" i="26"/>
  <c r="BV51" i="26"/>
  <c r="BS49" i="26"/>
  <c r="BT49" i="26"/>
  <c r="AI53" i="26"/>
  <c r="AJ53" i="26"/>
  <c r="Z53" i="26"/>
  <c r="BY51" i="26"/>
  <c r="CA49" i="26"/>
  <c r="BS51" i="26"/>
  <c r="BZ50" i="26"/>
  <c r="CB49" i="26"/>
  <c r="AM53" i="26"/>
  <c r="AN53" i="26"/>
  <c r="AD53" i="26"/>
  <c r="CE49" i="26"/>
  <c r="BX51" i="26"/>
  <c r="CF50" i="26"/>
  <c r="CC49" i="26"/>
  <c r="BU51" i="26"/>
  <c r="AA53" i="26"/>
  <c r="AH53" i="26"/>
  <c r="BS50" i="26"/>
  <c r="CB51" i="26"/>
  <c r="CA50" i="26"/>
  <c r="CO52" i="26"/>
  <c r="AR54" i="26"/>
  <c r="AS54" i="26" s="1"/>
  <c r="W55" i="26"/>
  <c r="BN54" i="26"/>
  <c r="E9" i="16"/>
  <c r="G9" i="16" s="1"/>
  <c r="D21" i="16"/>
  <c r="E8" i="21"/>
  <c r="G8" i="21" s="1"/>
  <c r="D21" i="21"/>
  <c r="E19" i="16"/>
  <c r="G19" i="16" s="1"/>
  <c r="E2" i="16"/>
  <c r="G2" i="16" s="1"/>
  <c r="E7" i="16"/>
  <c r="G7" i="16" s="1"/>
  <c r="E13" i="16"/>
  <c r="G13" i="16" s="1"/>
  <c r="E5" i="16"/>
  <c r="G5" i="16" s="1"/>
  <c r="E17" i="16"/>
  <c r="G17" i="16" s="1"/>
  <c r="E18" i="16"/>
  <c r="G18" i="16" s="1"/>
  <c r="E15" i="16"/>
  <c r="G15" i="16" s="1"/>
  <c r="E3" i="16"/>
  <c r="G3" i="16" s="1"/>
  <c r="E11" i="16"/>
  <c r="G11" i="16" s="1"/>
  <c r="E6" i="16"/>
  <c r="G6" i="16" s="1"/>
  <c r="E8" i="16"/>
  <c r="G8" i="16" s="1"/>
  <c r="E16" i="16"/>
  <c r="G16" i="16" s="1"/>
  <c r="E4" i="16"/>
  <c r="G4" i="16" s="1"/>
  <c r="E10" i="16"/>
  <c r="G10" i="16" s="1"/>
  <c r="E12" i="16"/>
  <c r="G12" i="16" s="1"/>
  <c r="E14" i="16"/>
  <c r="G14" i="16" s="1"/>
  <c r="E17" i="21"/>
  <c r="G17" i="21" s="1"/>
  <c r="E13" i="21"/>
  <c r="G13" i="21" s="1"/>
  <c r="E9" i="21"/>
  <c r="G9" i="21" s="1"/>
  <c r="E7" i="21"/>
  <c r="G7" i="21" s="1"/>
  <c r="E6" i="21"/>
  <c r="G6" i="21" s="1"/>
  <c r="E11" i="21"/>
  <c r="G11" i="21" s="1"/>
  <c r="E10" i="21"/>
  <c r="G10" i="21" s="1"/>
  <c r="E16" i="21"/>
  <c r="G16" i="21" s="1"/>
  <c r="E14" i="21"/>
  <c r="G14" i="21" s="1"/>
  <c r="E5" i="21"/>
  <c r="G5" i="21" s="1"/>
  <c r="E4" i="21"/>
  <c r="G4" i="21" s="1"/>
  <c r="E15" i="21"/>
  <c r="G15" i="21" s="1"/>
  <c r="E12" i="21"/>
  <c r="G12" i="21" s="1"/>
  <c r="E3" i="21"/>
  <c r="G3" i="21" s="1"/>
  <c r="E19" i="21"/>
  <c r="G19" i="21" s="1"/>
  <c r="E18" i="21"/>
  <c r="G18" i="21" s="1"/>
  <c r="E2" i="21"/>
  <c r="G2" i="21" s="1"/>
  <c r="BC16" i="6"/>
  <c r="BL16" i="6"/>
  <c r="BM18" i="6"/>
  <c r="BD18" i="6"/>
  <c r="BB17" i="6"/>
  <c r="BH16" i="6"/>
  <c r="AL19" i="6"/>
  <c r="AA19" i="6"/>
  <c r="AF19" i="6"/>
  <c r="AQ19" i="6"/>
  <c r="AI19" i="6"/>
  <c r="AO19" i="6"/>
  <c r="AJ19" i="6"/>
  <c r="AK19" i="6"/>
  <c r="Z19" i="6"/>
  <c r="AN19" i="6"/>
  <c r="AP19" i="6"/>
  <c r="AD19" i="6"/>
  <c r="AC19" i="6"/>
  <c r="AH19" i="6"/>
  <c r="AB19" i="6"/>
  <c r="AE19" i="6"/>
  <c r="AG19" i="6"/>
  <c r="AM19" i="6"/>
  <c r="BM16" i="6"/>
  <c r="AY16" i="6"/>
  <c r="AZ17" i="6"/>
  <c r="BD16" i="6"/>
  <c r="BG17" i="6"/>
  <c r="BK18" i="6"/>
  <c r="BC18" i="6"/>
  <c r="AV17" i="6"/>
  <c r="BB16" i="6"/>
  <c r="AW17" i="6"/>
  <c r="AW16" i="6"/>
  <c r="BA18" i="6"/>
  <c r="AY18" i="6"/>
  <c r="BC17" i="6"/>
  <c r="W21" i="6"/>
  <c r="BN20" i="6"/>
  <c r="AR20" i="6"/>
  <c r="AS20" i="6" s="1"/>
  <c r="BA16" i="6"/>
  <c r="BD17" i="6"/>
  <c r="BJ17" i="6"/>
  <c r="BB18" i="6"/>
  <c r="BH18" i="6"/>
  <c r="BA17" i="6"/>
  <c r="AY17" i="6"/>
  <c r="BI17" i="6"/>
  <c r="CP16" i="6"/>
  <c r="BG18" i="6"/>
  <c r="BI18" i="6"/>
  <c r="BF17" i="6"/>
  <c r="CH19" i="6"/>
  <c r="AS19" i="6"/>
  <c r="CI19" i="6" s="1"/>
  <c r="AX17" i="6"/>
  <c r="AV16" i="6"/>
  <c r="BK16" i="6"/>
  <c r="BJ18" i="6"/>
  <c r="AZ18" i="6"/>
  <c r="BM17" i="6"/>
  <c r="BE16" i="6"/>
  <c r="BK17" i="6"/>
  <c r="BG16" i="6"/>
  <c r="BF16" i="6"/>
  <c r="BF18" i="6"/>
  <c r="AX18" i="6"/>
  <c r="BE18" i="6"/>
  <c r="BL17" i="6"/>
  <c r="BI16" i="6"/>
  <c r="BE17" i="6"/>
  <c r="AX16" i="6"/>
  <c r="BH17" i="6"/>
  <c r="AW18" i="6"/>
  <c r="BL18" i="6"/>
  <c r="AV18" i="6"/>
  <c r="BJ16" i="6"/>
  <c r="AZ16" i="6"/>
  <c r="CQ16" i="6"/>
  <c r="BT17" i="6" a="1"/>
  <c r="CE18" i="6" a="1"/>
  <c r="AC54" i="26" a="1"/>
  <c r="AD54" i="26" a="1"/>
  <c r="AQ54" i="26" a="1"/>
  <c r="BT16" i="6" a="1"/>
  <c r="CA16" i="6" a="1"/>
  <c r="AB54" i="26" a="1"/>
  <c r="AO54" i="26" a="1"/>
  <c r="BW18" i="6" a="1"/>
  <c r="BS17" i="6" a="1"/>
  <c r="BU17" i="6" a="1"/>
  <c r="CE17" i="6" a="1"/>
  <c r="CC18" i="6" a="1"/>
  <c r="AG20" i="6" a="1"/>
  <c r="AF54" i="26" a="1"/>
  <c r="BP17" i="6" a="1"/>
  <c r="AO20" i="6" a="1"/>
  <c r="BP18" i="6" a="1"/>
  <c r="AJ20" i="6" a="1"/>
  <c r="CB17" i="6" a="1"/>
  <c r="AH54" i="26" a="1"/>
  <c r="BQ16" i="6" a="1"/>
  <c r="AM54" i="26" a="1"/>
  <c r="AP54" i="26" a="1"/>
  <c r="AA20" i="6" a="1"/>
  <c r="CD18" i="6" a="1"/>
  <c r="AF20" i="6" a="1"/>
  <c r="AH20" i="6" a="1"/>
  <c r="AL54" i="26" a="1"/>
  <c r="AP20" i="6" a="1"/>
  <c r="BX17" i="6" a="1"/>
  <c r="BY18" i="6" a="1"/>
  <c r="CG18" i="6" a="1"/>
  <c r="AL20" i="6" a="1"/>
  <c r="CA17" i="6" a="1"/>
  <c r="AA54" i="26" a="1"/>
  <c r="AK54" i="26" a="1"/>
  <c r="CG17" i="6" a="1"/>
  <c r="AC20" i="6" a="1"/>
  <c r="AJ54" i="26" a="1"/>
  <c r="BY16" i="6" a="1"/>
  <c r="BX16" i="6" a="1"/>
  <c r="AB20" i="6" a="1"/>
  <c r="BY17" i="6" a="1"/>
  <c r="AN54" i="26" a="1"/>
  <c r="CF18" i="6" a="1"/>
  <c r="BR18" i="6" a="1"/>
  <c r="AE20" i="6" a="1"/>
  <c r="AN20" i="6" a="1"/>
  <c r="Z54" i="26" a="1"/>
  <c r="AD20" i="6" a="1"/>
  <c r="AG54" i="26" a="1"/>
  <c r="CF16" i="6" a="1"/>
  <c r="CB16" i="6" a="1"/>
  <c r="AE54" i="26" a="1"/>
  <c r="AK20" i="6" a="1"/>
  <c r="BW17" i="6" a="1"/>
  <c r="AI54" i="26" a="1"/>
  <c r="BR17" i="6" a="1"/>
  <c r="CA18" i="6" a="1"/>
  <c r="CB18" i="6" a="1"/>
  <c r="Z20" i="6" a="1"/>
  <c r="CC16" i="6" a="1"/>
  <c r="BU18" i="6" a="1"/>
  <c r="BR16" i="6" a="1"/>
  <c r="BX18" i="6" a="1"/>
  <c r="AM20" i="6" a="1"/>
  <c r="AQ20" i="6" a="1"/>
  <c r="AI20" i="6" a="1"/>
  <c r="BV16" i="6" a="1"/>
  <c r="CC17" i="6" a="1"/>
  <c r="BQ17" i="6" a="1"/>
  <c r="CE16" i="6" a="1"/>
  <c r="BT18" i="6" a="1"/>
  <c r="BV18" i="6" a="1"/>
  <c r="CG16" i="6" a="1"/>
  <c r="BP16" i="6" a="1"/>
  <c r="BS16" i="6" a="1"/>
  <c r="BZ18" i="6" a="1"/>
  <c r="CF17" i="6" a="1"/>
  <c r="BW16" i="6" a="1"/>
  <c r="BZ16" i="6" a="1"/>
  <c r="BU16" i="6" a="1"/>
  <c r="BQ18" i="6" a="1"/>
  <c r="BS18" i="6" a="1"/>
  <c r="CD16" i="6" a="1"/>
  <c r="BV17" i="6" a="1"/>
  <c r="CD17" i="6" a="1"/>
  <c r="BZ17" i="6" a="1"/>
  <c r="AI54" i="26" l="1"/>
  <c r="AO54" i="26"/>
  <c r="Z54" i="26"/>
  <c r="AJ54" i="26"/>
  <c r="AN54" i="26"/>
  <c r="AA54" i="26"/>
  <c r="AL54" i="26"/>
  <c r="AC54" i="26"/>
  <c r="AQ54" i="26"/>
  <c r="AP54" i="26"/>
  <c r="AG54" i="26"/>
  <c r="AH54" i="26"/>
  <c r="AE54" i="26"/>
  <c r="AK54" i="26"/>
  <c r="AD54" i="26"/>
  <c r="AB54" i="26"/>
  <c r="AM54" i="26"/>
  <c r="AF54" i="26"/>
  <c r="AR55" i="26"/>
  <c r="W56" i="26"/>
  <c r="BN55" i="26"/>
  <c r="CL49" i="26"/>
  <c r="CM49" i="26" s="1"/>
  <c r="CF16" i="6"/>
  <c r="BW16" i="6"/>
  <c r="CB16" i="6"/>
  <c r="BV17" i="6"/>
  <c r="BX18" i="6"/>
  <c r="CG18" i="6"/>
  <c r="CB18" i="6"/>
  <c r="AB20" i="6"/>
  <c r="AO20" i="6"/>
  <c r="AL20" i="6"/>
  <c r="BP17" i="6"/>
  <c r="BT16" i="6"/>
  <c r="BU17" i="6"/>
  <c r="AG20" i="6"/>
  <c r="BT18" i="6"/>
  <c r="CF18" i="6"/>
  <c r="BR18" i="6"/>
  <c r="CD18" i="6"/>
  <c r="BZ17" i="6"/>
  <c r="BV18" i="6"/>
  <c r="AC20" i="6"/>
  <c r="AA20" i="6"/>
  <c r="AP20" i="6"/>
  <c r="BW18" i="6"/>
  <c r="BR16" i="6"/>
  <c r="CG17" i="6"/>
  <c r="AH20" i="6"/>
  <c r="BY18" i="6"/>
  <c r="BQ18" i="6"/>
  <c r="BZ18" i="6"/>
  <c r="CE16" i="6"/>
  <c r="CC18" i="6"/>
  <c r="CD17" i="6"/>
  <c r="AE20" i="6"/>
  <c r="AI20" i="6"/>
  <c r="BW17" i="6"/>
  <c r="CE18" i="6"/>
  <c r="BY16" i="6"/>
  <c r="CD16" i="6"/>
  <c r="BP18" i="6"/>
  <c r="CB17" i="6"/>
  <c r="BZ16" i="6"/>
  <c r="BP16" i="6"/>
  <c r="CA18" i="6"/>
  <c r="BX17" i="6"/>
  <c r="AM20" i="6"/>
  <c r="AQ20" i="6"/>
  <c r="BS18" i="6"/>
  <c r="CA17" i="6"/>
  <c r="BU16" i="6"/>
  <c r="AF20" i="6"/>
  <c r="BU18" i="6"/>
  <c r="BX16" i="6"/>
  <c r="CA16" i="6"/>
  <c r="BR17" i="6"/>
  <c r="BY17" i="6"/>
  <c r="CE17" i="6"/>
  <c r="CC17" i="6"/>
  <c r="AK20" i="6"/>
  <c r="AN20" i="6"/>
  <c r="Z20" i="6"/>
  <c r="BQ16" i="6"/>
  <c r="BT17" i="6"/>
  <c r="BS17" i="6"/>
  <c r="AJ20" i="6"/>
  <c r="AD20" i="6"/>
  <c r="BQ17" i="6"/>
  <c r="BS16" i="6"/>
  <c r="CC16" i="6"/>
  <c r="CF17" i="6"/>
  <c r="BV16" i="6"/>
  <c r="CG16" i="6"/>
  <c r="CO19" i="6"/>
  <c r="AR21" i="6"/>
  <c r="AS21" i="6" s="1"/>
  <c r="BN21" i="6"/>
  <c r="W22" i="6"/>
  <c r="CR16" i="6"/>
  <c r="AE21" i="6" a="1"/>
  <c r="AN21" i="6" a="1"/>
  <c r="AM55" i="26" a="1"/>
  <c r="Z55" i="26" a="1"/>
  <c r="AE55" i="26" a="1"/>
  <c r="AP21" i="6" a="1"/>
  <c r="AO21" i="6" a="1"/>
  <c r="AG21" i="6" a="1"/>
  <c r="AB55" i="26" a="1"/>
  <c r="AI21" i="6" a="1"/>
  <c r="AQ55" i="26" a="1"/>
  <c r="AJ21" i="6" a="1"/>
  <c r="AK21" i="6" a="1"/>
  <c r="AB21" i="6" a="1"/>
  <c r="AM21" i="6" a="1"/>
  <c r="AQ21" i="6" a="1"/>
  <c r="AP55" i="26" a="1"/>
  <c r="AH21" i="6" a="1"/>
  <c r="AD55" i="26" a="1"/>
  <c r="AL21" i="6" a="1"/>
  <c r="AF21" i="6" a="1"/>
  <c r="AC55" i="26" a="1"/>
  <c r="Z21" i="6" a="1"/>
  <c r="AO55" i="26" a="1"/>
  <c r="AI55" i="26" a="1"/>
  <c r="AC21" i="6" a="1"/>
  <c r="AF55" i="26" a="1"/>
  <c r="AN55" i="26" a="1"/>
  <c r="AH55" i="26" a="1"/>
  <c r="AA21" i="6" a="1"/>
  <c r="AK55" i="26" a="1"/>
  <c r="AD21" i="6" a="1"/>
  <c r="AA55" i="26" a="1"/>
  <c r="AG55" i="26" a="1"/>
  <c r="AJ55" i="26" a="1"/>
  <c r="AL55" i="26" a="1"/>
  <c r="BI53" i="26" l="1"/>
  <c r="AZ54" i="26"/>
  <c r="BH54" i="26"/>
  <c r="BA52" i="26"/>
  <c r="BC53" i="26"/>
  <c r="BB53" i="26"/>
  <c r="AH55" i="26"/>
  <c r="AO55" i="26"/>
  <c r="AB55" i="26"/>
  <c r="AA55" i="26"/>
  <c r="Z55" i="26"/>
  <c r="AE55" i="26"/>
  <c r="AJ55" i="26"/>
  <c r="AP55" i="26"/>
  <c r="AI55" i="26"/>
  <c r="AN55" i="26"/>
  <c r="AD55" i="26"/>
  <c r="AM55" i="26"/>
  <c r="AC55" i="26"/>
  <c r="AQ55" i="26"/>
  <c r="AG55" i="26"/>
  <c r="AL55" i="26"/>
  <c r="AF55" i="26"/>
  <c r="AK55" i="26"/>
  <c r="BJ52" i="26"/>
  <c r="BH53" i="26"/>
  <c r="AV52" i="26"/>
  <c r="AZ53" i="26"/>
  <c r="AX54" i="26"/>
  <c r="AY54" i="26"/>
  <c r="BM53" i="26"/>
  <c r="AZ52" i="26"/>
  <c r="AY52" i="26"/>
  <c r="BG52" i="26"/>
  <c r="BG54" i="26"/>
  <c r="AW54" i="26"/>
  <c r="BE52" i="26"/>
  <c r="BC52" i="26"/>
  <c r="BF53" i="26"/>
  <c r="BA53" i="26"/>
  <c r="BA54" i="26"/>
  <c r="BJ54" i="26"/>
  <c r="BK53" i="26"/>
  <c r="AX52" i="26"/>
  <c r="AS55" i="26"/>
  <c r="CI55" i="26" s="1"/>
  <c r="CH55" i="26"/>
  <c r="BE53" i="26"/>
  <c r="AX53" i="26"/>
  <c r="CP52" i="26"/>
  <c r="BD54" i="26"/>
  <c r="BF54" i="26"/>
  <c r="AY53" i="26"/>
  <c r="BD52" i="26"/>
  <c r="BF52" i="26"/>
  <c r="BG53" i="26"/>
  <c r="BB52" i="26"/>
  <c r="BC54" i="26"/>
  <c r="AV54" i="26"/>
  <c r="BM52" i="26"/>
  <c r="AW52" i="26"/>
  <c r="BK52" i="26"/>
  <c r="BL52" i="26"/>
  <c r="AW53" i="26"/>
  <c r="BJ53" i="26"/>
  <c r="BL53" i="26"/>
  <c r="BB54" i="26"/>
  <c r="BL54" i="26"/>
  <c r="BK54" i="26"/>
  <c r="BI52" i="26"/>
  <c r="CQ52" i="26"/>
  <c r="W57" i="26"/>
  <c r="BN56" i="26"/>
  <c r="AR56" i="26"/>
  <c r="AS56" i="26" s="1"/>
  <c r="BD53" i="26"/>
  <c r="BH52" i="26"/>
  <c r="AV53" i="26"/>
  <c r="BI54" i="26"/>
  <c r="BM54" i="26"/>
  <c r="BE54" i="26"/>
  <c r="AD21" i="6"/>
  <c r="AK21" i="6"/>
  <c r="AL21" i="6"/>
  <c r="AB21" i="6"/>
  <c r="AO21" i="6"/>
  <c r="AF21" i="6"/>
  <c r="AE21" i="6"/>
  <c r="AN21" i="6"/>
  <c r="AP21" i="6"/>
  <c r="AI21" i="6"/>
  <c r="AJ21" i="6"/>
  <c r="Z21" i="6"/>
  <c r="AM21" i="6"/>
  <c r="AC21" i="6"/>
  <c r="AA21" i="6"/>
  <c r="AH21" i="6"/>
  <c r="AQ21" i="6"/>
  <c r="AG21" i="6"/>
  <c r="AR22" i="6"/>
  <c r="W23" i="6"/>
  <c r="BN22" i="6"/>
  <c r="CL16" i="6"/>
  <c r="CM16" i="6" s="1"/>
  <c r="AE56" i="26" a="1"/>
  <c r="AD56" i="26" a="1"/>
  <c r="AF22" i="6" a="1"/>
  <c r="BX54" i="26" a="1"/>
  <c r="AD22" i="6" a="1"/>
  <c r="AJ22" i="6" a="1"/>
  <c r="AK22" i="6" a="1"/>
  <c r="AG56" i="26" a="1"/>
  <c r="BU54" i="26" a="1"/>
  <c r="AB22" i="6" a="1"/>
  <c r="AI56" i="26" a="1"/>
  <c r="AI22" i="6" a="1"/>
  <c r="BS53" i="26" a="1"/>
  <c r="BZ54" i="26" a="1"/>
  <c r="CA54" i="26" a="1"/>
  <c r="AN56" i="26" a="1"/>
  <c r="AM22" i="6" a="1"/>
  <c r="AC56" i="26" a="1"/>
  <c r="CE53" i="26" a="1"/>
  <c r="BW53" i="26" a="1"/>
  <c r="BY52" i="26" a="1"/>
  <c r="BX53" i="26" a="1"/>
  <c r="AH56" i="26" a="1"/>
  <c r="CC53" i="26" a="1"/>
  <c r="CF52" i="26" a="1"/>
  <c r="AC22" i="6" a="1"/>
  <c r="BW54" i="26" a="1"/>
  <c r="CB52" i="26" a="1"/>
  <c r="AJ56" i="26" a="1"/>
  <c r="CC54" i="26" a="1"/>
  <c r="BP52" i="26" a="1"/>
  <c r="BY54" i="26" a="1"/>
  <c r="CE52" i="26" a="1"/>
  <c r="AE22" i="6" a="1"/>
  <c r="AH22" i="6" a="1"/>
  <c r="AP56" i="26" a="1"/>
  <c r="AL22" i="6" a="1"/>
  <c r="CF53" i="26" a="1"/>
  <c r="BP53" i="26" a="1"/>
  <c r="BR52" i="26" a="1"/>
  <c r="AN22" i="6" a="1"/>
  <c r="AO56" i="26" a="1"/>
  <c r="BQ54" i="26" a="1"/>
  <c r="BT53" i="26" a="1"/>
  <c r="BX52" i="26" a="1"/>
  <c r="CG54" i="26" a="1"/>
  <c r="AP22" i="6" a="1"/>
  <c r="BT52" i="26" a="1"/>
  <c r="CD52" i="26" a="1"/>
  <c r="AG22" i="6" a="1"/>
  <c r="AQ22" i="6" a="1"/>
  <c r="AK56" i="26" a="1"/>
  <c r="BP54" i="26" a="1"/>
  <c r="Z22" i="6" a="1"/>
  <c r="BT54" i="26" a="1"/>
  <c r="AM56" i="26" a="1"/>
  <c r="CD54" i="26" a="1"/>
  <c r="BV54" i="26" a="1"/>
  <c r="CB53" i="26" a="1"/>
  <c r="BQ52" i="26" a="1"/>
  <c r="AL56" i="26" a="1"/>
  <c r="AB56" i="26" a="1"/>
  <c r="AA22" i="6" a="1"/>
  <c r="Z56" i="26" a="1"/>
  <c r="AA56" i="26" a="1"/>
  <c r="CF54" i="26" a="1"/>
  <c r="BV53" i="26" a="1"/>
  <c r="AQ56" i="26" a="1"/>
  <c r="CA52" i="26" a="1"/>
  <c r="AO22" i="6" a="1"/>
  <c r="BU52" i="26" a="1"/>
  <c r="AF56" i="26" a="1"/>
  <c r="CG53" i="26" a="1"/>
  <c r="CE54" i="26" a="1"/>
  <c r="CC52" i="26" a="1"/>
  <c r="BR54" i="26" a="1"/>
  <c r="BS52" i="26" a="1"/>
  <c r="CB54" i="26" a="1"/>
  <c r="CG52" i="26" a="1"/>
  <c r="BS54" i="26" a="1"/>
  <c r="BZ53" i="26" a="1"/>
  <c r="BY53" i="26" a="1"/>
  <c r="CA53" i="26" a="1"/>
  <c r="BU53" i="26" a="1"/>
  <c r="CD53" i="26" a="1"/>
  <c r="BW52" i="26" a="1"/>
  <c r="BV52" i="26" a="1"/>
  <c r="BZ52" i="26" a="1"/>
  <c r="BR53" i="26" a="1"/>
  <c r="BQ53" i="26" a="1"/>
  <c r="CR52" i="26" l="1"/>
  <c r="BW53" i="26"/>
  <c r="BU52" i="26"/>
  <c r="CB54" i="26"/>
  <c r="BT54" i="26"/>
  <c r="CC53" i="26"/>
  <c r="BV53" i="26"/>
  <c r="BP53" i="26"/>
  <c r="AA56" i="26"/>
  <c r="AK56" i="26"/>
  <c r="CF52" i="26"/>
  <c r="BZ52" i="26"/>
  <c r="BU53" i="26"/>
  <c r="BT52" i="26"/>
  <c r="AO56" i="26"/>
  <c r="BZ53" i="26"/>
  <c r="BX53" i="26"/>
  <c r="AI56" i="26"/>
  <c r="CE54" i="26"/>
  <c r="BQ52" i="26"/>
  <c r="BS53" i="26"/>
  <c r="BW52" i="26"/>
  <c r="BS54" i="26"/>
  <c r="CB52" i="26"/>
  <c r="CE52" i="26"/>
  <c r="AJ56" i="26"/>
  <c r="AM56" i="26"/>
  <c r="Z56" i="26"/>
  <c r="CF54" i="26"/>
  <c r="CG52" i="26"/>
  <c r="BZ54" i="26"/>
  <c r="BY52" i="26"/>
  <c r="BR54" i="26"/>
  <c r="AE56" i="26"/>
  <c r="CG53" i="26"/>
  <c r="AN56" i="26"/>
  <c r="AQ56" i="26"/>
  <c r="AD56" i="26"/>
  <c r="BV54" i="26"/>
  <c r="BP54" i="26"/>
  <c r="BX54" i="26"/>
  <c r="BR52" i="26"/>
  <c r="BQ54" i="26"/>
  <c r="BT53" i="26"/>
  <c r="BX52" i="26"/>
  <c r="AH56" i="26"/>
  <c r="CF53" i="26"/>
  <c r="BW54" i="26"/>
  <c r="CE53" i="26"/>
  <c r="CA54" i="26"/>
  <c r="BP52" i="26"/>
  <c r="CC52" i="26"/>
  <c r="BY54" i="26"/>
  <c r="AB56" i="26"/>
  <c r="CG54" i="26"/>
  <c r="AC56" i="26"/>
  <c r="AL56" i="26"/>
  <c r="CD53" i="26"/>
  <c r="BV52" i="26"/>
  <c r="BR53" i="26"/>
  <c r="CD54" i="26"/>
  <c r="CA52" i="26"/>
  <c r="CB53" i="26"/>
  <c r="CC54" i="26"/>
  <c r="AF56" i="26"/>
  <c r="AG56" i="26"/>
  <c r="AP56" i="26"/>
  <c r="BQ53" i="26"/>
  <c r="CA53" i="26"/>
  <c r="BY53" i="26"/>
  <c r="BU54" i="26"/>
  <c r="BS52" i="26"/>
  <c r="CD52" i="26"/>
  <c r="W58" i="26"/>
  <c r="AR57" i="26"/>
  <c r="AS57" i="26" s="1"/>
  <c r="BN57" i="26"/>
  <c r="CO55" i="26"/>
  <c r="BH20" i="6"/>
  <c r="BJ20" i="6"/>
  <c r="BL20" i="6"/>
  <c r="AY20" i="6"/>
  <c r="BG19" i="6"/>
  <c r="AW20" i="6"/>
  <c r="BD21" i="6"/>
  <c r="AI22" i="6"/>
  <c r="AG22" i="6"/>
  <c r="AQ22" i="6"/>
  <c r="AA22" i="6"/>
  <c r="AC22" i="6"/>
  <c r="AO22" i="6"/>
  <c r="AB22" i="6"/>
  <c r="AM22" i="6"/>
  <c r="AK22" i="6"/>
  <c r="AF22" i="6"/>
  <c r="AD22" i="6"/>
  <c r="Z22" i="6"/>
  <c r="AJ22" i="6"/>
  <c r="AL22" i="6"/>
  <c r="AH22" i="6"/>
  <c r="AN22" i="6"/>
  <c r="AE22" i="6"/>
  <c r="AP22" i="6"/>
  <c r="BM20" i="6"/>
  <c r="BA20" i="6"/>
  <c r="BC19" i="6"/>
  <c r="AV20" i="6"/>
  <c r="AW21" i="6"/>
  <c r="BA21" i="6"/>
  <c r="BJ21" i="6"/>
  <c r="CP19" i="6"/>
  <c r="BK20" i="6"/>
  <c r="AZ20" i="6"/>
  <c r="BM19" i="6"/>
  <c r="BL19" i="6"/>
  <c r="AY21" i="6"/>
  <c r="BB21" i="6"/>
  <c r="BD19" i="6"/>
  <c r="BF20" i="6"/>
  <c r="AZ19" i="6"/>
  <c r="BC20" i="6"/>
  <c r="BI21" i="6"/>
  <c r="BK21" i="6"/>
  <c r="BE20" i="6"/>
  <c r="BI19" i="6"/>
  <c r="AX19" i="6"/>
  <c r="W24" i="6"/>
  <c r="BN23" i="6"/>
  <c r="AR23" i="6"/>
  <c r="AS23" i="6" s="1"/>
  <c r="AV21" i="6"/>
  <c r="BH19" i="6"/>
  <c r="BJ19" i="6"/>
  <c r="BF19" i="6"/>
  <c r="BK19" i="6"/>
  <c r="BB19" i="6"/>
  <c r="CQ19" i="6"/>
  <c r="AX21" i="6"/>
  <c r="BG20" i="6"/>
  <c r="BE19" i="6"/>
  <c r="AV19" i="6"/>
  <c r="BI20" i="6"/>
  <c r="BF21" i="6"/>
  <c r="BH21" i="6"/>
  <c r="AX20" i="6"/>
  <c r="AY19" i="6"/>
  <c r="AW19" i="6"/>
  <c r="BC21" i="6"/>
  <c r="BE21" i="6"/>
  <c r="BG21" i="6"/>
  <c r="BA19" i="6"/>
  <c r="BB20" i="6"/>
  <c r="BD20" i="6"/>
  <c r="CH22" i="6"/>
  <c r="AS22" i="6"/>
  <c r="CI22" i="6" s="1"/>
  <c r="BM21" i="6"/>
  <c r="BL21" i="6"/>
  <c r="AZ21" i="6"/>
  <c r="CA19" i="6" a="1"/>
  <c r="CA21" i="6" a="1"/>
  <c r="AF23" i="6" a="1"/>
  <c r="CC20" i="6" a="1"/>
  <c r="BY21" i="6" a="1"/>
  <c r="AQ23" i="6" a="1"/>
  <c r="BS21" i="6" a="1"/>
  <c r="AE23" i="6" a="1"/>
  <c r="AJ57" i="26" a="1"/>
  <c r="CB21" i="6" a="1"/>
  <c r="BY19" i="6" a="1"/>
  <c r="CF21" i="6" a="1"/>
  <c r="AM23" i="6" a="1"/>
  <c r="AG57" i="26" a="1"/>
  <c r="AG23" i="6" a="1"/>
  <c r="AK23" i="6" a="1"/>
  <c r="AF57" i="26" a="1"/>
  <c r="CF19" i="6" a="1"/>
  <c r="CE21" i="6" a="1"/>
  <c r="AM57" i="26" a="1"/>
  <c r="BX19" i="6" a="1"/>
  <c r="AA23" i="6" a="1"/>
  <c r="AD57" i="26" a="1"/>
  <c r="BP20" i="6" a="1"/>
  <c r="CD19" i="6" a="1"/>
  <c r="AN57" i="26" a="1"/>
  <c r="CB20" i="6" a="1"/>
  <c r="BT20" i="6" a="1"/>
  <c r="CB19" i="6" a="1"/>
  <c r="BW21" i="6" a="1"/>
  <c r="AO57" i="26" a="1"/>
  <c r="AC57" i="26" a="1"/>
  <c r="AB23" i="6" a="1"/>
  <c r="CA20" i="6" a="1"/>
  <c r="AK57" i="26" a="1"/>
  <c r="BP21" i="6" a="1"/>
  <c r="AH23" i="6" a="1"/>
  <c r="AP57" i="26" a="1"/>
  <c r="BZ20" i="6" a="1"/>
  <c r="BZ21" i="6" a="1"/>
  <c r="AC23" i="6" a="1"/>
  <c r="BV19" i="6" a="1"/>
  <c r="AO23" i="6" a="1"/>
  <c r="BZ19" i="6" a="1"/>
  <c r="AI57" i="26" a="1"/>
  <c r="AI23" i="6" a="1"/>
  <c r="CG21" i="6" a="1"/>
  <c r="BU21" i="6" a="1"/>
  <c r="BW19" i="6" a="1"/>
  <c r="AN23" i="6" a="1"/>
  <c r="BQ21" i="6" a="1"/>
  <c r="AP23" i="6" a="1"/>
  <c r="BX21" i="6" a="1"/>
  <c r="AL57" i="26" a="1"/>
  <c r="CC19" i="6" a="1"/>
  <c r="BY20" i="6" a="1"/>
  <c r="AJ23" i="6" a="1"/>
  <c r="AH57" i="26" a="1"/>
  <c r="CD20" i="6" a="1"/>
  <c r="BV21" i="6" a="1"/>
  <c r="AD23" i="6" a="1"/>
  <c r="AA57" i="26" a="1"/>
  <c r="Z57" i="26" a="1"/>
  <c r="BT21" i="6" a="1"/>
  <c r="CG19" i="6" a="1"/>
  <c r="Z23" i="6" a="1"/>
  <c r="CG20" i="6" a="1"/>
  <c r="BQ19" i="6" a="1"/>
  <c r="BQ20" i="6" a="1"/>
  <c r="AB57" i="26" a="1"/>
  <c r="BP19" i="6" a="1"/>
  <c r="AQ57" i="26" a="1"/>
  <c r="AL23" i="6" a="1"/>
  <c r="BV20" i="6" a="1"/>
  <c r="AE57" i="26" a="1"/>
  <c r="BS20" i="6" a="1"/>
  <c r="CC21" i="6" a="1"/>
  <c r="CE19" i="6" a="1"/>
  <c r="CD21" i="6" a="1"/>
  <c r="BT19" i="6" a="1"/>
  <c r="BR20" i="6" a="1"/>
  <c r="BX20" i="6" a="1"/>
  <c r="CF20" i="6" a="1"/>
  <c r="BW20" i="6" a="1"/>
  <c r="BR19" i="6" a="1"/>
  <c r="BU19" i="6" a="1"/>
  <c r="BU20" i="6" a="1"/>
  <c r="BR21" i="6" a="1"/>
  <c r="CE20" i="6" a="1"/>
  <c r="BS19" i="6" a="1"/>
  <c r="AA57" i="26" l="1"/>
  <c r="AC57" i="26"/>
  <c r="AP57" i="26"/>
  <c r="AQ57" i="26"/>
  <c r="AK57" i="26"/>
  <c r="AG57" i="26"/>
  <c r="AB57" i="26"/>
  <c r="AO57" i="26"/>
  <c r="AF57" i="26"/>
  <c r="Z57" i="26"/>
  <c r="AE57" i="26"/>
  <c r="AJ57" i="26"/>
  <c r="AD57" i="26"/>
  <c r="AI57" i="26"/>
  <c r="AN57" i="26"/>
  <c r="AH57" i="26"/>
  <c r="AM57" i="26"/>
  <c r="AL57" i="26"/>
  <c r="AR58" i="26"/>
  <c r="W59" i="26"/>
  <c r="BN58" i="26"/>
  <c r="CL52" i="26"/>
  <c r="CM52" i="26" s="1"/>
  <c r="CB20" i="6"/>
  <c r="CR19" i="6"/>
  <c r="CA19" i="6"/>
  <c r="BS20" i="6"/>
  <c r="CF20" i="6"/>
  <c r="BQ20" i="6"/>
  <c r="CD20" i="6"/>
  <c r="BX21" i="6"/>
  <c r="BV21" i="6"/>
  <c r="BY21" i="6"/>
  <c r="BP19" i="6"/>
  <c r="CD19" i="6"/>
  <c r="AG23" i="6"/>
  <c r="BR19" i="6"/>
  <c r="BX19" i="6"/>
  <c r="CD21" i="6"/>
  <c r="BY19" i="6"/>
  <c r="AO23" i="6"/>
  <c r="BQ19" i="6"/>
  <c r="CA20" i="6"/>
  <c r="BP21" i="6"/>
  <c r="AK23" i="6"/>
  <c r="BY20" i="6"/>
  <c r="BS21" i="6"/>
  <c r="BQ21" i="6"/>
  <c r="BU21" i="6"/>
  <c r="BS19" i="6"/>
  <c r="BR21" i="6"/>
  <c r="AA23" i="6"/>
  <c r="AE23" i="6"/>
  <c r="Z23" i="6"/>
  <c r="CE21" i="6"/>
  <c r="CF19" i="6"/>
  <c r="BP20" i="6"/>
  <c r="CC19" i="6"/>
  <c r="BR20" i="6"/>
  <c r="AB23" i="6"/>
  <c r="AM23" i="6"/>
  <c r="AD23" i="6"/>
  <c r="CC21" i="6"/>
  <c r="CG19" i="6"/>
  <c r="BW19" i="6"/>
  <c r="CB19" i="6"/>
  <c r="BX20" i="6"/>
  <c r="BT21" i="6"/>
  <c r="BV20" i="6"/>
  <c r="CB21" i="6"/>
  <c r="BV19" i="6"/>
  <c r="AI23" i="6"/>
  <c r="AF23" i="6"/>
  <c r="AH23" i="6"/>
  <c r="BW20" i="6"/>
  <c r="BT20" i="6"/>
  <c r="BU20" i="6"/>
  <c r="CF21" i="6"/>
  <c r="BU19" i="6"/>
  <c r="BZ21" i="6"/>
  <c r="CE19" i="6"/>
  <c r="AJ23" i="6"/>
  <c r="AN23" i="6"/>
  <c r="AL23" i="6"/>
  <c r="BT19" i="6"/>
  <c r="CE20" i="6"/>
  <c r="CG20" i="6"/>
  <c r="BW21" i="6"/>
  <c r="AC23" i="6"/>
  <c r="CG21" i="6"/>
  <c r="CA21" i="6"/>
  <c r="CC20" i="6"/>
  <c r="BZ19" i="6"/>
  <c r="AQ23" i="6"/>
  <c r="AP23" i="6"/>
  <c r="BZ20" i="6"/>
  <c r="CO22" i="6"/>
  <c r="AR24" i="6"/>
  <c r="AS24" i="6" s="1"/>
  <c r="BN24" i="6"/>
  <c r="W25" i="6"/>
  <c r="Z24" i="6" a="1"/>
  <c r="AH24" i="6" a="1"/>
  <c r="AA58" i="26" a="1"/>
  <c r="AO58" i="26" a="1"/>
  <c r="AF24" i="6" a="1"/>
  <c r="AN24" i="6" a="1"/>
  <c r="AB24" i="6" a="1"/>
  <c r="AH58" i="26" a="1"/>
  <c r="AD24" i="6" a="1"/>
  <c r="AK24" i="6" a="1"/>
  <c r="AE58" i="26" a="1"/>
  <c r="AK58" i="26" a="1"/>
  <c r="AP58" i="26" a="1"/>
  <c r="AA24" i="6" a="1"/>
  <c r="AN58" i="26" a="1"/>
  <c r="AM58" i="26" a="1"/>
  <c r="AG58" i="26" a="1"/>
  <c r="AF58" i="26" a="1"/>
  <c r="AJ58" i="26" a="1"/>
  <c r="AJ24" i="6" a="1"/>
  <c r="AQ24" i="6" a="1"/>
  <c r="Z58" i="26" a="1"/>
  <c r="AL58" i="26" a="1"/>
  <c r="AG24" i="6" a="1"/>
  <c r="AI24" i="6" a="1"/>
  <c r="AQ58" i="26" a="1"/>
  <c r="AP24" i="6" a="1"/>
  <c r="AD58" i="26" a="1"/>
  <c r="AI58" i="26" a="1"/>
  <c r="AC58" i="26" a="1"/>
  <c r="AE24" i="6" a="1"/>
  <c r="AL24" i="6" a="1"/>
  <c r="AC24" i="6" a="1"/>
  <c r="AM24" i="6" a="1"/>
  <c r="AO24" i="6" a="1"/>
  <c r="AB58" i="26" a="1"/>
  <c r="AZ55" i="26" l="1"/>
  <c r="BJ57" i="26"/>
  <c r="AX57" i="26"/>
  <c r="BE55" i="26"/>
  <c r="BB56" i="26"/>
  <c r="BC56" i="26"/>
  <c r="AD58" i="26"/>
  <c r="AK58" i="26"/>
  <c r="AA58" i="26"/>
  <c r="AF58" i="26"/>
  <c r="AE58" i="26"/>
  <c r="AJ58" i="26"/>
  <c r="AB58" i="26"/>
  <c r="AI58" i="26"/>
  <c r="AN58" i="26"/>
  <c r="AL58" i="26"/>
  <c r="AM58" i="26"/>
  <c r="AO58" i="26"/>
  <c r="Z58" i="26"/>
  <c r="AQ58" i="26"/>
  <c r="AC58" i="26"/>
  <c r="AH58" i="26"/>
  <c r="AP58" i="26"/>
  <c r="AG58" i="26"/>
  <c r="AY55" i="26"/>
  <c r="BH56" i="26"/>
  <c r="BA56" i="26"/>
  <c r="BI55" i="26"/>
  <c r="BM56" i="26"/>
  <c r="BN59" i="26"/>
  <c r="W60" i="26"/>
  <c r="AR59" i="26"/>
  <c r="AS59" i="26" s="1"/>
  <c r="BD57" i="26"/>
  <c r="BK57" i="26"/>
  <c r="BC55" i="26"/>
  <c r="BG55" i="26"/>
  <c r="CQ55" i="26"/>
  <c r="BH55" i="26"/>
  <c r="BK56" i="26"/>
  <c r="BE57" i="26"/>
  <c r="BC57" i="26"/>
  <c r="BD55" i="26"/>
  <c r="BJ55" i="26"/>
  <c r="AV56" i="26"/>
  <c r="BM55" i="26"/>
  <c r="BB55" i="26"/>
  <c r="AZ57" i="26"/>
  <c r="BG57" i="26"/>
  <c r="AY56" i="26"/>
  <c r="BD56" i="26"/>
  <c r="BF55" i="26"/>
  <c r="BJ56" i="26"/>
  <c r="AZ56" i="26"/>
  <c r="BK55" i="26"/>
  <c r="BF57" i="26"/>
  <c r="BM57" i="26"/>
  <c r="AV55" i="26"/>
  <c r="BG56" i="26"/>
  <c r="BI56" i="26"/>
  <c r="BA55" i="26"/>
  <c r="AS58" i="26"/>
  <c r="CI58" i="26" s="1"/>
  <c r="CH58" i="26"/>
  <c r="AX56" i="26"/>
  <c r="BA57" i="26"/>
  <c r="BL57" i="26"/>
  <c r="CP55" i="26"/>
  <c r="BH57" i="26"/>
  <c r="AV57" i="26"/>
  <c r="BL55" i="26"/>
  <c r="AW55" i="26"/>
  <c r="AY57" i="26"/>
  <c r="BE56" i="26"/>
  <c r="AW56" i="26"/>
  <c r="BF56" i="26"/>
  <c r="BL56" i="26"/>
  <c r="AX55" i="26"/>
  <c r="BI57" i="26"/>
  <c r="BB57" i="26"/>
  <c r="AW57" i="26"/>
  <c r="AL24" i="6"/>
  <c r="AB24" i="6"/>
  <c r="AO24" i="6"/>
  <c r="AA24" i="6"/>
  <c r="AJ24" i="6"/>
  <c r="AE24" i="6"/>
  <c r="AN24" i="6"/>
  <c r="AH24" i="6"/>
  <c r="AI24" i="6"/>
  <c r="AM24" i="6"/>
  <c r="AC24" i="6"/>
  <c r="Z24" i="6"/>
  <c r="AG24" i="6"/>
  <c r="AF24" i="6"/>
  <c r="AP24" i="6"/>
  <c r="AQ24" i="6"/>
  <c r="AD24" i="6"/>
  <c r="AK24" i="6"/>
  <c r="AR25" i="6"/>
  <c r="W26" i="6"/>
  <c r="BN25" i="6"/>
  <c r="CL19" i="6"/>
  <c r="CM19" i="6" s="1"/>
  <c r="AF59" i="26" a="1"/>
  <c r="AB25" i="6" a="1"/>
  <c r="BZ56" i="26" a="1"/>
  <c r="AM25" i="6" a="1"/>
  <c r="BW57" i="26" a="1"/>
  <c r="AH25" i="6" a="1"/>
  <c r="BX55" i="26" a="1"/>
  <c r="BW55" i="26" a="1"/>
  <c r="BP55" i="26" a="1"/>
  <c r="BV55" i="26" a="1"/>
  <c r="AA25" i="6" a="1"/>
  <c r="Z25" i="6" a="1"/>
  <c r="CA55" i="26" a="1"/>
  <c r="AN25" i="6" a="1"/>
  <c r="BR56" i="26" a="1"/>
  <c r="CB57" i="26" a="1"/>
  <c r="BW56" i="26" a="1"/>
  <c r="BV57" i="26" a="1"/>
  <c r="AL25" i="6" a="1"/>
  <c r="CD55" i="26" a="1"/>
  <c r="BP57" i="26" a="1"/>
  <c r="CE55" i="26" a="1"/>
  <c r="AG59" i="26" a="1"/>
  <c r="CF57" i="26" a="1"/>
  <c r="AI59" i="26" a="1"/>
  <c r="AE25" i="6" a="1"/>
  <c r="CB55" i="26" a="1"/>
  <c r="BT57" i="26" a="1"/>
  <c r="AK59" i="26" a="1"/>
  <c r="AO25" i="6" a="1"/>
  <c r="Z59" i="26" a="1"/>
  <c r="CC55" i="26" a="1"/>
  <c r="AO59" i="26" a="1"/>
  <c r="AM59" i="26" a="1"/>
  <c r="BX57" i="26" a="1"/>
  <c r="AP59" i="26" a="1"/>
  <c r="AC25" i="6" a="1"/>
  <c r="BS56" i="26" a="1"/>
  <c r="AQ25" i="6" a="1"/>
  <c r="AE59" i="26" a="1"/>
  <c r="AD59" i="26" a="1"/>
  <c r="AD25" i="6" a="1"/>
  <c r="BR57" i="26" a="1"/>
  <c r="BR55" i="26" a="1"/>
  <c r="BQ56" i="26" a="1"/>
  <c r="BV56" i="26" a="1"/>
  <c r="BY55" i="26" a="1"/>
  <c r="AB59" i="26" a="1"/>
  <c r="AN59" i="26" a="1"/>
  <c r="BX56" i="26" a="1"/>
  <c r="CE57" i="26" a="1"/>
  <c r="CB56" i="26" a="1"/>
  <c r="AA59" i="26" a="1"/>
  <c r="AG25" i="6" a="1"/>
  <c r="BT55" i="26" a="1"/>
  <c r="BU56" i="26" a="1"/>
  <c r="CD57" i="26" a="1"/>
  <c r="CF56" i="26" a="1"/>
  <c r="AH59" i="26" a="1"/>
  <c r="CF55" i="26" a="1"/>
  <c r="BZ57" i="26" a="1"/>
  <c r="AQ59" i="26" a="1"/>
  <c r="BS57" i="26" a="1"/>
  <c r="AI25" i="6" a="1"/>
  <c r="CD56" i="26" a="1"/>
  <c r="CA56" i="26" a="1"/>
  <c r="BU55" i="26" a="1"/>
  <c r="AC59" i="26" a="1"/>
  <c r="AL59" i="26" a="1"/>
  <c r="AP25" i="6" a="1"/>
  <c r="AJ59" i="26" a="1"/>
  <c r="AF25" i="6" a="1"/>
  <c r="AK25" i="6" a="1"/>
  <c r="BP56" i="26" a="1"/>
  <c r="AJ25" i="6" a="1"/>
  <c r="BZ55" i="26" a="1"/>
  <c r="BS55" i="26" a="1"/>
  <c r="CC56" i="26" a="1"/>
  <c r="BQ55" i="26" a="1"/>
  <c r="CG56" i="26" a="1"/>
  <c r="CC57" i="26" a="1"/>
  <c r="BY57" i="26" a="1"/>
  <c r="CG57" i="26" a="1"/>
  <c r="BT56" i="26" a="1"/>
  <c r="BU57" i="26" a="1"/>
  <c r="CG55" i="26" a="1"/>
  <c r="CE56" i="26" a="1"/>
  <c r="CA57" i="26" a="1"/>
  <c r="BY56" i="26" a="1"/>
  <c r="BQ57" i="26" a="1"/>
  <c r="BT55" i="26" l="1"/>
  <c r="CD57" i="26"/>
  <c r="BY55" i="26"/>
  <c r="BR57" i="26"/>
  <c r="CR55" i="26"/>
  <c r="BW56" i="26"/>
  <c r="BV56" i="26"/>
  <c r="CG55" i="26"/>
  <c r="BR55" i="26"/>
  <c r="BP57" i="26"/>
  <c r="CE55" i="26"/>
  <c r="BV55" i="26"/>
  <c r="CB55" i="26"/>
  <c r="AB59" i="26"/>
  <c r="Z59" i="26"/>
  <c r="AM59" i="26"/>
  <c r="CF56" i="26"/>
  <c r="BZ56" i="26"/>
  <c r="BU55" i="26"/>
  <c r="CD56" i="26"/>
  <c r="BP56" i="26"/>
  <c r="CA55" i="26"/>
  <c r="AF59" i="26"/>
  <c r="AH59" i="26"/>
  <c r="BT56" i="26"/>
  <c r="AD59" i="26"/>
  <c r="BQ56" i="26"/>
  <c r="CF57" i="26"/>
  <c r="CC56" i="26"/>
  <c r="BZ55" i="26"/>
  <c r="CD55" i="26"/>
  <c r="BW55" i="26"/>
  <c r="AC59" i="26"/>
  <c r="AL59" i="26"/>
  <c r="CG56" i="26"/>
  <c r="BY56" i="26"/>
  <c r="BU57" i="26"/>
  <c r="CA56" i="26"/>
  <c r="BX56" i="26"/>
  <c r="BX55" i="26"/>
  <c r="CE57" i="26"/>
  <c r="AG59" i="26"/>
  <c r="AP59" i="26"/>
  <c r="CC55" i="26"/>
  <c r="AQ59" i="26"/>
  <c r="BS57" i="26"/>
  <c r="BR56" i="26"/>
  <c r="BP55" i="26"/>
  <c r="BS56" i="26"/>
  <c r="BW57" i="26"/>
  <c r="BX57" i="26"/>
  <c r="AK59" i="26"/>
  <c r="AA59" i="26"/>
  <c r="BU56" i="26"/>
  <c r="CB57" i="26"/>
  <c r="BQ57" i="26"/>
  <c r="BV57" i="26"/>
  <c r="BQ55" i="26"/>
  <c r="CG57" i="26"/>
  <c r="CA57" i="26"/>
  <c r="BY57" i="26"/>
  <c r="AN59" i="26"/>
  <c r="AO59" i="26"/>
  <c r="AE59" i="26"/>
  <c r="CB56" i="26"/>
  <c r="CC57" i="26"/>
  <c r="CF55" i="26"/>
  <c r="BZ57" i="26"/>
  <c r="BT57" i="26"/>
  <c r="CE56" i="26"/>
  <c r="AJ59" i="26"/>
  <c r="AI59" i="26"/>
  <c r="BS55" i="26"/>
  <c r="CO58" i="26"/>
  <c r="W61" i="26"/>
  <c r="BN60" i="26"/>
  <c r="AR60" i="26"/>
  <c r="AS60" i="26" s="1"/>
  <c r="BJ23" i="6"/>
  <c r="BC24" i="6"/>
  <c r="AX23" i="6"/>
  <c r="BJ22" i="6"/>
  <c r="BM24" i="6"/>
  <c r="BD24" i="6"/>
  <c r="BF22" i="6"/>
  <c r="BE23" i="6"/>
  <c r="BM22" i="6"/>
  <c r="BB23" i="6"/>
  <c r="BL23" i="6"/>
  <c r="BF24" i="6"/>
  <c r="BF23" i="6"/>
  <c r="AM25" i="6"/>
  <c r="AI25" i="6"/>
  <c r="AF25" i="6"/>
  <c r="AA25" i="6"/>
  <c r="AB25" i="6"/>
  <c r="AQ25" i="6"/>
  <c r="AG25" i="6"/>
  <c r="AJ25" i="6"/>
  <c r="AK25" i="6"/>
  <c r="AD25" i="6"/>
  <c r="Z25" i="6"/>
  <c r="AC25" i="6"/>
  <c r="AN25" i="6"/>
  <c r="AL25" i="6"/>
  <c r="AH25" i="6"/>
  <c r="AO25" i="6"/>
  <c r="AE25" i="6"/>
  <c r="AP25" i="6"/>
  <c r="AY23" i="6"/>
  <c r="AV22" i="6"/>
  <c r="BH23" i="6"/>
  <c r="BE22" i="6"/>
  <c r="BL24" i="6"/>
  <c r="BJ24" i="6"/>
  <c r="BA22" i="6"/>
  <c r="BH22" i="6"/>
  <c r="AW22" i="6"/>
  <c r="AZ23" i="6"/>
  <c r="BB24" i="6"/>
  <c r="BA24" i="6"/>
  <c r="BB22" i="6"/>
  <c r="BK22" i="6"/>
  <c r="AY22" i="6"/>
  <c r="BI22" i="6"/>
  <c r="BD22" i="6"/>
  <c r="W27" i="6"/>
  <c r="BN26" i="6"/>
  <c r="AR26" i="6"/>
  <c r="AS26" i="6" s="1"/>
  <c r="CH25" i="6"/>
  <c r="AS25" i="6"/>
  <c r="CI25" i="6" s="1"/>
  <c r="AV24" i="6"/>
  <c r="AZ22" i="6"/>
  <c r="AW24" i="6"/>
  <c r="BL22" i="6"/>
  <c r="BM23" i="6"/>
  <c r="BG22" i="6"/>
  <c r="BG23" i="6"/>
  <c r="AX22" i="6"/>
  <c r="CP22" i="6"/>
  <c r="AY24" i="6"/>
  <c r="BK24" i="6"/>
  <c r="BC22" i="6"/>
  <c r="BC23" i="6"/>
  <c r="BA23" i="6"/>
  <c r="CQ22" i="6"/>
  <c r="BG24" i="6"/>
  <c r="BI24" i="6"/>
  <c r="AX24" i="6"/>
  <c r="BK23" i="6"/>
  <c r="BD23" i="6"/>
  <c r="AW23" i="6"/>
  <c r="BI23" i="6"/>
  <c r="AV23" i="6"/>
  <c r="AZ24" i="6"/>
  <c r="BE24" i="6"/>
  <c r="BH24" i="6"/>
  <c r="BR22" i="6" a="1"/>
  <c r="AO60" i="26" a="1"/>
  <c r="CB22" i="6" a="1"/>
  <c r="BQ22" i="6" a="1"/>
  <c r="CE22" i="6" a="1"/>
  <c r="AF26" i="6" a="1"/>
  <c r="AL26" i="6" a="1"/>
  <c r="CA23" i="6" a="1"/>
  <c r="AD26" i="6" a="1"/>
  <c r="AA26" i="6" a="1"/>
  <c r="CC22" i="6" a="1"/>
  <c r="BS24" i="6" a="1"/>
  <c r="CF24" i="6" a="1"/>
  <c r="BQ24" i="6" a="1"/>
  <c r="BS22" i="6" a="1"/>
  <c r="AC60" i="26" a="1"/>
  <c r="AM60" i="26" a="1"/>
  <c r="AH60" i="26" a="1"/>
  <c r="AE60" i="26" a="1"/>
  <c r="CA24" i="6" a="1"/>
  <c r="BS23" i="6" a="1"/>
  <c r="AM26" i="6" a="1"/>
  <c r="BX24" i="6" a="1"/>
  <c r="AH26" i="6" a="1"/>
  <c r="CF22" i="6" a="1"/>
  <c r="AB60" i="26" a="1"/>
  <c r="BX23" i="6" a="1"/>
  <c r="CB24" i="6" a="1"/>
  <c r="CC24" i="6" a="1"/>
  <c r="AC26" i="6" a="1"/>
  <c r="BV22" i="6" a="1"/>
  <c r="AL60" i="26" a="1"/>
  <c r="AB26" i="6" a="1"/>
  <c r="Z26" i="6" a="1"/>
  <c r="BX22" i="6" a="1"/>
  <c r="AD60" i="26" a="1"/>
  <c r="AN60" i="26" a="1"/>
  <c r="AI60" i="26" a="1"/>
  <c r="AG26" i="6" a="1"/>
  <c r="Z60" i="26" a="1"/>
  <c r="BZ22" i="6" a="1"/>
  <c r="CB23" i="6" a="1"/>
  <c r="AK60" i="26" a="1"/>
  <c r="AJ60" i="26" a="1"/>
  <c r="CG24" i="6" a="1"/>
  <c r="BU22" i="6" a="1"/>
  <c r="BY23" i="6" a="1"/>
  <c r="BR24" i="6" a="1"/>
  <c r="AP60" i="26" a="1"/>
  <c r="BP24" i="6" a="1"/>
  <c r="AN26" i="6" a="1"/>
  <c r="BY24" i="6" a="1"/>
  <c r="BP22" i="6" a="1"/>
  <c r="AK26" i="6" a="1"/>
  <c r="AQ26" i="6" a="1"/>
  <c r="CG23" i="6" a="1"/>
  <c r="BZ24" i="6" a="1"/>
  <c r="AP26" i="6" a="1"/>
  <c r="AI26" i="6" a="1"/>
  <c r="AJ26" i="6" a="1"/>
  <c r="AE26" i="6" a="1"/>
  <c r="AF60" i="26" a="1"/>
  <c r="CD24" i="6" a="1"/>
  <c r="CD22" i="6" a="1"/>
  <c r="BT22" i="6" a="1"/>
  <c r="CE24" i="6" a="1"/>
  <c r="AQ60" i="26" a="1"/>
  <c r="BZ23" i="6" a="1"/>
  <c r="BV23" i="6" a="1"/>
  <c r="AA60" i="26" a="1"/>
  <c r="AO26" i="6" a="1"/>
  <c r="AG60" i="26" a="1"/>
  <c r="BP23" i="6" a="1"/>
  <c r="CG22" i="6" a="1"/>
  <c r="BV24" i="6" a="1"/>
  <c r="BU24" i="6" a="1"/>
  <c r="BT24" i="6" a="1"/>
  <c r="BT23" i="6" a="1"/>
  <c r="BW24" i="6" a="1"/>
  <c r="CF23" i="6" a="1"/>
  <c r="BU23" i="6" a="1"/>
  <c r="CD23" i="6" a="1"/>
  <c r="BQ23" i="6" a="1"/>
  <c r="CA22" i="6" a="1"/>
  <c r="CC23" i="6" a="1"/>
  <c r="CE23" i="6" a="1"/>
  <c r="BW22" i="6" a="1"/>
  <c r="BW23" i="6" a="1"/>
  <c r="BY22" i="6" a="1"/>
  <c r="BR23" i="6" a="1"/>
  <c r="AJ60" i="26" l="1"/>
  <c r="AF60" i="26"/>
  <c r="AL60" i="26"/>
  <c r="AN60" i="26"/>
  <c r="AG60" i="26"/>
  <c r="AA60" i="26"/>
  <c r="AK60" i="26"/>
  <c r="AC60" i="26"/>
  <c r="AE60" i="26"/>
  <c r="AO60" i="26"/>
  <c r="AI60" i="26"/>
  <c r="Z60" i="26"/>
  <c r="AP60" i="26"/>
  <c r="AB60" i="26"/>
  <c r="AM60" i="26"/>
  <c r="AD60" i="26"/>
  <c r="AQ60" i="26"/>
  <c r="AH60" i="26"/>
  <c r="AR61" i="26"/>
  <c r="BN61" i="26"/>
  <c r="W62" i="26"/>
  <c r="CL55" i="26"/>
  <c r="CM55" i="26" s="1"/>
  <c r="BR23" i="6"/>
  <c r="BW24" i="6"/>
  <c r="CD23" i="6"/>
  <c r="CF23" i="6"/>
  <c r="CG22" i="6"/>
  <c r="BV23" i="6"/>
  <c r="BY23" i="6"/>
  <c r="BZ22" i="6"/>
  <c r="BX24" i="6"/>
  <c r="BZ23" i="6"/>
  <c r="CG24" i="6"/>
  <c r="BZ24" i="6"/>
  <c r="CD22" i="6"/>
  <c r="BY24" i="6"/>
  <c r="AN26" i="6"/>
  <c r="BR22" i="6"/>
  <c r="BP23" i="6"/>
  <c r="CA23" i="6"/>
  <c r="AG26" i="6"/>
  <c r="BX22" i="6"/>
  <c r="BQ22" i="6"/>
  <c r="BS23" i="6"/>
  <c r="CC23" i="6"/>
  <c r="BU23" i="6"/>
  <c r="CA22" i="6"/>
  <c r="AC26" i="6"/>
  <c r="AO26" i="6"/>
  <c r="CC22" i="6"/>
  <c r="CB22" i="6"/>
  <c r="BP24" i="6"/>
  <c r="BT24" i="6"/>
  <c r="BQ23" i="6"/>
  <c r="BS22" i="6"/>
  <c r="CC24" i="6"/>
  <c r="AL26" i="6"/>
  <c r="BW23" i="6"/>
  <c r="CG23" i="6"/>
  <c r="AK26" i="6"/>
  <c r="BU22" i="6"/>
  <c r="BX23" i="6"/>
  <c r="BW22" i="6"/>
  <c r="CF22" i="6"/>
  <c r="AQ26" i="6"/>
  <c r="AE26" i="6"/>
  <c r="Z26" i="6"/>
  <c r="CE22" i="6"/>
  <c r="CD24" i="6"/>
  <c r="CE23" i="6"/>
  <c r="AD26" i="6"/>
  <c r="BV24" i="6"/>
  <c r="CE24" i="6"/>
  <c r="BQ24" i="6"/>
  <c r="AA26" i="6"/>
  <c r="AM26" i="6"/>
  <c r="BV22" i="6"/>
  <c r="CF24" i="6"/>
  <c r="CB24" i="6"/>
  <c r="BR24" i="6"/>
  <c r="BS24" i="6"/>
  <c r="BT22" i="6"/>
  <c r="AI26" i="6"/>
  <c r="AF26" i="6"/>
  <c r="AH26" i="6"/>
  <c r="BU24" i="6"/>
  <c r="BY22" i="6"/>
  <c r="AB26" i="6"/>
  <c r="CB23" i="6"/>
  <c r="CA24" i="6"/>
  <c r="AJ26" i="6"/>
  <c r="AP26" i="6"/>
  <c r="BT23" i="6"/>
  <c r="BP22" i="6"/>
  <c r="CO25" i="6"/>
  <c r="CR22" i="6"/>
  <c r="AR27" i="6"/>
  <c r="AS27" i="6" s="1"/>
  <c r="BN27" i="6"/>
  <c r="W28" i="6"/>
  <c r="AD61" i="26" a="1"/>
  <c r="AF61" i="26" a="1"/>
  <c r="AB61" i="26" a="1"/>
  <c r="AL61" i="26" a="1"/>
  <c r="AM27" i="6" a="1"/>
  <c r="AK61" i="26" a="1"/>
  <c r="AJ61" i="26" a="1"/>
  <c r="AP27" i="6" a="1"/>
  <c r="Z61" i="26" a="1"/>
  <c r="AH61" i="26" a="1"/>
  <c r="AM61" i="26" a="1"/>
  <c r="AI27" i="6" a="1"/>
  <c r="AI61" i="26" a="1"/>
  <c r="AF27" i="6" a="1"/>
  <c r="AO27" i="6" a="1"/>
  <c r="AD27" i="6" a="1"/>
  <c r="AO61" i="26" a="1"/>
  <c r="Z27" i="6" a="1"/>
  <c r="AH27" i="6" a="1"/>
  <c r="AQ27" i="6" a="1"/>
  <c r="AN61" i="26" a="1"/>
  <c r="AG61" i="26" a="1"/>
  <c r="AG27" i="6" a="1"/>
  <c r="AJ27" i="6" a="1"/>
  <c r="AA27" i="6" a="1"/>
  <c r="AN27" i="6" a="1"/>
  <c r="AK27" i="6" a="1"/>
  <c r="AB27" i="6" a="1"/>
  <c r="AE61" i="26" a="1"/>
  <c r="AA61" i="26" a="1"/>
  <c r="AP61" i="26" a="1"/>
  <c r="AQ61" i="26" a="1"/>
  <c r="AE27" i="6" a="1"/>
  <c r="AL27" i="6" a="1"/>
  <c r="AC61" i="26" a="1"/>
  <c r="AC27" i="6" a="1"/>
  <c r="BB58" i="26" l="1"/>
  <c r="BC58" i="26"/>
  <c r="BF59" i="26"/>
  <c r="BH58" i="26"/>
  <c r="BI60" i="26"/>
  <c r="BJ59" i="26"/>
  <c r="AD61" i="26"/>
  <c r="AA61" i="26"/>
  <c r="AL61" i="26"/>
  <c r="AG61" i="26"/>
  <c r="AI61" i="26"/>
  <c r="AQ61" i="26"/>
  <c r="AP61" i="26"/>
  <c r="AK61" i="26"/>
  <c r="AC61" i="26"/>
  <c r="AB61" i="26"/>
  <c r="AO61" i="26"/>
  <c r="AE61" i="26"/>
  <c r="AF61" i="26"/>
  <c r="AH61" i="26"/>
  <c r="AM61" i="26"/>
  <c r="AJ61" i="26"/>
  <c r="Z61" i="26"/>
  <c r="AN61" i="26"/>
  <c r="BG60" i="26"/>
  <c r="BE59" i="26"/>
  <c r="BC59" i="26"/>
  <c r="BG59" i="26"/>
  <c r="BN62" i="26"/>
  <c r="W63" i="26"/>
  <c r="AR62" i="26"/>
  <c r="AS62" i="26" s="1"/>
  <c r="CH61" i="26"/>
  <c r="AS61" i="26"/>
  <c r="CI61" i="26" s="1"/>
  <c r="BK59" i="26"/>
  <c r="AZ60" i="26"/>
  <c r="AY60" i="26"/>
  <c r="CQ58" i="26"/>
  <c r="AW58" i="26"/>
  <c r="AY58" i="26"/>
  <c r="AX58" i="26"/>
  <c r="AX60" i="26"/>
  <c r="AW60" i="26"/>
  <c r="AY59" i="26"/>
  <c r="BG58" i="26"/>
  <c r="AZ58" i="26"/>
  <c r="BL60" i="26"/>
  <c r="BC60" i="26"/>
  <c r="BI59" i="26"/>
  <c r="BJ58" i="26"/>
  <c r="BK58" i="26"/>
  <c r="BM59" i="26"/>
  <c r="CP58" i="26"/>
  <c r="AV60" i="26"/>
  <c r="BM58" i="26"/>
  <c r="BA58" i="26"/>
  <c r="BJ60" i="26"/>
  <c r="BD59" i="26"/>
  <c r="AV58" i="26"/>
  <c r="BL59" i="26"/>
  <c r="AW59" i="26"/>
  <c r="AX59" i="26"/>
  <c r="BD58" i="26"/>
  <c r="BE60" i="26"/>
  <c r="BH60" i="26"/>
  <c r="AZ59" i="26"/>
  <c r="BL58" i="26"/>
  <c r="BI58" i="26"/>
  <c r="AV59" i="26"/>
  <c r="BD60" i="26"/>
  <c r="BK60" i="26"/>
  <c r="BB60" i="26"/>
  <c r="BA59" i="26"/>
  <c r="BH59" i="26"/>
  <c r="BF58" i="26"/>
  <c r="BE58" i="26"/>
  <c r="BB59" i="26"/>
  <c r="BM60" i="26"/>
  <c r="BA60" i="26"/>
  <c r="BF60" i="26"/>
  <c r="AH27" i="6"/>
  <c r="AM27" i="6"/>
  <c r="AC27" i="6"/>
  <c r="Z27" i="6"/>
  <c r="AP27" i="6"/>
  <c r="AQ27" i="6"/>
  <c r="AG27" i="6"/>
  <c r="AL27" i="6"/>
  <c r="AB27" i="6"/>
  <c r="AO27" i="6"/>
  <c r="AF27" i="6"/>
  <c r="AI27" i="6"/>
  <c r="AD27" i="6"/>
  <c r="AA27" i="6"/>
  <c r="AJ27" i="6"/>
  <c r="AK27" i="6"/>
  <c r="AE27" i="6"/>
  <c r="AN27" i="6"/>
  <c r="AR28" i="6"/>
  <c r="W29" i="6"/>
  <c r="BN28" i="6"/>
  <c r="CL22" i="6"/>
  <c r="CM22" i="6" s="1"/>
  <c r="CA60" i="26" a="1"/>
  <c r="CB59" i="26" a="1"/>
  <c r="BT60" i="26" a="1"/>
  <c r="AP28" i="6" a="1"/>
  <c r="AD62" i="26" a="1"/>
  <c r="AI62" i="26" a="1"/>
  <c r="AH62" i="26" a="1"/>
  <c r="AN62" i="26" a="1"/>
  <c r="AQ62" i="26" a="1"/>
  <c r="AL28" i="6" a="1"/>
  <c r="CD58" i="26" a="1"/>
  <c r="BT58" i="26" a="1"/>
  <c r="AK28" i="6" a="1"/>
  <c r="BX60" i="26" a="1"/>
  <c r="AM62" i="26" a="1"/>
  <c r="Z28" i="6" a="1"/>
  <c r="BS60" i="26" a="1"/>
  <c r="AH28" i="6" a="1"/>
  <c r="CE58" i="26" a="1"/>
  <c r="CC60" i="26" a="1"/>
  <c r="Z62" i="26" a="1"/>
  <c r="AQ28" i="6" a="1"/>
  <c r="BZ59" i="26" a="1"/>
  <c r="CB58" i="26" a="1"/>
  <c r="BS59" i="26" a="1"/>
  <c r="BT59" i="26" a="1"/>
  <c r="BW59" i="26" a="1"/>
  <c r="CG60" i="26" a="1"/>
  <c r="BP58" i="26" a="1"/>
  <c r="AA62" i="26" a="1"/>
  <c r="BX59" i="26" a="1"/>
  <c r="BW58" i="26" a="1"/>
  <c r="AE28" i="6" a="1"/>
  <c r="BU60" i="26" a="1"/>
  <c r="BR60" i="26" a="1"/>
  <c r="BV59" i="26" a="1"/>
  <c r="CF60" i="26" a="1"/>
  <c r="CF58" i="26" a="1"/>
  <c r="AM28" i="6" a="1"/>
  <c r="BQ60" i="26" a="1"/>
  <c r="AB62" i="26" a="1"/>
  <c r="CC58" i="26" a="1"/>
  <c r="AP62" i="26" a="1"/>
  <c r="AF28" i="6" a="1"/>
  <c r="AI28" i="6" a="1"/>
  <c r="AG28" i="6" a="1"/>
  <c r="AE62" i="26" a="1"/>
  <c r="BV58" i="26" a="1"/>
  <c r="BP60" i="26" a="1"/>
  <c r="AC28" i="6" a="1"/>
  <c r="CG59" i="26" a="1"/>
  <c r="AB28" i="6" a="1"/>
  <c r="BY59" i="26" a="1"/>
  <c r="AJ62" i="26" a="1"/>
  <c r="BP59" i="26" a="1"/>
  <c r="AL62" i="26" a="1"/>
  <c r="AF62" i="26" a="1"/>
  <c r="AO28" i="6" a="1"/>
  <c r="BY58" i="26" a="1"/>
  <c r="BR59" i="26" a="1"/>
  <c r="AD28" i="6" a="1"/>
  <c r="CA59" i="26" a="1"/>
  <c r="BQ58" i="26" a="1"/>
  <c r="CF59" i="26" a="1"/>
  <c r="AC62" i="26" a="1"/>
  <c r="BQ59" i="26" a="1"/>
  <c r="AJ28" i="6" a="1"/>
  <c r="AO62" i="26" a="1"/>
  <c r="CA58" i="26" a="1"/>
  <c r="AK62" i="26" a="1"/>
  <c r="AA28" i="6" a="1"/>
  <c r="AG62" i="26" a="1"/>
  <c r="CE59" i="26" a="1"/>
  <c r="AN28" i="6" a="1"/>
  <c r="BZ58" i="26" a="1"/>
  <c r="BS58" i="26" a="1"/>
  <c r="CD59" i="26" a="1"/>
  <c r="BU58" i="26" a="1"/>
  <c r="BZ60" i="26" a="1"/>
  <c r="CD60" i="26" a="1"/>
  <c r="CG58" i="26" a="1"/>
  <c r="BW60" i="26" a="1"/>
  <c r="BV60" i="26" a="1"/>
  <c r="CC59" i="26" a="1"/>
  <c r="BX58" i="26" a="1"/>
  <c r="BY60" i="26" a="1"/>
  <c r="BR58" i="26" a="1"/>
  <c r="BU59" i="26" a="1"/>
  <c r="CE60" i="26" a="1"/>
  <c r="CB60" i="26" a="1"/>
  <c r="BW58" i="26" l="1"/>
  <c r="BV58" i="26"/>
  <c r="BZ59" i="26"/>
  <c r="CB58" i="26"/>
  <c r="CD59" i="26"/>
  <c r="CC60" i="26"/>
  <c r="CC58" i="26"/>
  <c r="BV59" i="26"/>
  <c r="BP59" i="26"/>
  <c r="BQ59" i="26"/>
  <c r="CA58" i="26"/>
  <c r="BS60" i="26"/>
  <c r="AO62" i="26"/>
  <c r="AI62" i="26"/>
  <c r="BY58" i="26"/>
  <c r="BZ58" i="26"/>
  <c r="CF58" i="26"/>
  <c r="BP58" i="26"/>
  <c r="CE58" i="26"/>
  <c r="BQ60" i="26"/>
  <c r="CE59" i="26"/>
  <c r="AG62" i="26"/>
  <c r="AD62" i="26"/>
  <c r="AQ62" i="26"/>
  <c r="CG59" i="26"/>
  <c r="AM62" i="26"/>
  <c r="BT59" i="26"/>
  <c r="BX59" i="26"/>
  <c r="CD58" i="26"/>
  <c r="BR60" i="26"/>
  <c r="AB62" i="26"/>
  <c r="AH62" i="26"/>
  <c r="CF59" i="26"/>
  <c r="AC62" i="26"/>
  <c r="CB59" i="26"/>
  <c r="BU59" i="26"/>
  <c r="CB60" i="26"/>
  <c r="CD60" i="26"/>
  <c r="CC59" i="26"/>
  <c r="BR58" i="26"/>
  <c r="AF62" i="26"/>
  <c r="AL62" i="26"/>
  <c r="CA59" i="26"/>
  <c r="BT60" i="26"/>
  <c r="Z62" i="26"/>
  <c r="BZ60" i="26"/>
  <c r="BV60" i="26"/>
  <c r="BY60" i="26"/>
  <c r="BU58" i="26"/>
  <c r="BW60" i="26"/>
  <c r="BS58" i="26"/>
  <c r="AJ62" i="26"/>
  <c r="AP62" i="26"/>
  <c r="BW59" i="26"/>
  <c r="BS59" i="26"/>
  <c r="BU60" i="26"/>
  <c r="CE60" i="26"/>
  <c r="BX58" i="26"/>
  <c r="CG58" i="26"/>
  <c r="CF60" i="26"/>
  <c r="BQ58" i="26"/>
  <c r="AN62" i="26"/>
  <c r="AA62" i="26"/>
  <c r="BY59" i="26"/>
  <c r="CG60" i="26"/>
  <c r="BX60" i="26"/>
  <c r="BR59" i="26"/>
  <c r="BP60" i="26"/>
  <c r="BT58" i="26"/>
  <c r="AK62" i="26"/>
  <c r="AE62" i="26"/>
  <c r="CA60" i="26"/>
  <c r="BN63" i="26"/>
  <c r="W64" i="26"/>
  <c r="AR63" i="26"/>
  <c r="AS63" i="26" s="1"/>
  <c r="CO61" i="26"/>
  <c r="CR58" i="26"/>
  <c r="BG27" i="6"/>
  <c r="BH27" i="6"/>
  <c r="BH25" i="6"/>
  <c r="BK26" i="6"/>
  <c r="BD25" i="6"/>
  <c r="BE25" i="6"/>
  <c r="AX25" i="6"/>
  <c r="AK28" i="6"/>
  <c r="AP28" i="6"/>
  <c r="AD28" i="6"/>
  <c r="AB28" i="6"/>
  <c r="AI28" i="6"/>
  <c r="AL28" i="6"/>
  <c r="AF28" i="6"/>
  <c r="AO28" i="6"/>
  <c r="AQ28" i="6"/>
  <c r="AE28" i="6"/>
  <c r="AJ28" i="6"/>
  <c r="Z28" i="6"/>
  <c r="AM28" i="6"/>
  <c r="AN28" i="6"/>
  <c r="AA28" i="6"/>
  <c r="AC28" i="6"/>
  <c r="AH28" i="6"/>
  <c r="AG28" i="6"/>
  <c r="AY25" i="6"/>
  <c r="W30" i="6"/>
  <c r="BN29" i="6"/>
  <c r="AR29" i="6"/>
  <c r="AS29" i="6" s="1"/>
  <c r="BL25" i="6"/>
  <c r="BH26" i="6"/>
  <c r="AW25" i="6"/>
  <c r="BF27" i="6"/>
  <c r="BC27" i="6"/>
  <c r="BG26" i="6"/>
  <c r="AZ25" i="6"/>
  <c r="AZ26" i="6"/>
  <c r="BM26" i="6"/>
  <c r="AV26" i="6"/>
  <c r="AW27" i="6"/>
  <c r="BM27" i="6"/>
  <c r="BI26" i="6"/>
  <c r="BJ26" i="6"/>
  <c r="CQ25" i="6"/>
  <c r="BC25" i="6"/>
  <c r="BE26" i="6"/>
  <c r="AZ27" i="6"/>
  <c r="BL27" i="6"/>
  <c r="BB26" i="6"/>
  <c r="BD26" i="6"/>
  <c r="BK25" i="6"/>
  <c r="BJ25" i="6"/>
  <c r="CP25" i="6"/>
  <c r="BE27" i="6"/>
  <c r="AV27" i="6"/>
  <c r="BL26" i="6"/>
  <c r="AV25" i="6"/>
  <c r="BG25" i="6"/>
  <c r="AW26" i="6"/>
  <c r="BM25" i="6"/>
  <c r="BB27" i="6"/>
  <c r="AY27" i="6"/>
  <c r="BB25" i="6"/>
  <c r="BI25" i="6"/>
  <c r="CH28" i="6"/>
  <c r="AS28" i="6"/>
  <c r="CI28" i="6" s="1"/>
  <c r="AY26" i="6"/>
  <c r="BF26" i="6"/>
  <c r="BJ27" i="6"/>
  <c r="BK27" i="6"/>
  <c r="BI27" i="6"/>
  <c r="BA25" i="6"/>
  <c r="AX26" i="6"/>
  <c r="BF25" i="6"/>
  <c r="BC26" i="6"/>
  <c r="BA26" i="6"/>
  <c r="BA27" i="6"/>
  <c r="AX27" i="6"/>
  <c r="BD27" i="6"/>
  <c r="AQ29" i="6" a="1"/>
  <c r="AD63" i="26" a="1"/>
  <c r="CE26" i="6" a="1"/>
  <c r="BY25" i="6" a="1"/>
  <c r="CB26" i="6" a="1"/>
  <c r="AH29" i="6" a="1"/>
  <c r="AN63" i="26" a="1"/>
  <c r="BT25" i="6" a="1"/>
  <c r="BU25" i="6" a="1"/>
  <c r="BZ26" i="6" a="1"/>
  <c r="AC63" i="26" a="1"/>
  <c r="AP63" i="26" a="1"/>
  <c r="BU26" i="6" a="1"/>
  <c r="AD29" i="6" a="1"/>
  <c r="BQ25" i="6" a="1"/>
  <c r="AQ63" i="26" a="1"/>
  <c r="BZ25" i="6" a="1"/>
  <c r="BW27" i="6" a="1"/>
  <c r="BW25" i="6" a="1"/>
  <c r="CD25" i="6" a="1"/>
  <c r="AJ63" i="26" a="1"/>
  <c r="BT27" i="6" a="1"/>
  <c r="AO63" i="26" a="1"/>
  <c r="AG29" i="6" a="1"/>
  <c r="AF29" i="6" a="1"/>
  <c r="AE29" i="6" a="1"/>
  <c r="AB63" i="26" a="1"/>
  <c r="AP29" i="6" a="1"/>
  <c r="CF27" i="6" a="1"/>
  <c r="BT26" i="6" a="1"/>
  <c r="AB29" i="6" a="1"/>
  <c r="AM63" i="26" a="1"/>
  <c r="BY27" i="6" a="1"/>
  <c r="AG63" i="26" a="1"/>
  <c r="CC27" i="6" a="1"/>
  <c r="BR27" i="6" a="1"/>
  <c r="AI29" i="6" a="1"/>
  <c r="AK29" i="6" a="1"/>
  <c r="BR25" i="6" a="1"/>
  <c r="BS27" i="6" a="1"/>
  <c r="AM29" i="6" a="1"/>
  <c r="Z29" i="6" a="1"/>
  <c r="BV25" i="6" a="1"/>
  <c r="AL29" i="6" a="1"/>
  <c r="AL63" i="26" a="1"/>
  <c r="CE27" i="6" a="1"/>
  <c r="AN29" i="6" a="1"/>
  <c r="BQ27" i="6" a="1"/>
  <c r="CF26" i="6" a="1"/>
  <c r="AA29" i="6" a="1"/>
  <c r="BV27" i="6" a="1"/>
  <c r="CA27" i="6" a="1"/>
  <c r="CD27" i="6" a="1"/>
  <c r="CG26" i="6" a="1"/>
  <c r="CG27" i="6" a="1"/>
  <c r="CG25" i="6" a="1"/>
  <c r="Z63" i="26" a="1"/>
  <c r="AK63" i="26" a="1"/>
  <c r="AA63" i="26" a="1"/>
  <c r="AO29" i="6" a="1"/>
  <c r="BP26" i="6" a="1"/>
  <c r="AF63" i="26" a="1"/>
  <c r="AE63" i="26" a="1"/>
  <c r="CC25" i="6" a="1"/>
  <c r="BY26" i="6" a="1"/>
  <c r="AJ29" i="6" a="1"/>
  <c r="BP27" i="6" a="1"/>
  <c r="AH63" i="26" a="1"/>
  <c r="AI63" i="26" a="1"/>
  <c r="AC29" i="6" a="1"/>
  <c r="BX26" i="6" a="1"/>
  <c r="CF25" i="6" a="1"/>
  <c r="BX27" i="6" a="1"/>
  <c r="BX25" i="6" a="1"/>
  <c r="BU27" i="6" a="1"/>
  <c r="BP25" i="6" a="1"/>
  <c r="CB27" i="6" a="1"/>
  <c r="CB25" i="6" a="1"/>
  <c r="BS26" i="6" a="1"/>
  <c r="BR26" i="6" a="1"/>
  <c r="CA25" i="6" a="1"/>
  <c r="CD26" i="6" a="1"/>
  <c r="BV26" i="6" a="1"/>
  <c r="BS25" i="6" a="1"/>
  <c r="CA26" i="6" a="1"/>
  <c r="BW26" i="6" a="1"/>
  <c r="BZ27" i="6" a="1"/>
  <c r="CE25" i="6" a="1"/>
  <c r="CC26" i="6" a="1"/>
  <c r="BQ26" i="6" a="1"/>
  <c r="AJ63" i="26" l="1"/>
  <c r="AK63" i="26"/>
  <c r="AA63" i="26"/>
  <c r="AN63" i="26"/>
  <c r="Z63" i="26"/>
  <c r="AI63" i="26"/>
  <c r="AE63" i="26"/>
  <c r="AB63" i="26"/>
  <c r="AD63" i="26"/>
  <c r="AM63" i="26"/>
  <c r="AH63" i="26"/>
  <c r="AQ63" i="26"/>
  <c r="AF63" i="26"/>
  <c r="AL63" i="26"/>
  <c r="AO63" i="26"/>
  <c r="AC63" i="26"/>
  <c r="AP63" i="26"/>
  <c r="AG63" i="26"/>
  <c r="CL58" i="26"/>
  <c r="CM58" i="26" s="1"/>
  <c r="AR64" i="26"/>
  <c r="W65" i="26"/>
  <c r="BN64" i="26"/>
  <c r="CA27" i="6"/>
  <c r="CR25" i="6"/>
  <c r="BR25" i="6"/>
  <c r="BY25" i="6"/>
  <c r="BX25" i="6"/>
  <c r="CE26" i="6"/>
  <c r="CB25" i="6"/>
  <c r="CB27" i="6"/>
  <c r="BV26" i="6"/>
  <c r="BU26" i="6"/>
  <c r="BZ26" i="6"/>
  <c r="BS27" i="6"/>
  <c r="BY27" i="6"/>
  <c r="BY26" i="6"/>
  <c r="CG26" i="6"/>
  <c r="CF25" i="6"/>
  <c r="BW26" i="6"/>
  <c r="BS26" i="6"/>
  <c r="BV27" i="6"/>
  <c r="BW25" i="6"/>
  <c r="BT26" i="6"/>
  <c r="AG29" i="6"/>
  <c r="AC29" i="6"/>
  <c r="Z29" i="6"/>
  <c r="BX27" i="6"/>
  <c r="AQ29" i="6"/>
  <c r="BZ25" i="6"/>
  <c r="CG25" i="6"/>
  <c r="CD25" i="6"/>
  <c r="BT25" i="6"/>
  <c r="AO29" i="6"/>
  <c r="AK29" i="6"/>
  <c r="AD29" i="6"/>
  <c r="CC27" i="6"/>
  <c r="AP29" i="6"/>
  <c r="BR26" i="6"/>
  <c r="BQ26" i="6"/>
  <c r="CE25" i="6"/>
  <c r="CD26" i="6"/>
  <c r="CA26" i="6"/>
  <c r="AA29" i="6"/>
  <c r="AE29" i="6"/>
  <c r="AH29" i="6"/>
  <c r="BZ27" i="6"/>
  <c r="BU25" i="6"/>
  <c r="CA25" i="6"/>
  <c r="BX26" i="6"/>
  <c r="CC26" i="6"/>
  <c r="BW27" i="6"/>
  <c r="AI29" i="6"/>
  <c r="AM29" i="6"/>
  <c r="AL29" i="6"/>
  <c r="BP25" i="6"/>
  <c r="AF29" i="6"/>
  <c r="CE27" i="6"/>
  <c r="CC25" i="6"/>
  <c r="CF26" i="6"/>
  <c r="CF27" i="6"/>
  <c r="BQ27" i="6"/>
  <c r="BQ25" i="6"/>
  <c r="AB29" i="6"/>
  <c r="AN29" i="6"/>
  <c r="BS25" i="6"/>
  <c r="CG27" i="6"/>
  <c r="BR27" i="6"/>
  <c r="BU27" i="6"/>
  <c r="CD27" i="6"/>
  <c r="BV25" i="6"/>
  <c r="BP27" i="6"/>
  <c r="BT27" i="6"/>
  <c r="BP26" i="6"/>
  <c r="CB26" i="6"/>
  <c r="AJ29" i="6"/>
  <c r="AR30" i="6"/>
  <c r="AS30" i="6" s="1"/>
  <c r="BN30" i="6"/>
  <c r="W31" i="6"/>
  <c r="CO28" i="6"/>
  <c r="AH64" i="26" a="1"/>
  <c r="AG64" i="26" a="1"/>
  <c r="AP30" i="6" a="1"/>
  <c r="AF30" i="6" a="1"/>
  <c r="AE30" i="6" a="1"/>
  <c r="AN30" i="6" a="1"/>
  <c r="AE64" i="26" a="1"/>
  <c r="AK30" i="6" a="1"/>
  <c r="AL64" i="26" a="1"/>
  <c r="AL30" i="6" a="1"/>
  <c r="AO64" i="26" a="1"/>
  <c r="AI30" i="6" a="1"/>
  <c r="AN64" i="26" a="1"/>
  <c r="AB64" i="26" a="1"/>
  <c r="AQ30" i="6" a="1"/>
  <c r="AI64" i="26" a="1"/>
  <c r="Z30" i="6" a="1"/>
  <c r="AM64" i="26" a="1"/>
  <c r="AH30" i="6" a="1"/>
  <c r="AQ64" i="26" a="1"/>
  <c r="AA64" i="26" a="1"/>
  <c r="AC64" i="26" a="1"/>
  <c r="AD64" i="26" a="1"/>
  <c r="AJ64" i="26" a="1"/>
  <c r="AJ30" i="6" a="1"/>
  <c r="AC30" i="6" a="1"/>
  <c r="Z64" i="26" a="1"/>
  <c r="AD30" i="6" a="1"/>
  <c r="AB30" i="6" a="1"/>
  <c r="AF64" i="26" a="1"/>
  <c r="AG30" i="6" a="1"/>
  <c r="AA30" i="6" a="1"/>
  <c r="AO30" i="6" a="1"/>
  <c r="AM30" i="6" a="1"/>
  <c r="AK64" i="26" a="1"/>
  <c r="AP64" i="26" a="1"/>
  <c r="BK63" i="26" l="1"/>
  <c r="BL61" i="26"/>
  <c r="BJ61" i="26"/>
  <c r="BD62" i="26"/>
  <c r="AY61" i="26"/>
  <c r="BI62" i="26"/>
  <c r="AA64" i="26"/>
  <c r="AF64" i="26"/>
  <c r="Z64" i="26"/>
  <c r="AN64" i="26"/>
  <c r="AH64" i="26"/>
  <c r="AQ64" i="26"/>
  <c r="AJ64" i="26"/>
  <c r="AD64" i="26"/>
  <c r="AE64" i="26"/>
  <c r="AL64" i="26"/>
  <c r="AI64" i="26"/>
  <c r="AC64" i="26"/>
  <c r="AP64" i="26"/>
  <c r="AM64" i="26"/>
  <c r="AG64" i="26"/>
  <c r="AK64" i="26"/>
  <c r="AB64" i="26"/>
  <c r="AO64" i="26"/>
  <c r="BM62" i="26"/>
  <c r="BF62" i="26"/>
  <c r="BG62" i="26"/>
  <c r="AY63" i="26"/>
  <c r="AX63" i="26"/>
  <c r="BG61" i="26"/>
  <c r="AY62" i="26"/>
  <c r="BK61" i="26"/>
  <c r="BH63" i="26"/>
  <c r="BE63" i="26"/>
  <c r="BA63" i="26"/>
  <c r="CH64" i="26"/>
  <c r="AS64" i="26"/>
  <c r="CI64" i="26" s="1"/>
  <c r="BB61" i="26"/>
  <c r="BH62" i="26"/>
  <c r="BE61" i="26"/>
  <c r="BC61" i="26"/>
  <c r="BB63" i="26"/>
  <c r="AV63" i="26"/>
  <c r="AZ61" i="26"/>
  <c r="AW61" i="26"/>
  <c r="AZ62" i="26"/>
  <c r="BB62" i="26"/>
  <c r="CQ61" i="26"/>
  <c r="BK62" i="26"/>
  <c r="CP61" i="26"/>
  <c r="BM63" i="26"/>
  <c r="BJ63" i="26"/>
  <c r="AX62" i="26"/>
  <c r="AV61" i="26"/>
  <c r="BH61" i="26"/>
  <c r="BF61" i="26"/>
  <c r="BE62" i="26"/>
  <c r="AX61" i="26"/>
  <c r="BD63" i="26"/>
  <c r="AW63" i="26"/>
  <c r="AW62" i="26"/>
  <c r="AR65" i="26"/>
  <c r="AS65" i="26" s="1"/>
  <c r="BN65" i="26"/>
  <c r="W66" i="26"/>
  <c r="BI61" i="26"/>
  <c r="BM61" i="26"/>
  <c r="BD61" i="26"/>
  <c r="BC62" i="26"/>
  <c r="BC63" i="26"/>
  <c r="BI63" i="26"/>
  <c r="BG63" i="26"/>
  <c r="BA62" i="26"/>
  <c r="AV62" i="26"/>
  <c r="BL62" i="26"/>
  <c r="BA61" i="26"/>
  <c r="BJ62" i="26"/>
  <c r="BL63" i="26"/>
  <c r="AZ63" i="26"/>
  <c r="BF63" i="26"/>
  <c r="AA30" i="6"/>
  <c r="AJ30" i="6"/>
  <c r="AF30" i="6"/>
  <c r="AE30" i="6"/>
  <c r="AN30" i="6"/>
  <c r="Z30" i="6"/>
  <c r="AI30" i="6"/>
  <c r="AH30" i="6"/>
  <c r="AM30" i="6"/>
  <c r="AC30" i="6"/>
  <c r="AP30" i="6"/>
  <c r="AQ30" i="6"/>
  <c r="AG30" i="6"/>
  <c r="AD30" i="6"/>
  <c r="AK30" i="6"/>
  <c r="AL30" i="6"/>
  <c r="AB30" i="6"/>
  <c r="AO30" i="6"/>
  <c r="AR31" i="6"/>
  <c r="BN31" i="6"/>
  <c r="W32" i="6"/>
  <c r="CL25" i="6"/>
  <c r="CM25" i="6" s="1"/>
  <c r="AA31" i="6" a="1"/>
  <c r="AD31" i="6" a="1"/>
  <c r="BY63" i="26" a="1"/>
  <c r="AA65" i="26" a="1"/>
  <c r="AG65" i="26" a="1"/>
  <c r="CE62" i="26" a="1"/>
  <c r="AN31" i="6" a="1"/>
  <c r="AF31" i="6" a="1"/>
  <c r="BS63" i="26" a="1"/>
  <c r="CF62" i="26" a="1"/>
  <c r="AH31" i="6" a="1"/>
  <c r="AQ31" i="6" a="1"/>
  <c r="AM65" i="26" a="1"/>
  <c r="AM31" i="6" a="1"/>
  <c r="BQ63" i="26" a="1"/>
  <c r="AF65" i="26" a="1"/>
  <c r="CF61" i="26" a="1"/>
  <c r="BT61" i="26" a="1"/>
  <c r="AJ31" i="6" a="1"/>
  <c r="AL31" i="6" a="1"/>
  <c r="BW62" i="26" a="1"/>
  <c r="AO31" i="6" a="1"/>
  <c r="AH65" i="26" a="1"/>
  <c r="AC65" i="26" a="1"/>
  <c r="BU61" i="26" a="1"/>
  <c r="BP63" i="26" a="1"/>
  <c r="BR61" i="26" a="1"/>
  <c r="AC31" i="6" a="1"/>
  <c r="BV62" i="26" a="1"/>
  <c r="AK31" i="6" a="1"/>
  <c r="CG62" i="26" a="1"/>
  <c r="BX62" i="26" a="1"/>
  <c r="AO65" i="26" a="1"/>
  <c r="CE63" i="26" a="1"/>
  <c r="BY62" i="26" a="1"/>
  <c r="BP62" i="26" a="1"/>
  <c r="Z65" i="26" a="1"/>
  <c r="BX61" i="26" a="1"/>
  <c r="BW61" i="26" a="1"/>
  <c r="AB65" i="26" a="1"/>
  <c r="CG61" i="26" a="1"/>
  <c r="AK65" i="26" a="1"/>
  <c r="AI31" i="6" a="1"/>
  <c r="AP31" i="6" a="1"/>
  <c r="AJ65" i="26" a="1"/>
  <c r="AP65" i="26" a="1"/>
  <c r="CD63" i="26" a="1"/>
  <c r="CD61" i="26" a="1"/>
  <c r="AD65" i="26" a="1"/>
  <c r="BZ62" i="26" a="1"/>
  <c r="AE65" i="26" a="1"/>
  <c r="AQ65" i="26" a="1"/>
  <c r="CC61" i="26" a="1"/>
  <c r="AN65" i="26" a="1"/>
  <c r="AB31" i="6" a="1"/>
  <c r="CA61" i="26" a="1"/>
  <c r="AE31" i="6" a="1"/>
  <c r="CF63" i="26" a="1"/>
  <c r="AI65" i="26" a="1"/>
  <c r="CD62" i="26" a="1"/>
  <c r="BZ63" i="26" a="1"/>
  <c r="CB63" i="26" a="1"/>
  <c r="AL65" i="26" a="1"/>
  <c r="BT63" i="26" a="1"/>
  <c r="Z31" i="6" a="1"/>
  <c r="CG63" i="26" a="1"/>
  <c r="CC63" i="26" a="1"/>
  <c r="BT62" i="26" a="1"/>
  <c r="AG31" i="6" a="1"/>
  <c r="BV63" i="26" a="1"/>
  <c r="BQ62" i="26" a="1"/>
  <c r="CA62" i="26" a="1"/>
  <c r="BU63" i="26" a="1"/>
  <c r="BX63" i="26" a="1"/>
  <c r="BR63" i="26" a="1"/>
  <c r="BQ61" i="26" a="1"/>
  <c r="BW63" i="26" a="1"/>
  <c r="BP61" i="26" a="1"/>
  <c r="BS62" i="26" a="1"/>
  <c r="CB61" i="26" a="1"/>
  <c r="BY61" i="26" a="1"/>
  <c r="BS61" i="26" a="1"/>
  <c r="BR62" i="26" a="1"/>
  <c r="CC62" i="26" a="1"/>
  <c r="CB62" i="26" a="1"/>
  <c r="CE61" i="26" a="1"/>
  <c r="BU62" i="26" a="1"/>
  <c r="BV61" i="26" a="1"/>
  <c r="CA63" i="26" a="1"/>
  <c r="BZ61" i="26" a="1"/>
  <c r="CF61" i="26" l="1"/>
  <c r="CE63" i="26"/>
  <c r="BX62" i="26"/>
  <c r="CD61" i="26"/>
  <c r="CC62" i="26"/>
  <c r="BS61" i="26"/>
  <c r="CR61" i="26"/>
  <c r="BQ62" i="26"/>
  <c r="CD62" i="26"/>
  <c r="BW62" i="26"/>
  <c r="AO65" i="26"/>
  <c r="AI65" i="26"/>
  <c r="BP61" i="26"/>
  <c r="BT62" i="26"/>
  <c r="BV61" i="26"/>
  <c r="CE61" i="26"/>
  <c r="BU61" i="26"/>
  <c r="BQ61" i="26"/>
  <c r="CF62" i="26"/>
  <c r="CG61" i="26"/>
  <c r="AD65" i="26"/>
  <c r="AQ65" i="26"/>
  <c r="BQ63" i="26"/>
  <c r="CD63" i="26"/>
  <c r="BT61" i="26"/>
  <c r="CA61" i="26"/>
  <c r="BS62" i="26"/>
  <c r="BP62" i="26"/>
  <c r="CC61" i="26"/>
  <c r="AH65" i="26"/>
  <c r="BX63" i="26"/>
  <c r="CG63" i="26"/>
  <c r="BP63" i="26"/>
  <c r="BR63" i="26"/>
  <c r="BX61" i="26"/>
  <c r="AM65" i="26"/>
  <c r="BU62" i="26"/>
  <c r="AC65" i="26"/>
  <c r="AL65" i="26"/>
  <c r="AB65" i="26"/>
  <c r="BR61" i="26"/>
  <c r="BV63" i="26"/>
  <c r="BS63" i="26"/>
  <c r="BR62" i="26"/>
  <c r="BZ63" i="26"/>
  <c r="CA63" i="26"/>
  <c r="AP65" i="26"/>
  <c r="AF65" i="26"/>
  <c r="BY62" i="26"/>
  <c r="CE62" i="26"/>
  <c r="BW61" i="26"/>
  <c r="BU63" i="26"/>
  <c r="CA62" i="26"/>
  <c r="Z65" i="26"/>
  <c r="BT63" i="26"/>
  <c r="CC63" i="26"/>
  <c r="AG65" i="26"/>
  <c r="AA65" i="26"/>
  <c r="AJ65" i="26"/>
  <c r="BZ61" i="26"/>
  <c r="BY61" i="26"/>
  <c r="BY63" i="26"/>
  <c r="BZ62" i="26"/>
  <c r="CF63" i="26"/>
  <c r="BW63" i="26"/>
  <c r="AK65" i="26"/>
  <c r="AE65" i="26"/>
  <c r="AN65" i="26"/>
  <c r="CB61" i="26"/>
  <c r="BV62" i="26"/>
  <c r="CB62" i="26"/>
  <c r="CB63" i="26"/>
  <c r="CG62" i="26"/>
  <c r="CO64" i="26"/>
  <c r="BN66" i="26"/>
  <c r="W67" i="26"/>
  <c r="AR66" i="26"/>
  <c r="AS66" i="26" s="1"/>
  <c r="BB29" i="6"/>
  <c r="CP28" i="6"/>
  <c r="BG30" i="6"/>
  <c r="BE30" i="6"/>
  <c r="AV29" i="6"/>
  <c r="BE29" i="6"/>
  <c r="AD31" i="6"/>
  <c r="AN31" i="6"/>
  <c r="AP31" i="6"/>
  <c r="AE31" i="6"/>
  <c r="AA31" i="6"/>
  <c r="AM31" i="6"/>
  <c r="AI31" i="6"/>
  <c r="AO31" i="6"/>
  <c r="Z31" i="6"/>
  <c r="AQ31" i="6"/>
  <c r="AB31" i="6"/>
  <c r="AG31" i="6"/>
  <c r="AC31" i="6"/>
  <c r="AF31" i="6"/>
  <c r="AL31" i="6"/>
  <c r="AH31" i="6"/>
  <c r="AK31" i="6"/>
  <c r="AJ31" i="6"/>
  <c r="BA29" i="6"/>
  <c r="BF28" i="6"/>
  <c r="BC29" i="6"/>
  <c r="W33" i="6"/>
  <c r="AR32" i="6"/>
  <c r="AS32" i="6" s="1"/>
  <c r="BN32" i="6"/>
  <c r="AW29" i="6"/>
  <c r="BH30" i="6"/>
  <c r="BD30" i="6"/>
  <c r="AY28" i="6"/>
  <c r="BH29" i="6"/>
  <c r="BJ29" i="6"/>
  <c r="AY29" i="6"/>
  <c r="BG29" i="6"/>
  <c r="AZ30" i="6"/>
  <c r="AV30" i="6"/>
  <c r="BA28" i="6"/>
  <c r="BJ28" i="6"/>
  <c r="BK28" i="6"/>
  <c r="AZ28" i="6"/>
  <c r="BC28" i="6"/>
  <c r="CH31" i="6"/>
  <c r="AS31" i="6"/>
  <c r="CI31" i="6" s="1"/>
  <c r="AV28" i="6"/>
  <c r="CQ28" i="6"/>
  <c r="BK29" i="6"/>
  <c r="BM28" i="6"/>
  <c r="BC30" i="6"/>
  <c r="BJ30" i="6"/>
  <c r="BH28" i="6"/>
  <c r="AX29" i="6"/>
  <c r="AZ29" i="6"/>
  <c r="BD28" i="6"/>
  <c r="BF29" i="6"/>
  <c r="BM30" i="6"/>
  <c r="BA30" i="6"/>
  <c r="BL29" i="6"/>
  <c r="AX28" i="6"/>
  <c r="AW28" i="6"/>
  <c r="BE28" i="6"/>
  <c r="BL30" i="6"/>
  <c r="BB30" i="6"/>
  <c r="BD29" i="6"/>
  <c r="BL28" i="6"/>
  <c r="BB28" i="6"/>
  <c r="BK30" i="6"/>
  <c r="AY30" i="6"/>
  <c r="BF30" i="6"/>
  <c r="BM29" i="6"/>
  <c r="BI29" i="6"/>
  <c r="BI28" i="6"/>
  <c r="BG28" i="6"/>
  <c r="AX30" i="6"/>
  <c r="BI30" i="6"/>
  <c r="AW30" i="6"/>
  <c r="BT28" i="6" a="1"/>
  <c r="AO66" i="26" a="1"/>
  <c r="AH66" i="26" a="1"/>
  <c r="AE32" i="6" a="1"/>
  <c r="AE66" i="26" a="1"/>
  <c r="AJ66" i="26" a="1"/>
  <c r="AD32" i="6" a="1"/>
  <c r="AO32" i="6" a="1"/>
  <c r="BZ30" i="6" a="1"/>
  <c r="AA32" i="6" a="1"/>
  <c r="CD29" i="6" a="1"/>
  <c r="CF28" i="6" a="1"/>
  <c r="BX29" i="6" a="1"/>
  <c r="CE30" i="6" a="1"/>
  <c r="AK32" i="6" a="1"/>
  <c r="AN66" i="26" a="1"/>
  <c r="BY28" i="6" a="1"/>
  <c r="BR30" i="6" a="1"/>
  <c r="AI32" i="6" a="1"/>
  <c r="BS30" i="6" a="1"/>
  <c r="BT30" i="6" a="1"/>
  <c r="AB32" i="6" a="1"/>
  <c r="AB66" i="26" a="1"/>
  <c r="AF32" i="6" a="1"/>
  <c r="CA29" i="6" a="1"/>
  <c r="BT29" i="6" a="1"/>
  <c r="BS29" i="6" a="1"/>
  <c r="CA28" i="6" a="1"/>
  <c r="CG28" i="6" a="1"/>
  <c r="BR29" i="6" a="1"/>
  <c r="AK66" i="26" a="1"/>
  <c r="AP66" i="26" a="1"/>
  <c r="Z32" i="6" a="1"/>
  <c r="AG66" i="26" a="1"/>
  <c r="AN32" i="6" a="1"/>
  <c r="BY30" i="6" a="1"/>
  <c r="AQ66" i="26" a="1"/>
  <c r="BP30" i="6" a="1"/>
  <c r="CB29" i="6" a="1"/>
  <c r="BW29" i="6" a="1"/>
  <c r="BW30" i="6" a="1"/>
  <c r="BY29" i="6" a="1"/>
  <c r="AA66" i="26" a="1"/>
  <c r="AL66" i="26" a="1"/>
  <c r="AQ32" i="6" a="1"/>
  <c r="AJ32" i="6" a="1"/>
  <c r="Z66" i="26" a="1"/>
  <c r="AH32" i="6" a="1"/>
  <c r="BW28" i="6" a="1"/>
  <c r="BV28" i="6" a="1"/>
  <c r="AD66" i="26" a="1"/>
  <c r="BQ30" i="6" a="1"/>
  <c r="CA30" i="6" a="1"/>
  <c r="AC32" i="6" a="1"/>
  <c r="BU30" i="6" a="1"/>
  <c r="BS28" i="6" a="1"/>
  <c r="AM32" i="6" a="1"/>
  <c r="AL32" i="6" a="1"/>
  <c r="CD30" i="6" a="1"/>
  <c r="AM66" i="26" a="1"/>
  <c r="AI66" i="26" a="1"/>
  <c r="CF29" i="6" a="1"/>
  <c r="AF66" i="26" a="1"/>
  <c r="BP29" i="6" a="1"/>
  <c r="AC66" i="26" a="1"/>
  <c r="CE28" i="6" a="1"/>
  <c r="CB30" i="6" a="1"/>
  <c r="CG30" i="6" a="1"/>
  <c r="BQ29" i="6" a="1"/>
  <c r="AG32" i="6" a="1"/>
  <c r="AP32" i="6" a="1"/>
  <c r="BR28" i="6" a="1"/>
  <c r="BP28" i="6" a="1"/>
  <c r="BQ28" i="6" a="1"/>
  <c r="CC28" i="6" a="1"/>
  <c r="CC30" i="6" a="1"/>
  <c r="CF30" i="6" a="1"/>
  <c r="CB28" i="6" a="1"/>
  <c r="BV29" i="6" a="1"/>
  <c r="BU28" i="6" a="1"/>
  <c r="BX28" i="6" a="1"/>
  <c r="CG29" i="6" a="1"/>
  <c r="BZ29" i="6" a="1"/>
  <c r="CC29" i="6" a="1"/>
  <c r="CD28" i="6" a="1"/>
  <c r="BU29" i="6" a="1"/>
  <c r="BZ28" i="6" a="1"/>
  <c r="BX30" i="6" a="1"/>
  <c r="CE29" i="6" a="1"/>
  <c r="BV30" i="6" a="1"/>
  <c r="AJ66" i="26" l="1"/>
  <c r="AA66" i="26"/>
  <c r="AO66" i="26"/>
  <c r="AE66" i="26"/>
  <c r="AC66" i="26"/>
  <c r="Z66" i="26"/>
  <c r="AI66" i="26"/>
  <c r="AN66" i="26"/>
  <c r="AG66" i="26"/>
  <c r="AD66" i="26"/>
  <c r="AM66" i="26"/>
  <c r="AK66" i="26"/>
  <c r="AH66" i="26"/>
  <c r="AQ66" i="26"/>
  <c r="AB66" i="26"/>
  <c r="AL66" i="26"/>
  <c r="AF66" i="26"/>
  <c r="AP66" i="26"/>
  <c r="W68" i="26"/>
  <c r="BN67" i="26"/>
  <c r="AR67" i="26"/>
  <c r="CL61" i="26"/>
  <c r="CM61" i="26" s="1"/>
  <c r="CR28" i="6"/>
  <c r="BV29" i="6"/>
  <c r="CA30" i="6"/>
  <c r="BY29" i="6"/>
  <c r="BP29" i="6"/>
  <c r="BY30" i="6"/>
  <c r="CC30" i="6"/>
  <c r="BV28" i="6"/>
  <c r="CF29" i="6"/>
  <c r="CD30" i="6"/>
  <c r="BT30" i="6"/>
  <c r="BQ29" i="6"/>
  <c r="AQ32" i="6"/>
  <c r="BU29" i="6"/>
  <c r="BR28" i="6"/>
  <c r="CB30" i="6"/>
  <c r="BZ28" i="6"/>
  <c r="BR30" i="6"/>
  <c r="CA28" i="6"/>
  <c r="CF28" i="6"/>
  <c r="BU30" i="6"/>
  <c r="BW30" i="6"/>
  <c r="CA29" i="6"/>
  <c r="AO32" i="6"/>
  <c r="AB32" i="6"/>
  <c r="Z32" i="6"/>
  <c r="CE30" i="6"/>
  <c r="BP30" i="6"/>
  <c r="AI32" i="6"/>
  <c r="AM32" i="6"/>
  <c r="CC28" i="6"/>
  <c r="BX29" i="6"/>
  <c r="CG30" i="6"/>
  <c r="CG28" i="6"/>
  <c r="BW28" i="6"/>
  <c r="BS29" i="6"/>
  <c r="AF32" i="6"/>
  <c r="AJ32" i="6"/>
  <c r="AD32" i="6"/>
  <c r="BT28" i="6"/>
  <c r="BZ29" i="6"/>
  <c r="CF30" i="6"/>
  <c r="CE28" i="6"/>
  <c r="CB29" i="6"/>
  <c r="AG32" i="6"/>
  <c r="AC32" i="6"/>
  <c r="AL32" i="6"/>
  <c r="CC29" i="6"/>
  <c r="CE29" i="6"/>
  <c r="BX28" i="6"/>
  <c r="BZ30" i="6"/>
  <c r="BY28" i="6"/>
  <c r="BT29" i="6"/>
  <c r="BP28" i="6"/>
  <c r="CD28" i="6"/>
  <c r="BS28" i="6"/>
  <c r="AN32" i="6"/>
  <c r="AK32" i="6"/>
  <c r="AP32" i="6"/>
  <c r="BV30" i="6"/>
  <c r="CD29" i="6"/>
  <c r="AH32" i="6"/>
  <c r="CG29" i="6"/>
  <c r="BQ30" i="6"/>
  <c r="BS30" i="6"/>
  <c r="BQ28" i="6"/>
  <c r="BR29" i="6"/>
  <c r="BU28" i="6"/>
  <c r="BX30" i="6"/>
  <c r="AA32" i="6"/>
  <c r="AE32" i="6"/>
  <c r="BW29" i="6"/>
  <c r="CB28" i="6"/>
  <c r="CO31" i="6"/>
  <c r="AR33" i="6"/>
  <c r="AS33" i="6" s="1"/>
  <c r="BN33" i="6"/>
  <c r="Z67" i="26" a="1"/>
  <c r="AO33" i="6" a="1"/>
  <c r="AP67" i="26" a="1"/>
  <c r="AQ33" i="6" a="1"/>
  <c r="AG67" i="26" a="1"/>
  <c r="AE67" i="26" a="1"/>
  <c r="AH33" i="6" a="1"/>
  <c r="AB33" i="6" a="1"/>
  <c r="AA67" i="26" a="1"/>
  <c r="AM33" i="6" a="1"/>
  <c r="AM67" i="26" a="1"/>
  <c r="AJ67" i="26" a="1"/>
  <c r="AQ67" i="26" a="1"/>
  <c r="AI67" i="26" a="1"/>
  <c r="AK33" i="6" a="1"/>
  <c r="AN33" i="6" a="1"/>
  <c r="AI33" i="6" a="1"/>
  <c r="AA33" i="6" a="1"/>
  <c r="AD33" i="6" a="1"/>
  <c r="AN67" i="26" a="1"/>
  <c r="AK67" i="26" a="1"/>
  <c r="AC33" i="6" a="1"/>
  <c r="Z33" i="6" a="1"/>
  <c r="AF33" i="6" a="1"/>
  <c r="AG33" i="6" a="1"/>
  <c r="AL33" i="6" a="1"/>
  <c r="AE33" i="6" a="1"/>
  <c r="AP33" i="6" a="1"/>
  <c r="AO67" i="26" a="1"/>
  <c r="AL67" i="26" a="1"/>
  <c r="AH67" i="26" a="1"/>
  <c r="AF67" i="26" a="1"/>
  <c r="AD67" i="26" a="1"/>
  <c r="AJ33" i="6" a="1"/>
  <c r="AB67" i="26" a="1"/>
  <c r="AC67" i="26" a="1"/>
  <c r="BM65" i="26" l="1"/>
  <c r="AX66" i="26"/>
  <c r="AB67" i="26"/>
  <c r="AL67" i="26"/>
  <c r="AP67" i="26"/>
  <c r="AA67" i="26"/>
  <c r="AG67" i="26"/>
  <c r="AE67" i="26"/>
  <c r="AK67" i="26"/>
  <c r="AI67" i="26"/>
  <c r="AO67" i="26"/>
  <c r="AF67" i="26"/>
  <c r="AM67" i="26"/>
  <c r="Z67" i="26"/>
  <c r="AJ67" i="26"/>
  <c r="AQ67" i="26"/>
  <c r="AD67" i="26"/>
  <c r="AC67" i="26"/>
  <c r="AN67" i="26"/>
  <c r="AH67" i="26"/>
  <c r="BA65" i="26"/>
  <c r="CH67" i="26"/>
  <c r="AS67" i="26"/>
  <c r="CI67" i="26" s="1"/>
  <c r="BJ64" i="26"/>
  <c r="BF65" i="26"/>
  <c r="BJ65" i="26"/>
  <c r="BD64" i="26"/>
  <c r="W69" i="26"/>
  <c r="AR68" i="26"/>
  <c r="AS68" i="26" s="1"/>
  <c r="BN68" i="26"/>
  <c r="BH66" i="26"/>
  <c r="BJ66" i="26"/>
  <c r="BI64" i="26"/>
  <c r="AX65" i="26"/>
  <c r="AY65" i="26"/>
  <c r="BL64" i="26"/>
  <c r="AX64" i="26"/>
  <c r="BH65" i="26"/>
  <c r="BA64" i="26"/>
  <c r="BM66" i="26"/>
  <c r="AV66" i="26"/>
  <c r="BE66" i="26"/>
  <c r="BB65" i="26"/>
  <c r="AW65" i="26"/>
  <c r="BG64" i="26"/>
  <c r="BF64" i="26"/>
  <c r="BL65" i="26"/>
  <c r="CP64" i="26"/>
  <c r="BD66" i="26"/>
  <c r="AY66" i="26"/>
  <c r="BE64" i="26"/>
  <c r="BG65" i="26"/>
  <c r="AW64" i="26"/>
  <c r="AV65" i="26"/>
  <c r="BH64" i="26"/>
  <c r="AY64" i="26"/>
  <c r="BG66" i="26"/>
  <c r="BA66" i="26"/>
  <c r="BK64" i="26"/>
  <c r="BD65" i="26"/>
  <c r="CQ64" i="26"/>
  <c r="BC64" i="26"/>
  <c r="BI66" i="26"/>
  <c r="BK66" i="26"/>
  <c r="BB64" i="26"/>
  <c r="AZ64" i="26"/>
  <c r="BE65" i="26"/>
  <c r="BL66" i="26"/>
  <c r="AZ66" i="26"/>
  <c r="AW66" i="26"/>
  <c r="BM64" i="26"/>
  <c r="AV64" i="26"/>
  <c r="BC65" i="26"/>
  <c r="BK65" i="26"/>
  <c r="BI65" i="26"/>
  <c r="AZ65" i="26"/>
  <c r="BB66" i="26"/>
  <c r="BC66" i="26"/>
  <c r="BF66" i="26"/>
  <c r="AF33" i="6"/>
  <c r="AA33" i="6"/>
  <c r="AJ33" i="6"/>
  <c r="AH33" i="6"/>
  <c r="AB33" i="6"/>
  <c r="AE33" i="6"/>
  <c r="AN33" i="6"/>
  <c r="AD33" i="6"/>
  <c r="AI33" i="6"/>
  <c r="AK33" i="6"/>
  <c r="AP33" i="6"/>
  <c r="AO33" i="6"/>
  <c r="AL33" i="6"/>
  <c r="AM33" i="6"/>
  <c r="AC33" i="6"/>
  <c r="Z33" i="6"/>
  <c r="AQ33" i="6"/>
  <c r="AG33" i="6"/>
  <c r="CL28" i="6"/>
  <c r="CM28" i="6" s="1"/>
  <c r="BT65" i="26" a="1"/>
  <c r="AP68" i="26" a="1"/>
  <c r="AA68" i="26" a="1"/>
  <c r="AD68" i="26" a="1"/>
  <c r="AK68" i="26" a="1"/>
  <c r="AL68" i="26" a="1"/>
  <c r="BX66" i="26" a="1"/>
  <c r="CC64" i="26" a="1"/>
  <c r="AM68" i="26" a="1"/>
  <c r="BR65" i="26" a="1"/>
  <c r="BT64" i="26" a="1"/>
  <c r="CF66" i="26" a="1"/>
  <c r="BP66" i="26" a="1"/>
  <c r="CA64" i="26" a="1"/>
  <c r="AQ68" i="26" a="1"/>
  <c r="BW65" i="26" a="1"/>
  <c r="BZ65" i="26" a="1"/>
  <c r="BU65" i="26" a="1"/>
  <c r="CC65" i="26" a="1"/>
  <c r="BS66" i="26" a="1"/>
  <c r="BS65" i="26" a="1"/>
  <c r="BY65" i="26" a="1"/>
  <c r="CG65" i="26" a="1"/>
  <c r="BX65" i="26" a="1"/>
  <c r="CE65" i="26" a="1"/>
  <c r="BV64" i="26" a="1"/>
  <c r="CA66" i="26" a="1"/>
  <c r="AC68" i="26" a="1"/>
  <c r="BQ65" i="26" a="1"/>
  <c r="BY64" i="26" a="1"/>
  <c r="BY66" i="26" a="1"/>
  <c r="BV65" i="26" a="1"/>
  <c r="AO68" i="26" a="1"/>
  <c r="AN68" i="26" a="1"/>
  <c r="AE68" i="26" a="1"/>
  <c r="AJ68" i="26" a="1"/>
  <c r="BR66" i="26" a="1"/>
  <c r="BQ66" i="26" a="1"/>
  <c r="CA65" i="26" a="1"/>
  <c r="BX64" i="26" a="1"/>
  <c r="BR64" i="26" a="1"/>
  <c r="CF64" i="26" a="1"/>
  <c r="BV66" i="26" a="1"/>
  <c r="CE66" i="26" a="1"/>
  <c r="AF68" i="26" a="1"/>
  <c r="AI68" i="26" a="1"/>
  <c r="AB68" i="26" a="1"/>
  <c r="BU66" i="26" a="1"/>
  <c r="Z68" i="26" a="1"/>
  <c r="AH68" i="26" a="1"/>
  <c r="AG68" i="26" a="1"/>
  <c r="CE64" i="26" a="1"/>
  <c r="BZ64" i="26" a="1"/>
  <c r="CD65" i="26" a="1"/>
  <c r="BQ64" i="26" a="1"/>
  <c r="BW64" i="26" a="1"/>
  <c r="BW66" i="26" a="1"/>
  <c r="CF65" i="26" a="1"/>
  <c r="BZ66" i="26" a="1"/>
  <c r="CG66" i="26" a="1"/>
  <c r="BT66" i="26" a="1"/>
  <c r="BU64" i="26" a="1"/>
  <c r="CG64" i="26" a="1"/>
  <c r="CD66" i="26" a="1"/>
  <c r="BP65" i="26" a="1"/>
  <c r="CC66" i="26" a="1"/>
  <c r="BS64" i="26" a="1"/>
  <c r="CB65" i="26" a="1"/>
  <c r="CB66" i="26" a="1"/>
  <c r="CB64" i="26" a="1"/>
  <c r="CD64" i="26" a="1"/>
  <c r="BP64" i="26" a="1"/>
  <c r="CG65" i="26" l="1"/>
  <c r="BR66" i="26"/>
  <c r="CR64" i="26"/>
  <c r="CC65" i="26"/>
  <c r="BT65" i="26"/>
  <c r="CF66" i="26"/>
  <c r="BX65" i="26"/>
  <c r="CA65" i="26"/>
  <c r="BQ65" i="26"/>
  <c r="CF64" i="26"/>
  <c r="Z68" i="26"/>
  <c r="AE68" i="26"/>
  <c r="AN68" i="26"/>
  <c r="BY65" i="26"/>
  <c r="CE65" i="26"/>
  <c r="BT64" i="26"/>
  <c r="BU66" i="26"/>
  <c r="BS66" i="26"/>
  <c r="BY66" i="26"/>
  <c r="BR65" i="26"/>
  <c r="AD68" i="26"/>
  <c r="AM68" i="26"/>
  <c r="BV65" i="26"/>
  <c r="CA66" i="26"/>
  <c r="BX66" i="26"/>
  <c r="BP66" i="26"/>
  <c r="CC64" i="26"/>
  <c r="AC68" i="26"/>
  <c r="AQ68" i="26"/>
  <c r="BX64" i="26"/>
  <c r="BU65" i="26"/>
  <c r="CE64" i="26"/>
  <c r="AI68" i="26"/>
  <c r="BP64" i="26"/>
  <c r="CE66" i="26"/>
  <c r="BS64" i="26"/>
  <c r="CG66" i="26"/>
  <c r="CD66" i="26"/>
  <c r="AG68" i="26"/>
  <c r="CD65" i="26"/>
  <c r="BZ66" i="26"/>
  <c r="CG64" i="26"/>
  <c r="CC66" i="26"/>
  <c r="CB64" i="26"/>
  <c r="CF65" i="26"/>
  <c r="BU64" i="26"/>
  <c r="CB66" i="26"/>
  <c r="AK68" i="26"/>
  <c r="AB68" i="26"/>
  <c r="BZ65" i="26"/>
  <c r="BY64" i="26"/>
  <c r="BV64" i="26"/>
  <c r="BW66" i="26"/>
  <c r="BQ66" i="26"/>
  <c r="BW64" i="26"/>
  <c r="BP65" i="26"/>
  <c r="BZ64" i="26"/>
  <c r="CB65" i="26"/>
  <c r="AH68" i="26"/>
  <c r="AO68" i="26"/>
  <c r="AF68" i="26"/>
  <c r="CD64" i="26"/>
  <c r="BS65" i="26"/>
  <c r="AP68" i="26"/>
  <c r="BW65" i="26"/>
  <c r="BV66" i="26"/>
  <c r="BT66" i="26"/>
  <c r="BQ64" i="26"/>
  <c r="CA64" i="26"/>
  <c r="BR64" i="26"/>
  <c r="AL68" i="26"/>
  <c r="AA68" i="26"/>
  <c r="AJ68" i="26"/>
  <c r="CO67" i="26"/>
  <c r="W70" i="26"/>
  <c r="AR69" i="26"/>
  <c r="AS69" i="26" s="1"/>
  <c r="BN69" i="26"/>
  <c r="BM32" i="6"/>
  <c r="BG32" i="6"/>
  <c r="BH33" i="6"/>
  <c r="BJ31" i="6"/>
  <c r="BE32" i="6"/>
  <c r="BH32" i="6"/>
  <c r="AY32" i="6"/>
  <c r="BH31" i="6"/>
  <c r="BB32" i="6"/>
  <c r="BE31" i="6"/>
  <c r="BM33" i="6"/>
  <c r="BE33" i="6"/>
  <c r="BA32" i="6"/>
  <c r="AX32" i="6"/>
  <c r="AY31" i="6"/>
  <c r="BI32" i="6"/>
  <c r="AV33" i="6"/>
  <c r="AW31" i="6"/>
  <c r="BL31" i="6"/>
  <c r="BF31" i="6"/>
  <c r="BM31" i="6"/>
  <c r="AZ33" i="6"/>
  <c r="BG31" i="6"/>
  <c r="BJ32" i="6"/>
  <c r="BC31" i="6"/>
  <c r="BF32" i="6"/>
  <c r="AY33" i="6"/>
  <c r="BJ33" i="6"/>
  <c r="BK31" i="6"/>
  <c r="BA31" i="6"/>
  <c r="BD31" i="6"/>
  <c r="BI33" i="6"/>
  <c r="BA33" i="6"/>
  <c r="AX33" i="6"/>
  <c r="BK32" i="6"/>
  <c r="BC32" i="6"/>
  <c r="AZ31" i="6"/>
  <c r="BD32" i="6"/>
  <c r="BK33" i="6"/>
  <c r="BD33" i="6"/>
  <c r="AX31" i="6"/>
  <c r="CQ31" i="6"/>
  <c r="BL32" i="6"/>
  <c r="CP31" i="6"/>
  <c r="AW32" i="6"/>
  <c r="BL33" i="6"/>
  <c r="BF33" i="6"/>
  <c r="AZ32" i="6"/>
  <c r="BB31" i="6"/>
  <c r="AV32" i="6"/>
  <c r="BI31" i="6"/>
  <c r="AV31" i="6"/>
  <c r="BC33" i="6"/>
  <c r="BG33" i="6"/>
  <c r="AW33" i="6"/>
  <c r="BB33" i="6"/>
  <c r="CD32" i="6" a="1"/>
  <c r="BX31" i="6" a="1"/>
  <c r="CE31" i="6" a="1"/>
  <c r="AA69" i="26" a="1"/>
  <c r="AO69" i="26" a="1"/>
  <c r="AI69" i="26" a="1"/>
  <c r="BU32" i="6" a="1"/>
  <c r="BT32" i="6" a="1"/>
  <c r="AP69" i="26" a="1"/>
  <c r="CC32" i="6" a="1"/>
  <c r="AB69" i="26" a="1"/>
  <c r="CC33" i="6" a="1"/>
  <c r="BR31" i="6" a="1"/>
  <c r="BP31" i="6" a="1"/>
  <c r="CA31" i="6" a="1"/>
  <c r="BT31" i="6" a="1"/>
  <c r="BP32" i="6" a="1"/>
  <c r="BQ32" i="6" a="1"/>
  <c r="CD33" i="6" a="1"/>
  <c r="BY32" i="6" a="1"/>
  <c r="AC69" i="26" a="1"/>
  <c r="Z69" i="26" a="1"/>
  <c r="AH69" i="26" a="1"/>
  <c r="CB32" i="6" a="1"/>
  <c r="BV33" i="6" a="1"/>
  <c r="BS32" i="6" a="1"/>
  <c r="CA33" i="6" a="1"/>
  <c r="CE33" i="6" a="1"/>
  <c r="BQ33" i="6" a="1"/>
  <c r="AD69" i="26" a="1"/>
  <c r="CB31" i="6" a="1"/>
  <c r="AQ69" i="26" a="1"/>
  <c r="BX32" i="6" a="1"/>
  <c r="CG31" i="6" a="1"/>
  <c r="BR32" i="6" a="1"/>
  <c r="BW32" i="6" a="1"/>
  <c r="AE69" i="26" a="1"/>
  <c r="BZ31" i="6" a="1"/>
  <c r="BS31" i="6" a="1"/>
  <c r="AJ69" i="26" a="1"/>
  <c r="AL69" i="26" a="1"/>
  <c r="AN69" i="26" a="1"/>
  <c r="AG69" i="26" a="1"/>
  <c r="BW33" i="6" a="1"/>
  <c r="AM69" i="26" a="1"/>
  <c r="BZ33" i="6" a="1"/>
  <c r="BY33" i="6" a="1"/>
  <c r="AF69" i="26" a="1"/>
  <c r="AK69" i="26" a="1"/>
  <c r="BV32" i="6" a="1"/>
  <c r="BX33" i="6" a="1"/>
  <c r="CD31" i="6" a="1"/>
  <c r="BT33" i="6" a="1"/>
  <c r="BU31" i="6" a="1"/>
  <c r="BP33" i="6" a="1"/>
  <c r="CA32" i="6" a="1"/>
  <c r="BQ31" i="6" a="1"/>
  <c r="BR33" i="6" a="1"/>
  <c r="CF31" i="6" a="1"/>
  <c r="CE32" i="6" a="1"/>
  <c r="CF33" i="6" a="1"/>
  <c r="BU33" i="6" a="1"/>
  <c r="BV31" i="6" a="1"/>
  <c r="BY31" i="6" a="1"/>
  <c r="BZ32" i="6" a="1"/>
  <c r="CG33" i="6" a="1"/>
  <c r="BS33" i="6" a="1"/>
  <c r="CF32" i="6" a="1"/>
  <c r="BW31" i="6" a="1"/>
  <c r="CG32" i="6" a="1"/>
  <c r="CC31" i="6" a="1"/>
  <c r="CB33" i="6" a="1"/>
  <c r="AF69" i="26" l="1"/>
  <c r="Z69" i="26"/>
  <c r="AD69" i="26"/>
  <c r="AA69" i="26"/>
  <c r="AN69" i="26"/>
  <c r="AH69" i="26"/>
  <c r="AQ69" i="26"/>
  <c r="AL69" i="26"/>
  <c r="AC69" i="26"/>
  <c r="AP69" i="26"/>
  <c r="AI69" i="26"/>
  <c r="AG69" i="26"/>
  <c r="AE69" i="26"/>
  <c r="AJ69" i="26"/>
  <c r="AM69" i="26"/>
  <c r="AK69" i="26"/>
  <c r="AB69" i="26"/>
  <c r="AO69" i="26"/>
  <c r="CL64" i="26"/>
  <c r="CM64" i="26" s="1"/>
  <c r="AR70" i="26"/>
  <c r="W71" i="26"/>
  <c r="BN70" i="26"/>
  <c r="CA32" i="6"/>
  <c r="CG32" i="6"/>
  <c r="CD31" i="6"/>
  <c r="CB33" i="6"/>
  <c r="CR31" i="6"/>
  <c r="CG33" i="6"/>
  <c r="BY33" i="6"/>
  <c r="BY31" i="6"/>
  <c r="BV32" i="6"/>
  <c r="CB31" i="6"/>
  <c r="BS32" i="6"/>
  <c r="CB32" i="6"/>
  <c r="BY32" i="6"/>
  <c r="BX31" i="6"/>
  <c r="BP32" i="6"/>
  <c r="BU31" i="6"/>
  <c r="BT33" i="6"/>
  <c r="BR32" i="6"/>
  <c r="CC31" i="6"/>
  <c r="CA31" i="6"/>
  <c r="BV31" i="6"/>
  <c r="BR31" i="6"/>
  <c r="BT31" i="6"/>
  <c r="CE31" i="6"/>
  <c r="CG31" i="6"/>
  <c r="BU32" i="6"/>
  <c r="CF32" i="6"/>
  <c r="BT32" i="6"/>
  <c r="BX33" i="6"/>
  <c r="BW32" i="6"/>
  <c r="CD33" i="6"/>
  <c r="BZ31" i="6"/>
  <c r="CE32" i="6"/>
  <c r="BZ33" i="6"/>
  <c r="BS33" i="6"/>
  <c r="CA33" i="6"/>
  <c r="CF33" i="6"/>
  <c r="BX32" i="6"/>
  <c r="BR33" i="6"/>
  <c r="BZ32" i="6"/>
  <c r="BQ31" i="6"/>
  <c r="BQ33" i="6"/>
  <c r="BV33" i="6"/>
  <c r="BQ32" i="6"/>
  <c r="BU33" i="6"/>
  <c r="BW31" i="6"/>
  <c r="BP33" i="6"/>
  <c r="CE33" i="6"/>
  <c r="CF31" i="6"/>
  <c r="BW33" i="6"/>
  <c r="BP31" i="6"/>
  <c r="CC33" i="6"/>
  <c r="CD32" i="6"/>
  <c r="CC32" i="6"/>
  <c r="BS31" i="6"/>
  <c r="AO70" i="26" a="1"/>
  <c r="AJ70" i="26" a="1"/>
  <c r="AK70" i="26" a="1"/>
  <c r="AQ70" i="26" a="1"/>
  <c r="AH70" i="26" a="1"/>
  <c r="AF70" i="26" a="1"/>
  <c r="AI70" i="26" a="1"/>
  <c r="AB70" i="26" a="1"/>
  <c r="AA70" i="26" a="1"/>
  <c r="AP70" i="26" a="1"/>
  <c r="AC70" i="26" a="1"/>
  <c r="AE70" i="26" a="1"/>
  <c r="AL70" i="26" a="1"/>
  <c r="AN70" i="26" a="1"/>
  <c r="AD70" i="26" a="1"/>
  <c r="AG70" i="26" a="1"/>
  <c r="Z70" i="26" a="1"/>
  <c r="AM70" i="26" a="1"/>
  <c r="AY68" i="26" l="1"/>
  <c r="BI69" i="26"/>
  <c r="BM67" i="26"/>
  <c r="BM69" i="26"/>
  <c r="BA68" i="26"/>
  <c r="BG68" i="26"/>
  <c r="AV68" i="26"/>
  <c r="AW67" i="26"/>
  <c r="BB68" i="26"/>
  <c r="AP70" i="26"/>
  <c r="AK70" i="26"/>
  <c r="AA70" i="26"/>
  <c r="AF70" i="26"/>
  <c r="AE70" i="26"/>
  <c r="AJ70" i="26"/>
  <c r="AD70" i="26"/>
  <c r="AO70" i="26"/>
  <c r="AI70" i="26"/>
  <c r="AN70" i="26"/>
  <c r="AB70" i="26"/>
  <c r="AL70" i="26"/>
  <c r="AM70" i="26"/>
  <c r="AH70" i="26"/>
  <c r="AQ70" i="26"/>
  <c r="AC70" i="26"/>
  <c r="Z70" i="26"/>
  <c r="AG70" i="26"/>
  <c r="BN71" i="26"/>
  <c r="W72" i="26"/>
  <c r="AR71" i="26"/>
  <c r="AS71" i="26" s="1"/>
  <c r="BF68" i="26"/>
  <c r="BG69" i="26"/>
  <c r="BH69" i="26"/>
  <c r="BK68" i="26"/>
  <c r="AV67" i="26"/>
  <c r="BC67" i="26"/>
  <c r="BL68" i="26"/>
  <c r="AZ67" i="26"/>
  <c r="BF69" i="26"/>
  <c r="BD69" i="26"/>
  <c r="BF67" i="26"/>
  <c r="BL67" i="26"/>
  <c r="AY67" i="26"/>
  <c r="AW68" i="26"/>
  <c r="BA69" i="26"/>
  <c r="BJ69" i="26"/>
  <c r="BB67" i="26"/>
  <c r="BI68" i="26"/>
  <c r="BC68" i="26"/>
  <c r="BI67" i="26"/>
  <c r="BD68" i="26"/>
  <c r="BC69" i="26"/>
  <c r="AW69" i="26"/>
  <c r="BJ68" i="26"/>
  <c r="AS70" i="26"/>
  <c r="CI70" i="26" s="1"/>
  <c r="CH70" i="26"/>
  <c r="BH68" i="26"/>
  <c r="BH67" i="26"/>
  <c r="CP67" i="26"/>
  <c r="BE69" i="26"/>
  <c r="AZ69" i="26"/>
  <c r="AZ68" i="26"/>
  <c r="BD67" i="26"/>
  <c r="BE68" i="26"/>
  <c r="BK69" i="26"/>
  <c r="BL69" i="26"/>
  <c r="AV69" i="26"/>
  <c r="CQ67" i="26"/>
  <c r="BG67" i="26"/>
  <c r="BE67" i="26"/>
  <c r="BA67" i="26"/>
  <c r="BJ67" i="26"/>
  <c r="AX67" i="26"/>
  <c r="BM68" i="26"/>
  <c r="BK67" i="26"/>
  <c r="AX68" i="26"/>
  <c r="AX69" i="26"/>
  <c r="AY69" i="26"/>
  <c r="BB69" i="26"/>
  <c r="CL31" i="6"/>
  <c r="CM31" i="6" s="1"/>
  <c r="CF69" i="26" a="1"/>
  <c r="CG67" i="26" a="1"/>
  <c r="CB69" i="26" a="1"/>
  <c r="CB67" i="26" a="1"/>
  <c r="CG69" i="26" a="1"/>
  <c r="Z71" i="26" a="1"/>
  <c r="AP71" i="26" a="1"/>
  <c r="AL71" i="26" a="1"/>
  <c r="CE67" i="26" a="1"/>
  <c r="AA71" i="26" a="1"/>
  <c r="CG68" i="26" a="1"/>
  <c r="BP69" i="26" a="1"/>
  <c r="AE71" i="26" a="1"/>
  <c r="AK71" i="26" a="1"/>
  <c r="CC69" i="26" a="1"/>
  <c r="BZ67" i="26" a="1"/>
  <c r="BR67" i="26" a="1"/>
  <c r="AG71" i="26" a="1"/>
  <c r="BV67" i="26" a="1"/>
  <c r="AD71" i="26" a="1"/>
  <c r="CC67" i="26" a="1"/>
  <c r="AH71" i="26" a="1"/>
  <c r="BQ68" i="26" a="1"/>
  <c r="AC71" i="26" a="1"/>
  <c r="AB71" i="26" a="1"/>
  <c r="BS67" i="26" a="1"/>
  <c r="BV68" i="26" a="1"/>
  <c r="AQ71" i="26" a="1"/>
  <c r="BP68" i="26" a="1"/>
  <c r="AO71" i="26" a="1"/>
  <c r="BW68" i="26" a="1"/>
  <c r="BW69" i="26" a="1"/>
  <c r="CE68" i="26" a="1"/>
  <c r="AM71" i="26" a="1"/>
  <c r="CB68" i="26" a="1"/>
  <c r="CE69" i="26" a="1"/>
  <c r="AN71" i="26" a="1"/>
  <c r="AJ71" i="26" a="1"/>
  <c r="BP67" i="26" a="1"/>
  <c r="BQ69" i="26" a="1"/>
  <c r="BR69" i="26" a="1"/>
  <c r="BT69" i="26" a="1"/>
  <c r="BV69" i="26" a="1"/>
  <c r="BU69" i="26" a="1"/>
  <c r="CC68" i="26" a="1"/>
  <c r="BS68" i="26" a="1"/>
  <c r="CF67" i="26" a="1"/>
  <c r="AI71" i="26" a="1"/>
  <c r="BX68" i="26" a="1"/>
  <c r="BW67" i="26" a="1"/>
  <c r="BR68" i="26" a="1"/>
  <c r="CA68" i="26" a="1"/>
  <c r="AF71" i="26" a="1"/>
  <c r="BY69" i="26" a="1"/>
  <c r="CF68" i="26" a="1"/>
  <c r="CA67" i="26" a="1"/>
  <c r="BT67" i="26" a="1"/>
  <c r="CD68" i="26" a="1"/>
  <c r="BS69" i="26" a="1"/>
  <c r="BZ68" i="26" a="1"/>
  <c r="BU67" i="26" a="1"/>
  <c r="BY68" i="26" a="1"/>
  <c r="BU68" i="26" a="1"/>
  <c r="CD69" i="26" a="1"/>
  <c r="BT68" i="26" a="1"/>
  <c r="BZ69" i="26" a="1"/>
  <c r="BQ67" i="26" a="1"/>
  <c r="BX69" i="26" a="1"/>
  <c r="BY67" i="26" a="1"/>
  <c r="BX67" i="26" a="1"/>
  <c r="CA69" i="26" a="1"/>
  <c r="CD67" i="26" a="1"/>
  <c r="BS68" i="26" l="1"/>
  <c r="CC69" i="26"/>
  <c r="BU68" i="26"/>
  <c r="CG69" i="26"/>
  <c r="CG67" i="26"/>
  <c r="CA68" i="26"/>
  <c r="BV68" i="26"/>
  <c r="BQ67" i="26"/>
  <c r="BP68" i="26"/>
  <c r="BR68" i="26"/>
  <c r="BY69" i="26"/>
  <c r="CD68" i="26"/>
  <c r="CD69" i="26"/>
  <c r="BT67" i="26"/>
  <c r="AJ71" i="26"/>
  <c r="AK71" i="26"/>
  <c r="AE71" i="26"/>
  <c r="CF68" i="26"/>
  <c r="AI71" i="26"/>
  <c r="CF69" i="26"/>
  <c r="CB67" i="26"/>
  <c r="BW69" i="26"/>
  <c r="BQ68" i="26"/>
  <c r="BW67" i="26"/>
  <c r="AB71" i="26"/>
  <c r="Z71" i="26"/>
  <c r="AM71" i="26"/>
  <c r="BU69" i="26"/>
  <c r="CE69" i="26"/>
  <c r="CB68" i="26"/>
  <c r="BX68" i="26"/>
  <c r="BS67" i="26"/>
  <c r="BP67" i="26"/>
  <c r="AD71" i="26"/>
  <c r="AQ71" i="26"/>
  <c r="BP69" i="26"/>
  <c r="AN71" i="26"/>
  <c r="CD67" i="26"/>
  <c r="CC67" i="26"/>
  <c r="CF67" i="26"/>
  <c r="CE68" i="26"/>
  <c r="AH71" i="26"/>
  <c r="AO71" i="26"/>
  <c r="CG68" i="26"/>
  <c r="BY68" i="26"/>
  <c r="BU67" i="26"/>
  <c r="BX67" i="26"/>
  <c r="BW68" i="26"/>
  <c r="BZ67" i="26"/>
  <c r="CB69" i="26"/>
  <c r="AF71" i="26"/>
  <c r="AL71" i="26"/>
  <c r="BQ69" i="26"/>
  <c r="BR67" i="26"/>
  <c r="BV69" i="26"/>
  <c r="BS69" i="26"/>
  <c r="BY67" i="26"/>
  <c r="BT68" i="26"/>
  <c r="CC68" i="26"/>
  <c r="BX69" i="26"/>
  <c r="CA69" i="26"/>
  <c r="AC71" i="26"/>
  <c r="AP71" i="26"/>
  <c r="CE67" i="26"/>
  <c r="BR69" i="26"/>
  <c r="CA67" i="26"/>
  <c r="BT69" i="26"/>
  <c r="BV67" i="26"/>
  <c r="BZ69" i="26"/>
  <c r="BZ68" i="26"/>
  <c r="AG71" i="26"/>
  <c r="AA71" i="26"/>
  <c r="CR67" i="26"/>
  <c r="W73" i="26"/>
  <c r="AR72" i="26"/>
  <c r="AS72" i="26" s="1"/>
  <c r="BN72" i="26"/>
  <c r="CO70" i="26"/>
  <c r="CI172" i="1"/>
  <c r="AF72" i="26" a="1"/>
  <c r="AC72" i="26" a="1"/>
  <c r="AL72" i="26" a="1"/>
  <c r="AE72" i="26" a="1"/>
  <c r="Z72" i="26" a="1"/>
  <c r="AG72" i="26" a="1"/>
  <c r="AO72" i="26" a="1"/>
  <c r="AP72" i="26" a="1"/>
  <c r="AJ72" i="26" a="1"/>
  <c r="AI72" i="26" a="1"/>
  <c r="AN72" i="26" a="1"/>
  <c r="AK72" i="26" a="1"/>
  <c r="AA72" i="26" a="1"/>
  <c r="AM72" i="26" a="1"/>
  <c r="AB72" i="26" a="1"/>
  <c r="AQ72" i="26" a="1"/>
  <c r="AD72" i="26" a="1"/>
  <c r="AH72" i="26" a="1"/>
  <c r="Z72" i="26" l="1"/>
  <c r="AQ72" i="26"/>
  <c r="AK72" i="26"/>
  <c r="AB72" i="26"/>
  <c r="AL72" i="26"/>
  <c r="AH72" i="26"/>
  <c r="AO72" i="26"/>
  <c r="AF72" i="26"/>
  <c r="AP72" i="26"/>
  <c r="AM72" i="26"/>
  <c r="AD72" i="26"/>
  <c r="AC72" i="26"/>
  <c r="AA72" i="26"/>
  <c r="AJ72" i="26"/>
  <c r="AG72" i="26"/>
  <c r="AE72" i="26"/>
  <c r="AN72" i="26"/>
  <c r="AI72" i="26"/>
  <c r="CL67" i="26"/>
  <c r="CM67" i="26" s="1"/>
  <c r="W74" i="26"/>
  <c r="BN73" i="26"/>
  <c r="AR73" i="26"/>
  <c r="CG34" i="6"/>
  <c r="BX34" i="6"/>
  <c r="CF34" i="6"/>
  <c r="CA34" i="6"/>
  <c r="CB34" i="6"/>
  <c r="AG73" i="26" a="1"/>
  <c r="AE73" i="26" a="1"/>
  <c r="AM73" i="26" a="1"/>
  <c r="AA73" i="26" a="1"/>
  <c r="AC73" i="26" a="1"/>
  <c r="AK73" i="26" a="1"/>
  <c r="AQ73" i="26" a="1"/>
  <c r="Z73" i="26" a="1"/>
  <c r="AN73" i="26" a="1"/>
  <c r="AH73" i="26" a="1"/>
  <c r="AD73" i="26" a="1"/>
  <c r="AL73" i="26" a="1"/>
  <c r="AP73" i="26" a="1"/>
  <c r="AI73" i="26" a="1"/>
  <c r="AB73" i="26" a="1"/>
  <c r="AO73" i="26" a="1"/>
  <c r="AJ73" i="26" a="1"/>
  <c r="AF73" i="26" a="1"/>
  <c r="BC70" i="26" l="1"/>
  <c r="BI71" i="26"/>
  <c r="BK72" i="26"/>
  <c r="BE70" i="26"/>
  <c r="AV71" i="26"/>
  <c r="BC72" i="26"/>
  <c r="AH73" i="26"/>
  <c r="AN73" i="26"/>
  <c r="AP73" i="26"/>
  <c r="AL73" i="26"/>
  <c r="AB73" i="26"/>
  <c r="AC73" i="26"/>
  <c r="AA73" i="26"/>
  <c r="AG73" i="26"/>
  <c r="AF73" i="26"/>
  <c r="AE73" i="26"/>
  <c r="AK73" i="26"/>
  <c r="AJ73" i="26"/>
  <c r="AI73" i="26"/>
  <c r="AO73" i="26"/>
  <c r="Z73" i="26"/>
  <c r="AM73" i="26"/>
  <c r="AD73" i="26"/>
  <c r="AQ73" i="26"/>
  <c r="BE71" i="26"/>
  <c r="BB70" i="26"/>
  <c r="BD70" i="26"/>
  <c r="BC71" i="26"/>
  <c r="BA72" i="26"/>
  <c r="BB72" i="26"/>
  <c r="AZ71" i="26"/>
  <c r="BG71" i="26"/>
  <c r="AW71" i="26"/>
  <c r="BF72" i="26"/>
  <c r="BD72" i="26"/>
  <c r="BN74" i="26"/>
  <c r="W75" i="26"/>
  <c r="AR74" i="26"/>
  <c r="AS74" i="26" s="1"/>
  <c r="BM71" i="26"/>
  <c r="BD71" i="26"/>
  <c r="BK71" i="26"/>
  <c r="CH73" i="26"/>
  <c r="AS73" i="26"/>
  <c r="CI73" i="26" s="1"/>
  <c r="AY71" i="26"/>
  <c r="BA71" i="26"/>
  <c r="AW72" i="26"/>
  <c r="BH72" i="26"/>
  <c r="AY70" i="26"/>
  <c r="BB71" i="26"/>
  <c r="BK70" i="26"/>
  <c r="AX71" i="26"/>
  <c r="AY72" i="26"/>
  <c r="AX72" i="26"/>
  <c r="AW70" i="26"/>
  <c r="BJ70" i="26"/>
  <c r="BH70" i="26"/>
  <c r="AZ72" i="26"/>
  <c r="BG72" i="26"/>
  <c r="BL70" i="26"/>
  <c r="CQ70" i="26"/>
  <c r="BA70" i="26"/>
  <c r="BF71" i="26"/>
  <c r="BE72" i="26"/>
  <c r="BI72" i="26"/>
  <c r="BM72" i="26"/>
  <c r="AV70" i="26"/>
  <c r="BH71" i="26"/>
  <c r="BJ71" i="26"/>
  <c r="BL71" i="26"/>
  <c r="BJ72" i="26"/>
  <c r="BL72" i="26"/>
  <c r="AV72" i="26"/>
  <c r="AZ70" i="26"/>
  <c r="AX70" i="26"/>
  <c r="BI70" i="26"/>
  <c r="BF70" i="26"/>
  <c r="BM70" i="26"/>
  <c r="CP70" i="26"/>
  <c r="BG70" i="26"/>
  <c r="D14" i="7"/>
  <c r="F14" i="7" s="1"/>
  <c r="D13" i="7"/>
  <c r="D18" i="7"/>
  <c r="D10" i="7"/>
  <c r="D19" i="7"/>
  <c r="BP34" i="6"/>
  <c r="BY34" i="6"/>
  <c r="BZ34" i="6"/>
  <c r="CE34" i="6"/>
  <c r="CD34" i="6"/>
  <c r="BS34" i="6"/>
  <c r="BW34" i="6"/>
  <c r="BU34" i="6"/>
  <c r="BV34" i="6"/>
  <c r="CC34" i="6"/>
  <c r="BT34" i="6"/>
  <c r="BQ34" i="6"/>
  <c r="BR34" i="6"/>
  <c r="BY70" i="26" a="1"/>
  <c r="AE74" i="26" a="1"/>
  <c r="AK74" i="26" a="1"/>
  <c r="BR71" i="26" a="1"/>
  <c r="AO74" i="26" a="1"/>
  <c r="AQ74" i="26" a="1"/>
  <c r="BU70" i="26" a="1"/>
  <c r="AM74" i="26" a="1"/>
  <c r="AN74" i="26" a="1"/>
  <c r="CE70" i="26" a="1"/>
  <c r="AI74" i="26" a="1"/>
  <c r="AG74" i="26" a="1"/>
  <c r="CB71" i="26" a="1"/>
  <c r="BQ71" i="26" a="1"/>
  <c r="AJ74" i="26" a="1"/>
  <c r="AC74" i="26" a="1"/>
  <c r="BV71" i="26" a="1"/>
  <c r="CD71" i="26" a="1"/>
  <c r="AB74" i="26" a="1"/>
  <c r="CE71" i="26" a="1"/>
  <c r="BS71" i="26" a="1"/>
  <c r="AH74" i="26" a="1"/>
  <c r="AL74" i="26" a="1"/>
  <c r="AA74" i="26" a="1"/>
  <c r="BZ72" i="26" a="1"/>
  <c r="CA72" i="26" a="1"/>
  <c r="BR70" i="26" a="1"/>
  <c r="BT70" i="26" a="1"/>
  <c r="BW70" i="26" a="1"/>
  <c r="BX70" i="26" a="1"/>
  <c r="BS72" i="26" a="1"/>
  <c r="CC70" i="26" a="1"/>
  <c r="AF74" i="26" a="1"/>
  <c r="CC71" i="26" a="1"/>
  <c r="CG72" i="26" a="1"/>
  <c r="BY71" i="26" a="1"/>
  <c r="CA70" i="26" a="1"/>
  <c r="Z74" i="26" a="1"/>
  <c r="BW71" i="26" a="1"/>
  <c r="BW72" i="26" a="1"/>
  <c r="BX72" i="26" a="1"/>
  <c r="CE72" i="26" a="1"/>
  <c r="AP74" i="26" a="1"/>
  <c r="CF71" i="26" a="1"/>
  <c r="BU72" i="26" a="1"/>
  <c r="BP70" i="26" a="1"/>
  <c r="AD74" i="26" a="1"/>
  <c r="BT72" i="26" a="1"/>
  <c r="BV70" i="26" a="1"/>
  <c r="BZ70" i="26" a="1"/>
  <c r="CF70" i="26" a="1"/>
  <c r="BP71" i="26" a="1"/>
  <c r="CG70" i="26" a="1"/>
  <c r="BQ72" i="26" a="1"/>
  <c r="BZ71" i="26" a="1"/>
  <c r="CG71" i="26" a="1"/>
  <c r="CD70" i="26" a="1"/>
  <c r="CA71" i="26" a="1"/>
  <c r="CB70" i="26" a="1"/>
  <c r="BU71" i="26" a="1"/>
  <c r="BV72" i="26" a="1"/>
  <c r="BQ70" i="26" a="1"/>
  <c r="BT71" i="26" a="1"/>
  <c r="BY72" i="26" a="1"/>
  <c r="BX71" i="26" a="1"/>
  <c r="CC72" i="26" a="1"/>
  <c r="CF72" i="26" a="1"/>
  <c r="BR72" i="26" a="1"/>
  <c r="CD72" i="26" a="1"/>
  <c r="CB72" i="26" a="1"/>
  <c r="BS70" i="26" a="1"/>
  <c r="BP72" i="26" a="1"/>
  <c r="CC71" i="26" l="1"/>
  <c r="BW70" i="26"/>
  <c r="BW72" i="26"/>
  <c r="BP71" i="26"/>
  <c r="BY70" i="26"/>
  <c r="CE72" i="26"/>
  <c r="AI74" i="26"/>
  <c r="BZ70" i="26"/>
  <c r="CD71" i="26"/>
  <c r="BS72" i="26"/>
  <c r="BS71" i="26"/>
  <c r="Z74" i="26"/>
  <c r="AN74" i="26"/>
  <c r="AE74" i="26"/>
  <c r="CA71" i="26"/>
  <c r="CB71" i="26"/>
  <c r="BR70" i="26"/>
  <c r="BP70" i="26"/>
  <c r="CA72" i="26"/>
  <c r="CE70" i="26"/>
  <c r="AL74" i="26"/>
  <c r="AC74" i="26"/>
  <c r="AM74" i="26"/>
  <c r="BV72" i="26"/>
  <c r="BT70" i="26"/>
  <c r="CG72" i="26"/>
  <c r="BT72" i="26"/>
  <c r="BV71" i="26"/>
  <c r="AD74" i="26"/>
  <c r="AG74" i="26"/>
  <c r="AQ74" i="26"/>
  <c r="BU72" i="26"/>
  <c r="CF70" i="26"/>
  <c r="BP72" i="26"/>
  <c r="CC72" i="26"/>
  <c r="CB70" i="26"/>
  <c r="BS70" i="26"/>
  <c r="AH74" i="26"/>
  <c r="AK74" i="26"/>
  <c r="BW71" i="26"/>
  <c r="AP74" i="26"/>
  <c r="CA70" i="26"/>
  <c r="CF72" i="26"/>
  <c r="BY72" i="26"/>
  <c r="CD70" i="26"/>
  <c r="CB72" i="26"/>
  <c r="CE71" i="26"/>
  <c r="AB74" i="26"/>
  <c r="AO74" i="26"/>
  <c r="BX72" i="26"/>
  <c r="BX70" i="26"/>
  <c r="CC70" i="26"/>
  <c r="BT71" i="26"/>
  <c r="CD72" i="26"/>
  <c r="BZ71" i="26"/>
  <c r="BQ70" i="26"/>
  <c r="BQ72" i="26"/>
  <c r="BX71" i="26"/>
  <c r="AF74" i="26"/>
  <c r="BZ72" i="26"/>
  <c r="BV70" i="26"/>
  <c r="BR71" i="26"/>
  <c r="CG70" i="26"/>
  <c r="CF71" i="26"/>
  <c r="BU70" i="26"/>
  <c r="BR72" i="26"/>
  <c r="BU71" i="26"/>
  <c r="CG71" i="26"/>
  <c r="AJ74" i="26"/>
  <c r="AA74" i="26"/>
  <c r="BQ71" i="26"/>
  <c r="BY71" i="26"/>
  <c r="CR70" i="26"/>
  <c r="CO73" i="26"/>
  <c r="BN75" i="26"/>
  <c r="W76" i="26"/>
  <c r="AR75" i="26"/>
  <c r="AS75" i="26" s="1"/>
  <c r="D17" i="7"/>
  <c r="F17" i="7" s="1"/>
  <c r="E10" i="12"/>
  <c r="G10" i="12" s="1"/>
  <c r="F10" i="12"/>
  <c r="D3" i="7"/>
  <c r="F3" i="7" s="1"/>
  <c r="D11" i="7"/>
  <c r="D2" i="7"/>
  <c r="D8" i="7"/>
  <c r="F13" i="12"/>
  <c r="E13" i="12"/>
  <c r="G13" i="12" s="1"/>
  <c r="D12" i="7"/>
  <c r="D9" i="7"/>
  <c r="F9" i="7" s="1"/>
  <c r="D6" i="7"/>
  <c r="D15" i="7"/>
  <c r="F15" i="7" s="1"/>
  <c r="D7" i="7"/>
  <c r="F5" i="12"/>
  <c r="E5" i="12"/>
  <c r="G5" i="12" s="1"/>
  <c r="F19" i="12"/>
  <c r="E19" i="12"/>
  <c r="G19" i="12" s="1"/>
  <c r="E14" i="12"/>
  <c r="G14" i="12" s="1"/>
  <c r="F14" i="12"/>
  <c r="E18" i="12"/>
  <c r="G18" i="12" s="1"/>
  <c r="F18" i="12"/>
  <c r="D4" i="7"/>
  <c r="F4" i="7" s="1"/>
  <c r="D16" i="7"/>
  <c r="F16" i="7" s="1"/>
  <c r="D5" i="7"/>
  <c r="F10" i="7"/>
  <c r="F19" i="7"/>
  <c r="F18" i="7"/>
  <c r="F13" i="7"/>
  <c r="CL34" i="6"/>
  <c r="CM34" i="6" s="1"/>
  <c r="AL75" i="26" a="1"/>
  <c r="AD75" i="26" a="1"/>
  <c r="AN75" i="26" a="1"/>
  <c r="AO75" i="26" a="1"/>
  <c r="AH75" i="26" a="1"/>
  <c r="AG75" i="26" a="1"/>
  <c r="AJ75" i="26" a="1"/>
  <c r="AE75" i="26" a="1"/>
  <c r="AB75" i="26" a="1"/>
  <c r="AA75" i="26" a="1"/>
  <c r="AK75" i="26" a="1"/>
  <c r="AF75" i="26" a="1"/>
  <c r="AQ75" i="26" a="1"/>
  <c r="AC75" i="26" a="1"/>
  <c r="AP75" i="26" a="1"/>
  <c r="AM75" i="26" a="1"/>
  <c r="AI75" i="26" a="1"/>
  <c r="Z75" i="26" a="1"/>
  <c r="AN75" i="26" l="1"/>
  <c r="Z75" i="26"/>
  <c r="AI75" i="26"/>
  <c r="AH75" i="26"/>
  <c r="AQ75" i="26"/>
  <c r="AB75" i="26"/>
  <c r="AF75" i="26"/>
  <c r="AL75" i="26"/>
  <c r="AM75" i="26"/>
  <c r="AC75" i="26"/>
  <c r="AP75" i="26"/>
  <c r="AG75" i="26"/>
  <c r="AK75" i="26"/>
  <c r="AA75" i="26"/>
  <c r="AD75" i="26"/>
  <c r="AJ75" i="26"/>
  <c r="AO75" i="26"/>
  <c r="AE75" i="26"/>
  <c r="CL70" i="26"/>
  <c r="CM70" i="26" s="1"/>
  <c r="AR76" i="26"/>
  <c r="W77" i="26"/>
  <c r="BN76" i="26"/>
  <c r="D20" i="7"/>
  <c r="F8" i="7"/>
  <c r="F6" i="7"/>
  <c r="F2" i="7"/>
  <c r="F7" i="7"/>
  <c r="F7" i="12"/>
  <c r="E7" i="12"/>
  <c r="G7" i="12" s="1"/>
  <c r="F12" i="12"/>
  <c r="E12" i="12"/>
  <c r="G12" i="12" s="1"/>
  <c r="F11" i="12"/>
  <c r="E11" i="12"/>
  <c r="G11" i="12" s="1"/>
  <c r="F16" i="12"/>
  <c r="E16" i="12"/>
  <c r="G16" i="12" s="1"/>
  <c r="E6" i="12"/>
  <c r="G6" i="12" s="1"/>
  <c r="F6" i="12"/>
  <c r="F8" i="12"/>
  <c r="E8" i="12"/>
  <c r="G8" i="12" s="1"/>
  <c r="E15" i="12"/>
  <c r="G15" i="12" s="1"/>
  <c r="F15" i="12"/>
  <c r="F12" i="7"/>
  <c r="F4" i="12"/>
  <c r="E4" i="12"/>
  <c r="G4" i="12" s="1"/>
  <c r="F9" i="12"/>
  <c r="E9" i="12"/>
  <c r="G9" i="12" s="1"/>
  <c r="E2" i="12"/>
  <c r="G2" i="12" s="1"/>
  <c r="F2" i="12"/>
  <c r="F17" i="12"/>
  <c r="E17" i="12"/>
  <c r="G17" i="12" s="1"/>
  <c r="F3" i="12"/>
  <c r="E3" i="12"/>
  <c r="G3" i="12" s="1"/>
  <c r="F11" i="7"/>
  <c r="F5" i="7"/>
  <c r="CL12" i="1"/>
  <c r="CM12" i="1" s="1"/>
  <c r="BN16" i="1"/>
  <c r="AR16" i="1"/>
  <c r="CH16" i="1" s="1"/>
  <c r="AC76" i="26" a="1"/>
  <c r="AE76" i="26" a="1"/>
  <c r="AG76" i="26" a="1"/>
  <c r="AH76" i="26" a="1"/>
  <c r="AJ76" i="26" a="1"/>
  <c r="AB76" i="26" a="1"/>
  <c r="AN76" i="26" a="1"/>
  <c r="AK76" i="26" a="1"/>
  <c r="AQ76" i="26" a="1"/>
  <c r="Z76" i="26" a="1"/>
  <c r="AD76" i="26" a="1"/>
  <c r="AM76" i="26" a="1"/>
  <c r="AA76" i="26" a="1"/>
  <c r="AI76" i="26" a="1"/>
  <c r="AF76" i="26" a="1"/>
  <c r="AL76" i="26" a="1"/>
  <c r="AO76" i="26" a="1"/>
  <c r="AP76" i="26" a="1"/>
  <c r="CP73" i="26" l="1"/>
  <c r="AY73" i="26"/>
  <c r="AZ75" i="26"/>
  <c r="BB75" i="26"/>
  <c r="AQ76" i="26"/>
  <c r="AG76" i="26"/>
  <c r="AB76" i="26"/>
  <c r="AO76" i="26"/>
  <c r="AK76" i="26"/>
  <c r="AI76" i="26"/>
  <c r="AF76" i="26"/>
  <c r="Z76" i="26"/>
  <c r="AM76" i="26"/>
  <c r="AJ76" i="26"/>
  <c r="AD76" i="26"/>
  <c r="AE76" i="26"/>
  <c r="AN76" i="26"/>
  <c r="AH76" i="26"/>
  <c r="AA76" i="26"/>
  <c r="AL76" i="26"/>
  <c r="AC76" i="26"/>
  <c r="AP76" i="26"/>
  <c r="BL73" i="26"/>
  <c r="BK74" i="26"/>
  <c r="BD73" i="26"/>
  <c r="AV73" i="26"/>
  <c r="AY74" i="26"/>
  <c r="BF75" i="26"/>
  <c r="BH75" i="26"/>
  <c r="BH74" i="26"/>
  <c r="AX73" i="26"/>
  <c r="BM73" i="26"/>
  <c r="CQ73" i="26"/>
  <c r="BD74" i="26"/>
  <c r="AW75" i="26"/>
  <c r="AX75" i="26"/>
  <c r="BC74" i="26"/>
  <c r="AX74" i="26"/>
  <c r="BJ73" i="26"/>
  <c r="AV74" i="26"/>
  <c r="AW74" i="26"/>
  <c r="BG75" i="26"/>
  <c r="BM75" i="26"/>
  <c r="BE74" i="26"/>
  <c r="AZ73" i="26"/>
  <c r="BG73" i="26"/>
  <c r="BH73" i="26"/>
  <c r="BK73" i="26"/>
  <c r="BC75" i="26"/>
  <c r="BD75" i="26"/>
  <c r="BI74" i="26"/>
  <c r="BE73" i="26"/>
  <c r="AZ74" i="26"/>
  <c r="AW73" i="26"/>
  <c r="BC73" i="26"/>
  <c r="BL75" i="26"/>
  <c r="BE75" i="26"/>
  <c r="BJ74" i="26"/>
  <c r="BM74" i="26"/>
  <c r="BF73" i="26"/>
  <c r="CH76" i="26"/>
  <c r="AS76" i="26"/>
  <c r="CI76" i="26" s="1"/>
  <c r="BB74" i="26"/>
  <c r="BF74" i="26"/>
  <c r="BA75" i="26"/>
  <c r="AY75" i="26"/>
  <c r="AV75" i="26"/>
  <c r="BI73" i="26"/>
  <c r="BB73" i="26"/>
  <c r="BG74" i="26"/>
  <c r="BL74" i="26"/>
  <c r="AR77" i="26"/>
  <c r="AS77" i="26" s="1"/>
  <c r="BN77" i="26"/>
  <c r="W78" i="26"/>
  <c r="BA73" i="26"/>
  <c r="BA74" i="26"/>
  <c r="BK75" i="26"/>
  <c r="BI75" i="26"/>
  <c r="BJ75" i="26"/>
  <c r="E11" i="7"/>
  <c r="G11" i="7" s="1"/>
  <c r="D21" i="7"/>
  <c r="E16" i="7"/>
  <c r="G16" i="7" s="1"/>
  <c r="E15" i="7"/>
  <c r="G15" i="7" s="1"/>
  <c r="E4" i="7"/>
  <c r="G4" i="7" s="1"/>
  <c r="E9" i="7"/>
  <c r="G9" i="7" s="1"/>
  <c r="E3" i="7"/>
  <c r="G3" i="7" s="1"/>
  <c r="E5" i="7"/>
  <c r="G5" i="7" s="1"/>
  <c r="E12" i="7"/>
  <c r="G12" i="7" s="1"/>
  <c r="E6" i="7"/>
  <c r="G6" i="7" s="1"/>
  <c r="E14" i="7"/>
  <c r="G14" i="7" s="1"/>
  <c r="E19" i="7"/>
  <c r="G19" i="7" s="1"/>
  <c r="E17" i="7"/>
  <c r="G17" i="7" s="1"/>
  <c r="E18" i="7"/>
  <c r="G18" i="7" s="1"/>
  <c r="E10" i="7"/>
  <c r="G10" i="7" s="1"/>
  <c r="E13" i="7"/>
  <c r="G13" i="7" s="1"/>
  <c r="E2" i="7"/>
  <c r="G2" i="7" s="1"/>
  <c r="E7" i="7"/>
  <c r="G7" i="7" s="1"/>
  <c r="E8" i="7"/>
  <c r="G8" i="7" s="1"/>
  <c r="AS16" i="1"/>
  <c r="CI16" i="1" s="1"/>
  <c r="CO16" i="1" s="1"/>
  <c r="BY73" i="26" a="1"/>
  <c r="BZ75" i="26" a="1"/>
  <c r="CD74" i="26" a="1"/>
  <c r="BQ75" i="26" a="1"/>
  <c r="CC73" i="26" a="1"/>
  <c r="Z77" i="26" a="1"/>
  <c r="AO77" i="26" a="1"/>
  <c r="AG77" i="26" a="1"/>
  <c r="AH77" i="26" a="1"/>
  <c r="AC77" i="26" a="1"/>
  <c r="CB75" i="26" a="1"/>
  <c r="BS75" i="26" a="1"/>
  <c r="AK77" i="26" a="1"/>
  <c r="CG73" i="26" a="1"/>
  <c r="BY74" i="26" a="1"/>
  <c r="AB77" i="26" a="1"/>
  <c r="BT74" i="26" a="1"/>
  <c r="BZ73" i="26" a="1"/>
  <c r="BW74" i="26" a="1"/>
  <c r="AI16" i="1" a="1"/>
  <c r="BR75" i="26" a="1"/>
  <c r="CE74" i="26" a="1"/>
  <c r="AQ77" i="26" a="1"/>
  <c r="BY75" i="26" a="1"/>
  <c r="BP74" i="26" a="1"/>
  <c r="AM77" i="26" a="1"/>
  <c r="BP73" i="26" a="1"/>
  <c r="CF75" i="26" a="1"/>
  <c r="CB73" i="26" a="1"/>
  <c r="BZ74" i="26" a="1"/>
  <c r="AJ77" i="26" a="1"/>
  <c r="AA77" i="26" a="1"/>
  <c r="AE77" i="26" a="1"/>
  <c r="BS73" i="26" a="1"/>
  <c r="BW75" i="26" a="1"/>
  <c r="BX74" i="26" a="1"/>
  <c r="BV75" i="26" a="1"/>
  <c r="CC75" i="26" a="1"/>
  <c r="BP75" i="26" a="1"/>
  <c r="CE73" i="26" a="1"/>
  <c r="CA75" i="26" a="1"/>
  <c r="AL77" i="26" a="1"/>
  <c r="AP77" i="26" a="1"/>
  <c r="AN77" i="26" a="1"/>
  <c r="AF77" i="26" a="1"/>
  <c r="BX75" i="26" a="1"/>
  <c r="BX73" i="26" a="1"/>
  <c r="AI77" i="26" a="1"/>
  <c r="BV73" i="26" a="1"/>
  <c r="BU75" i="26" a="1"/>
  <c r="AD77" i="26" a="1"/>
  <c r="BU74" i="26" a="1"/>
  <c r="CE75" i="26" a="1"/>
  <c r="BQ74" i="26" a="1"/>
  <c r="BT73" i="26" a="1"/>
  <c r="BT75" i="26" a="1"/>
  <c r="CG75" i="26" a="1"/>
  <c r="CG74" i="26" a="1"/>
  <c r="CA73" i="26" a="1"/>
  <c r="CF73" i="26" a="1"/>
  <c r="BV74" i="26" a="1"/>
  <c r="BS74" i="26" a="1"/>
  <c r="CC74" i="26" a="1"/>
  <c r="BU73" i="26" a="1"/>
  <c r="BQ73" i="26" a="1"/>
  <c r="BW73" i="26" a="1"/>
  <c r="CD75" i="26" a="1"/>
  <c r="CB74" i="26" a="1"/>
  <c r="BR74" i="26" a="1"/>
  <c r="CA74" i="26" a="1"/>
  <c r="CD73" i="26" a="1"/>
  <c r="CF74" i="26" a="1"/>
  <c r="BR73" i="26" a="1"/>
  <c r="CR73" i="26" l="1"/>
  <c r="BS73" i="26"/>
  <c r="BT75" i="26"/>
  <c r="BV75" i="26"/>
  <c r="CE75" i="26"/>
  <c r="Z77" i="26"/>
  <c r="AM77" i="26"/>
  <c r="CF74" i="26"/>
  <c r="BV74" i="26"/>
  <c r="BY75" i="26"/>
  <c r="BW75" i="26"/>
  <c r="BQ74" i="26"/>
  <c r="BX73" i="26"/>
  <c r="CA74" i="26"/>
  <c r="CE73" i="26"/>
  <c r="BU73" i="26"/>
  <c r="AH77" i="26"/>
  <c r="BV73" i="26"/>
  <c r="BW73" i="26"/>
  <c r="CB73" i="26"/>
  <c r="CD73" i="26"/>
  <c r="BR73" i="26"/>
  <c r="CF73" i="26"/>
  <c r="AC77" i="26"/>
  <c r="AL77" i="26"/>
  <c r="AB77" i="26"/>
  <c r="CC73" i="26"/>
  <c r="BQ73" i="26"/>
  <c r="CA73" i="26"/>
  <c r="BR74" i="26"/>
  <c r="CB74" i="26"/>
  <c r="BP74" i="26"/>
  <c r="AG77" i="26"/>
  <c r="AP77" i="26"/>
  <c r="AF77" i="26"/>
  <c r="BP75" i="26"/>
  <c r="BT74" i="26"/>
  <c r="BT73" i="26"/>
  <c r="BW74" i="26"/>
  <c r="CB75" i="26"/>
  <c r="AD77" i="26"/>
  <c r="CG73" i="26"/>
  <c r="AK77" i="26"/>
  <c r="AA77" i="26"/>
  <c r="AJ77" i="26"/>
  <c r="BS75" i="26"/>
  <c r="BZ73" i="26"/>
  <c r="BY73" i="26"/>
  <c r="BY74" i="26"/>
  <c r="BR75" i="26"/>
  <c r="BZ75" i="26"/>
  <c r="AQ77" i="26"/>
  <c r="CE74" i="26"/>
  <c r="CD75" i="26"/>
  <c r="AO77" i="26"/>
  <c r="AE77" i="26"/>
  <c r="AN77" i="26"/>
  <c r="BU75" i="26"/>
  <c r="CG74" i="26"/>
  <c r="CC74" i="26"/>
  <c r="CG75" i="26"/>
  <c r="BQ75" i="26"/>
  <c r="BS74" i="26"/>
  <c r="BU74" i="26"/>
  <c r="CF75" i="26"/>
  <c r="CC75" i="26"/>
  <c r="AI77" i="26"/>
  <c r="BZ74" i="26"/>
  <c r="CD74" i="26"/>
  <c r="BX75" i="26"/>
  <c r="CA75" i="26"/>
  <c r="BX74" i="26"/>
  <c r="BP73" i="26"/>
  <c r="CO76" i="26"/>
  <c r="BN78" i="26"/>
  <c r="W79" i="26"/>
  <c r="AR78" i="26"/>
  <c r="AS78" i="26" s="1"/>
  <c r="AI16" i="1"/>
  <c r="AG16" i="1" a="1"/>
  <c r="AC78" i="26" a="1"/>
  <c r="AI78" i="26" a="1"/>
  <c r="AF78" i="26" a="1"/>
  <c r="AJ78" i="26" a="1"/>
  <c r="AH78" i="26" a="1"/>
  <c r="AG78" i="26" a="1"/>
  <c r="AL78" i="26" a="1"/>
  <c r="AE78" i="26" a="1"/>
  <c r="AQ78" i="26" a="1"/>
  <c r="AM78" i="26" a="1"/>
  <c r="AB78" i="26" a="1"/>
  <c r="AN78" i="26" a="1"/>
  <c r="AA78" i="26" a="1"/>
  <c r="Z78" i="26" a="1"/>
  <c r="AP78" i="26" a="1"/>
  <c r="AO78" i="26" a="1"/>
  <c r="AD78" i="26" a="1"/>
  <c r="AK78" i="26" a="1"/>
  <c r="AC78" i="26" l="1"/>
  <c r="AP78" i="26"/>
  <c r="AO78" i="26"/>
  <c r="AB78" i="26"/>
  <c r="Z78" i="26"/>
  <c r="AI78" i="26"/>
  <c r="AD78" i="26"/>
  <c r="AM78" i="26"/>
  <c r="AK78" i="26"/>
  <c r="AE78" i="26"/>
  <c r="AF78" i="26"/>
  <c r="AJ78" i="26"/>
  <c r="AN78" i="26"/>
  <c r="AH78" i="26"/>
  <c r="AQ78" i="26"/>
  <c r="AG78" i="26"/>
  <c r="AA78" i="26"/>
  <c r="AL78" i="26"/>
  <c r="AR79" i="26"/>
  <c r="W80" i="26"/>
  <c r="BN79" i="26"/>
  <c r="CL73" i="26"/>
  <c r="CM73" i="26" s="1"/>
  <c r="AG16" i="1"/>
  <c r="W17" i="1"/>
  <c r="W18" i="1"/>
  <c r="W19" i="1" s="1"/>
  <c r="Z79" i="26" a="1"/>
  <c r="AE79" i="26" a="1"/>
  <c r="AL18" i="1" a="1"/>
  <c r="AK17" i="1" a="1"/>
  <c r="AN19" i="1" a="1"/>
  <c r="AI18" i="1" a="1"/>
  <c r="AL79" i="26" a="1"/>
  <c r="AH18" i="1" a="1"/>
  <c r="AA19" i="1" a="1"/>
  <c r="AG79" i="26" a="1"/>
  <c r="AM19" i="1" a="1"/>
  <c r="AE18" i="1" a="1"/>
  <c r="Z17" i="1" a="1"/>
  <c r="AK79" i="26" a="1"/>
  <c r="AK19" i="1" a="1"/>
  <c r="AB17" i="1" a="1"/>
  <c r="AB79" i="26" a="1"/>
  <c r="AQ18" i="1" a="1"/>
  <c r="AH17" i="1" a="1"/>
  <c r="AA18" i="1" a="1"/>
  <c r="AE19" i="1" a="1"/>
  <c r="AD18" i="1" a="1"/>
  <c r="AA17" i="1" a="1"/>
  <c r="AG17" i="1" a="1"/>
  <c r="Z18" i="1" a="1"/>
  <c r="AO79" i="26" a="1"/>
  <c r="AC17" i="1" a="1"/>
  <c r="AL17" i="1" a="1"/>
  <c r="AN18" i="1" a="1"/>
  <c r="AO19" i="1" a="1"/>
  <c r="AJ79" i="26" a="1"/>
  <c r="AL19" i="1" a="1"/>
  <c r="AJ17" i="1" a="1"/>
  <c r="AC18" i="1" a="1"/>
  <c r="AC19" i="1" a="1"/>
  <c r="AF17" i="1" a="1"/>
  <c r="AP18" i="1" a="1"/>
  <c r="AK18" i="1" a="1"/>
  <c r="AC79" i="26" a="1"/>
  <c r="AN79" i="26" a="1"/>
  <c r="AI19" i="1" a="1"/>
  <c r="AP19" i="1" a="1"/>
  <c r="AJ18" i="1" a="1"/>
  <c r="AQ19" i="1" a="1"/>
  <c r="AG19" i="1" a="1"/>
  <c r="AI79" i="26" a="1"/>
  <c r="AQ79" i="26" a="1"/>
  <c r="AD19" i="1" a="1"/>
  <c r="AB18" i="1" a="1"/>
  <c r="AO17" i="1" a="1"/>
  <c r="AE17" i="1" a="1"/>
  <c r="AL16" i="1" a="1"/>
  <c r="AI17" i="1" a="1"/>
  <c r="AQ17" i="1" a="1"/>
  <c r="AM79" i="26" a="1"/>
  <c r="AF79" i="26" a="1"/>
  <c r="AA79" i="26" a="1"/>
  <c r="AG18" i="1" a="1"/>
  <c r="AH19" i="1" a="1"/>
  <c r="AD79" i="26" a="1"/>
  <c r="Z19" i="1" a="1"/>
  <c r="AP17" i="1" a="1"/>
  <c r="AO18" i="1" a="1"/>
  <c r="AJ19" i="1" a="1"/>
  <c r="AM18" i="1" a="1"/>
  <c r="AH79" i="26" a="1"/>
  <c r="AB19" i="1" a="1"/>
  <c r="AM17" i="1" a="1"/>
  <c r="AF19" i="1" a="1"/>
  <c r="AN17" i="1" a="1"/>
  <c r="AD17" i="1" a="1"/>
  <c r="AF18" i="1" a="1"/>
  <c r="AP79" i="26" a="1"/>
  <c r="AX76" i="26" l="1"/>
  <c r="AZ77" i="26"/>
  <c r="BM78" i="26"/>
  <c r="BF76" i="26"/>
  <c r="AZ78" i="26"/>
  <c r="BI76" i="26"/>
  <c r="AV77" i="26"/>
  <c r="BE76" i="26"/>
  <c r="BA77" i="26"/>
  <c r="CP76" i="26"/>
  <c r="AI79" i="26"/>
  <c r="AN79" i="26"/>
  <c r="AH79" i="26"/>
  <c r="AQ79" i="26"/>
  <c r="AC79" i="26"/>
  <c r="AP79" i="26"/>
  <c r="AL79" i="26"/>
  <c r="AG79" i="26"/>
  <c r="AM79" i="26"/>
  <c r="AK79" i="26"/>
  <c r="AB79" i="26"/>
  <c r="AO79" i="26"/>
  <c r="AA79" i="26"/>
  <c r="AF79" i="26"/>
  <c r="Z79" i="26"/>
  <c r="AE79" i="26"/>
  <c r="AJ79" i="26"/>
  <c r="AD79" i="26"/>
  <c r="BH76" i="26"/>
  <c r="BC77" i="26"/>
  <c r="BM77" i="26"/>
  <c r="BC78" i="26"/>
  <c r="BI78" i="26"/>
  <c r="BG77" i="26"/>
  <c r="AY77" i="26"/>
  <c r="BJ77" i="26"/>
  <c r="AY76" i="26"/>
  <c r="BD78" i="26"/>
  <c r="BE78" i="26"/>
  <c r="AX77" i="26"/>
  <c r="BA76" i="26"/>
  <c r="BJ78" i="26"/>
  <c r="AV78" i="26"/>
  <c r="BB76" i="26"/>
  <c r="AV76" i="26"/>
  <c r="CQ76" i="26"/>
  <c r="BC76" i="26"/>
  <c r="BM76" i="26"/>
  <c r="BL77" i="26"/>
  <c r="BJ76" i="26"/>
  <c r="BF78" i="26"/>
  <c r="AX78" i="26"/>
  <c r="CH79" i="26"/>
  <c r="AS79" i="26"/>
  <c r="CI79" i="26" s="1"/>
  <c r="BI77" i="26"/>
  <c r="AZ76" i="26"/>
  <c r="BD76" i="26"/>
  <c r="BB78" i="26"/>
  <c r="BK78" i="26"/>
  <c r="BK76" i="26"/>
  <c r="BL76" i="26"/>
  <c r="BE77" i="26"/>
  <c r="BD77" i="26"/>
  <c r="AW76" i="26"/>
  <c r="BH78" i="26"/>
  <c r="BA78" i="26"/>
  <c r="BL78" i="26"/>
  <c r="AR80" i="26"/>
  <c r="AS80" i="26" s="1"/>
  <c r="BN80" i="26"/>
  <c r="W81" i="26"/>
  <c r="BB77" i="26"/>
  <c r="BK77" i="26"/>
  <c r="BF77" i="26"/>
  <c r="BG76" i="26"/>
  <c r="BH77" i="26"/>
  <c r="AW77" i="26"/>
  <c r="AW78" i="26"/>
  <c r="BG78" i="26"/>
  <c r="AY78" i="26"/>
  <c r="AL16" i="1"/>
  <c r="AE19" i="1"/>
  <c r="AQ19" i="1"/>
  <c r="AB19" i="1"/>
  <c r="AM19" i="1"/>
  <c r="AA19" i="1"/>
  <c r="AN19" i="1"/>
  <c r="AL19" i="1"/>
  <c r="AO19" i="1"/>
  <c r="AK19" i="1"/>
  <c r="AF19" i="1"/>
  <c r="Z19" i="1"/>
  <c r="AG19" i="1"/>
  <c r="AP19" i="1"/>
  <c r="AJ19" i="1"/>
  <c r="AI19" i="1"/>
  <c r="AD19" i="1"/>
  <c r="AC19" i="1"/>
  <c r="AH19" i="1"/>
  <c r="AE18" i="1"/>
  <c r="AJ18" i="1"/>
  <c r="AK18" i="1"/>
  <c r="AC18" i="1"/>
  <c r="AP18" i="1"/>
  <c r="Z18" i="1"/>
  <c r="AB18" i="1"/>
  <c r="AD18" i="1"/>
  <c r="AH18" i="1"/>
  <c r="AI18" i="1"/>
  <c r="AM18" i="1"/>
  <c r="AA18" i="1"/>
  <c r="AN18" i="1"/>
  <c r="AO18" i="1"/>
  <c r="AQ18" i="1"/>
  <c r="AL18" i="1"/>
  <c r="AF18" i="1"/>
  <c r="AG18" i="1"/>
  <c r="AJ17" i="1"/>
  <c r="AF17" i="1"/>
  <c r="AN17" i="1"/>
  <c r="AB17" i="1"/>
  <c r="AH17" i="1"/>
  <c r="AC17" i="1"/>
  <c r="AO17" i="1"/>
  <c r="AD17" i="1"/>
  <c r="Z17" i="1"/>
  <c r="AI17" i="1"/>
  <c r="AQ17" i="1"/>
  <c r="AK17" i="1"/>
  <c r="AG17" i="1"/>
  <c r="AM17" i="1"/>
  <c r="AP17" i="1"/>
  <c r="AL17" i="1"/>
  <c r="AE17" i="1"/>
  <c r="AA17" i="1"/>
  <c r="BN19" i="1"/>
  <c r="AR19" i="1"/>
  <c r="W20" i="1"/>
  <c r="AR18" i="1"/>
  <c r="AS18" i="1" s="1"/>
  <c r="BN18" i="1"/>
  <c r="BN17" i="1"/>
  <c r="AR17" i="1"/>
  <c r="AS17" i="1" s="1"/>
  <c r="AQ80" i="26" a="1"/>
  <c r="BU77" i="26" a="1"/>
  <c r="BS76" i="26" a="1"/>
  <c r="AE20" i="1" a="1"/>
  <c r="AH80" i="26" a="1"/>
  <c r="AA80" i="26" a="1"/>
  <c r="AK20" i="1" a="1"/>
  <c r="AJ80" i="26" a="1"/>
  <c r="AG80" i="26" a="1"/>
  <c r="BZ78" i="26" a="1"/>
  <c r="BP78" i="26" a="1"/>
  <c r="CF78" i="26" a="1"/>
  <c r="CD78" i="26" a="1"/>
  <c r="AC80" i="26" a="1"/>
  <c r="BS77" i="26" a="1"/>
  <c r="AA20" i="1" a="1"/>
  <c r="CB76" i="26" a="1"/>
  <c r="BV76" i="26" a="1"/>
  <c r="AJ20" i="1" a="1"/>
  <c r="CG78" i="26" a="1"/>
  <c r="BW77" i="26" a="1"/>
  <c r="CC78" i="26" a="1"/>
  <c r="AD20" i="1" a="1"/>
  <c r="AN80" i="26" a="1"/>
  <c r="AF80" i="26" a="1"/>
  <c r="BQ78" i="26" a="1"/>
  <c r="AD80" i="26" a="1"/>
  <c r="CE76" i="26" a="1"/>
  <c r="AG20" i="1" a="1"/>
  <c r="AL80" i="26" a="1"/>
  <c r="AC20" i="1" a="1"/>
  <c r="BU76" i="26" a="1"/>
  <c r="CA77" i="26" a="1"/>
  <c r="CD76" i="26" a="1"/>
  <c r="AN20" i="1" a="1"/>
  <c r="BU78" i="26" a="1"/>
  <c r="BT77" i="26" a="1"/>
  <c r="Z80" i="26" a="1"/>
  <c r="CA76" i="26" a="1"/>
  <c r="CB78" i="26" a="1"/>
  <c r="CC76" i="26" a="1"/>
  <c r="AK80" i="26" a="1"/>
  <c r="AB20" i="1" a="1"/>
  <c r="CF76" i="26" a="1"/>
  <c r="AM80" i="26" a="1"/>
  <c r="CF77" i="26" a="1"/>
  <c r="BZ76" i="26" a="1"/>
  <c r="BR78" i="26" a="1"/>
  <c r="BX76" i="26" a="1"/>
  <c r="AB80" i="26" a="1"/>
  <c r="AQ20" i="1" a="1"/>
  <c r="AM20" i="1" a="1"/>
  <c r="CC77" i="26" a="1"/>
  <c r="CD77" i="26" a="1"/>
  <c r="BR76" i="26" a="1"/>
  <c r="AP20" i="1" a="1"/>
  <c r="AO20" i="1" a="1"/>
  <c r="BT78" i="26" a="1"/>
  <c r="Z20" i="1" a="1"/>
  <c r="AI80" i="26" a="1"/>
  <c r="AF20" i="1" a="1"/>
  <c r="AL20" i="1" a="1"/>
  <c r="CE78" i="26" a="1"/>
  <c r="BZ77" i="26" a="1"/>
  <c r="BQ77" i="26" a="1"/>
  <c r="AE80" i="26" a="1"/>
  <c r="CB77" i="26" a="1"/>
  <c r="AP80" i="26" a="1"/>
  <c r="AH20" i="1" a="1"/>
  <c r="BP76" i="26" a="1"/>
  <c r="AO80" i="26" a="1"/>
  <c r="BX78" i="26" a="1"/>
  <c r="AI20" i="1" a="1"/>
  <c r="BY78" i="26" a="1"/>
  <c r="BV78" i="26" a="1"/>
  <c r="CA78" i="26" a="1"/>
  <c r="CG77" i="26" a="1"/>
  <c r="BW76" i="26" a="1"/>
  <c r="BS78" i="26" a="1"/>
  <c r="BW78" i="26" a="1"/>
  <c r="BQ76" i="26" a="1"/>
  <c r="BP77" i="26" a="1"/>
  <c r="BV77" i="26" a="1"/>
  <c r="BY76" i="26" a="1"/>
  <c r="BT76" i="26" a="1"/>
  <c r="BY77" i="26" a="1"/>
  <c r="CG76" i="26" a="1"/>
  <c r="BX77" i="26" a="1"/>
  <c r="BR77" i="26" a="1"/>
  <c r="CE77" i="26" a="1"/>
  <c r="BR76" i="26" l="1"/>
  <c r="CR76" i="26"/>
  <c r="BT77" i="26"/>
  <c r="CG78" i="26"/>
  <c r="BZ76" i="26"/>
  <c r="BT78" i="26"/>
  <c r="BU77" i="26"/>
  <c r="BY76" i="26"/>
  <c r="BP77" i="26"/>
  <c r="CC76" i="26"/>
  <c r="AA80" i="26"/>
  <c r="CG76" i="26"/>
  <c r="BQ78" i="26"/>
  <c r="AC80" i="26"/>
  <c r="AP80" i="26"/>
  <c r="AF80" i="26"/>
  <c r="BX77" i="26"/>
  <c r="CC77" i="26"/>
  <c r="CF77" i="26"/>
  <c r="BU76" i="26"/>
  <c r="CC78" i="26"/>
  <c r="AJ80" i="26"/>
  <c r="BR77" i="26"/>
  <c r="CB77" i="26"/>
  <c r="AK80" i="26"/>
  <c r="AE80" i="26"/>
  <c r="AN80" i="26"/>
  <c r="CF76" i="26"/>
  <c r="BW76" i="26"/>
  <c r="BY78" i="26"/>
  <c r="CG77" i="26"/>
  <c r="BQ77" i="26"/>
  <c r="CA76" i="26"/>
  <c r="BX78" i="26"/>
  <c r="BW77" i="26"/>
  <c r="BY77" i="26"/>
  <c r="CE76" i="26"/>
  <c r="BZ77" i="26"/>
  <c r="Z80" i="26"/>
  <c r="AM80" i="26"/>
  <c r="CF78" i="26"/>
  <c r="CE78" i="26"/>
  <c r="BP76" i="26"/>
  <c r="BS76" i="26"/>
  <c r="CB76" i="26"/>
  <c r="AO80" i="26"/>
  <c r="CE77" i="26"/>
  <c r="AD80" i="26"/>
  <c r="AQ80" i="26"/>
  <c r="BU78" i="26"/>
  <c r="BV78" i="26"/>
  <c r="BR78" i="26"/>
  <c r="BV76" i="26"/>
  <c r="CD77" i="26"/>
  <c r="BS78" i="26"/>
  <c r="BV77" i="26"/>
  <c r="AH80" i="26"/>
  <c r="CB78" i="26"/>
  <c r="BX76" i="26"/>
  <c r="BZ78" i="26"/>
  <c r="BP78" i="26"/>
  <c r="BS77" i="26"/>
  <c r="AG80" i="26"/>
  <c r="BW78" i="26"/>
  <c r="AI80" i="26"/>
  <c r="CA78" i="26"/>
  <c r="AL80" i="26"/>
  <c r="AB80" i="26"/>
  <c r="BQ76" i="26"/>
  <c r="BT76" i="26"/>
  <c r="CD76" i="26"/>
  <c r="CD78" i="26"/>
  <c r="CA77" i="26"/>
  <c r="CO79" i="26"/>
  <c r="AR81" i="26"/>
  <c r="AS81" i="26" s="1"/>
  <c r="BN81" i="26"/>
  <c r="W82" i="26"/>
  <c r="AL20" i="1"/>
  <c r="AM20" i="1"/>
  <c r="AB20" i="1"/>
  <c r="AG20" i="1"/>
  <c r="AJ20" i="1"/>
  <c r="AQ20" i="1"/>
  <c r="AF20" i="1"/>
  <c r="AP20" i="1"/>
  <c r="Z20" i="1"/>
  <c r="AH20" i="1"/>
  <c r="AK20" i="1"/>
  <c r="AD20" i="1"/>
  <c r="AI20" i="1"/>
  <c r="AE20" i="1"/>
  <c r="AN20" i="1"/>
  <c r="AO20" i="1"/>
  <c r="AA20" i="1"/>
  <c r="AC20" i="1"/>
  <c r="BN20" i="1"/>
  <c r="AR20" i="1"/>
  <c r="AS20" i="1" s="1"/>
  <c r="W21" i="1"/>
  <c r="CH19" i="1"/>
  <c r="AS19" i="1"/>
  <c r="CI19" i="1" s="1"/>
  <c r="Z81" i="26" a="1"/>
  <c r="AM81" i="26" a="1"/>
  <c r="AD21" i="1" a="1"/>
  <c r="AJ81" i="26" a="1"/>
  <c r="AP21" i="1" a="1"/>
  <c r="AH81" i="26" a="1"/>
  <c r="AE21" i="1" a="1"/>
  <c r="AA21" i="1" a="1"/>
  <c r="AA81" i="26" a="1"/>
  <c r="AO21" i="1" a="1"/>
  <c r="AG21" i="1" a="1"/>
  <c r="AJ21" i="1" a="1"/>
  <c r="AP81" i="26" a="1"/>
  <c r="AF81" i="26" a="1"/>
  <c r="AH21" i="1" a="1"/>
  <c r="AL21" i="1" a="1"/>
  <c r="AC81" i="26" a="1"/>
  <c r="AI21" i="1" a="1"/>
  <c r="AC21" i="1" a="1"/>
  <c r="AF21" i="1" a="1"/>
  <c r="AM21" i="1" a="1"/>
  <c r="AB21" i="1" a="1"/>
  <c r="AK81" i="26" a="1"/>
  <c r="AK21" i="1" a="1"/>
  <c r="AO81" i="26" a="1"/>
  <c r="AJ16" i="1" a="1"/>
  <c r="AQ81" i="26" a="1"/>
  <c r="AG81" i="26" a="1"/>
  <c r="AN81" i="26" a="1"/>
  <c r="AL81" i="26" a="1"/>
  <c r="AB81" i="26" a="1"/>
  <c r="AD81" i="26" a="1"/>
  <c r="Z21" i="1" a="1"/>
  <c r="AI81" i="26" a="1"/>
  <c r="AQ21" i="1" a="1"/>
  <c r="AE81" i="26" a="1"/>
  <c r="AN21" i="1" a="1"/>
  <c r="AQ81" i="26" l="1"/>
  <c r="AC81" i="26"/>
  <c r="AP81" i="26"/>
  <c r="AB81" i="26"/>
  <c r="AK81" i="26"/>
  <c r="AA81" i="26"/>
  <c r="AJ81" i="26"/>
  <c r="AG81" i="26"/>
  <c r="AF81" i="26"/>
  <c r="AO81" i="26"/>
  <c r="AE81" i="26"/>
  <c r="AN81" i="26"/>
  <c r="AH81" i="26"/>
  <c r="AI81" i="26"/>
  <c r="Z81" i="26"/>
  <c r="AD81" i="26"/>
  <c r="AM81" i="26"/>
  <c r="AL81" i="26"/>
  <c r="W83" i="26"/>
  <c r="BN82" i="26"/>
  <c r="AR82" i="26"/>
  <c r="CL76" i="26"/>
  <c r="CM76" i="26" s="1"/>
  <c r="AJ16" i="1"/>
  <c r="AF21" i="1"/>
  <c r="AB21" i="1"/>
  <c r="AL21" i="1"/>
  <c r="AO21" i="1"/>
  <c r="AM21" i="1"/>
  <c r="AE21" i="1"/>
  <c r="AK21" i="1"/>
  <c r="AG21" i="1"/>
  <c r="AJ21" i="1"/>
  <c r="AD21" i="1"/>
  <c r="AN21" i="1"/>
  <c r="AA21" i="1"/>
  <c r="AH21" i="1"/>
  <c r="AI21" i="1"/>
  <c r="AP21" i="1"/>
  <c r="AC21" i="1"/>
  <c r="AQ21" i="1"/>
  <c r="Z21" i="1"/>
  <c r="CO19" i="1"/>
  <c r="AR21" i="1"/>
  <c r="AS21" i="1" s="1"/>
  <c r="BN21" i="1"/>
  <c r="W22" i="1"/>
  <c r="AB22" i="1" a="1"/>
  <c r="AO82" i="26" a="1"/>
  <c r="AC22" i="1" a="1"/>
  <c r="AO22" i="1" a="1"/>
  <c r="AG82" i="26" a="1"/>
  <c r="AQ82" i="26" a="1"/>
  <c r="AM22" i="1" a="1"/>
  <c r="AF82" i="26" a="1"/>
  <c r="AJ22" i="1" a="1"/>
  <c r="AH22" i="1" a="1"/>
  <c r="AP82" i="26" a="1"/>
  <c r="AI22" i="1" a="1"/>
  <c r="AC82" i="26" a="1"/>
  <c r="AQ22" i="1" a="1"/>
  <c r="AN22" i="1" a="1"/>
  <c r="AK82" i="26" a="1"/>
  <c r="AP22" i="1" a="1"/>
  <c r="AD82" i="26" a="1"/>
  <c r="AM82" i="26" a="1"/>
  <c r="AL22" i="1" a="1"/>
  <c r="AK22" i="1" a="1"/>
  <c r="Z82" i="26" a="1"/>
  <c r="AA22" i="1" a="1"/>
  <c r="Z22" i="1" a="1"/>
  <c r="AJ82" i="26" a="1"/>
  <c r="AD22" i="1" a="1"/>
  <c r="AE82" i="26" a="1"/>
  <c r="AA82" i="26" a="1"/>
  <c r="AH82" i="26" a="1"/>
  <c r="AE22" i="1" a="1"/>
  <c r="AG22" i="1" a="1"/>
  <c r="AN82" i="26" a="1"/>
  <c r="AB82" i="26" a="1"/>
  <c r="AI82" i="26" a="1"/>
  <c r="AF22" i="1" a="1"/>
  <c r="AL82" i="26" a="1"/>
  <c r="BF81" i="26" l="1"/>
  <c r="BA80" i="26"/>
  <c r="AW80" i="26"/>
  <c r="BD79" i="26"/>
  <c r="AY80" i="26"/>
  <c r="BJ80" i="26"/>
  <c r="BG79" i="26"/>
  <c r="CQ79" i="26"/>
  <c r="AL82" i="26"/>
  <c r="AC82" i="26"/>
  <c r="AP82" i="26"/>
  <c r="AG82" i="26"/>
  <c r="AA82" i="26"/>
  <c r="AK82" i="26"/>
  <c r="AE82" i="26"/>
  <c r="AF82" i="26"/>
  <c r="AO82" i="26"/>
  <c r="AI82" i="26"/>
  <c r="Z82" i="26"/>
  <c r="AM82" i="26"/>
  <c r="AB82" i="26"/>
  <c r="AD82" i="26"/>
  <c r="AQ82" i="26"/>
  <c r="AJ82" i="26"/>
  <c r="AN82" i="26"/>
  <c r="AH82" i="26"/>
  <c r="AY79" i="26"/>
  <c r="CH82" i="26"/>
  <c r="AS82" i="26"/>
  <c r="CI82" i="26" s="1"/>
  <c r="AR83" i="26"/>
  <c r="AS83" i="26" s="1"/>
  <c r="BN83" i="26"/>
  <c r="W84" i="26"/>
  <c r="BC80" i="26"/>
  <c r="AZ81" i="26"/>
  <c r="BC81" i="26"/>
  <c r="AV81" i="26"/>
  <c r="AV79" i="26"/>
  <c r="AX79" i="26"/>
  <c r="BJ79" i="26"/>
  <c r="BM79" i="26"/>
  <c r="BI79" i="26"/>
  <c r="BH79" i="26"/>
  <c r="BE79" i="26"/>
  <c r="BF80" i="26"/>
  <c r="BD80" i="26"/>
  <c r="BF79" i="26"/>
  <c r="BE81" i="26"/>
  <c r="AW81" i="26"/>
  <c r="BH80" i="26"/>
  <c r="BE80" i="26"/>
  <c r="BK80" i="26"/>
  <c r="BB80" i="26"/>
  <c r="BA79" i="26"/>
  <c r="BD81" i="26"/>
  <c r="BG81" i="26"/>
  <c r="BC79" i="26"/>
  <c r="BI80" i="26"/>
  <c r="BB79" i="26"/>
  <c r="BJ81" i="26"/>
  <c r="AX81" i="26"/>
  <c r="BL79" i="26"/>
  <c r="BG80" i="26"/>
  <c r="AZ80" i="26"/>
  <c r="CP79" i="26"/>
  <c r="BA81" i="26"/>
  <c r="BL81" i="26"/>
  <c r="AW79" i="26"/>
  <c r="BK79" i="26"/>
  <c r="BL80" i="26"/>
  <c r="AZ79" i="26"/>
  <c r="BH81" i="26"/>
  <c r="BK81" i="26"/>
  <c r="AY81" i="26"/>
  <c r="AX80" i="26"/>
  <c r="AV80" i="26"/>
  <c r="BM80" i="26"/>
  <c r="BI81" i="26"/>
  <c r="BB81" i="26"/>
  <c r="BM81" i="26"/>
  <c r="BF19" i="1"/>
  <c r="AV20" i="1"/>
  <c r="AW20" i="1"/>
  <c r="BG19" i="1"/>
  <c r="BE21" i="1"/>
  <c r="BD19" i="1"/>
  <c r="BI19" i="1"/>
  <c r="BL19" i="1"/>
  <c r="BL21" i="1"/>
  <c r="BA20" i="1"/>
  <c r="AZ20" i="1"/>
  <c r="AZ19" i="1"/>
  <c r="BJ19" i="1"/>
  <c r="AY19" i="1"/>
  <c r="BH19" i="1"/>
  <c r="BM20" i="1"/>
  <c r="CQ19" i="1"/>
  <c r="BI20" i="1"/>
  <c r="BD20" i="1"/>
  <c r="BE19" i="1"/>
  <c r="BF20" i="1"/>
  <c r="BE20" i="1"/>
  <c r="BH20" i="1"/>
  <c r="AX19" i="1"/>
  <c r="BM19" i="1"/>
  <c r="AX20" i="1"/>
  <c r="AC22" i="1"/>
  <c r="AQ22" i="1"/>
  <c r="AF22" i="1"/>
  <c r="AD22" i="1"/>
  <c r="AJ22" i="1"/>
  <c r="AL22" i="1"/>
  <c r="AE22" i="1"/>
  <c r="AG22" i="1"/>
  <c r="AH22" i="1"/>
  <c r="AO22" i="1"/>
  <c r="AB22" i="1"/>
  <c r="AK22" i="1"/>
  <c r="Z22" i="1"/>
  <c r="AI22" i="1"/>
  <c r="AP22" i="1"/>
  <c r="AA22" i="1"/>
  <c r="AN22" i="1"/>
  <c r="AM22" i="1"/>
  <c r="BG21" i="1"/>
  <c r="BA21" i="1"/>
  <c r="BD21" i="1"/>
  <c r="BI21" i="1"/>
  <c r="BL20" i="1"/>
  <c r="AW21" i="1"/>
  <c r="BK21" i="1"/>
  <c r="AV19" i="1"/>
  <c r="BK20" i="1"/>
  <c r="BJ21" i="1"/>
  <c r="BH21" i="1"/>
  <c r="BG20" i="1"/>
  <c r="BN22" i="1"/>
  <c r="AR22" i="1"/>
  <c r="W23" i="1"/>
  <c r="BB19" i="1"/>
  <c r="AV21" i="1"/>
  <c r="CP19" i="1"/>
  <c r="BK19" i="1"/>
  <c r="AZ21" i="1"/>
  <c r="AX21" i="1"/>
  <c r="AY20" i="1"/>
  <c r="BA19" i="1"/>
  <c r="BB20" i="1"/>
  <c r="BM21" i="1"/>
  <c r="BF21" i="1"/>
  <c r="BB21" i="1"/>
  <c r="BC19" i="1"/>
  <c r="AW19" i="1"/>
  <c r="BC20" i="1"/>
  <c r="BJ20" i="1"/>
  <c r="AY21" i="1"/>
  <c r="BC21" i="1"/>
  <c r="CC20" i="1" a="1"/>
  <c r="AK23" i="1" a="1"/>
  <c r="AM83" i="26" a="1"/>
  <c r="CA80" i="26" a="1"/>
  <c r="BX20" i="1" a="1"/>
  <c r="BU20" i="1" a="1"/>
  <c r="AP23" i="1" a="1"/>
  <c r="BT79" i="26" a="1"/>
  <c r="BY19" i="1" a="1"/>
  <c r="CA79" i="26" a="1"/>
  <c r="BW19" i="1" a="1"/>
  <c r="CG20" i="1" a="1"/>
  <c r="BR79" i="26" a="1"/>
  <c r="CB81" i="26" a="1"/>
  <c r="BV81" i="26" a="1"/>
  <c r="BX81" i="26" a="1"/>
  <c r="AD23" i="1" a="1"/>
  <c r="CE20" i="1" a="1"/>
  <c r="BT21" i="1" a="1"/>
  <c r="AP83" i="26" a="1"/>
  <c r="BW21" i="1" a="1"/>
  <c r="AB23" i="1" a="1"/>
  <c r="BS81" i="26" a="1"/>
  <c r="BR19" i="1" a="1"/>
  <c r="CE21" i="1" a="1"/>
  <c r="CA19" i="1" a="1"/>
  <c r="AQ83" i="26" a="1"/>
  <c r="BQ80" i="26" a="1"/>
  <c r="CD80" i="26" a="1"/>
  <c r="CD81" i="26" a="1"/>
  <c r="BT19" i="1" a="1"/>
  <c r="AO83" i="26" a="1"/>
  <c r="BW81" i="26" a="1"/>
  <c r="BV19" i="1" a="1"/>
  <c r="AG23" i="1" a="1"/>
  <c r="AO23" i="1" a="1"/>
  <c r="BY81" i="26" a="1"/>
  <c r="CA20" i="1" a="1"/>
  <c r="AD83" i="26" a="1"/>
  <c r="CA21" i="1" a="1"/>
  <c r="AK83" i="26" a="1"/>
  <c r="BQ21" i="1" a="1"/>
  <c r="CC21" i="1" a="1"/>
  <c r="AQ23" i="1" a="1"/>
  <c r="BS79" i="26" a="1"/>
  <c r="BP80" i="26" a="1"/>
  <c r="AL23" i="1" a="1"/>
  <c r="BR20" i="1" a="1"/>
  <c r="CB79" i="26" a="1"/>
  <c r="CC79" i="26" a="1"/>
  <c r="AN23" i="1" a="1"/>
  <c r="BV21" i="1" a="1"/>
  <c r="AI83" i="26" a="1"/>
  <c r="BQ79" i="26" a="1"/>
  <c r="CE19" i="1" a="1"/>
  <c r="AJ83" i="26" a="1"/>
  <c r="AN83" i="26" a="1"/>
  <c r="AE23" i="1" a="1"/>
  <c r="CB21" i="1" a="1"/>
  <c r="CF81" i="26" a="1"/>
  <c r="AG83" i="26" a="1"/>
  <c r="BS21" i="1" a="1"/>
  <c r="CF21" i="1" a="1"/>
  <c r="AF83" i="26" a="1"/>
  <c r="BT20" i="1" a="1"/>
  <c r="BX80" i="26" a="1"/>
  <c r="AH23" i="1" a="1"/>
  <c r="BR80" i="26" a="1"/>
  <c r="BP20" i="1" a="1"/>
  <c r="BW80" i="26" a="1"/>
  <c r="BT81" i="26" a="1"/>
  <c r="BX21" i="1" a="1"/>
  <c r="Z83" i="26" a="1"/>
  <c r="BU81" i="26" a="1"/>
  <c r="AC83" i="26" a="1"/>
  <c r="BZ81" i="26" a="1"/>
  <c r="AC23" i="1" a="1"/>
  <c r="BW20" i="1" a="1"/>
  <c r="BT80" i="26" a="1"/>
  <c r="AM23" i="1" a="1"/>
  <c r="CD20" i="1" a="1"/>
  <c r="CB19" i="1" a="1"/>
  <c r="CG79" i="26" a="1"/>
  <c r="AJ23" i="1" a="1"/>
  <c r="BX79" i="26" a="1"/>
  <c r="AB83" i="26" a="1"/>
  <c r="CB20" i="1" a="1"/>
  <c r="CE79" i="26" a="1"/>
  <c r="CE81" i="26" a="1"/>
  <c r="AF23" i="1" a="1"/>
  <c r="BY21" i="1" a="1"/>
  <c r="AA83" i="26" a="1"/>
  <c r="BZ79" i="26" a="1"/>
  <c r="CD79" i="26" a="1"/>
  <c r="Z23" i="1" a="1"/>
  <c r="BY80" i="26" a="1"/>
  <c r="AH83" i="26" a="1"/>
  <c r="BR21" i="1" a="1"/>
  <c r="BP19" i="1" a="1"/>
  <c r="BU79" i="26" a="1"/>
  <c r="BU21" i="1" a="1"/>
  <c r="BY79" i="26" a="1"/>
  <c r="AL83" i="26" a="1"/>
  <c r="CE80" i="26" a="1"/>
  <c r="BS20" i="1" a="1"/>
  <c r="BU19" i="1" a="1"/>
  <c r="CC80" i="26" a="1"/>
  <c r="AA23" i="1" a="1"/>
  <c r="BQ20" i="1" a="1"/>
  <c r="AO16" i="1" a="1"/>
  <c r="AE83" i="26" a="1"/>
  <c r="CA81" i="26" a="1"/>
  <c r="BP81" i="26" a="1"/>
  <c r="AI23" i="1" a="1"/>
  <c r="BV79" i="26" a="1"/>
  <c r="CC19" i="1" a="1"/>
  <c r="CG81" i="26" a="1"/>
  <c r="BV20" i="1" a="1"/>
  <c r="CB80" i="26" a="1"/>
  <c r="BU80" i="26" a="1"/>
  <c r="CF19" i="1" a="1"/>
  <c r="BV80" i="26" a="1"/>
  <c r="BZ20" i="1" a="1"/>
  <c r="CG21" i="1" a="1"/>
  <c r="BP79" i="26" a="1"/>
  <c r="CF80" i="26" a="1"/>
  <c r="BX19" i="1" a="1"/>
  <c r="CD21" i="1" a="1"/>
  <c r="CG19" i="1" a="1"/>
  <c r="BZ80" i="26" a="1"/>
  <c r="CG80" i="26" a="1"/>
  <c r="CD19" i="1" a="1"/>
  <c r="BS80" i="26" a="1"/>
  <c r="CF79" i="26" a="1"/>
  <c r="CC81" i="26" a="1"/>
  <c r="BS19" i="1" a="1"/>
  <c r="CF20" i="1" a="1"/>
  <c r="BR81" i="26" a="1"/>
  <c r="BP21" i="1" a="1"/>
  <c r="BY20" i="1" a="1"/>
  <c r="BZ21" i="1" a="1"/>
  <c r="BQ19" i="1" a="1"/>
  <c r="BQ81" i="26" a="1"/>
  <c r="BW79" i="26" a="1"/>
  <c r="BZ19" i="1" a="1"/>
  <c r="CR79" i="26" l="1"/>
  <c r="BU80" i="26"/>
  <c r="BZ81" i="26"/>
  <c r="CA79" i="26"/>
  <c r="CD80" i="26"/>
  <c r="BS80" i="26"/>
  <c r="BX79" i="26"/>
  <c r="BQ80" i="26"/>
  <c r="CG80" i="26"/>
  <c r="CE79" i="26"/>
  <c r="CF79" i="26"/>
  <c r="BU79" i="26"/>
  <c r="BX80" i="26"/>
  <c r="BP79" i="26"/>
  <c r="AL83" i="26"/>
  <c r="AK83" i="26"/>
  <c r="BR81" i="26"/>
  <c r="AP83" i="26"/>
  <c r="BR80" i="26"/>
  <c r="CD81" i="26"/>
  <c r="CE80" i="26"/>
  <c r="BY79" i="26"/>
  <c r="BW81" i="26"/>
  <c r="AF83" i="26"/>
  <c r="BV80" i="26"/>
  <c r="BS81" i="26"/>
  <c r="CF81" i="26"/>
  <c r="BV79" i="26"/>
  <c r="BY80" i="26"/>
  <c r="CB79" i="26"/>
  <c r="BT81" i="26"/>
  <c r="AA83" i="26"/>
  <c r="AJ83" i="26"/>
  <c r="BZ80" i="26"/>
  <c r="CE81" i="26"/>
  <c r="BU81" i="26"/>
  <c r="CC80" i="26"/>
  <c r="CB80" i="26"/>
  <c r="CC79" i="26"/>
  <c r="BW80" i="26"/>
  <c r="AE83" i="26"/>
  <c r="AN83" i="26"/>
  <c r="BP80" i="26"/>
  <c r="AO83" i="26"/>
  <c r="CG81" i="26"/>
  <c r="CB81" i="26"/>
  <c r="BW79" i="26"/>
  <c r="BQ81" i="26"/>
  <c r="CG79" i="26"/>
  <c r="Z83" i="26"/>
  <c r="AI83" i="26"/>
  <c r="BQ79" i="26"/>
  <c r="AB83" i="26"/>
  <c r="BV81" i="26"/>
  <c r="BT79" i="26"/>
  <c r="BT80" i="26"/>
  <c r="CA81" i="26"/>
  <c r="BY81" i="26"/>
  <c r="CD79" i="26"/>
  <c r="AD83" i="26"/>
  <c r="AM83" i="26"/>
  <c r="AC83" i="26"/>
  <c r="BS79" i="26"/>
  <c r="BP81" i="26"/>
  <c r="CC81" i="26"/>
  <c r="CF80" i="26"/>
  <c r="CA80" i="26"/>
  <c r="BX81" i="26"/>
  <c r="BZ79" i="26"/>
  <c r="BR79" i="26"/>
  <c r="AH83" i="26"/>
  <c r="AQ83" i="26"/>
  <c r="AG83" i="26"/>
  <c r="AR84" i="26"/>
  <c r="AS84" i="26" s="1"/>
  <c r="BN84" i="26"/>
  <c r="W85" i="26"/>
  <c r="CO82" i="26"/>
  <c r="BZ19" i="1"/>
  <c r="BP20" i="1"/>
  <c r="CR19" i="1"/>
  <c r="BQ20" i="1"/>
  <c r="CA19" i="1"/>
  <c r="CC19" i="1"/>
  <c r="BX19" i="1"/>
  <c r="BY21" i="1"/>
  <c r="BZ20" i="1"/>
  <c r="CD19" i="1"/>
  <c r="BY19" i="1"/>
  <c r="BT19" i="1"/>
  <c r="CB20" i="1"/>
  <c r="BY20" i="1"/>
  <c r="BX20" i="1"/>
  <c r="BT20" i="1"/>
  <c r="CC20" i="1"/>
  <c r="BU20" i="1"/>
  <c r="CF21" i="1"/>
  <c r="CB19" i="1"/>
  <c r="BS19" i="1"/>
  <c r="CG20" i="1"/>
  <c r="CF19" i="1"/>
  <c r="BR20" i="1"/>
  <c r="CG19" i="1"/>
  <c r="BR19" i="1"/>
  <c r="AO16" i="1"/>
  <c r="BT21" i="1"/>
  <c r="CA20" i="1"/>
  <c r="CF20" i="1"/>
  <c r="CE19" i="1"/>
  <c r="CB21" i="1"/>
  <c r="CC21" i="1"/>
  <c r="CD21" i="1"/>
  <c r="BX21" i="1"/>
  <c r="BW19" i="1"/>
  <c r="BP21" i="1"/>
  <c r="CE20" i="1"/>
  <c r="BU21" i="1"/>
  <c r="BV21" i="1"/>
  <c r="BW21" i="1"/>
  <c r="BP19" i="1"/>
  <c r="CA21" i="1"/>
  <c r="BV20" i="1"/>
  <c r="CD20" i="1"/>
  <c r="BU19" i="1"/>
  <c r="AF23" i="1"/>
  <c r="AL23" i="1"/>
  <c r="AA23" i="1"/>
  <c r="AG23" i="1"/>
  <c r="AE23" i="1"/>
  <c r="AQ23" i="1"/>
  <c r="AB23" i="1"/>
  <c r="AP23" i="1"/>
  <c r="AN23" i="1"/>
  <c r="AO23" i="1"/>
  <c r="AC23" i="1"/>
  <c r="AJ23" i="1"/>
  <c r="AI23" i="1"/>
  <c r="AM23" i="1"/>
  <c r="AK23" i="1"/>
  <c r="AH23" i="1"/>
  <c r="Z23" i="1"/>
  <c r="AD23" i="1"/>
  <c r="BZ21" i="1"/>
  <c r="BV19" i="1"/>
  <c r="BW20" i="1"/>
  <c r="BS20" i="1"/>
  <c r="CE21" i="1"/>
  <c r="CG21" i="1"/>
  <c r="BS21" i="1"/>
  <c r="BQ19" i="1"/>
  <c r="BR21" i="1"/>
  <c r="BQ21" i="1"/>
  <c r="BN23" i="1"/>
  <c r="AR23" i="1"/>
  <c r="AS23" i="1" s="1"/>
  <c r="W24" i="1"/>
  <c r="AS22" i="1"/>
  <c r="CI22" i="1" s="1"/>
  <c r="CH22" i="1"/>
  <c r="AM84" i="26" a="1"/>
  <c r="AB84" i="26" a="1"/>
  <c r="AH24" i="1" a="1"/>
  <c r="AJ24" i="1" a="1"/>
  <c r="AC84" i="26" a="1"/>
  <c r="AI84" i="26" a="1"/>
  <c r="Z84" i="26" a="1"/>
  <c r="AQ24" i="1" a="1"/>
  <c r="AL84" i="26" a="1"/>
  <c r="AM24" i="1" a="1"/>
  <c r="AO24" i="1" a="1"/>
  <c r="AD24" i="1" a="1"/>
  <c r="AK24" i="1" a="1"/>
  <c r="Z24" i="1" a="1"/>
  <c r="AG24" i="1" a="1"/>
  <c r="AK84" i="26" a="1"/>
  <c r="AC24" i="1" a="1"/>
  <c r="AI24" i="1" a="1"/>
  <c r="AN84" i="26" a="1"/>
  <c r="AO84" i="26" a="1"/>
  <c r="AG84" i="26" a="1"/>
  <c r="AP24" i="1" a="1"/>
  <c r="AA84" i="26" a="1"/>
  <c r="AB24" i="1" a="1"/>
  <c r="AQ84" i="26" a="1"/>
  <c r="AE84" i="26" a="1"/>
  <c r="AH84" i="26" a="1"/>
  <c r="AN24" i="1" a="1"/>
  <c r="AJ84" i="26" a="1"/>
  <c r="AL24" i="1" a="1"/>
  <c r="AA24" i="1" a="1"/>
  <c r="AP84" i="26" a="1"/>
  <c r="AE24" i="1" a="1"/>
  <c r="AF24" i="1" a="1"/>
  <c r="AD84" i="26" a="1"/>
  <c r="AF84" i="26" a="1"/>
  <c r="AK84" i="26" l="1"/>
  <c r="AA84" i="26"/>
  <c r="AJ84" i="26"/>
  <c r="Z84" i="26"/>
  <c r="AI84" i="26"/>
  <c r="AD84" i="26"/>
  <c r="AM84" i="26"/>
  <c r="AN84" i="26"/>
  <c r="AH84" i="26"/>
  <c r="AQ84" i="26"/>
  <c r="AE84" i="26"/>
  <c r="AL84" i="26"/>
  <c r="AC84" i="26"/>
  <c r="AP84" i="26"/>
  <c r="AB84" i="26"/>
  <c r="AO84" i="26"/>
  <c r="AG84" i="26"/>
  <c r="AF84" i="26"/>
  <c r="CL79" i="26"/>
  <c r="CM79" i="26" s="1"/>
  <c r="W86" i="26"/>
  <c r="BN85" i="26"/>
  <c r="AR85" i="26"/>
  <c r="AQ24" i="1"/>
  <c r="AC24" i="1"/>
  <c r="AB24" i="1"/>
  <c r="AH24" i="1"/>
  <c r="AJ24" i="1"/>
  <c r="AE24" i="1"/>
  <c r="AD24" i="1"/>
  <c r="AI24" i="1"/>
  <c r="AF24" i="1"/>
  <c r="AG24" i="1"/>
  <c r="AK24" i="1"/>
  <c r="Z24" i="1"/>
  <c r="AO24" i="1"/>
  <c r="AM24" i="1"/>
  <c r="AA24" i="1"/>
  <c r="AL24" i="1"/>
  <c r="AP24" i="1"/>
  <c r="AN24" i="1"/>
  <c r="CL19" i="1"/>
  <c r="CM19" i="1" s="1"/>
  <c r="CO22" i="1"/>
  <c r="BN24" i="1"/>
  <c r="AR24" i="1"/>
  <c r="AS24" i="1" s="1"/>
  <c r="W25" i="1"/>
  <c r="AK25" i="1" a="1"/>
  <c r="AF25" i="1" a="1"/>
  <c r="AN85" i="26" a="1"/>
  <c r="Z25" i="1" a="1"/>
  <c r="AM25" i="1" a="1"/>
  <c r="AE85" i="26" a="1"/>
  <c r="AJ85" i="26" a="1"/>
  <c r="AI25" i="1" a="1"/>
  <c r="AJ25" i="1" a="1"/>
  <c r="AQ25" i="1" a="1"/>
  <c r="AA25" i="1" a="1"/>
  <c r="AG85" i="26" a="1"/>
  <c r="AA85" i="26" a="1"/>
  <c r="AF85" i="26" a="1"/>
  <c r="AL25" i="1" a="1"/>
  <c r="AH85" i="26" a="1"/>
  <c r="AM85" i="26" a="1"/>
  <c r="AO25" i="1" a="1"/>
  <c r="AQ85" i="26" a="1"/>
  <c r="AO85" i="26" a="1"/>
  <c r="AC85" i="26" a="1"/>
  <c r="AD16" i="1" a="1"/>
  <c r="AB85" i="26" a="1"/>
  <c r="AD85" i="26" a="1"/>
  <c r="AL85" i="26" a="1"/>
  <c r="Z85" i="26" a="1"/>
  <c r="AB25" i="1" a="1"/>
  <c r="AD25" i="1" a="1"/>
  <c r="AC25" i="1" a="1"/>
  <c r="AH25" i="1" a="1"/>
  <c r="AN25" i="1" a="1"/>
  <c r="AP25" i="1" a="1"/>
  <c r="AI85" i="26" a="1"/>
  <c r="AK85" i="26" a="1"/>
  <c r="AG25" i="1" a="1"/>
  <c r="AE25" i="1" a="1"/>
  <c r="AP85" i="26" a="1"/>
  <c r="AX84" i="26" l="1"/>
  <c r="AV83" i="26"/>
  <c r="BI82" i="26"/>
  <c r="BK83" i="26"/>
  <c r="BC82" i="26"/>
  <c r="BI84" i="26"/>
  <c r="BA83" i="26"/>
  <c r="BB83" i="26"/>
  <c r="AF85" i="26"/>
  <c r="Z85" i="26"/>
  <c r="AM85" i="26"/>
  <c r="AD85" i="26"/>
  <c r="AN85" i="26"/>
  <c r="AH85" i="26"/>
  <c r="AQ85" i="26"/>
  <c r="AL85" i="26"/>
  <c r="AJ85" i="26"/>
  <c r="AC85" i="26"/>
  <c r="AP85" i="26"/>
  <c r="AG85" i="26"/>
  <c r="AA85" i="26"/>
  <c r="AK85" i="26"/>
  <c r="AE85" i="26"/>
  <c r="AB85" i="26"/>
  <c r="AO85" i="26"/>
  <c r="AI85" i="26"/>
  <c r="BJ83" i="26"/>
  <c r="CP82" i="26"/>
  <c r="BI83" i="26"/>
  <c r="BG83" i="26"/>
  <c r="BK84" i="26"/>
  <c r="BJ84" i="26"/>
  <c r="BJ82" i="26"/>
  <c r="AZ83" i="26"/>
  <c r="BE82" i="26"/>
  <c r="AW83" i="26"/>
  <c r="BL84" i="26"/>
  <c r="AZ84" i="26"/>
  <c r="CH85" i="26"/>
  <c r="AS85" i="26"/>
  <c r="CI85" i="26" s="1"/>
  <c r="W87" i="26"/>
  <c r="AR86" i="26"/>
  <c r="AS86" i="26" s="1"/>
  <c r="BN86" i="26"/>
  <c r="AY82" i="26"/>
  <c r="BF82" i="26"/>
  <c r="CQ82" i="26"/>
  <c r="BM83" i="26"/>
  <c r="AY84" i="26"/>
  <c r="BE84" i="26"/>
  <c r="BF83" i="26"/>
  <c r="BB82" i="26"/>
  <c r="BG82" i="26"/>
  <c r="BL82" i="26"/>
  <c r="BD83" i="26"/>
  <c r="BM82" i="26"/>
  <c r="BH84" i="26"/>
  <c r="AV84" i="26"/>
  <c r="BA82" i="26"/>
  <c r="BH82" i="26"/>
  <c r="BE83" i="26"/>
  <c r="AZ82" i="26"/>
  <c r="AX82" i="26"/>
  <c r="BA84" i="26"/>
  <c r="BF84" i="26"/>
  <c r="BC83" i="26"/>
  <c r="BD82" i="26"/>
  <c r="AW82" i="26"/>
  <c r="AV82" i="26"/>
  <c r="AY83" i="26"/>
  <c r="BB84" i="26"/>
  <c r="BM84" i="26"/>
  <c r="AW84" i="26"/>
  <c r="BL83" i="26"/>
  <c r="BK82" i="26"/>
  <c r="AX83" i="26"/>
  <c r="BH83" i="26"/>
  <c r="BC84" i="26"/>
  <c r="BD84" i="26"/>
  <c r="BG84" i="26"/>
  <c r="BA22" i="1"/>
  <c r="BK22" i="1"/>
  <c r="BH24" i="1"/>
  <c r="BE23" i="1"/>
  <c r="AV23" i="1"/>
  <c r="BH22" i="1"/>
  <c r="BG22" i="1"/>
  <c r="BI23" i="1"/>
  <c r="AW24" i="1"/>
  <c r="AV22" i="1"/>
  <c r="AZ22" i="1"/>
  <c r="BA23" i="1"/>
  <c r="BM23" i="1"/>
  <c r="BJ22" i="1"/>
  <c r="BC23" i="1"/>
  <c r="BL23" i="1"/>
  <c r="AW23" i="1"/>
  <c r="BD23" i="1"/>
  <c r="BI22" i="1"/>
  <c r="AY22" i="1"/>
  <c r="AX23" i="1"/>
  <c r="BF22" i="1"/>
  <c r="CP22" i="1"/>
  <c r="BG23" i="1"/>
  <c r="AD16" i="1"/>
  <c r="AC25" i="1"/>
  <c r="AJ25" i="1"/>
  <c r="AE25" i="1"/>
  <c r="AA25" i="1"/>
  <c r="AG25" i="1"/>
  <c r="AQ25" i="1"/>
  <c r="AB25" i="1"/>
  <c r="Z25" i="1"/>
  <c r="AF25" i="1"/>
  <c r="AD25" i="1"/>
  <c r="AN25" i="1"/>
  <c r="AL25" i="1"/>
  <c r="AK25" i="1"/>
  <c r="AI25" i="1"/>
  <c r="AM25" i="1"/>
  <c r="AP25" i="1"/>
  <c r="AH25" i="1"/>
  <c r="AO25" i="1"/>
  <c r="BE24" i="1"/>
  <c r="AZ24" i="1"/>
  <c r="BI24" i="1"/>
  <c r="BA24" i="1"/>
  <c r="AY23" i="1"/>
  <c r="BK24" i="1"/>
  <c r="BF24" i="1"/>
  <c r="AW22" i="1"/>
  <c r="AV24" i="1"/>
  <c r="BL22" i="1"/>
  <c r="BD22" i="1"/>
  <c r="BB22" i="1"/>
  <c r="BD24" i="1"/>
  <c r="BM22" i="1"/>
  <c r="AX22" i="1"/>
  <c r="BH23" i="1"/>
  <c r="BC22" i="1"/>
  <c r="BG24" i="1"/>
  <c r="AX24" i="1"/>
  <c r="CQ22" i="1"/>
  <c r="BN25" i="1"/>
  <c r="AR25" i="1"/>
  <c r="W26" i="1"/>
  <c r="BB23" i="1"/>
  <c r="BK23" i="1"/>
  <c r="BJ24" i="1"/>
  <c r="BC24" i="1"/>
  <c r="AY24" i="1"/>
  <c r="BE22" i="1"/>
  <c r="BF23" i="1"/>
  <c r="BJ23" i="1"/>
  <c r="AZ23" i="1"/>
  <c r="BL24" i="1"/>
  <c r="BB24" i="1"/>
  <c r="BM24" i="1"/>
  <c r="BY84" i="26" a="1"/>
  <c r="AK26" i="1" a="1"/>
  <c r="BT83" i="26" a="1"/>
  <c r="CA82" i="26" a="1"/>
  <c r="AF86" i="26" a="1"/>
  <c r="AK86" i="26" a="1"/>
  <c r="CB24" i="1" a="1"/>
  <c r="AM86" i="26" a="1"/>
  <c r="AI26" i="1" a="1"/>
  <c r="BQ83" i="26" a="1"/>
  <c r="BU82" i="26" a="1"/>
  <c r="BX23" i="1" a="1"/>
  <c r="AL26" i="1" a="1"/>
  <c r="AH86" i="26" a="1"/>
  <c r="BP82" i="26" a="1"/>
  <c r="CD22" i="1" a="1"/>
  <c r="BZ24" i="1" a="1"/>
  <c r="BT24" i="1" a="1"/>
  <c r="AF26" i="1" a="1"/>
  <c r="CG82" i="26" a="1"/>
  <c r="AL86" i="26" a="1"/>
  <c r="AH26" i="1" a="1"/>
  <c r="CD83" i="26" a="1"/>
  <c r="CG23" i="1" a="1"/>
  <c r="AI86" i="26" a="1"/>
  <c r="CE22" i="1" a="1"/>
  <c r="AD86" i="26" a="1"/>
  <c r="BY83" i="26" a="1"/>
  <c r="BW23" i="1" a="1"/>
  <c r="BU23" i="1" a="1"/>
  <c r="CE83" i="26" a="1"/>
  <c r="AJ26" i="1" a="1"/>
  <c r="AQ26" i="1" a="1"/>
  <c r="BW83" i="26" a="1"/>
  <c r="BP84" i="26" a="1"/>
  <c r="AE86" i="26" a="1"/>
  <c r="BT84" i="26" a="1"/>
  <c r="AP86" i="26" a="1"/>
  <c r="BW84" i="26" a="1"/>
  <c r="BP23" i="1" a="1"/>
  <c r="BX83" i="26" a="1"/>
  <c r="BZ83" i="26" a="1"/>
  <c r="Z26" i="1" a="1"/>
  <c r="BV23" i="1" a="1"/>
  <c r="BX24" i="1" a="1"/>
  <c r="BS22" i="1" a="1"/>
  <c r="BR84" i="26" a="1"/>
  <c r="BX84" i="26" a="1"/>
  <c r="AQ86" i="26" a="1"/>
  <c r="CB84" i="26" a="1"/>
  <c r="BU84" i="26" a="1"/>
  <c r="BV84" i="26" a="1"/>
  <c r="BS82" i="26" a="1"/>
  <c r="BP22" i="1" a="1"/>
  <c r="BY82" i="26" a="1"/>
  <c r="BT22" i="1" a="1"/>
  <c r="AO26" i="1" a="1"/>
  <c r="AJ86" i="26" a="1"/>
  <c r="BW22" i="1" a="1"/>
  <c r="CF24" i="1" a="1"/>
  <c r="Z86" i="26" a="1"/>
  <c r="CB82" i="26" a="1"/>
  <c r="CB23" i="1" a="1"/>
  <c r="BV82" i="26" a="1"/>
  <c r="BR83" i="26" a="1"/>
  <c r="BY24" i="1" a="1"/>
  <c r="BP83" i="26" a="1"/>
  <c r="AE26" i="1" a="1"/>
  <c r="AN26" i="1" a="1"/>
  <c r="BV24" i="1" a="1"/>
  <c r="AG86" i="26" a="1"/>
  <c r="CB22" i="1" a="1"/>
  <c r="BX82" i="26" a="1"/>
  <c r="BR22" i="1" a="1"/>
  <c r="AC86" i="26" a="1"/>
  <c r="BQ22" i="1" a="1"/>
  <c r="AN86" i="26" a="1"/>
  <c r="CF83" i="26" a="1"/>
  <c r="CF22" i="1" a="1"/>
  <c r="AP26" i="1" a="1"/>
  <c r="CA83" i="26" a="1"/>
  <c r="BT23" i="1" a="1"/>
  <c r="CC83" i="26" a="1"/>
  <c r="AB86" i="26" a="1"/>
  <c r="CA22" i="1" a="1"/>
  <c r="CC22" i="1" a="1"/>
  <c r="CD23" i="1" a="1"/>
  <c r="BR82" i="26" a="1"/>
  <c r="AD26" i="1" a="1"/>
  <c r="AC26" i="1" a="1"/>
  <c r="CD24" i="1" a="1"/>
  <c r="AM26" i="1" a="1"/>
  <c r="AO86" i="26" a="1"/>
  <c r="CD82" i="26" a="1"/>
  <c r="AB26" i="1" a="1"/>
  <c r="BP24" i="1" a="1"/>
  <c r="BW82" i="26" a="1"/>
  <c r="AA26" i="1" a="1"/>
  <c r="AG26" i="1" a="1"/>
  <c r="CB83" i="26" a="1"/>
  <c r="AA86" i="26" a="1"/>
  <c r="BY23" i="1" a="1"/>
  <c r="CE82" i="26" a="1"/>
  <c r="CC84" i="26" a="1"/>
  <c r="BV22" i="1" a="1"/>
  <c r="CC82" i="26" a="1"/>
  <c r="BR23" i="1" a="1"/>
  <c r="BQ82" i="26" a="1"/>
  <c r="BS24" i="1" a="1"/>
  <c r="CA24" i="1" a="1"/>
  <c r="BT82" i="26" a="1"/>
  <c r="CG83" i="26" a="1"/>
  <c r="CC23" i="1" a="1"/>
  <c r="BZ84" i="26" a="1"/>
  <c r="CE24" i="1" a="1"/>
  <c r="CE23" i="1" a="1"/>
  <c r="CF82" i="26" a="1"/>
  <c r="BX22" i="1" a="1"/>
  <c r="BU83" i="26" a="1"/>
  <c r="CF23" i="1" a="1"/>
  <c r="BY22" i="1" a="1"/>
  <c r="BV83" i="26" a="1"/>
  <c r="BU22" i="1" a="1"/>
  <c r="CF84" i="26" a="1"/>
  <c r="BZ22" i="1" a="1"/>
  <c r="BR24" i="1" a="1"/>
  <c r="BW24" i="1" a="1"/>
  <c r="CG24" i="1" a="1"/>
  <c r="CE84" i="26" a="1"/>
  <c r="CA23" i="1" a="1"/>
  <c r="CD84" i="26" a="1"/>
  <c r="CG22" i="1" a="1"/>
  <c r="BZ82" i="26" a="1"/>
  <c r="BS83" i="26" a="1"/>
  <c r="CC24" i="1" a="1"/>
  <c r="CG84" i="26" a="1"/>
  <c r="BS23" i="1" a="1"/>
  <c r="BS84" i="26" a="1"/>
  <c r="BQ23" i="1" a="1"/>
  <c r="BU24" i="1" a="1"/>
  <c r="CA84" i="26" a="1"/>
  <c r="BQ84" i="26" a="1"/>
  <c r="BQ24" i="1" a="1"/>
  <c r="BZ23" i="1" a="1"/>
  <c r="BR84" i="26" l="1"/>
  <c r="BP83" i="26"/>
  <c r="CR82" i="26"/>
  <c r="BV83" i="26"/>
  <c r="BU83" i="26"/>
  <c r="CC84" i="26"/>
  <c r="BW82" i="26"/>
  <c r="CE83" i="26"/>
  <c r="CC82" i="26"/>
  <c r="Z86" i="26"/>
  <c r="CB83" i="26"/>
  <c r="BP82" i="26"/>
  <c r="BY83" i="26"/>
  <c r="CA82" i="26"/>
  <c r="BS82" i="26"/>
  <c r="AI86" i="26"/>
  <c r="CD84" i="26"/>
  <c r="CE84" i="26"/>
  <c r="CE82" i="26"/>
  <c r="BX82" i="26"/>
  <c r="BU82" i="26"/>
  <c r="BZ83" i="26"/>
  <c r="AD86" i="26"/>
  <c r="AQ86" i="26"/>
  <c r="AG86" i="26"/>
  <c r="BT84" i="26"/>
  <c r="CA83" i="26"/>
  <c r="BQ82" i="26"/>
  <c r="CF83" i="26"/>
  <c r="BW83" i="26"/>
  <c r="BP84" i="26"/>
  <c r="BY84" i="26"/>
  <c r="AH86" i="26"/>
  <c r="AK86" i="26"/>
  <c r="CF84" i="26"/>
  <c r="CC83" i="26"/>
  <c r="CB82" i="26"/>
  <c r="AM86" i="26"/>
  <c r="BQ84" i="26"/>
  <c r="BZ84" i="26"/>
  <c r="CB84" i="26"/>
  <c r="BS84" i="26"/>
  <c r="AL86" i="26"/>
  <c r="AB86" i="26"/>
  <c r="AO86" i="26"/>
  <c r="BQ83" i="26"/>
  <c r="BV82" i="26"/>
  <c r="CA84" i="26"/>
  <c r="CG84" i="26"/>
  <c r="BU84" i="26"/>
  <c r="CG82" i="26"/>
  <c r="CG83" i="26"/>
  <c r="AP86" i="26"/>
  <c r="AF86" i="26"/>
  <c r="BY82" i="26"/>
  <c r="CD83" i="26"/>
  <c r="BX84" i="26"/>
  <c r="BV84" i="26"/>
  <c r="BR82" i="26"/>
  <c r="BX83" i="26"/>
  <c r="AA86" i="26"/>
  <c r="AJ86" i="26"/>
  <c r="BT83" i="26"/>
  <c r="BR83" i="26"/>
  <c r="AC86" i="26"/>
  <c r="BW84" i="26"/>
  <c r="BS83" i="26"/>
  <c r="BT82" i="26"/>
  <c r="CF82" i="26"/>
  <c r="BZ82" i="26"/>
  <c r="AE86" i="26"/>
  <c r="AN86" i="26"/>
  <c r="CD82" i="26"/>
  <c r="AR87" i="26"/>
  <c r="AS87" i="26" s="1"/>
  <c r="BN87" i="26"/>
  <c r="W88" i="26"/>
  <c r="CO85" i="26"/>
  <c r="CR22" i="1"/>
  <c r="BU22" i="1"/>
  <c r="CE22" i="1"/>
  <c r="CB24" i="1"/>
  <c r="CC23" i="1"/>
  <c r="CA22" i="1"/>
  <c r="CB22" i="1"/>
  <c r="BP23" i="1"/>
  <c r="BY23" i="1"/>
  <c r="BW23" i="1"/>
  <c r="BZ22" i="1"/>
  <c r="CD22" i="1"/>
  <c r="BR23" i="1"/>
  <c r="CG23" i="1"/>
  <c r="CA23" i="1"/>
  <c r="BS22" i="1"/>
  <c r="BU23" i="1"/>
  <c r="CF23" i="1"/>
  <c r="CC22" i="1"/>
  <c r="BT22" i="1"/>
  <c r="BX23" i="1"/>
  <c r="BP22" i="1"/>
  <c r="BQ23" i="1"/>
  <c r="BQ24" i="1"/>
  <c r="CG22" i="1"/>
  <c r="CE24" i="1"/>
  <c r="BY22" i="1"/>
  <c r="BX24" i="1"/>
  <c r="BS23" i="1"/>
  <c r="BV22" i="1"/>
  <c r="BU24" i="1"/>
  <c r="BR24" i="1"/>
  <c r="BX22" i="1"/>
  <c r="CC24" i="1"/>
  <c r="BW24" i="1"/>
  <c r="CD24" i="1"/>
  <c r="CA24" i="1"/>
  <c r="CF22" i="1"/>
  <c r="BT24" i="1"/>
  <c r="BS24" i="1"/>
  <c r="CF24" i="1"/>
  <c r="BW22" i="1"/>
  <c r="BP24" i="1"/>
  <c r="BY24" i="1"/>
  <c r="BZ23" i="1"/>
  <c r="BV24" i="1"/>
  <c r="BT23" i="1"/>
  <c r="BV23" i="1"/>
  <c r="CB23" i="1"/>
  <c r="BQ22" i="1"/>
  <c r="CG24" i="1"/>
  <c r="CE23" i="1"/>
  <c r="CD23" i="1"/>
  <c r="AP26" i="1"/>
  <c r="AA26" i="1"/>
  <c r="AE26" i="1"/>
  <c r="AG26" i="1"/>
  <c r="AF26" i="1"/>
  <c r="AQ26" i="1"/>
  <c r="AJ26" i="1"/>
  <c r="AC26" i="1"/>
  <c r="Z26" i="1"/>
  <c r="AH26" i="1"/>
  <c r="AO26" i="1"/>
  <c r="AM26" i="1"/>
  <c r="AI26" i="1"/>
  <c r="AL26" i="1"/>
  <c r="AD26" i="1"/>
  <c r="AK26" i="1"/>
  <c r="AN26" i="1"/>
  <c r="AB26" i="1"/>
  <c r="BR22" i="1"/>
  <c r="BZ24" i="1"/>
  <c r="AS25" i="1"/>
  <c r="CI25" i="1" s="1"/>
  <c r="CH25" i="1"/>
  <c r="AR26" i="1"/>
  <c r="AS26" i="1" s="1"/>
  <c r="BN26" i="1"/>
  <c r="W27" i="1"/>
  <c r="AK27" i="1" a="1"/>
  <c r="AN27" i="1" a="1"/>
  <c r="AD27" i="1" a="1"/>
  <c r="AB27" i="1" a="1"/>
  <c r="AJ87" i="26" a="1"/>
  <c r="AI87" i="26" a="1"/>
  <c r="AL87" i="26" a="1"/>
  <c r="AA27" i="1" a="1"/>
  <c r="Z87" i="26" a="1"/>
  <c r="AJ27" i="1" a="1"/>
  <c r="AB87" i="26" a="1"/>
  <c r="AH27" i="1" a="1"/>
  <c r="AQ27" i="1" a="1"/>
  <c r="AC87" i="26" a="1"/>
  <c r="AH87" i="26" a="1"/>
  <c r="AE87" i="26" a="1"/>
  <c r="AO27" i="1" a="1"/>
  <c r="AN87" i="26" a="1"/>
  <c r="AD87" i="26" a="1"/>
  <c r="AM27" i="1" a="1"/>
  <c r="AK87" i="26" a="1"/>
  <c r="AI27" i="1" a="1"/>
  <c r="AP87" i="26" a="1"/>
  <c r="AL27" i="1" a="1"/>
  <c r="AP27" i="1" a="1"/>
  <c r="AF27" i="1" a="1"/>
  <c r="AC27" i="1" a="1"/>
  <c r="AG87" i="26" a="1"/>
  <c r="AQ87" i="26" a="1"/>
  <c r="AB16" i="1" a="1"/>
  <c r="Z27" i="1" a="1"/>
  <c r="AO87" i="26" a="1"/>
  <c r="AF87" i="26" a="1"/>
  <c r="AE27" i="1" a="1"/>
  <c r="AA87" i="26" a="1"/>
  <c r="AG27" i="1" a="1"/>
  <c r="AM87" i="26" a="1"/>
  <c r="AE87" i="26" l="1"/>
  <c r="AN87" i="26"/>
  <c r="AQ87" i="26"/>
  <c r="AG87" i="26"/>
  <c r="AD87" i="26"/>
  <c r="Z87" i="26"/>
  <c r="AC87" i="26"/>
  <c r="AH87" i="26"/>
  <c r="AK87" i="26"/>
  <c r="AM87" i="26"/>
  <c r="AL87" i="26"/>
  <c r="AB87" i="26"/>
  <c r="AO87" i="26"/>
  <c r="AI87" i="26"/>
  <c r="AP87" i="26"/>
  <c r="AF87" i="26"/>
  <c r="AA87" i="26"/>
  <c r="AJ87" i="26"/>
  <c r="AR88" i="26"/>
  <c r="W89" i="26"/>
  <c r="BN88" i="26"/>
  <c r="CL82" i="26"/>
  <c r="CM82" i="26" s="1"/>
  <c r="CL22" i="1"/>
  <c r="CM22" i="1" s="1"/>
  <c r="AB16" i="1"/>
  <c r="AC27" i="1"/>
  <c r="AG27" i="1"/>
  <c r="AP27" i="1"/>
  <c r="AK27" i="1"/>
  <c r="AB27" i="1"/>
  <c r="AA27" i="1"/>
  <c r="AN27" i="1"/>
  <c r="AF27" i="1"/>
  <c r="AM27" i="1"/>
  <c r="AO27" i="1"/>
  <c r="AE27" i="1"/>
  <c r="AL27" i="1"/>
  <c r="AQ27" i="1"/>
  <c r="Z27" i="1"/>
  <c r="AD27" i="1"/>
  <c r="AI27" i="1"/>
  <c r="AJ27" i="1"/>
  <c r="AH27" i="1"/>
  <c r="CO25" i="1"/>
  <c r="AR27" i="1"/>
  <c r="AS27" i="1" s="1"/>
  <c r="BN27" i="1"/>
  <c r="W28" i="1"/>
  <c r="AA88" i="26" a="1"/>
  <c r="AK88" i="26" a="1"/>
  <c r="AH88" i="26" a="1"/>
  <c r="AF28" i="1" a="1"/>
  <c r="AC88" i="26" a="1"/>
  <c r="AB28" i="1" a="1"/>
  <c r="AK28" i="1" a="1"/>
  <c r="AO28" i="1" a="1"/>
  <c r="AD28" i="1" a="1"/>
  <c r="AC28" i="1" a="1"/>
  <c r="AM28" i="1" a="1"/>
  <c r="AJ28" i="1" a="1"/>
  <c r="AE88" i="26" a="1"/>
  <c r="AA28" i="1" a="1"/>
  <c r="AP28" i="1" a="1"/>
  <c r="AG28" i="1" a="1"/>
  <c r="AE28" i="1" a="1"/>
  <c r="AI88" i="26" a="1"/>
  <c r="AD88" i="26" a="1"/>
  <c r="AQ28" i="1" a="1"/>
  <c r="Z28" i="1" a="1"/>
  <c r="AQ88" i="26" a="1"/>
  <c r="AL28" i="1" a="1"/>
  <c r="AF88" i="26" a="1"/>
  <c r="AL88" i="26" a="1"/>
  <c r="AP88" i="26" a="1"/>
  <c r="AG88" i="26" a="1"/>
  <c r="AO88" i="26" a="1"/>
  <c r="AM88" i="26" a="1"/>
  <c r="AN28" i="1" a="1"/>
  <c r="AB88" i="26" a="1"/>
  <c r="AJ88" i="26" a="1"/>
  <c r="AI28" i="1" a="1"/>
  <c r="AH28" i="1" a="1"/>
  <c r="Z88" i="26" a="1"/>
  <c r="AN88" i="26" a="1"/>
  <c r="BG85" i="26" l="1"/>
  <c r="BM86" i="26"/>
  <c r="AY87" i="26"/>
  <c r="AW86" i="26"/>
  <c r="BL87" i="26"/>
  <c r="CQ85" i="26"/>
  <c r="BI85" i="26"/>
  <c r="AZ85" i="26"/>
  <c r="BC86" i="26"/>
  <c r="BD85" i="26"/>
  <c r="AX86" i="26"/>
  <c r="BF87" i="26"/>
  <c r="AC88" i="26"/>
  <c r="AK88" i="26"/>
  <c r="AE88" i="26"/>
  <c r="AJ88" i="26"/>
  <c r="Z88" i="26"/>
  <c r="AM88" i="26"/>
  <c r="AI88" i="26"/>
  <c r="AD88" i="26"/>
  <c r="AQ88" i="26"/>
  <c r="AO88" i="26"/>
  <c r="AN88" i="26"/>
  <c r="AH88" i="26"/>
  <c r="AL88" i="26"/>
  <c r="AP88" i="26"/>
  <c r="AB88" i="26"/>
  <c r="AG88" i="26"/>
  <c r="AA88" i="26"/>
  <c r="AF88" i="26"/>
  <c r="BB85" i="26"/>
  <c r="BH85" i="26"/>
  <c r="AY86" i="26"/>
  <c r="BB87" i="26"/>
  <c r="BD87" i="26"/>
  <c r="BA85" i="26"/>
  <c r="BE85" i="26"/>
  <c r="BI86" i="26"/>
  <c r="CH88" i="26"/>
  <c r="AS88" i="26"/>
  <c r="CI88" i="26" s="1"/>
  <c r="AW85" i="26"/>
  <c r="BE87" i="26"/>
  <c r="AV87" i="26"/>
  <c r="AV86" i="26"/>
  <c r="CP85" i="26"/>
  <c r="BJ86" i="26"/>
  <c r="BB86" i="26"/>
  <c r="AV85" i="26"/>
  <c r="BK85" i="26"/>
  <c r="BK87" i="26"/>
  <c r="AZ87" i="26"/>
  <c r="BG86" i="26"/>
  <c r="BH86" i="26"/>
  <c r="BK86" i="26"/>
  <c r="BF86" i="26"/>
  <c r="BA86" i="26"/>
  <c r="BE86" i="26"/>
  <c r="AX87" i="26"/>
  <c r="BC87" i="26"/>
  <c r="AX85" i="26"/>
  <c r="BC85" i="26"/>
  <c r="BL86" i="26"/>
  <c r="BJ85" i="26"/>
  <c r="W90" i="26"/>
  <c r="AR89" i="26"/>
  <c r="AS89" i="26" s="1"/>
  <c r="BN89" i="26"/>
  <c r="AY85" i="26"/>
  <c r="BM85" i="26"/>
  <c r="BH87" i="26"/>
  <c r="BM87" i="26"/>
  <c r="BI87" i="26"/>
  <c r="BJ87" i="26"/>
  <c r="BF85" i="26"/>
  <c r="AZ86" i="26"/>
  <c r="BL85" i="26"/>
  <c r="BD86" i="26"/>
  <c r="AW87" i="26"/>
  <c r="BG87" i="26"/>
  <c r="BA87" i="26"/>
  <c r="AY25" i="1"/>
  <c r="BF25" i="1"/>
  <c r="BH26" i="1"/>
  <c r="BE25" i="1"/>
  <c r="BI26" i="1"/>
  <c r="AW26" i="1"/>
  <c r="BH25" i="1"/>
  <c r="BB25" i="1"/>
  <c r="BC26" i="1"/>
  <c r="BM26" i="1"/>
  <c r="BL26" i="1"/>
  <c r="BD26" i="1"/>
  <c r="BM25" i="1"/>
  <c r="AX26" i="1"/>
  <c r="BG25" i="1"/>
  <c r="BK26" i="1"/>
  <c r="BI25" i="1"/>
  <c r="BG26" i="1"/>
  <c r="AZ25" i="1"/>
  <c r="BE26" i="1"/>
  <c r="BF26" i="1"/>
  <c r="BB26" i="1"/>
  <c r="CP25" i="1"/>
  <c r="AK28" i="1"/>
  <c r="AB28" i="1"/>
  <c r="AG28" i="1"/>
  <c r="AD28" i="1"/>
  <c r="Z28" i="1"/>
  <c r="AJ28" i="1"/>
  <c r="AN28" i="1"/>
  <c r="AQ28" i="1"/>
  <c r="AH28" i="1"/>
  <c r="AA28" i="1"/>
  <c r="AF28" i="1"/>
  <c r="AI28" i="1"/>
  <c r="AE28" i="1"/>
  <c r="AL28" i="1"/>
  <c r="AM28" i="1"/>
  <c r="AC28" i="1"/>
  <c r="AO28" i="1"/>
  <c r="AP28" i="1"/>
  <c r="AZ27" i="1"/>
  <c r="BJ27" i="1"/>
  <c r="AV27" i="1"/>
  <c r="AV25" i="1"/>
  <c r="BC25" i="1"/>
  <c r="BL25" i="1"/>
  <c r="BA25" i="1"/>
  <c r="BK25" i="1"/>
  <c r="AW27" i="1"/>
  <c r="BM27" i="1"/>
  <c r="AX27" i="1"/>
  <c r="BA26" i="1"/>
  <c r="BH27" i="1"/>
  <c r="BG27" i="1"/>
  <c r="BA27" i="1"/>
  <c r="BL27" i="1"/>
  <c r="AX25" i="1"/>
  <c r="AZ26" i="1"/>
  <c r="AV26" i="1"/>
  <c r="BD27" i="1"/>
  <c r="BK27" i="1"/>
  <c r="BC27" i="1"/>
  <c r="BN28" i="1"/>
  <c r="AR28" i="1"/>
  <c r="W29" i="1"/>
  <c r="BD25" i="1"/>
  <c r="CQ25" i="1"/>
  <c r="BJ26" i="1"/>
  <c r="BF27" i="1"/>
  <c r="BI27" i="1"/>
  <c r="AY27" i="1"/>
  <c r="AW25" i="1"/>
  <c r="AY26" i="1"/>
  <c r="BJ25" i="1"/>
  <c r="BE27" i="1"/>
  <c r="BB27" i="1"/>
  <c r="AM29" i="1" a="1"/>
  <c r="BZ85" i="26" a="1"/>
  <c r="BS26" i="1" a="1"/>
  <c r="AF29" i="1" a="1"/>
  <c r="BY25" i="1" a="1"/>
  <c r="AC89" i="26" a="1"/>
  <c r="CF85" i="26" a="1"/>
  <c r="BV87" i="26" a="1"/>
  <c r="AB89" i="26" a="1"/>
  <c r="AI29" i="1" a="1"/>
  <c r="AO89" i="26" a="1"/>
  <c r="AJ89" i="26" a="1"/>
  <c r="AC29" i="1" a="1"/>
  <c r="BZ26" i="1" a="1"/>
  <c r="AA29" i="1" a="1"/>
  <c r="BP26" i="1" a="1"/>
  <c r="BQ86" i="26" a="1"/>
  <c r="BS87" i="26" a="1"/>
  <c r="CB86" i="26" a="1"/>
  <c r="BT87" i="26" a="1"/>
  <c r="BY85" i="26" a="1"/>
  <c r="CG85" i="26" a="1"/>
  <c r="BS86" i="26" a="1"/>
  <c r="BQ87" i="26" a="1"/>
  <c r="AG89" i="26" a="1"/>
  <c r="CC26" i="1" a="1"/>
  <c r="CF25" i="1" a="1"/>
  <c r="AB29" i="1" a="1"/>
  <c r="BR25" i="1" a="1"/>
  <c r="Z89" i="26" a="1"/>
  <c r="BY86" i="26" a="1"/>
  <c r="AH29" i="1" a="1"/>
  <c r="BY27" i="1" a="1"/>
  <c r="AF89" i="26" a="1"/>
  <c r="CG25" i="1" a="1"/>
  <c r="BZ87" i="26" a="1"/>
  <c r="BU85" i="26" a="1"/>
  <c r="BP86" i="26" a="1"/>
  <c r="AE89" i="26" a="1"/>
  <c r="CB26" i="1" a="1"/>
  <c r="AP29" i="1" a="1"/>
  <c r="AK89" i="26" a="1"/>
  <c r="Z29" i="1" a="1"/>
  <c r="AL89" i="26" a="1"/>
  <c r="AQ89" i="26" a="1"/>
  <c r="BT27" i="1" a="1"/>
  <c r="AL29" i="1" a="1"/>
  <c r="AM89" i="26" a="1"/>
  <c r="AN89" i="26" a="1"/>
  <c r="AG29" i="1" a="1"/>
  <c r="CD26" i="1" a="1"/>
  <c r="BR86" i="26" a="1"/>
  <c r="BZ27" i="1" a="1"/>
  <c r="CA86" i="26" a="1"/>
  <c r="BP87" i="26" a="1"/>
  <c r="CG26" i="1" a="1"/>
  <c r="CA87" i="26" a="1"/>
  <c r="CA85" i="26" a="1"/>
  <c r="BU26" i="1" a="1"/>
  <c r="CE85" i="26" a="1"/>
  <c r="AJ29" i="1" a="1"/>
  <c r="BU87" i="26" a="1"/>
  <c r="BX27" i="1" a="1"/>
  <c r="BZ86" i="26" a="1"/>
  <c r="AI89" i="26" a="1"/>
  <c r="AE29" i="1" a="1"/>
  <c r="CD27" i="1" a="1"/>
  <c r="BZ25" i="1" a="1"/>
  <c r="AO29" i="1" a="1"/>
  <c r="BS85" i="26" a="1"/>
  <c r="BT86" i="26" a="1"/>
  <c r="BP27" i="1" a="1"/>
  <c r="AQ29" i="1" a="1"/>
  <c r="CF26" i="1" a="1"/>
  <c r="CD25" i="1" a="1"/>
  <c r="CE87" i="26" a="1"/>
  <c r="BX86" i="26" a="1"/>
  <c r="BR26" i="1" a="1"/>
  <c r="AD89" i="26" a="1"/>
  <c r="BW87" i="26" a="1"/>
  <c r="BT25" i="1" a="1"/>
  <c r="AH89" i="26" a="1"/>
  <c r="BW85" i="26" a="1"/>
  <c r="CA26" i="1" a="1"/>
  <c r="BV86" i="26" a="1"/>
  <c r="BP25" i="1" a="1"/>
  <c r="BT26" i="1" a="1"/>
  <c r="BQ27" i="1" a="1"/>
  <c r="BX87" i="26" a="1"/>
  <c r="BX25" i="1" a="1"/>
  <c r="BX26" i="1" a="1"/>
  <c r="AA89" i="26" a="1"/>
  <c r="AD29" i="1" a="1"/>
  <c r="AP89" i="26" a="1"/>
  <c r="CG27" i="1" a="1"/>
  <c r="CG86" i="26" a="1"/>
  <c r="AK29" i="1" a="1"/>
  <c r="AN29" i="1" a="1"/>
  <c r="BR85" i="26" a="1"/>
  <c r="BY87" i="26" a="1"/>
  <c r="BW86" i="26" a="1"/>
  <c r="BY26" i="1" a="1"/>
  <c r="BW25" i="1" a="1"/>
  <c r="BV26" i="1" a="1"/>
  <c r="CF86" i="26" a="1"/>
  <c r="BR87" i="26" a="1"/>
  <c r="BQ85" i="26" a="1"/>
  <c r="BV27" i="1" a="1"/>
  <c r="AP16" i="1" a="1"/>
  <c r="BR27" i="1" a="1"/>
  <c r="CA27" i="1" a="1"/>
  <c r="CC85" i="26" a="1"/>
  <c r="BW27" i="1" a="1"/>
  <c r="BX85" i="26" a="1"/>
  <c r="BS25" i="1" a="1"/>
  <c r="CF87" i="26" a="1"/>
  <c r="CB27" i="1" a="1"/>
  <c r="CG87" i="26" a="1"/>
  <c r="CA25" i="1" a="1"/>
  <c r="CD85" i="26" a="1"/>
  <c r="BU25" i="1" a="1"/>
  <c r="BU86" i="26" a="1"/>
  <c r="CF27" i="1" a="1"/>
  <c r="CB87" i="26" a="1"/>
  <c r="CC86" i="26" a="1"/>
  <c r="CB25" i="1" a="1"/>
  <c r="CC87" i="26" a="1"/>
  <c r="BS27" i="1" a="1"/>
  <c r="BP85" i="26" a="1"/>
  <c r="CE25" i="1" a="1"/>
  <c r="BQ26" i="1" a="1"/>
  <c r="CE27" i="1" a="1"/>
  <c r="CE86" i="26" a="1"/>
  <c r="BV85" i="26" a="1"/>
  <c r="BV25" i="1" a="1"/>
  <c r="CB85" i="26" a="1"/>
  <c r="BW26" i="1" a="1"/>
  <c r="BQ25" i="1" a="1"/>
  <c r="CD86" i="26" a="1"/>
  <c r="CC27" i="1" a="1"/>
  <c r="CE26" i="1" a="1"/>
  <c r="BU27" i="1" a="1"/>
  <c r="BT85" i="26" a="1"/>
  <c r="CD87" i="26" a="1"/>
  <c r="CC25" i="1" a="1"/>
  <c r="CA85" i="26" l="1"/>
  <c r="BS87" i="26"/>
  <c r="CG86" i="26"/>
  <c r="CR85" i="26"/>
  <c r="BQ86" i="26"/>
  <c r="CF87" i="26"/>
  <c r="BZ87" i="26"/>
  <c r="BR86" i="26"/>
  <c r="BX85" i="26"/>
  <c r="BW86" i="26"/>
  <c r="BT85" i="26"/>
  <c r="CC85" i="26"/>
  <c r="BX86" i="26"/>
  <c r="CG85" i="26"/>
  <c r="AB89" i="26"/>
  <c r="AO89" i="26"/>
  <c r="CF86" i="26"/>
  <c r="CE86" i="26"/>
  <c r="CD86" i="26"/>
  <c r="BS86" i="26"/>
  <c r="CF85" i="26"/>
  <c r="CB86" i="26"/>
  <c r="BT86" i="26"/>
  <c r="AQ89" i="26"/>
  <c r="AJ89" i="26"/>
  <c r="Z89" i="26"/>
  <c r="BR85" i="26"/>
  <c r="CA86" i="26"/>
  <c r="BP86" i="26"/>
  <c r="CC86" i="26"/>
  <c r="BV85" i="26"/>
  <c r="BZ85" i="26"/>
  <c r="AA89" i="26"/>
  <c r="AN89" i="26"/>
  <c r="AD89" i="26"/>
  <c r="BW87" i="26"/>
  <c r="BT87" i="26"/>
  <c r="BP87" i="26"/>
  <c r="BY85" i="26"/>
  <c r="CB85" i="26"/>
  <c r="CD87" i="26"/>
  <c r="AE89" i="26"/>
  <c r="AH89" i="26"/>
  <c r="BR87" i="26"/>
  <c r="CE87" i="26"/>
  <c r="BY87" i="26"/>
  <c r="BU85" i="26"/>
  <c r="BU87" i="26"/>
  <c r="CC87" i="26"/>
  <c r="AC89" i="26"/>
  <c r="AL89" i="26"/>
  <c r="BY86" i="26"/>
  <c r="CE85" i="26"/>
  <c r="BQ85" i="26"/>
  <c r="BW85" i="26"/>
  <c r="CA87" i="26"/>
  <c r="CG87" i="26"/>
  <c r="AI89" i="26"/>
  <c r="AG89" i="26"/>
  <c r="AP89" i="26"/>
  <c r="BU86" i="26"/>
  <c r="BP85" i="26"/>
  <c r="BX87" i="26"/>
  <c r="BS85" i="26"/>
  <c r="AF89" i="26"/>
  <c r="BQ87" i="26"/>
  <c r="CB87" i="26"/>
  <c r="AM89" i="26"/>
  <c r="AK89" i="26"/>
  <c r="CD85" i="26"/>
  <c r="BZ86" i="26"/>
  <c r="BV86" i="26"/>
  <c r="BV87" i="26"/>
  <c r="AR90" i="26"/>
  <c r="AS90" i="26" s="1"/>
  <c r="BN90" i="26"/>
  <c r="W91" i="26"/>
  <c r="CO88" i="26"/>
  <c r="BS25" i="1"/>
  <c r="BZ25" i="1"/>
  <c r="CB26" i="1"/>
  <c r="BY25" i="1"/>
  <c r="CR25" i="1"/>
  <c r="CC26" i="1"/>
  <c r="CG26" i="1"/>
  <c r="BW26" i="1"/>
  <c r="BV25" i="1"/>
  <c r="CB25" i="1"/>
  <c r="BQ26" i="1"/>
  <c r="CE26" i="1"/>
  <c r="CA25" i="1"/>
  <c r="CA26" i="1"/>
  <c r="CC25" i="1"/>
  <c r="BV26" i="1"/>
  <c r="BR26" i="1"/>
  <c r="BZ26" i="1"/>
  <c r="CG25" i="1"/>
  <c r="BY26" i="1"/>
  <c r="BX26" i="1"/>
  <c r="BT25" i="1"/>
  <c r="CF26" i="1"/>
  <c r="AP16" i="1"/>
  <c r="BQ25" i="1"/>
  <c r="CF27" i="1"/>
  <c r="CE25" i="1"/>
  <c r="BS27" i="1"/>
  <c r="BU27" i="1"/>
  <c r="BU25" i="1"/>
  <c r="CC27" i="1"/>
  <c r="BW27" i="1"/>
  <c r="CA27" i="1"/>
  <c r="CF25" i="1"/>
  <c r="BZ27" i="1"/>
  <c r="CE27" i="1"/>
  <c r="CB27" i="1"/>
  <c r="BW25" i="1"/>
  <c r="BV27" i="1"/>
  <c r="CD26" i="1"/>
  <c r="BX27" i="1"/>
  <c r="BU26" i="1"/>
  <c r="BP25" i="1"/>
  <c r="BP26" i="1"/>
  <c r="BR27" i="1"/>
  <c r="BP27" i="1"/>
  <c r="CD25" i="1"/>
  <c r="BX25" i="1"/>
  <c r="BT26" i="1"/>
  <c r="CG27" i="1"/>
  <c r="CD27" i="1"/>
  <c r="BY27" i="1"/>
  <c r="BS26" i="1"/>
  <c r="AC29" i="1"/>
  <c r="AN29" i="1"/>
  <c r="AG29" i="1"/>
  <c r="AK29" i="1"/>
  <c r="Z29" i="1"/>
  <c r="AL29" i="1"/>
  <c r="AA29" i="1"/>
  <c r="AE29" i="1"/>
  <c r="AF29" i="1"/>
  <c r="AO29" i="1"/>
  <c r="AM29" i="1"/>
  <c r="AD29" i="1"/>
  <c r="AJ29" i="1"/>
  <c r="AH29" i="1"/>
  <c r="AB29" i="1"/>
  <c r="AP29" i="1"/>
  <c r="AI29" i="1"/>
  <c r="AQ29" i="1"/>
  <c r="BR25" i="1"/>
  <c r="BQ27" i="1"/>
  <c r="BT27" i="1"/>
  <c r="AS28" i="1"/>
  <c r="CI28" i="1" s="1"/>
  <c r="CH28" i="1"/>
  <c r="BN29" i="1"/>
  <c r="AR29" i="1"/>
  <c r="AS29" i="1" s="1"/>
  <c r="W30" i="1"/>
  <c r="AJ90" i="26" a="1"/>
  <c r="AA30" i="1" a="1"/>
  <c r="AG30" i="1" a="1"/>
  <c r="AH90" i="26" a="1"/>
  <c r="AM90" i="26" a="1"/>
  <c r="AH30" i="1" a="1"/>
  <c r="AF30" i="1" a="1"/>
  <c r="AA90" i="26" a="1"/>
  <c r="AB30" i="1" a="1"/>
  <c r="AI30" i="1" a="1"/>
  <c r="AD30" i="1" a="1"/>
  <c r="AC90" i="26" a="1"/>
  <c r="Z90" i="26" a="1"/>
  <c r="Z30" i="1" a="1"/>
  <c r="AP30" i="1" a="1"/>
  <c r="AP90" i="26" a="1"/>
  <c r="AK30" i="1" a="1"/>
  <c r="AF90" i="26" a="1"/>
  <c r="AN90" i="26" a="1"/>
  <c r="AM30" i="1" a="1"/>
  <c r="AQ30" i="1" a="1"/>
  <c r="AL30" i="1" a="1"/>
  <c r="AE30" i="1" a="1"/>
  <c r="AQ90" i="26" a="1"/>
  <c r="AO90" i="26" a="1"/>
  <c r="AK90" i="26" a="1"/>
  <c r="AD90" i="26" a="1"/>
  <c r="AL90" i="26" a="1"/>
  <c r="AB90" i="26" a="1"/>
  <c r="AN30" i="1" a="1"/>
  <c r="AE90" i="26" a="1"/>
  <c r="AO30" i="1" a="1"/>
  <c r="AG90" i="26" a="1"/>
  <c r="AJ30" i="1" a="1"/>
  <c r="AI90" i="26" a="1"/>
  <c r="AC30" i="1" a="1"/>
  <c r="AH90" i="26" l="1"/>
  <c r="AD90" i="26"/>
  <c r="AM90" i="26"/>
  <c r="AC90" i="26"/>
  <c r="AL90" i="26"/>
  <c r="AK90" i="26"/>
  <c r="AP90" i="26"/>
  <c r="AB90" i="26"/>
  <c r="AO90" i="26"/>
  <c r="AQ90" i="26"/>
  <c r="AF90" i="26"/>
  <c r="AA90" i="26"/>
  <c r="AJ90" i="26"/>
  <c r="AE90" i="26"/>
  <c r="AN90" i="26"/>
  <c r="AG90" i="26"/>
  <c r="Z90" i="26"/>
  <c r="AI90" i="26"/>
  <c r="AR91" i="26"/>
  <c r="W92" i="26"/>
  <c r="BN91" i="26"/>
  <c r="CL85" i="26"/>
  <c r="CM85" i="26" s="1"/>
  <c r="AB30" i="1"/>
  <c r="AA30" i="1"/>
  <c r="AG30" i="1"/>
  <c r="AH30" i="1"/>
  <c r="AK30" i="1"/>
  <c r="AO30" i="1"/>
  <c r="AM30" i="1"/>
  <c r="AD30" i="1"/>
  <c r="AL30" i="1"/>
  <c r="Z30" i="1"/>
  <c r="AF30" i="1"/>
  <c r="AJ30" i="1"/>
  <c r="AC30" i="1"/>
  <c r="AQ30" i="1"/>
  <c r="AE30" i="1"/>
  <c r="AI30" i="1"/>
  <c r="AN30" i="1"/>
  <c r="AP30" i="1"/>
  <c r="CO28" i="1"/>
  <c r="CL25" i="1"/>
  <c r="CM25" i="1" s="1"/>
  <c r="AR30" i="1"/>
  <c r="AS30" i="1" s="1"/>
  <c r="BN30" i="1"/>
  <c r="W31" i="1"/>
  <c r="AI31" i="1" a="1"/>
  <c r="AK91" i="26" a="1"/>
  <c r="AB31" i="1" a="1"/>
  <c r="Z91" i="26" a="1"/>
  <c r="AG31" i="1" a="1"/>
  <c r="AN31" i="1" a="1"/>
  <c r="AF91" i="26" a="1"/>
  <c r="AH31" i="1" a="1"/>
  <c r="AF31" i="1" a="1"/>
  <c r="AD31" i="1" a="1"/>
  <c r="AB91" i="26" a="1"/>
  <c r="AE91" i="26" a="1"/>
  <c r="AL91" i="26" a="1"/>
  <c r="AK16" i="1" a="1"/>
  <c r="AD91" i="26" a="1"/>
  <c r="AJ31" i="1" a="1"/>
  <c r="AL31" i="1" a="1"/>
  <c r="AM91" i="26" a="1"/>
  <c r="AA91" i="26" a="1"/>
  <c r="AP91" i="26" a="1"/>
  <c r="AI91" i="26" a="1"/>
  <c r="AQ91" i="26" a="1"/>
  <c r="AC31" i="1" a="1"/>
  <c r="AQ31" i="1" a="1"/>
  <c r="AO91" i="26" a="1"/>
  <c r="AM31" i="1" a="1"/>
  <c r="AE31" i="1" a="1"/>
  <c r="AN91" i="26" a="1"/>
  <c r="AK31" i="1" a="1"/>
  <c r="AH91" i="26" a="1"/>
  <c r="AA31" i="1" a="1"/>
  <c r="AJ91" i="26" a="1"/>
  <c r="Z31" i="1" a="1"/>
  <c r="AG91" i="26" a="1"/>
  <c r="AO31" i="1" a="1"/>
  <c r="AP31" i="1" a="1"/>
  <c r="AC91" i="26" a="1"/>
  <c r="BF89" i="26" l="1"/>
  <c r="BH88" i="26"/>
  <c r="BL90" i="26"/>
  <c r="BJ90" i="26"/>
  <c r="BI89" i="26"/>
  <c r="BJ89" i="26"/>
  <c r="BD89" i="26"/>
  <c r="AD91" i="26"/>
  <c r="AQ91" i="26"/>
  <c r="AL91" i="26"/>
  <c r="AH91" i="26"/>
  <c r="AC91" i="26"/>
  <c r="AP91" i="26"/>
  <c r="AB91" i="26"/>
  <c r="AG91" i="26"/>
  <c r="AA91" i="26"/>
  <c r="AF91" i="26"/>
  <c r="AK91" i="26"/>
  <c r="AE91" i="26"/>
  <c r="AJ91" i="26"/>
  <c r="AO91" i="26"/>
  <c r="AI91" i="26"/>
  <c r="AN91" i="26"/>
  <c r="Z91" i="26"/>
  <c r="AM91" i="26"/>
  <c r="BD88" i="26"/>
  <c r="BM89" i="26"/>
  <c r="AX88" i="26"/>
  <c r="AV89" i="26"/>
  <c r="BL89" i="26"/>
  <c r="BC90" i="26"/>
  <c r="AX90" i="26"/>
  <c r="AX89" i="26"/>
  <c r="AY88" i="26"/>
  <c r="W93" i="26"/>
  <c r="AR92" i="26"/>
  <c r="AS92" i="26" s="1"/>
  <c r="BN92" i="26"/>
  <c r="AW89" i="26"/>
  <c r="BA89" i="26"/>
  <c r="AV88" i="26"/>
  <c r="BA90" i="26"/>
  <c r="BG90" i="26"/>
  <c r="BG89" i="26"/>
  <c r="BB88" i="26"/>
  <c r="BB89" i="26"/>
  <c r="AY89" i="26"/>
  <c r="BG88" i="26"/>
  <c r="BF90" i="26"/>
  <c r="BH90" i="26"/>
  <c r="BM88" i="26"/>
  <c r="BE88" i="26"/>
  <c r="AZ88" i="26"/>
  <c r="BE89" i="26"/>
  <c r="AZ89" i="26"/>
  <c r="AW90" i="26"/>
  <c r="AY90" i="26"/>
  <c r="CP88" i="26"/>
  <c r="BJ88" i="26"/>
  <c r="BL88" i="26"/>
  <c r="BK88" i="26"/>
  <c r="BB90" i="26"/>
  <c r="BI90" i="26"/>
  <c r="BC88" i="26"/>
  <c r="BC89" i="26"/>
  <c r="BH89" i="26"/>
  <c r="BA88" i="26"/>
  <c r="BE90" i="26"/>
  <c r="BM90" i="26"/>
  <c r="AZ90" i="26"/>
  <c r="BF88" i="26"/>
  <c r="BK89" i="26"/>
  <c r="AS91" i="26"/>
  <c r="CI91" i="26" s="1"/>
  <c r="CH91" i="26"/>
  <c r="CQ88" i="26"/>
  <c r="BI88" i="26"/>
  <c r="AV90" i="26"/>
  <c r="AW88" i="26"/>
  <c r="BK90" i="26"/>
  <c r="BD90" i="26"/>
  <c r="BI28" i="1"/>
  <c r="CP28" i="1"/>
  <c r="AV29" i="1"/>
  <c r="AX28" i="1"/>
  <c r="BC29" i="1"/>
  <c r="BJ28" i="1"/>
  <c r="BE28" i="1"/>
  <c r="BF29" i="1"/>
  <c r="BL29" i="1"/>
  <c r="BH29" i="1"/>
  <c r="BI29" i="1"/>
  <c r="BA29" i="1"/>
  <c r="AZ28" i="1"/>
  <c r="AY28" i="1"/>
  <c r="BM29" i="1"/>
  <c r="BF28" i="1"/>
  <c r="BG29" i="1"/>
  <c r="AY29" i="1"/>
  <c r="AX29" i="1"/>
  <c r="AZ29" i="1"/>
  <c r="BD28" i="1"/>
  <c r="AW28" i="1"/>
  <c r="BA28" i="1"/>
  <c r="AK16" i="1"/>
  <c r="AJ31" i="1"/>
  <c r="AO31" i="1"/>
  <c r="AI31" i="1"/>
  <c r="AN31" i="1"/>
  <c r="AH31" i="1"/>
  <c r="AG31" i="1"/>
  <c r="AD31" i="1"/>
  <c r="AL31" i="1"/>
  <c r="Z31" i="1"/>
  <c r="AA31" i="1"/>
  <c r="AM31" i="1"/>
  <c r="AP31" i="1"/>
  <c r="AF31" i="1"/>
  <c r="AE31" i="1"/>
  <c r="AB31" i="1"/>
  <c r="AC31" i="1"/>
  <c r="AK31" i="1"/>
  <c r="AQ31" i="1"/>
  <c r="BE30" i="1"/>
  <c r="AZ30" i="1"/>
  <c r="BA30" i="1"/>
  <c r="BI30" i="1"/>
  <c r="BM30" i="1"/>
  <c r="BK30" i="1"/>
  <c r="BE29" i="1"/>
  <c r="AY30" i="1"/>
  <c r="BG30" i="1"/>
  <c r="AW29" i="1"/>
  <c r="BJ29" i="1"/>
  <c r="BF30" i="1"/>
  <c r="BD30" i="1"/>
  <c r="BD29" i="1"/>
  <c r="BB28" i="1"/>
  <c r="BK29" i="1"/>
  <c r="BB30" i="1"/>
  <c r="BC30" i="1"/>
  <c r="AV28" i="1"/>
  <c r="BG28" i="1"/>
  <c r="BL30" i="1"/>
  <c r="AV30" i="1"/>
  <c r="CQ28" i="1"/>
  <c r="BM28" i="1"/>
  <c r="BH28" i="1"/>
  <c r="BC28" i="1"/>
  <c r="BL28" i="1"/>
  <c r="AW30" i="1"/>
  <c r="BN31" i="1"/>
  <c r="AR31" i="1"/>
  <c r="W32" i="1"/>
  <c r="BK28" i="1"/>
  <c r="BB29" i="1"/>
  <c r="BJ30" i="1"/>
  <c r="BH30" i="1"/>
  <c r="AX30" i="1"/>
  <c r="AG92" i="26" a="1"/>
  <c r="BQ29" i="1" a="1"/>
  <c r="AK32" i="1" a="1"/>
  <c r="CD90" i="26" a="1"/>
  <c r="BY88" i="26" a="1"/>
  <c r="CC29" i="1" a="1"/>
  <c r="AF32" i="1" a="1"/>
  <c r="AG32" i="1" a="1"/>
  <c r="AP92" i="26" a="1"/>
  <c r="BR29" i="1" a="1"/>
  <c r="BV29" i="1" a="1"/>
  <c r="BS88" i="26" a="1"/>
  <c r="CD88" i="26" a="1"/>
  <c r="BW30" i="1" a="1"/>
  <c r="AE92" i="26" a="1"/>
  <c r="CG89" i="26" a="1"/>
  <c r="AN92" i="26" a="1"/>
  <c r="CF90" i="26" a="1"/>
  <c r="BT90" i="26" a="1"/>
  <c r="CD30" i="1" a="1"/>
  <c r="BR89" i="26" a="1"/>
  <c r="BX88" i="26" a="1"/>
  <c r="BU29" i="1" a="1"/>
  <c r="BR28" i="1" a="1"/>
  <c r="BT30" i="1" a="1"/>
  <c r="AM32" i="1" a="1"/>
  <c r="BP28" i="1" a="1"/>
  <c r="BY30" i="1" a="1"/>
  <c r="AI92" i="26" a="1"/>
  <c r="AC32" i="1" a="1"/>
  <c r="AQ32" i="1" a="1"/>
  <c r="BV30" i="1" a="1"/>
  <c r="AL92" i="26" a="1"/>
  <c r="CD29" i="1" a="1"/>
  <c r="CB30" i="1" a="1"/>
  <c r="AC92" i="26" a="1"/>
  <c r="BQ30" i="1" a="1"/>
  <c r="BQ89" i="26" a="1"/>
  <c r="CC88" i="26" a="1"/>
  <c r="CB28" i="1" a="1"/>
  <c r="BT89" i="26" a="1"/>
  <c r="CE30" i="1" a="1"/>
  <c r="CB88" i="26" a="1"/>
  <c r="AI32" i="1" a="1"/>
  <c r="BX89" i="26" a="1"/>
  <c r="BP90" i="26" a="1"/>
  <c r="CC89" i="26" a="1"/>
  <c r="CA88" i="26" a="1"/>
  <c r="CB90" i="26" a="1"/>
  <c r="AA92" i="26" a="1"/>
  <c r="AF92" i="26" a="1"/>
  <c r="AM92" i="26" a="1"/>
  <c r="AA32" i="1" a="1"/>
  <c r="BT29" i="1" a="1"/>
  <c r="AD32" i="1" a="1"/>
  <c r="BU90" i="26" a="1"/>
  <c r="BR88" i="26" a="1"/>
  <c r="AB92" i="26" a="1"/>
  <c r="BZ89" i="26" a="1"/>
  <c r="BY90" i="26" a="1"/>
  <c r="AP32" i="1" a="1"/>
  <c r="BU88" i="26" a="1"/>
  <c r="CA30" i="1" a="1"/>
  <c r="BV89" i="26" a="1"/>
  <c r="BS30" i="1" a="1"/>
  <c r="AH92" i="26" a="1"/>
  <c r="BV88" i="26" a="1"/>
  <c r="AQ92" i="26" a="1"/>
  <c r="BW28" i="1" a="1"/>
  <c r="AK92" i="26" a="1"/>
  <c r="CF28" i="1" a="1"/>
  <c r="BP89" i="26" a="1"/>
  <c r="BW29" i="1" a="1"/>
  <c r="BU30" i="1" a="1"/>
  <c r="CB89" i="26" a="1"/>
  <c r="BQ88" i="26" a="1"/>
  <c r="CG88" i="26" a="1"/>
  <c r="BU28" i="1" a="1"/>
  <c r="CG90" i="26" a="1"/>
  <c r="AO32" i="1" a="1"/>
  <c r="AH32" i="1" a="1"/>
  <c r="BS29" i="1" a="1"/>
  <c r="AE32" i="1" a="1"/>
  <c r="BX28" i="1" a="1"/>
  <c r="BT28" i="1" a="1"/>
  <c r="AJ92" i="26" a="1"/>
  <c r="CE28" i="1" a="1"/>
  <c r="AB32" i="1" a="1"/>
  <c r="CF88" i="26" a="1"/>
  <c r="BT88" i="26" a="1"/>
  <c r="AJ32" i="1" a="1"/>
  <c r="CB29" i="1" a="1"/>
  <c r="CD28" i="1" a="1"/>
  <c r="AL32" i="1" a="1"/>
  <c r="AO92" i="26" a="1"/>
  <c r="CE88" i="26" a="1"/>
  <c r="CG28" i="1" a="1"/>
  <c r="AD92" i="26" a="1"/>
  <c r="Z32" i="1" a="1"/>
  <c r="CA89" i="26" a="1"/>
  <c r="CE29" i="1" a="1"/>
  <c r="AN32" i="1" a="1"/>
  <c r="CA90" i="26" a="1"/>
  <c r="BP29" i="1" a="1"/>
  <c r="Z92" i="26" a="1"/>
  <c r="BY29" i="1" a="1"/>
  <c r="BV90" i="26" a="1"/>
  <c r="BZ30" i="1" a="1"/>
  <c r="CF89" i="26" a="1"/>
  <c r="BY28" i="1" a="1"/>
  <c r="BX30" i="1" a="1"/>
  <c r="BU89" i="26" a="1"/>
  <c r="BZ28" i="1" a="1"/>
  <c r="BR90" i="26" a="1"/>
  <c r="BW89" i="26" a="1"/>
  <c r="CA29" i="1" a="1"/>
  <c r="BY89" i="26" a="1"/>
  <c r="CC30" i="1" a="1"/>
  <c r="BZ88" i="26" a="1"/>
  <c r="CG29" i="1" a="1"/>
  <c r="CF30" i="1" a="1"/>
  <c r="BQ90" i="26" a="1"/>
  <c r="BX29" i="1" a="1"/>
  <c r="BP88" i="26" a="1"/>
  <c r="CC28" i="1" a="1"/>
  <c r="BS28" i="1" a="1"/>
  <c r="BQ28" i="1" a="1"/>
  <c r="CA28" i="1" a="1"/>
  <c r="BR30" i="1" a="1"/>
  <c r="BS89" i="26" a="1"/>
  <c r="BW90" i="26" a="1"/>
  <c r="CE89" i="26" a="1"/>
  <c r="BX90" i="26" a="1"/>
  <c r="BZ29" i="1" a="1"/>
  <c r="BS90" i="26" a="1"/>
  <c r="BV28" i="1" a="1"/>
  <c r="CD89" i="26" a="1"/>
  <c r="CC90" i="26" a="1"/>
  <c r="CE90" i="26" a="1"/>
  <c r="CG30" i="1" a="1"/>
  <c r="BW88" i="26" a="1"/>
  <c r="BP30" i="1" a="1"/>
  <c r="BZ90" i="26" a="1"/>
  <c r="CF29" i="1" a="1"/>
  <c r="CR88" i="26" l="1"/>
  <c r="BZ89" i="26"/>
  <c r="CB88" i="26"/>
  <c r="BX89" i="26"/>
  <c r="CD89" i="26"/>
  <c r="CC89" i="26"/>
  <c r="CD90" i="26"/>
  <c r="CF90" i="26"/>
  <c r="BV89" i="26"/>
  <c r="BP90" i="26"/>
  <c r="BZ88" i="26"/>
  <c r="CC90" i="26"/>
  <c r="BT89" i="26"/>
  <c r="BS89" i="26"/>
  <c r="BQ89" i="26"/>
  <c r="AF92" i="26"/>
  <c r="BR90" i="26"/>
  <c r="CG90" i="26"/>
  <c r="CE88" i="26"/>
  <c r="BT88" i="26"/>
  <c r="BV88" i="26"/>
  <c r="AE92" i="26"/>
  <c r="AN92" i="26"/>
  <c r="AD92" i="26"/>
  <c r="CF89" i="26"/>
  <c r="AJ92" i="26"/>
  <c r="BY90" i="26"/>
  <c r="CF88" i="26"/>
  <c r="BY88" i="26"/>
  <c r="CA89" i="26"/>
  <c r="AI92" i="26"/>
  <c r="AH92" i="26"/>
  <c r="BP89" i="26"/>
  <c r="Z92" i="26"/>
  <c r="BU88" i="26"/>
  <c r="CD88" i="26"/>
  <c r="CG88" i="26"/>
  <c r="CA90" i="26"/>
  <c r="AM92" i="26"/>
  <c r="AC92" i="26"/>
  <c r="AL92" i="26"/>
  <c r="BR88" i="26"/>
  <c r="BV90" i="26"/>
  <c r="AA92" i="26"/>
  <c r="BX90" i="26"/>
  <c r="CB89" i="26"/>
  <c r="CB90" i="26"/>
  <c r="BU90" i="26"/>
  <c r="AQ92" i="26"/>
  <c r="AG92" i="26"/>
  <c r="AP92" i="26"/>
  <c r="CG89" i="26"/>
  <c r="BT90" i="26"/>
  <c r="CE90" i="26"/>
  <c r="BW89" i="26"/>
  <c r="BS90" i="26"/>
  <c r="BZ90" i="26"/>
  <c r="BP88" i="26"/>
  <c r="AK92" i="26"/>
  <c r="BS88" i="26"/>
  <c r="BX88" i="26"/>
  <c r="CC88" i="26"/>
  <c r="BY89" i="26"/>
  <c r="BW90" i="26"/>
  <c r="BQ88" i="26"/>
  <c r="CE89" i="26"/>
  <c r="BW88" i="26"/>
  <c r="BQ90" i="26"/>
  <c r="CA88" i="26"/>
  <c r="BU89" i="26"/>
  <c r="AB92" i="26"/>
  <c r="AO92" i="26"/>
  <c r="BR89" i="26"/>
  <c r="BN93" i="26"/>
  <c r="W94" i="26"/>
  <c r="AR93" i="26"/>
  <c r="AS93" i="26" s="1"/>
  <c r="CO91" i="26"/>
  <c r="CR28" i="1"/>
  <c r="CC28" i="1"/>
  <c r="BP29" i="1"/>
  <c r="BR28" i="1"/>
  <c r="BW29" i="1"/>
  <c r="BZ29" i="1"/>
  <c r="BY28" i="1"/>
  <c r="CD28" i="1"/>
  <c r="BU28" i="1"/>
  <c r="CG29" i="1"/>
  <c r="BQ28" i="1"/>
  <c r="BS28" i="1"/>
  <c r="BX28" i="1"/>
  <c r="BT28" i="1"/>
  <c r="BZ28" i="1"/>
  <c r="BT29" i="1"/>
  <c r="BU29" i="1"/>
  <c r="BR29" i="1"/>
  <c r="CC29" i="1"/>
  <c r="BS29" i="1"/>
  <c r="CB29" i="1"/>
  <c r="CA29" i="1"/>
  <c r="CF29" i="1"/>
  <c r="BV28" i="1"/>
  <c r="BY29" i="1"/>
  <c r="BP30" i="1"/>
  <c r="BX29" i="1"/>
  <c r="CE30" i="1"/>
  <c r="AM32" i="1"/>
  <c r="AD32" i="1"/>
  <c r="AB32" i="1"/>
  <c r="Z32" i="1"/>
  <c r="AC32" i="1"/>
  <c r="AJ32" i="1"/>
  <c r="AP32" i="1"/>
  <c r="AL32" i="1"/>
  <c r="AO32" i="1"/>
  <c r="AE32" i="1"/>
  <c r="AA32" i="1"/>
  <c r="AN32" i="1"/>
  <c r="AH32" i="1"/>
  <c r="AI32" i="1"/>
  <c r="AQ32" i="1"/>
  <c r="AG32" i="1"/>
  <c r="AK32" i="1"/>
  <c r="AF32" i="1"/>
  <c r="CF30" i="1"/>
  <c r="BX30" i="1"/>
  <c r="CG30" i="1"/>
  <c r="BQ30" i="1"/>
  <c r="CA28" i="1"/>
  <c r="BZ30" i="1"/>
  <c r="CC30" i="1"/>
  <c r="CF28" i="1"/>
  <c r="CD29" i="1"/>
  <c r="BU30" i="1"/>
  <c r="BP28" i="1"/>
  <c r="BW28" i="1"/>
  <c r="BW30" i="1"/>
  <c r="BQ29" i="1"/>
  <c r="BT30" i="1"/>
  <c r="CB30" i="1"/>
  <c r="BV29" i="1"/>
  <c r="CB28" i="1"/>
  <c r="BV30" i="1"/>
  <c r="CA30" i="1"/>
  <c r="BY30" i="1"/>
  <c r="BR30" i="1"/>
  <c r="CD30" i="1"/>
  <c r="CE28" i="1"/>
  <c r="CG28" i="1"/>
  <c r="CE29" i="1"/>
  <c r="BS30" i="1"/>
  <c r="BN32" i="1"/>
  <c r="AR32" i="1"/>
  <c r="AS32" i="1" s="1"/>
  <c r="W33" i="1"/>
  <c r="AS31" i="1"/>
  <c r="CI31" i="1" s="1"/>
  <c r="CH31" i="1"/>
  <c r="AM33" i="1" a="1"/>
  <c r="AJ33" i="1" a="1"/>
  <c r="AF33" i="1" a="1"/>
  <c r="AP93" i="26" a="1"/>
  <c r="AN93" i="26" a="1"/>
  <c r="AH93" i="26" a="1"/>
  <c r="AJ93" i="26" a="1"/>
  <c r="AH33" i="1" a="1"/>
  <c r="AB33" i="1" a="1"/>
  <c r="AI33" i="1" a="1"/>
  <c r="AC33" i="1" a="1"/>
  <c r="AI93" i="26" a="1"/>
  <c r="Z93" i="26" a="1"/>
  <c r="AE93" i="26" a="1"/>
  <c r="AQ33" i="1" a="1"/>
  <c r="AC93" i="26" a="1"/>
  <c r="AG93" i="26" a="1"/>
  <c r="Z33" i="1" a="1"/>
  <c r="AK33" i="1" a="1"/>
  <c r="AQ93" i="26" a="1"/>
  <c r="AD93" i="26" a="1"/>
  <c r="AD33" i="1" a="1"/>
  <c r="AO33" i="1" a="1"/>
  <c r="AF93" i="26" a="1"/>
  <c r="AN33" i="1" a="1"/>
  <c r="AP33" i="1" a="1"/>
  <c r="AM93" i="26" a="1"/>
  <c r="AL93" i="26" a="1"/>
  <c r="AB93" i="26" a="1"/>
  <c r="AO93" i="26" a="1"/>
  <c r="AL33" i="1" a="1"/>
  <c r="AF16" i="1" a="1"/>
  <c r="AG33" i="1" a="1"/>
  <c r="AK93" i="26" a="1"/>
  <c r="AE33" i="1" a="1"/>
  <c r="AA93" i="26" a="1"/>
  <c r="AA33" i="1" a="1"/>
  <c r="AC93" i="26" l="1"/>
  <c r="AL93" i="26"/>
  <c r="AA93" i="26"/>
  <c r="Z93" i="26"/>
  <c r="AH93" i="26"/>
  <c r="AP93" i="26"/>
  <c r="AE93" i="26"/>
  <c r="AD93" i="26"/>
  <c r="AI93" i="26"/>
  <c r="AN93" i="26"/>
  <c r="AJ93" i="26"/>
  <c r="AM93" i="26"/>
  <c r="AG93" i="26"/>
  <c r="AQ93" i="26"/>
  <c r="AB93" i="26"/>
  <c r="AK93" i="26"/>
  <c r="AF93" i="26"/>
  <c r="AO93" i="26"/>
  <c r="AR94" i="26"/>
  <c r="W95" i="26"/>
  <c r="BN94" i="26"/>
  <c r="CL88" i="26"/>
  <c r="CM88" i="26" s="1"/>
  <c r="AF16" i="1"/>
  <c r="AQ33" i="1"/>
  <c r="AG33" i="1"/>
  <c r="AL33" i="1"/>
  <c r="AH33" i="1"/>
  <c r="AE33" i="1"/>
  <c r="AF33" i="1"/>
  <c r="AO33" i="1"/>
  <c r="AP33" i="1"/>
  <c r="AA33" i="1"/>
  <c r="AN33" i="1"/>
  <c r="AC33" i="1"/>
  <c r="AJ33" i="1"/>
  <c r="AK33" i="1"/>
  <c r="AI33" i="1"/>
  <c r="AB33" i="1"/>
  <c r="AM33" i="1"/>
  <c r="Z33" i="1"/>
  <c r="AD33" i="1"/>
  <c r="CO31" i="1"/>
  <c r="AR33" i="1"/>
  <c r="AS33" i="1" s="1"/>
  <c r="BN33" i="1"/>
  <c r="W34" i="1"/>
  <c r="CL28" i="1"/>
  <c r="CM28" i="1" s="1"/>
  <c r="Z94" i="26" a="1"/>
  <c r="AL94" i="26" a="1"/>
  <c r="AF34" i="1" a="1"/>
  <c r="AC94" i="26" a="1"/>
  <c r="AI94" i="26" a="1"/>
  <c r="AN94" i="26" a="1"/>
  <c r="AB34" i="1" a="1"/>
  <c r="AE94" i="26" a="1"/>
  <c r="AA34" i="1" a="1"/>
  <c r="Z34" i="1" a="1"/>
  <c r="AM34" i="1" a="1"/>
  <c r="AK94" i="26" a="1"/>
  <c r="AE34" i="1" a="1"/>
  <c r="AG94" i="26" a="1"/>
  <c r="AP94" i="26" a="1"/>
  <c r="AI34" i="1" a="1"/>
  <c r="AQ94" i="26" a="1"/>
  <c r="AL34" i="1" a="1"/>
  <c r="AF94" i="26" a="1"/>
  <c r="AN34" i="1" a="1"/>
  <c r="AJ34" i="1" a="1"/>
  <c r="AK34" i="1" a="1"/>
  <c r="AD34" i="1" a="1"/>
  <c r="AQ34" i="1" a="1"/>
  <c r="AD94" i="26" a="1"/>
  <c r="AJ94" i="26" a="1"/>
  <c r="AG34" i="1" a="1"/>
  <c r="AO34" i="1" a="1"/>
  <c r="AH34" i="1" a="1"/>
  <c r="AM94" i="26" a="1"/>
  <c r="AP34" i="1" a="1"/>
  <c r="AO94" i="26" a="1"/>
  <c r="AB94" i="26" a="1"/>
  <c r="AH94" i="26" a="1"/>
  <c r="AA94" i="26" a="1"/>
  <c r="AC34" i="1" a="1"/>
  <c r="BL92" i="26" l="1"/>
  <c r="BI92" i="26"/>
  <c r="AX93" i="26"/>
  <c r="BE91" i="26"/>
  <c r="AY92" i="26"/>
  <c r="AA94" i="26"/>
  <c r="AL94" i="26"/>
  <c r="AG94" i="26"/>
  <c r="AC94" i="26"/>
  <c r="AK94" i="26"/>
  <c r="AB94" i="26"/>
  <c r="AO94" i="26"/>
  <c r="AM94" i="26"/>
  <c r="AF94" i="26"/>
  <c r="Z94" i="26"/>
  <c r="AI94" i="26"/>
  <c r="AJ94" i="26"/>
  <c r="AD94" i="26"/>
  <c r="AE94" i="26"/>
  <c r="AP94" i="26"/>
  <c r="AQ94" i="26"/>
  <c r="AN94" i="26"/>
  <c r="AH94" i="26"/>
  <c r="BF91" i="26"/>
  <c r="AX91" i="26"/>
  <c r="CQ91" i="26"/>
  <c r="CH94" i="26"/>
  <c r="AS94" i="26"/>
  <c r="CI94" i="26" s="1"/>
  <c r="BD92" i="26"/>
  <c r="BG93" i="26"/>
  <c r="AZ93" i="26"/>
  <c r="BA93" i="26"/>
  <c r="BF92" i="26"/>
  <c r="BG92" i="26"/>
  <c r="BC91" i="26"/>
  <c r="BB91" i="26"/>
  <c r="BK92" i="26"/>
  <c r="BM93" i="26"/>
  <c r="BL93" i="26"/>
  <c r="AV92" i="26"/>
  <c r="BJ91" i="26"/>
  <c r="BJ92" i="26"/>
  <c r="AR95" i="26"/>
  <c r="AS95" i="26" s="1"/>
  <c r="BN95" i="26"/>
  <c r="W96" i="26"/>
  <c r="BG91" i="26"/>
  <c r="CP91" i="26"/>
  <c r="BC93" i="26"/>
  <c r="BD93" i="26"/>
  <c r="BH92" i="26"/>
  <c r="BC92" i="26"/>
  <c r="BH91" i="26"/>
  <c r="BA92" i="26"/>
  <c r="BE92" i="26"/>
  <c r="BI91" i="26"/>
  <c r="BI93" i="26"/>
  <c r="AV93" i="26"/>
  <c r="AV91" i="26"/>
  <c r="BM91" i="26"/>
  <c r="AZ91" i="26"/>
  <c r="AX92" i="26"/>
  <c r="BA91" i="26"/>
  <c r="BF93" i="26"/>
  <c r="AW93" i="26"/>
  <c r="BL91" i="26"/>
  <c r="AY91" i="26"/>
  <c r="AW92" i="26"/>
  <c r="BB92" i="26"/>
  <c r="BK93" i="26"/>
  <c r="BJ93" i="26"/>
  <c r="BH93" i="26"/>
  <c r="BM92" i="26"/>
  <c r="BK91" i="26"/>
  <c r="AW91" i="26"/>
  <c r="BD91" i="26"/>
  <c r="AZ92" i="26"/>
  <c r="BB93" i="26"/>
  <c r="BE93" i="26"/>
  <c r="AY93" i="26"/>
  <c r="CP31" i="1"/>
  <c r="BH32" i="1"/>
  <c r="BJ32" i="1"/>
  <c r="BJ31" i="1"/>
  <c r="BC32" i="1"/>
  <c r="AV31" i="1"/>
  <c r="CQ31" i="1"/>
  <c r="BI31" i="1"/>
  <c r="BK31" i="1"/>
  <c r="BD31" i="1"/>
  <c r="BI32" i="1"/>
  <c r="AX31" i="1"/>
  <c r="BF32" i="1"/>
  <c r="BL32" i="1"/>
  <c r="BB31" i="1"/>
  <c r="BH31" i="1"/>
  <c r="BM32" i="1"/>
  <c r="BA32" i="1"/>
  <c r="BM31" i="1"/>
  <c r="AY32" i="1"/>
  <c r="AZ31" i="1"/>
  <c r="AW32" i="1"/>
  <c r="BB32" i="1"/>
  <c r="AV32" i="1"/>
  <c r="BD32" i="1"/>
  <c r="AF34" i="1"/>
  <c r="AN34" i="1"/>
  <c r="Z34" i="1"/>
  <c r="AB34" i="1"/>
  <c r="AE34" i="1"/>
  <c r="AM34" i="1"/>
  <c r="AJ34" i="1"/>
  <c r="AG34" i="1"/>
  <c r="AP34" i="1"/>
  <c r="AK34" i="1"/>
  <c r="AA34" i="1"/>
  <c r="AQ34" i="1"/>
  <c r="AO34" i="1"/>
  <c r="AC34" i="1"/>
  <c r="AD34" i="1"/>
  <c r="AL34" i="1"/>
  <c r="AI34" i="1"/>
  <c r="AH34" i="1"/>
  <c r="AX33" i="1"/>
  <c r="BK33" i="1"/>
  <c r="BN34" i="1"/>
  <c r="AR34" i="1"/>
  <c r="W35" i="1"/>
  <c r="BE33" i="1"/>
  <c r="BB33" i="1"/>
  <c r="AZ32" i="1"/>
  <c r="BG33" i="1"/>
  <c r="BA33" i="1"/>
  <c r="AX32" i="1"/>
  <c r="BF33" i="1"/>
  <c r="BD33" i="1"/>
  <c r="BF31" i="1"/>
  <c r="AY33" i="1"/>
  <c r="BH33" i="1"/>
  <c r="AW31" i="1"/>
  <c r="BK32" i="1"/>
  <c r="AZ33" i="1"/>
  <c r="BJ33" i="1"/>
  <c r="BC33" i="1"/>
  <c r="BE31" i="1"/>
  <c r="AY31" i="1"/>
  <c r="BG32" i="1"/>
  <c r="AV33" i="1"/>
  <c r="BL31" i="1"/>
  <c r="AW33" i="1"/>
  <c r="BM33" i="1"/>
  <c r="BE32" i="1"/>
  <c r="BC31" i="1"/>
  <c r="BA31" i="1"/>
  <c r="BG31" i="1"/>
  <c r="BI33" i="1"/>
  <c r="BL33" i="1"/>
  <c r="AA35" i="1" a="1"/>
  <c r="AK95" i="26" a="1"/>
  <c r="Z35" i="1" a="1"/>
  <c r="CG91" i="26" a="1"/>
  <c r="CD31" i="1" a="1"/>
  <c r="CD91" i="26" a="1"/>
  <c r="BV31" i="1" a="1"/>
  <c r="CA91" i="26" a="1"/>
  <c r="CG93" i="26" a="1"/>
  <c r="CB32" i="1" a="1"/>
  <c r="AD35" i="1" a="1"/>
  <c r="AL35" i="1" a="1"/>
  <c r="BQ92" i="26" a="1"/>
  <c r="AO95" i="26" a="1"/>
  <c r="BU32" i="1" a="1"/>
  <c r="BS33" i="1" a="1"/>
  <c r="BX91" i="26" a="1"/>
  <c r="BZ32" i="1" a="1"/>
  <c r="CE32" i="1" a="1"/>
  <c r="BT91" i="26" a="1"/>
  <c r="AD95" i="26" a="1"/>
  <c r="AH35" i="1" a="1"/>
  <c r="CG31" i="1" a="1"/>
  <c r="BY91" i="26" a="1"/>
  <c r="BP93" i="26" a="1"/>
  <c r="BQ32" i="1" a="1"/>
  <c r="BR91" i="26" a="1"/>
  <c r="BW33" i="1" a="1"/>
  <c r="AJ95" i="26" a="1"/>
  <c r="AA95" i="26" a="1"/>
  <c r="CF92" i="26" a="1"/>
  <c r="Z95" i="26" a="1"/>
  <c r="AQ95" i="26" a="1"/>
  <c r="AH95" i="26" a="1"/>
  <c r="BX31" i="1" a="1"/>
  <c r="AL95" i="26" a="1"/>
  <c r="AP95" i="26" a="1"/>
  <c r="AB35" i="1" a="1"/>
  <c r="CB33" i="1" a="1"/>
  <c r="BX93" i="26" a="1"/>
  <c r="AO35" i="1" a="1"/>
  <c r="BS91" i="26" a="1"/>
  <c r="AM95" i="26" a="1"/>
  <c r="BZ93" i="26" a="1"/>
  <c r="CC33" i="1" a="1"/>
  <c r="AP35" i="1" a="1"/>
  <c r="BW32" i="1" a="1"/>
  <c r="AB95" i="26" a="1"/>
  <c r="CB92" i="26" a="1"/>
  <c r="BS31" i="1" a="1"/>
  <c r="CB93" i="26" a="1"/>
  <c r="CG33" i="1" a="1"/>
  <c r="AQ16" i="1" a="1"/>
  <c r="BS32" i="1" a="1"/>
  <c r="BV33" i="1" a="1"/>
  <c r="CA93" i="26" a="1"/>
  <c r="BR31" i="1" a="1"/>
  <c r="CC92" i="26" a="1"/>
  <c r="AE95" i="26" a="1"/>
  <c r="AG35" i="1" a="1"/>
  <c r="BZ33" i="1" a="1"/>
  <c r="CD33" i="1" a="1"/>
  <c r="AF95" i="26" a="1"/>
  <c r="AG95" i="26" a="1"/>
  <c r="BT92" i="26" a="1"/>
  <c r="AN35" i="1" a="1"/>
  <c r="CD92" i="26" a="1"/>
  <c r="CD32" i="1" a="1"/>
  <c r="AI35" i="1" a="1"/>
  <c r="AC35" i="1" a="1"/>
  <c r="CE33" i="1" a="1"/>
  <c r="BZ92" i="26" a="1"/>
  <c r="CF91" i="26" a="1"/>
  <c r="CF32" i="1" a="1"/>
  <c r="CD93" i="26" a="1"/>
  <c r="CC32" i="1" a="1"/>
  <c r="BR92" i="26" a="1"/>
  <c r="AE35" i="1" a="1"/>
  <c r="AI95" i="26" a="1"/>
  <c r="AQ35" i="1" a="1"/>
  <c r="BW92" i="26" a="1"/>
  <c r="BU31" i="1" a="1"/>
  <c r="AM35" i="1" a="1"/>
  <c r="AF35" i="1" a="1"/>
  <c r="BR33" i="1" a="1"/>
  <c r="CA33" i="1" a="1"/>
  <c r="BR93" i="26" a="1"/>
  <c r="AC95" i="26" a="1"/>
  <c r="BW91" i="26" a="1"/>
  <c r="BY93" i="26" a="1"/>
  <c r="CA31" i="1" a="1"/>
  <c r="BV92" i="26" a="1"/>
  <c r="BP33" i="1" a="1"/>
  <c r="BV32" i="1" a="1"/>
  <c r="AN95" i="26" a="1"/>
  <c r="CE91" i="26" a="1"/>
  <c r="BT93" i="26" a="1"/>
  <c r="BQ91" i="26" a="1"/>
  <c r="BS93" i="26" a="1"/>
  <c r="CA92" i="26" a="1"/>
  <c r="BU91" i="26" a="1"/>
  <c r="AK35" i="1" a="1"/>
  <c r="BX33" i="1" a="1"/>
  <c r="BY92" i="26" a="1"/>
  <c r="BQ31" i="1" a="1"/>
  <c r="AJ35" i="1" a="1"/>
  <c r="CF31" i="1" a="1"/>
  <c r="CF33" i="1" a="1"/>
  <c r="BP91" i="26" a="1"/>
  <c r="BU93" i="26" a="1"/>
  <c r="BW93" i="26" a="1"/>
  <c r="BX92" i="26" a="1"/>
  <c r="CA32" i="1" a="1"/>
  <c r="CB91" i="26" a="1"/>
  <c r="BU33" i="1" a="1"/>
  <c r="CE92" i="26" a="1"/>
  <c r="BV93" i="26" a="1"/>
  <c r="BT33" i="1" a="1"/>
  <c r="BQ33" i="1" a="1"/>
  <c r="CF93" i="26" a="1"/>
  <c r="CC93" i="26" a="1"/>
  <c r="CG92" i="26" a="1"/>
  <c r="BX32" i="1" a="1"/>
  <c r="BZ31" i="1" a="1"/>
  <c r="BT32" i="1" a="1"/>
  <c r="BT31" i="1" a="1"/>
  <c r="BS92" i="26" a="1"/>
  <c r="BP31" i="1" a="1"/>
  <c r="CC91" i="26" a="1"/>
  <c r="BP32" i="1" a="1"/>
  <c r="BP92" i="26" a="1"/>
  <c r="CE31" i="1" a="1"/>
  <c r="BY33" i="1" a="1"/>
  <c r="BV91" i="26" a="1"/>
  <c r="BU92" i="26" a="1"/>
  <c r="BR32" i="1" a="1"/>
  <c r="CB31" i="1" a="1"/>
  <c r="BY32" i="1" a="1"/>
  <c r="BQ93" i="26" a="1"/>
  <c r="BY31" i="1" a="1"/>
  <c r="CE93" i="26" a="1"/>
  <c r="CC31" i="1" a="1"/>
  <c r="BZ91" i="26" a="1"/>
  <c r="CG32" i="1" a="1"/>
  <c r="BW31" i="1" a="1"/>
  <c r="CF92" i="26" l="1"/>
  <c r="CC92" i="26"/>
  <c r="BS92" i="26"/>
  <c r="BY91" i="26"/>
  <c r="BR93" i="26"/>
  <c r="AA95" i="26"/>
  <c r="BT92" i="26"/>
  <c r="BV92" i="26"/>
  <c r="BT91" i="26"/>
  <c r="CB91" i="26"/>
  <c r="AG95" i="26"/>
  <c r="AP95" i="26"/>
  <c r="AF95" i="26"/>
  <c r="CG93" i="26"/>
  <c r="CA93" i="26"/>
  <c r="BZ91" i="26"/>
  <c r="BX91" i="26"/>
  <c r="BQ91" i="26"/>
  <c r="BS91" i="26"/>
  <c r="BP91" i="26"/>
  <c r="CB92" i="26"/>
  <c r="AO95" i="26"/>
  <c r="AE95" i="26"/>
  <c r="AN95" i="26"/>
  <c r="BV91" i="26"/>
  <c r="CE91" i="26"/>
  <c r="CF91" i="26"/>
  <c r="BP93" i="26"/>
  <c r="BX93" i="26"/>
  <c r="AI95" i="26"/>
  <c r="BW91" i="26"/>
  <c r="BQ92" i="26"/>
  <c r="BW92" i="26"/>
  <c r="BX92" i="26"/>
  <c r="CG92" i="26"/>
  <c r="BQ93" i="26"/>
  <c r="CC93" i="26"/>
  <c r="BW93" i="26"/>
  <c r="Z95" i="26"/>
  <c r="AM95" i="26"/>
  <c r="CD92" i="26"/>
  <c r="CA92" i="26"/>
  <c r="CG91" i="26"/>
  <c r="AK95" i="26"/>
  <c r="AJ95" i="26"/>
  <c r="BS93" i="26"/>
  <c r="CB93" i="26"/>
  <c r="BZ93" i="26"/>
  <c r="CC91" i="26"/>
  <c r="AD95" i="26"/>
  <c r="AQ95" i="26"/>
  <c r="CD91" i="26"/>
  <c r="BZ92" i="26"/>
  <c r="BY93" i="26"/>
  <c r="CD93" i="26"/>
  <c r="BU91" i="26"/>
  <c r="BY92" i="26"/>
  <c r="CA91" i="26"/>
  <c r="AH95" i="26"/>
  <c r="BP92" i="26"/>
  <c r="BU93" i="26"/>
  <c r="CE92" i="26"/>
  <c r="BV93" i="26"/>
  <c r="CE93" i="26"/>
  <c r="BR92" i="26"/>
  <c r="BU92" i="26"/>
  <c r="AC95" i="26"/>
  <c r="AL95" i="26"/>
  <c r="AB95" i="26"/>
  <c r="CF93" i="26"/>
  <c r="BT93" i="26"/>
  <c r="BR91" i="26"/>
  <c r="BN96" i="26"/>
  <c r="W97" i="26"/>
  <c r="AR96" i="26"/>
  <c r="AS96" i="26" s="1"/>
  <c r="CO94" i="26"/>
  <c r="CR91" i="26"/>
  <c r="CR31" i="1"/>
  <c r="CB32" i="1"/>
  <c r="CD32" i="1"/>
  <c r="CC31" i="1"/>
  <c r="BP31" i="1"/>
  <c r="BW32" i="1"/>
  <c r="CD31" i="1"/>
  <c r="BV32" i="1"/>
  <c r="BV31" i="1"/>
  <c r="BQ32" i="1"/>
  <c r="CF32" i="1"/>
  <c r="BP32" i="1"/>
  <c r="BT31" i="1"/>
  <c r="BZ32" i="1"/>
  <c r="BS32" i="1"/>
  <c r="BR31" i="1"/>
  <c r="CG31" i="1"/>
  <c r="CC32" i="1"/>
  <c r="CB31" i="1"/>
  <c r="BU32" i="1"/>
  <c r="BX31" i="1"/>
  <c r="BX32" i="1"/>
  <c r="CG32" i="1"/>
  <c r="CE31" i="1"/>
  <c r="AQ16" i="1"/>
  <c r="BY31" i="1"/>
  <c r="BS33" i="1"/>
  <c r="BV33" i="1"/>
  <c r="BZ31" i="1"/>
  <c r="BY33" i="1"/>
  <c r="BY32" i="1"/>
  <c r="CG33" i="1"/>
  <c r="BW33" i="1"/>
  <c r="BX33" i="1"/>
  <c r="AL35" i="1"/>
  <c r="AJ35" i="1"/>
  <c r="AN35" i="1"/>
  <c r="AD35" i="1"/>
  <c r="AI35" i="1"/>
  <c r="AF35" i="1"/>
  <c r="AA35" i="1"/>
  <c r="AG35" i="1"/>
  <c r="Z35" i="1"/>
  <c r="AQ35" i="1"/>
  <c r="AE35" i="1"/>
  <c r="AP35" i="1"/>
  <c r="AC35" i="1"/>
  <c r="AM35" i="1"/>
  <c r="AK35" i="1"/>
  <c r="AH35" i="1"/>
  <c r="AB35" i="1"/>
  <c r="AO35" i="1"/>
  <c r="BQ33" i="1"/>
  <c r="CD33" i="1"/>
  <c r="BZ33" i="1"/>
  <c r="CF33" i="1"/>
  <c r="CF31" i="1"/>
  <c r="BT33" i="1"/>
  <c r="BR32" i="1"/>
  <c r="BP33" i="1"/>
  <c r="CE32" i="1"/>
  <c r="BU33" i="1"/>
  <c r="CE33" i="1"/>
  <c r="BW31" i="1"/>
  <c r="CA31" i="1"/>
  <c r="CA32" i="1"/>
  <c r="BQ31" i="1"/>
  <c r="CA33" i="1"/>
  <c r="BR33" i="1"/>
  <c r="CC33" i="1"/>
  <c r="BU31" i="1"/>
  <c r="BS31" i="1"/>
  <c r="CB33" i="1"/>
  <c r="BT32" i="1"/>
  <c r="AR35" i="1"/>
  <c r="AS35" i="1" s="1"/>
  <c r="BN35" i="1"/>
  <c r="W36" i="1"/>
  <c r="AS34" i="1"/>
  <c r="CI34" i="1" s="1"/>
  <c r="CH34" i="1"/>
  <c r="AP36" i="1" a="1"/>
  <c r="AF96" i="26" a="1"/>
  <c r="AK96" i="26" a="1"/>
  <c r="AG36" i="1" a="1"/>
  <c r="AB36" i="1" a="1"/>
  <c r="AA96" i="26" a="1"/>
  <c r="AN96" i="26" a="1"/>
  <c r="AB96" i="26" a="1"/>
  <c r="Z36" i="1" a="1"/>
  <c r="AF36" i="1" a="1"/>
  <c r="AE96" i="26" a="1"/>
  <c r="AN36" i="1" a="1"/>
  <c r="AP96" i="26" a="1"/>
  <c r="AC96" i="26" a="1"/>
  <c r="AG96" i="26" a="1"/>
  <c r="AC36" i="1" a="1"/>
  <c r="Z96" i="26" a="1"/>
  <c r="AA36" i="1" a="1"/>
  <c r="AE36" i="1" a="1"/>
  <c r="AD36" i="1" a="1"/>
  <c r="AI96" i="26" a="1"/>
  <c r="AL96" i="26" a="1"/>
  <c r="AJ36" i="1" a="1"/>
  <c r="AM96" i="26" a="1"/>
  <c r="AD96" i="26" a="1"/>
  <c r="AO96" i="26" a="1"/>
  <c r="AM36" i="1" a="1"/>
  <c r="AQ36" i="1" a="1"/>
  <c r="AK36" i="1" a="1"/>
  <c r="AQ96" i="26" a="1"/>
  <c r="AJ96" i="26" a="1"/>
  <c r="AI36" i="1" a="1"/>
  <c r="AH36" i="1" a="1"/>
  <c r="AL36" i="1" a="1"/>
  <c r="AO36" i="1" a="1"/>
  <c r="AH96" i="26" a="1"/>
  <c r="CL91" i="26" l="1"/>
  <c r="CM91" i="26" s="1"/>
  <c r="AG96" i="26"/>
  <c r="AB96" i="26"/>
  <c r="AO96" i="26"/>
  <c r="AE96" i="26"/>
  <c r="AF96" i="26"/>
  <c r="Z96" i="26"/>
  <c r="AI96" i="26"/>
  <c r="AJ96" i="26"/>
  <c r="AD96" i="26"/>
  <c r="AM96" i="26"/>
  <c r="AN96" i="26"/>
  <c r="AH96" i="26"/>
  <c r="AQ96" i="26"/>
  <c r="AL96" i="26"/>
  <c r="AK96" i="26"/>
  <c r="AA96" i="26"/>
  <c r="AC96" i="26"/>
  <c r="AP96" i="26"/>
  <c r="AR97" i="26"/>
  <c r="W98" i="26"/>
  <c r="BN97" i="26"/>
  <c r="CL31" i="1"/>
  <c r="CM31" i="1" s="1"/>
  <c r="Z36" i="1"/>
  <c r="AA36" i="1"/>
  <c r="AH36" i="1"/>
  <c r="AB36" i="1"/>
  <c r="AI36" i="1"/>
  <c r="AQ36" i="1"/>
  <c r="AD36" i="1"/>
  <c r="AG36" i="1"/>
  <c r="AC36" i="1"/>
  <c r="AE36" i="1"/>
  <c r="AJ36" i="1"/>
  <c r="AL36" i="1"/>
  <c r="AK36" i="1"/>
  <c r="AF36" i="1"/>
  <c r="AN36" i="1"/>
  <c r="AP36" i="1"/>
  <c r="AO36" i="1"/>
  <c r="AM36" i="1"/>
  <c r="CO34" i="1"/>
  <c r="BN36" i="1"/>
  <c r="AR36" i="1"/>
  <c r="AS36" i="1" s="1"/>
  <c r="W37" i="1"/>
  <c r="AG97" i="26" a="1"/>
  <c r="AM97" i="26" a="1"/>
  <c r="Z37" i="1" a="1"/>
  <c r="AP37" i="1" a="1"/>
  <c r="AG37" i="1" a="1"/>
  <c r="AC37" i="1" a="1"/>
  <c r="AE97" i="26" a="1"/>
  <c r="AO37" i="1" a="1"/>
  <c r="AH97" i="26" a="1"/>
  <c r="AH37" i="1" a="1"/>
  <c r="AK37" i="1" a="1"/>
  <c r="AL37" i="1" a="1"/>
  <c r="AB37" i="1" a="1"/>
  <c r="AN97" i="26" a="1"/>
  <c r="AB97" i="26" a="1"/>
  <c r="AM37" i="1" a="1"/>
  <c r="AD97" i="26" a="1"/>
  <c r="AQ97" i="26" a="1"/>
  <c r="AO97" i="26" a="1"/>
  <c r="AC97" i="26" a="1"/>
  <c r="AD37" i="1" a="1"/>
  <c r="AF97" i="26" a="1"/>
  <c r="AA97" i="26" a="1"/>
  <c r="AC16" i="1" a="1"/>
  <c r="AK97" i="26" a="1"/>
  <c r="AN37" i="1" a="1"/>
  <c r="AA37" i="1" a="1"/>
  <c r="Z97" i="26" a="1"/>
  <c r="AJ37" i="1" a="1"/>
  <c r="AP97" i="26" a="1"/>
  <c r="AJ97" i="26" a="1"/>
  <c r="AI97" i="26" a="1"/>
  <c r="AL97" i="26" a="1"/>
  <c r="AE37" i="1" a="1"/>
  <c r="AQ37" i="1" a="1"/>
  <c r="AI37" i="1" a="1"/>
  <c r="AF37" i="1" a="1"/>
  <c r="BD94" i="26" l="1"/>
  <c r="BC96" i="26"/>
  <c r="AM97" i="26"/>
  <c r="AL97" i="26"/>
  <c r="AI97" i="26"/>
  <c r="AC97" i="26"/>
  <c r="AG97" i="26"/>
  <c r="AN97" i="26"/>
  <c r="AP97" i="26"/>
  <c r="AK97" i="26"/>
  <c r="AQ97" i="26"/>
  <c r="AB97" i="26"/>
  <c r="AO97" i="26"/>
  <c r="AH97" i="26"/>
  <c r="AA97" i="26"/>
  <c r="AF97" i="26"/>
  <c r="Z97" i="26"/>
  <c r="AE97" i="26"/>
  <c r="AJ97" i="26"/>
  <c r="AD97" i="26"/>
  <c r="BE95" i="26"/>
  <c r="BE94" i="26"/>
  <c r="AZ94" i="26"/>
  <c r="BL95" i="26"/>
  <c r="CH97" i="26"/>
  <c r="AS97" i="26"/>
  <c r="CI97" i="26" s="1"/>
  <c r="AW96" i="26"/>
  <c r="BF96" i="26"/>
  <c r="AX94" i="26"/>
  <c r="BG94" i="26"/>
  <c r="BM94" i="26"/>
  <c r="BI95" i="26"/>
  <c r="BM95" i="26"/>
  <c r="BF95" i="26"/>
  <c r="BA94" i="26"/>
  <c r="BH96" i="26"/>
  <c r="AV96" i="26"/>
  <c r="BJ94" i="26"/>
  <c r="AW94" i="26"/>
  <c r="CQ94" i="26"/>
  <c r="BK94" i="26"/>
  <c r="BC95" i="26"/>
  <c r="BI94" i="26"/>
  <c r="BL94" i="26"/>
  <c r="BD95" i="26"/>
  <c r="AX95" i="26"/>
  <c r="AR98" i="26"/>
  <c r="AS98" i="26" s="1"/>
  <c r="BN98" i="26"/>
  <c r="W99" i="26"/>
  <c r="BF94" i="26"/>
  <c r="BM96" i="26"/>
  <c r="BB96" i="26"/>
  <c r="BK95" i="26"/>
  <c r="AZ96" i="26"/>
  <c r="BB95" i="26"/>
  <c r="BG96" i="26"/>
  <c r="BH95" i="26"/>
  <c r="BH94" i="26"/>
  <c r="AY95" i="26"/>
  <c r="AY94" i="26"/>
  <c r="BB94" i="26"/>
  <c r="BD96" i="26"/>
  <c r="BA96" i="26"/>
  <c r="AV94" i="26"/>
  <c r="BJ95" i="26"/>
  <c r="BE96" i="26"/>
  <c r="BA95" i="26"/>
  <c r="BG95" i="26"/>
  <c r="CP94" i="26"/>
  <c r="BJ96" i="26"/>
  <c r="BK96" i="26"/>
  <c r="AY96" i="26"/>
  <c r="AW95" i="26"/>
  <c r="AV95" i="26"/>
  <c r="AZ95" i="26"/>
  <c r="BC94" i="26"/>
  <c r="BL96" i="26"/>
  <c r="BI96" i="26"/>
  <c r="AX96" i="26"/>
  <c r="CP34" i="1"/>
  <c r="AV35" i="1"/>
  <c r="CQ34" i="1"/>
  <c r="BD35" i="1"/>
  <c r="BI34" i="1"/>
  <c r="BJ34" i="1"/>
  <c r="BE34" i="1"/>
  <c r="BH35" i="1"/>
  <c r="BI35" i="1"/>
  <c r="AZ34" i="1"/>
  <c r="BE35" i="1"/>
  <c r="AZ35" i="1"/>
  <c r="AY35" i="1"/>
  <c r="AX35" i="1"/>
  <c r="AW35" i="1"/>
  <c r="BB34" i="1"/>
  <c r="BM34" i="1"/>
  <c r="BG35" i="1"/>
  <c r="BM35" i="1"/>
  <c r="BA34" i="1"/>
  <c r="BK34" i="1"/>
  <c r="AX34" i="1"/>
  <c r="BF35" i="1"/>
  <c r="BL35" i="1"/>
  <c r="BF34" i="1"/>
  <c r="BC34" i="1"/>
  <c r="BC35" i="1"/>
  <c r="AC16" i="1"/>
  <c r="AD37" i="1"/>
  <c r="Z37" i="1"/>
  <c r="AL37" i="1"/>
  <c r="AM37" i="1"/>
  <c r="AF37" i="1"/>
  <c r="AN37" i="1"/>
  <c r="AH37" i="1"/>
  <c r="AK37" i="1"/>
  <c r="AI37" i="1"/>
  <c r="AG37" i="1"/>
  <c r="AC37" i="1"/>
  <c r="AO37" i="1"/>
  <c r="AE37" i="1"/>
  <c r="AP37" i="1"/>
  <c r="AA37" i="1"/>
  <c r="AQ37" i="1"/>
  <c r="AJ37" i="1"/>
  <c r="AB37" i="1"/>
  <c r="BL36" i="1"/>
  <c r="BC36" i="1"/>
  <c r="BJ36" i="1"/>
  <c r="AZ36" i="1"/>
  <c r="AV34" i="1"/>
  <c r="BB36" i="1"/>
  <c r="BM36" i="1"/>
  <c r="BG36" i="1"/>
  <c r="BE36" i="1"/>
  <c r="BH36" i="1"/>
  <c r="AX36" i="1"/>
  <c r="BG34" i="1"/>
  <c r="BJ35" i="1"/>
  <c r="BB35" i="1"/>
  <c r="BF36" i="1"/>
  <c r="BD36" i="1"/>
  <c r="BN37" i="1"/>
  <c r="AR37" i="1"/>
  <c r="W38" i="1"/>
  <c r="BD34" i="1"/>
  <c r="BK35" i="1"/>
  <c r="BA35" i="1"/>
  <c r="BI36" i="1"/>
  <c r="BA36" i="1"/>
  <c r="AW36" i="1"/>
  <c r="BL34" i="1"/>
  <c r="BH34" i="1"/>
  <c r="AW34" i="1"/>
  <c r="BK36" i="1"/>
  <c r="AY36" i="1"/>
  <c r="AV36" i="1"/>
  <c r="AY34" i="1"/>
  <c r="AK98" i="26" a="1"/>
  <c r="BX34" i="1" a="1"/>
  <c r="AC38" i="1" a="1"/>
  <c r="CD95" i="26" a="1"/>
  <c r="CF94" i="26" a="1"/>
  <c r="AH98" i="26" a="1"/>
  <c r="CA34" i="1" a="1"/>
  <c r="BZ96" i="26" a="1"/>
  <c r="BX94" i="26" a="1"/>
  <c r="BZ36" i="1" a="1"/>
  <c r="BY96" i="26" a="1"/>
  <c r="BY35" i="1" a="1"/>
  <c r="AK38" i="1" a="1"/>
  <c r="BW35" i="1" a="1"/>
  <c r="CB94" i="26" a="1"/>
  <c r="BU34" i="1" a="1"/>
  <c r="AP38" i="1" a="1"/>
  <c r="BT35" i="1" a="1"/>
  <c r="BP34" i="1" a="1"/>
  <c r="Z38" i="1" a="1"/>
  <c r="BV94" i="26" a="1"/>
  <c r="BS35" i="1" a="1"/>
  <c r="BQ96" i="26" a="1"/>
  <c r="CA94" i="26" a="1"/>
  <c r="AB98" i="26" a="1"/>
  <c r="AA98" i="26" a="1"/>
  <c r="AE38" i="1" a="1"/>
  <c r="BT95" i="26" a="1"/>
  <c r="CF35" i="1" a="1"/>
  <c r="AF98" i="26" a="1"/>
  <c r="BS34" i="1" a="1"/>
  <c r="AO98" i="26" a="1"/>
  <c r="AF38" i="1" a="1"/>
  <c r="CE36" i="1" a="1"/>
  <c r="AL98" i="26" a="1"/>
  <c r="BQ95" i="26" a="1"/>
  <c r="AQ38" i="1" a="1"/>
  <c r="AJ98" i="26" a="1"/>
  <c r="BQ34" i="1" a="1"/>
  <c r="CC36" i="1" a="1"/>
  <c r="CC34" i="1" a="1"/>
  <c r="CD35" i="1" a="1"/>
  <c r="BW95" i="26" a="1"/>
  <c r="BX35" i="1" a="1"/>
  <c r="AC98" i="26" a="1"/>
  <c r="Z98" i="26" a="1"/>
  <c r="BP96" i="26" a="1"/>
  <c r="BW94" i="26" a="1"/>
  <c r="CE95" i="26" a="1"/>
  <c r="CA36" i="1" a="1"/>
  <c r="AQ98" i="26" a="1"/>
  <c r="BZ95" i="26" a="1"/>
  <c r="AM98" i="26" a="1"/>
  <c r="AG98" i="26" a="1"/>
  <c r="AA38" i="1" a="1"/>
  <c r="BR35" i="1" a="1"/>
  <c r="AI98" i="26" a="1"/>
  <c r="AH38" i="1" a="1"/>
  <c r="AN38" i="1" a="1"/>
  <c r="BW96" i="26" a="1"/>
  <c r="BS36" i="1" a="1"/>
  <c r="BZ94" i="26" a="1"/>
  <c r="CB96" i="26" a="1"/>
  <c r="CG36" i="1" a="1"/>
  <c r="CC94" i="26" a="1"/>
  <c r="BR34" i="1" a="1"/>
  <c r="AB38" i="1" a="1"/>
  <c r="CG96" i="26" a="1"/>
  <c r="BT34" i="1" a="1"/>
  <c r="AI38" i="1" a="1"/>
  <c r="BS95" i="26" a="1"/>
  <c r="BU36" i="1" a="1"/>
  <c r="CB95" i="26" a="1"/>
  <c r="CE94" i="26" a="1"/>
  <c r="AJ38" i="1" a="1"/>
  <c r="BT94" i="26" a="1"/>
  <c r="BV96" i="26" a="1"/>
  <c r="AG38" i="1" a="1"/>
  <c r="BU94" i="26" a="1"/>
  <c r="CE34" i="1" a="1"/>
  <c r="AE98" i="26" a="1"/>
  <c r="AO38" i="1" a="1"/>
  <c r="BZ35" i="1" a="1"/>
  <c r="BS94" i="26" a="1"/>
  <c r="CA96" i="26" a="1"/>
  <c r="BU95" i="26" a="1"/>
  <c r="AP98" i="26" a="1"/>
  <c r="CG35" i="1" a="1"/>
  <c r="BW34" i="1" a="1"/>
  <c r="CA95" i="26" a="1"/>
  <c r="AD38" i="1" a="1"/>
  <c r="CG95" i="26" a="1"/>
  <c r="BP35" i="1" a="1"/>
  <c r="CA35" i="1" a="1"/>
  <c r="BT36" i="1" a="1"/>
  <c r="BV36" i="1" a="1"/>
  <c r="AL38" i="1" a="1"/>
  <c r="CE35" i="1" a="1"/>
  <c r="AD98" i="26" a="1"/>
  <c r="BP36" i="1" a="1"/>
  <c r="AN98" i="26" a="1"/>
  <c r="BY34" i="1" a="1"/>
  <c r="AM38" i="1" a="1"/>
  <c r="BP95" i="26" a="1"/>
  <c r="BU35" i="1" a="1"/>
  <c r="BR94" i="26" a="1"/>
  <c r="CF96" i="26" a="1"/>
  <c r="BX36" i="1" a="1"/>
  <c r="CD94" i="26" a="1"/>
  <c r="BT96" i="26" a="1"/>
  <c r="BX96" i="26" a="1"/>
  <c r="CC96" i="26" a="1"/>
  <c r="CF36" i="1" a="1"/>
  <c r="BQ36" i="1" a="1"/>
  <c r="CG94" i="26" a="1"/>
  <c r="BV95" i="26" a="1"/>
  <c r="CE96" i="26" a="1"/>
  <c r="BR96" i="26" a="1"/>
  <c r="BV34" i="1" a="1"/>
  <c r="CB36" i="1" a="1"/>
  <c r="CF34" i="1" a="1"/>
  <c r="CC95" i="26" a="1"/>
  <c r="BS96" i="26" a="1"/>
  <c r="CG34" i="1" a="1"/>
  <c r="BZ34" i="1" a="1"/>
  <c r="BR36" i="1" a="1"/>
  <c r="CB34" i="1" a="1"/>
  <c r="BV35" i="1" a="1"/>
  <c r="BY95" i="26" a="1"/>
  <c r="BX95" i="26" a="1"/>
  <c r="CD34" i="1" a="1"/>
  <c r="BY94" i="26" a="1"/>
  <c r="BR95" i="26" a="1"/>
  <c r="CD96" i="26" a="1"/>
  <c r="BQ35" i="1" a="1"/>
  <c r="BY36" i="1" a="1"/>
  <c r="BQ94" i="26" a="1"/>
  <c r="BU96" i="26" a="1"/>
  <c r="CB35" i="1" a="1"/>
  <c r="BW36" i="1" a="1"/>
  <c r="CF95" i="26" a="1"/>
  <c r="BP94" i="26" a="1"/>
  <c r="CC35" i="1" a="1"/>
  <c r="CD36" i="1" a="1"/>
  <c r="BW96" i="26" l="1"/>
  <c r="BX94" i="26"/>
  <c r="CA94" i="26"/>
  <c r="AD98" i="26"/>
  <c r="BT94" i="26"/>
  <c r="BP95" i="26"/>
  <c r="BY96" i="26"/>
  <c r="CB94" i="26"/>
  <c r="BZ94" i="26"/>
  <c r="AH98" i="26"/>
  <c r="CF94" i="26"/>
  <c r="CB96" i="26"/>
  <c r="BZ96" i="26"/>
  <c r="BY94" i="26"/>
  <c r="BS94" i="26"/>
  <c r="CF95" i="26"/>
  <c r="BS95" i="26"/>
  <c r="BR94" i="26"/>
  <c r="BQ95" i="26"/>
  <c r="CD95" i="26"/>
  <c r="CB95" i="26"/>
  <c r="AL98" i="26"/>
  <c r="AB98" i="26"/>
  <c r="CC94" i="26"/>
  <c r="BU94" i="26"/>
  <c r="BQ96" i="26"/>
  <c r="BY95" i="26"/>
  <c r="BW94" i="26"/>
  <c r="CD94" i="26"/>
  <c r="BU95" i="26"/>
  <c r="AQ98" i="26"/>
  <c r="BS96" i="26"/>
  <c r="BP94" i="26"/>
  <c r="CA96" i="26"/>
  <c r="AC98" i="26"/>
  <c r="AP98" i="26"/>
  <c r="AF98" i="26"/>
  <c r="BW95" i="26"/>
  <c r="BZ95" i="26"/>
  <c r="BR95" i="26"/>
  <c r="BP96" i="26"/>
  <c r="BR96" i="26"/>
  <c r="CE96" i="26"/>
  <c r="BU96" i="26"/>
  <c r="BV95" i="26"/>
  <c r="AG98" i="26"/>
  <c r="AA98" i="26"/>
  <c r="AJ98" i="26"/>
  <c r="CE94" i="26"/>
  <c r="CG95" i="26"/>
  <c r="BV96" i="26"/>
  <c r="Z98" i="26"/>
  <c r="CG96" i="26"/>
  <c r="BX95" i="26"/>
  <c r="CC96" i="26"/>
  <c r="CD96" i="26"/>
  <c r="BX96" i="26"/>
  <c r="BT96" i="26"/>
  <c r="AK98" i="26"/>
  <c r="AE98" i="26"/>
  <c r="AN98" i="26"/>
  <c r="CC95" i="26"/>
  <c r="CA95" i="26"/>
  <c r="AM98" i="26"/>
  <c r="BT95" i="26"/>
  <c r="CF96" i="26"/>
  <c r="BV94" i="26"/>
  <c r="CE95" i="26"/>
  <c r="AO98" i="26"/>
  <c r="AI98" i="26"/>
  <c r="BQ94" i="26"/>
  <c r="CG94" i="26"/>
  <c r="AR99" i="26"/>
  <c r="AS99" i="26" s="1"/>
  <c r="BN99" i="26"/>
  <c r="W100" i="26"/>
  <c r="CO97" i="26"/>
  <c r="CR94" i="26"/>
  <c r="CR34" i="1"/>
  <c r="BP35" i="1"/>
  <c r="BX35" i="1"/>
  <c r="CC34" i="1"/>
  <c r="CB35" i="1"/>
  <c r="BY34" i="1"/>
  <c r="CD34" i="1"/>
  <c r="BZ35" i="1"/>
  <c r="BQ35" i="1"/>
  <c r="BR34" i="1"/>
  <c r="BR35" i="1"/>
  <c r="BV34" i="1"/>
  <c r="CE34" i="1"/>
  <c r="BS35" i="1"/>
  <c r="BU34" i="1"/>
  <c r="BT35" i="1"/>
  <c r="CG35" i="1"/>
  <c r="BY35" i="1"/>
  <c r="CA35" i="1"/>
  <c r="BT34" i="1"/>
  <c r="CG34" i="1"/>
  <c r="CC35" i="1"/>
  <c r="BW35" i="1"/>
  <c r="BW34" i="1"/>
  <c r="BZ34" i="1"/>
  <c r="CF35" i="1"/>
  <c r="CA34" i="1"/>
  <c r="BT36" i="1"/>
  <c r="BR36" i="1"/>
  <c r="CD36" i="1"/>
  <c r="CB34" i="1"/>
  <c r="CB36" i="1"/>
  <c r="BW36" i="1"/>
  <c r="BX34" i="1"/>
  <c r="BQ36" i="1"/>
  <c r="BY36" i="1"/>
  <c r="CF36" i="1"/>
  <c r="CF34" i="1"/>
  <c r="BU36" i="1"/>
  <c r="BX36" i="1"/>
  <c r="CA36" i="1"/>
  <c r="AQ38" i="1"/>
  <c r="AJ38" i="1"/>
  <c r="AA38" i="1"/>
  <c r="AO38" i="1"/>
  <c r="AD38" i="1"/>
  <c r="AP38" i="1"/>
  <c r="Z38" i="1"/>
  <c r="AE38" i="1"/>
  <c r="AI38" i="1"/>
  <c r="AH38" i="1"/>
  <c r="AL38" i="1"/>
  <c r="AN38" i="1"/>
  <c r="AM38" i="1"/>
  <c r="AG38" i="1"/>
  <c r="AK38" i="1"/>
  <c r="AF38" i="1"/>
  <c r="AC38" i="1"/>
  <c r="AB38" i="1"/>
  <c r="CC36" i="1"/>
  <c r="BZ36" i="1"/>
  <c r="CG36" i="1"/>
  <c r="BS34" i="1"/>
  <c r="BS36" i="1"/>
  <c r="BU35" i="1"/>
  <c r="BV35" i="1"/>
  <c r="BV36" i="1"/>
  <c r="BQ34" i="1"/>
  <c r="BP36" i="1"/>
  <c r="CE36" i="1"/>
  <c r="CE35" i="1"/>
  <c r="CD35" i="1"/>
  <c r="BP34" i="1"/>
  <c r="AS37" i="1"/>
  <c r="CI37" i="1" s="1"/>
  <c r="CH37" i="1"/>
  <c r="AR38" i="1"/>
  <c r="AS38" i="1" s="1"/>
  <c r="BN38" i="1"/>
  <c r="W39" i="1"/>
  <c r="Z99" i="26" a="1"/>
  <c r="AF39" i="1" a="1"/>
  <c r="AJ99" i="26" a="1"/>
  <c r="AA99" i="26" a="1"/>
  <c r="AG39" i="1" a="1"/>
  <c r="AL99" i="26" a="1"/>
  <c r="AB39" i="1" a="1"/>
  <c r="AB99" i="26" a="1"/>
  <c r="AC99" i="26" a="1"/>
  <c r="AP39" i="1" a="1"/>
  <c r="AG99" i="26" a="1"/>
  <c r="AD39" i="1" a="1"/>
  <c r="AE99" i="26" a="1"/>
  <c r="AF99" i="26" a="1"/>
  <c r="AC39" i="1" a="1"/>
  <c r="AM99" i="26" a="1"/>
  <c r="AP99" i="26" a="1"/>
  <c r="AI99" i="26" a="1"/>
  <c r="AJ39" i="1" a="1"/>
  <c r="AK39" i="1" a="1"/>
  <c r="AI39" i="1" a="1"/>
  <c r="AE39" i="1" a="1"/>
  <c r="AQ39" i="1" a="1"/>
  <c r="AH39" i="1" a="1"/>
  <c r="AN99" i="26" a="1"/>
  <c r="AO99" i="26" a="1"/>
  <c r="AN39" i="1" a="1"/>
  <c r="AO39" i="1" a="1"/>
  <c r="AA39" i="1" a="1"/>
  <c r="AQ99" i="26" a="1"/>
  <c r="AL39" i="1" a="1"/>
  <c r="AH99" i="26" a="1"/>
  <c r="AE16" i="1" a="1"/>
  <c r="Z39" i="1" a="1"/>
  <c r="AK99" i="26" a="1"/>
  <c r="AM39" i="1" a="1"/>
  <c r="AD99" i="26" a="1"/>
  <c r="AD99" i="26" l="1"/>
  <c r="AM99" i="26"/>
  <c r="AH99" i="26"/>
  <c r="AQ99" i="26"/>
  <c r="AL99" i="26"/>
  <c r="AP99" i="26"/>
  <c r="AC99" i="26"/>
  <c r="AF99" i="26"/>
  <c r="AB99" i="26"/>
  <c r="AK99" i="26"/>
  <c r="AA99" i="26"/>
  <c r="AJ99" i="26"/>
  <c r="AO99" i="26"/>
  <c r="AE99" i="26"/>
  <c r="AN99" i="26"/>
  <c r="AG99" i="26"/>
  <c r="Z99" i="26"/>
  <c r="AI99" i="26"/>
  <c r="CL94" i="26"/>
  <c r="CM94" i="26" s="1"/>
  <c r="W101" i="26"/>
  <c r="BN100" i="26"/>
  <c r="AR100" i="26"/>
  <c r="CL34" i="1"/>
  <c r="CM34" i="1" s="1"/>
  <c r="AE16" i="1"/>
  <c r="AB39" i="1"/>
  <c r="AG39" i="1"/>
  <c r="Z39" i="1"/>
  <c r="AC39" i="1"/>
  <c r="AN39" i="1"/>
  <c r="AJ39" i="1"/>
  <c r="AP39" i="1"/>
  <c r="AK39" i="1"/>
  <c r="AQ39" i="1"/>
  <c r="AH39" i="1"/>
  <c r="AO39" i="1"/>
  <c r="AD39" i="1"/>
  <c r="AA39" i="1"/>
  <c r="AI39" i="1"/>
  <c r="AE39" i="1"/>
  <c r="AL39" i="1"/>
  <c r="AM39" i="1"/>
  <c r="AF39" i="1"/>
  <c r="CO37" i="1"/>
  <c r="AR39" i="1"/>
  <c r="AS39" i="1" s="1"/>
  <c r="BN39" i="1"/>
  <c r="W40" i="1"/>
  <c r="AG100" i="26" a="1"/>
  <c r="AE100" i="26" a="1"/>
  <c r="AJ100" i="26" a="1"/>
  <c r="AB100" i="26" a="1"/>
  <c r="AJ40" i="1" a="1"/>
  <c r="AE40" i="1" a="1"/>
  <c r="AC40" i="1" a="1"/>
  <c r="AH40" i="1" a="1"/>
  <c r="AF100" i="26" a="1"/>
  <c r="Z100" i="26" a="1"/>
  <c r="AB40" i="1" a="1"/>
  <c r="AK40" i="1" a="1"/>
  <c r="AF40" i="1" a="1"/>
  <c r="AQ100" i="26" a="1"/>
  <c r="AI100" i="26" a="1"/>
  <c r="AK100" i="26" a="1"/>
  <c r="AN40" i="1" a="1"/>
  <c r="AM40" i="1" a="1"/>
  <c r="AC100" i="26" a="1"/>
  <c r="AI40" i="1" a="1"/>
  <c r="AD40" i="1" a="1"/>
  <c r="Z40" i="1" a="1"/>
  <c r="AL40" i="1" a="1"/>
  <c r="AO100" i="26" a="1"/>
  <c r="AP100" i="26" a="1"/>
  <c r="AL100" i="26" a="1"/>
  <c r="AA40" i="1" a="1"/>
  <c r="AA100" i="26" a="1"/>
  <c r="AG40" i="1" a="1"/>
  <c r="AH100" i="26" a="1"/>
  <c r="AQ40" i="1" a="1"/>
  <c r="AO40" i="1" a="1"/>
  <c r="AP40" i="1" a="1"/>
  <c r="AN100" i="26" a="1"/>
  <c r="AD100" i="26" a="1"/>
  <c r="AM100" i="26" a="1"/>
  <c r="BK98" i="26" l="1"/>
  <c r="BB99" i="26"/>
  <c r="BG97" i="26"/>
  <c r="BC99" i="26"/>
  <c r="BD97" i="26"/>
  <c r="BA98" i="26"/>
  <c r="BG98" i="26"/>
  <c r="AP100" i="26"/>
  <c r="AG100" i="26"/>
  <c r="AA100" i="26"/>
  <c r="AK100" i="26"/>
  <c r="AE100" i="26"/>
  <c r="AB100" i="26"/>
  <c r="AC100" i="26"/>
  <c r="AJ100" i="26"/>
  <c r="AO100" i="26"/>
  <c r="AI100" i="26"/>
  <c r="AF100" i="26"/>
  <c r="Z100" i="26"/>
  <c r="AM100" i="26"/>
  <c r="AN100" i="26"/>
  <c r="AD100" i="26"/>
  <c r="AQ100" i="26"/>
  <c r="AL100" i="26"/>
  <c r="AH100" i="26"/>
  <c r="AR101" i="26"/>
  <c r="AS101" i="26" s="1"/>
  <c r="BN101" i="26"/>
  <c r="W102" i="26"/>
  <c r="BH98" i="26"/>
  <c r="BJ99" i="26"/>
  <c r="BC98" i="26"/>
  <c r="BF98" i="26"/>
  <c r="BM97" i="26"/>
  <c r="BA99" i="26"/>
  <c r="BL99" i="26"/>
  <c r="AV97" i="26"/>
  <c r="BL97" i="26"/>
  <c r="BE98" i="26"/>
  <c r="BI98" i="26"/>
  <c r="BB97" i="26"/>
  <c r="BK99" i="26"/>
  <c r="BH99" i="26"/>
  <c r="AZ97" i="26"/>
  <c r="BE97" i="26"/>
  <c r="BC97" i="26"/>
  <c r="BM98" i="26"/>
  <c r="AX98" i="26"/>
  <c r="BK97" i="26"/>
  <c r="BD98" i="26"/>
  <c r="BF99" i="26"/>
  <c r="BM99" i="26"/>
  <c r="CP97" i="26"/>
  <c r="BJ97" i="26"/>
  <c r="AZ98" i="26"/>
  <c r="AW98" i="26"/>
  <c r="BF97" i="26"/>
  <c r="BH97" i="26"/>
  <c r="AW99" i="26"/>
  <c r="BD99" i="26"/>
  <c r="BL98" i="26"/>
  <c r="BB98" i="26"/>
  <c r="BE99" i="26"/>
  <c r="BG99" i="26"/>
  <c r="BI99" i="26"/>
  <c r="AX97" i="26"/>
  <c r="AY99" i="26"/>
  <c r="AY98" i="26"/>
  <c r="AV98" i="26"/>
  <c r="BJ98" i="26"/>
  <c r="CH100" i="26"/>
  <c r="AS100" i="26"/>
  <c r="CI100" i="26" s="1"/>
  <c r="AV99" i="26"/>
  <c r="CQ97" i="26"/>
  <c r="BA97" i="26"/>
  <c r="AY97" i="26"/>
  <c r="AW97" i="26"/>
  <c r="BI97" i="26"/>
  <c r="AX99" i="26"/>
  <c r="AZ99" i="26"/>
  <c r="BI37" i="1"/>
  <c r="AY37" i="1"/>
  <c r="BM37" i="1"/>
  <c r="BC38" i="1"/>
  <c r="BL38" i="1"/>
  <c r="BJ38" i="1"/>
  <c r="AW38" i="1"/>
  <c r="BD38" i="1"/>
  <c r="BK38" i="1"/>
  <c r="BF38" i="1"/>
  <c r="AX38" i="1"/>
  <c r="BB38" i="1"/>
  <c r="AQ40" i="1"/>
  <c r="AL40" i="1"/>
  <c r="AO40" i="1"/>
  <c r="AK40" i="1"/>
  <c r="AE40" i="1"/>
  <c r="AJ40" i="1"/>
  <c r="AA40" i="1"/>
  <c r="AC40" i="1"/>
  <c r="AN40" i="1"/>
  <c r="AH40" i="1"/>
  <c r="AF40" i="1"/>
  <c r="AP40" i="1"/>
  <c r="AG40" i="1"/>
  <c r="AM40" i="1"/>
  <c r="AB40" i="1"/>
  <c r="AI40" i="1"/>
  <c r="Z40" i="1"/>
  <c r="AD40" i="1"/>
  <c r="BA39" i="1"/>
  <c r="BL39" i="1"/>
  <c r="BE39" i="1"/>
  <c r="BF39" i="1"/>
  <c r="BM38" i="1"/>
  <c r="AW39" i="1"/>
  <c r="BJ39" i="1"/>
  <c r="BA37" i="1"/>
  <c r="BE38" i="1"/>
  <c r="AZ39" i="1"/>
  <c r="AY39" i="1"/>
  <c r="AZ38" i="1"/>
  <c r="AY38" i="1"/>
  <c r="BK39" i="1"/>
  <c r="AV39" i="1"/>
  <c r="BC37" i="1"/>
  <c r="AX37" i="1"/>
  <c r="BB37" i="1"/>
  <c r="AV37" i="1"/>
  <c r="CP37" i="1"/>
  <c r="CQ37" i="1"/>
  <c r="BF37" i="1"/>
  <c r="BE37" i="1"/>
  <c r="AW37" i="1"/>
  <c r="BI38" i="1"/>
  <c r="AV38" i="1"/>
  <c r="BB39" i="1"/>
  <c r="BD39" i="1"/>
  <c r="BC39" i="1"/>
  <c r="BH38" i="1"/>
  <c r="AZ37" i="1"/>
  <c r="BN40" i="1"/>
  <c r="AR40" i="1"/>
  <c r="W41" i="1"/>
  <c r="BG37" i="1"/>
  <c r="BG38" i="1"/>
  <c r="BI39" i="1"/>
  <c r="BM39" i="1"/>
  <c r="AX39" i="1"/>
  <c r="BL37" i="1"/>
  <c r="BH37" i="1"/>
  <c r="BD37" i="1"/>
  <c r="BK37" i="1"/>
  <c r="BJ37" i="1"/>
  <c r="BA38" i="1"/>
  <c r="BH39" i="1"/>
  <c r="BG39" i="1"/>
  <c r="CF98" i="26" a="1"/>
  <c r="BS38" i="1" a="1"/>
  <c r="AJ41" i="1" a="1"/>
  <c r="AG41" i="1" a="1"/>
  <c r="AE101" i="26" a="1"/>
  <c r="AE41" i="1" a="1"/>
  <c r="BZ99" i="26" a="1"/>
  <c r="BR38" i="1" a="1"/>
  <c r="CF97" i="26" a="1"/>
  <c r="AQ41" i="1" a="1"/>
  <c r="AO101" i="26" a="1"/>
  <c r="AO41" i="1" a="1"/>
  <c r="CE99" i="26" a="1"/>
  <c r="CF99" i="26" a="1"/>
  <c r="BQ38" i="1" a="1"/>
  <c r="BQ97" i="26" a="1"/>
  <c r="CC98" i="26" a="1"/>
  <c r="CD99" i="26" a="1"/>
  <c r="BQ99" i="26" a="1"/>
  <c r="BX98" i="26" a="1"/>
  <c r="CA39" i="1" a="1"/>
  <c r="BW99" i="26" a="1"/>
  <c r="CD37" i="1" a="1"/>
  <c r="CD39" i="1" a="1"/>
  <c r="CB97" i="26" a="1"/>
  <c r="AM41" i="1" a="1"/>
  <c r="CF38" i="1" a="1"/>
  <c r="BZ39" i="1" a="1"/>
  <c r="AJ101" i="26" a="1"/>
  <c r="AA16" i="1" a="1"/>
  <c r="CE39" i="1" a="1"/>
  <c r="BY97" i="26" a="1"/>
  <c r="BR39" i="1" a="1"/>
  <c r="CB38" i="1" a="1"/>
  <c r="BX39" i="1" a="1"/>
  <c r="AN101" i="26" a="1"/>
  <c r="CF37" i="1" a="1"/>
  <c r="CD98" i="26" a="1"/>
  <c r="BX37" i="1" a="1"/>
  <c r="AP101" i="26" a="1"/>
  <c r="BZ38" i="1" a="1"/>
  <c r="CE37" i="1" a="1"/>
  <c r="Z101" i="26" a="1"/>
  <c r="AF41" i="1" a="1"/>
  <c r="AB101" i="26" a="1"/>
  <c r="BV98" i="26" a="1"/>
  <c r="AM101" i="26" a="1"/>
  <c r="BP98" i="26" a="1"/>
  <c r="BV38" i="1" a="1"/>
  <c r="AI101" i="26" a="1"/>
  <c r="CG39" i="1" a="1"/>
  <c r="CG38" i="1" a="1"/>
  <c r="BT97" i="26" a="1"/>
  <c r="CD97" i="26" a="1"/>
  <c r="CG97" i="26" a="1"/>
  <c r="AH101" i="26" a="1"/>
  <c r="BP39" i="1" a="1"/>
  <c r="BT38" i="1" a="1"/>
  <c r="AA41" i="1" a="1"/>
  <c r="BS37" i="1" a="1"/>
  <c r="AN41" i="1" a="1"/>
  <c r="BP97" i="26" a="1"/>
  <c r="AC101" i="26" a="1"/>
  <c r="BW39" i="1" a="1"/>
  <c r="BU38" i="1" a="1"/>
  <c r="CG99" i="26" a="1"/>
  <c r="AD41" i="1" a="1"/>
  <c r="AK41" i="1" a="1"/>
  <c r="AP41" i="1" a="1"/>
  <c r="Z41" i="1" a="1"/>
  <c r="BU97" i="26" a="1"/>
  <c r="BV99" i="26" a="1"/>
  <c r="AB41" i="1" a="1"/>
  <c r="BW97" i="26" a="1"/>
  <c r="BQ39" i="1" a="1"/>
  <c r="BQ37" i="1" a="1"/>
  <c r="AF101" i="26" a="1"/>
  <c r="BU99" i="26" a="1"/>
  <c r="BR97" i="26" a="1"/>
  <c r="AH41" i="1" a="1"/>
  <c r="CB39" i="1" a="1"/>
  <c r="AD101" i="26" a="1"/>
  <c r="BW38" i="1" a="1"/>
  <c r="BY37" i="1" a="1"/>
  <c r="AC41" i="1" a="1"/>
  <c r="AG101" i="26" a="1"/>
  <c r="BX99" i="26" a="1"/>
  <c r="AK101" i="26" a="1"/>
  <c r="CE98" i="26" a="1"/>
  <c r="AI41" i="1" a="1"/>
  <c r="CB98" i="26" a="1"/>
  <c r="AQ101" i="26" a="1"/>
  <c r="BZ37" i="1" a="1"/>
  <c r="AL41" i="1" a="1"/>
  <c r="BW37" i="1" a="1"/>
  <c r="CG37" i="1" a="1"/>
  <c r="BS98" i="26" a="1"/>
  <c r="CB99" i="26" a="1"/>
  <c r="CA38" i="1" a="1"/>
  <c r="AA101" i="26" a="1"/>
  <c r="CC97" i="26" a="1"/>
  <c r="BU37" i="1" a="1"/>
  <c r="AL101" i="26" a="1"/>
  <c r="CC39" i="1" a="1"/>
  <c r="CA97" i="26" a="1"/>
  <c r="BS99" i="26" a="1"/>
  <c r="BR37" i="1" a="1"/>
  <c r="BX97" i="26" a="1"/>
  <c r="BQ98" i="26" a="1"/>
  <c r="BT39" i="1" a="1"/>
  <c r="CD38" i="1" a="1"/>
  <c r="BV37" i="1" a="1"/>
  <c r="BS97" i="26" a="1"/>
  <c r="BT37" i="1" a="1"/>
  <c r="BU98" i="26" a="1"/>
  <c r="BR99" i="26" a="1"/>
  <c r="BY38" i="1" a="1"/>
  <c r="BW98" i="26" a="1"/>
  <c r="BX38" i="1" a="1"/>
  <c r="BY39" i="1" a="1"/>
  <c r="BV39" i="1" a="1"/>
  <c r="CG98" i="26" a="1"/>
  <c r="BY99" i="26" a="1"/>
  <c r="BU39" i="1" a="1"/>
  <c r="CA98" i="26" a="1"/>
  <c r="BT99" i="26" a="1"/>
  <c r="CF39" i="1" a="1"/>
  <c r="BS39" i="1" a="1"/>
  <c r="BY98" i="26" a="1"/>
  <c r="CC38" i="1" a="1"/>
  <c r="BR98" i="26" a="1"/>
  <c r="CE38" i="1" a="1"/>
  <c r="BT98" i="26" a="1"/>
  <c r="CB37" i="1" a="1"/>
  <c r="CA99" i="26" a="1"/>
  <c r="BP38" i="1" a="1"/>
  <c r="CA37" i="1" a="1"/>
  <c r="BZ98" i="26" a="1"/>
  <c r="BV97" i="26" a="1"/>
  <c r="CE97" i="26" a="1"/>
  <c r="BZ97" i="26" a="1"/>
  <c r="CC99" i="26" a="1"/>
  <c r="BP99" i="26" a="1"/>
  <c r="CC37" i="1" a="1"/>
  <c r="BP37" i="1" a="1"/>
  <c r="CR97" i="26" l="1"/>
  <c r="CE98" i="26"/>
  <c r="BU98" i="26"/>
  <c r="BX97" i="26"/>
  <c r="BW99" i="26"/>
  <c r="CA97" i="26"/>
  <c r="BV99" i="26"/>
  <c r="CA98" i="26"/>
  <c r="BY98" i="26"/>
  <c r="BV98" i="26"/>
  <c r="AE101" i="26"/>
  <c r="BU97" i="26"/>
  <c r="BP98" i="26"/>
  <c r="CF98" i="26"/>
  <c r="BY97" i="26"/>
  <c r="BP97" i="26"/>
  <c r="Z101" i="26"/>
  <c r="AI101" i="26"/>
  <c r="BY99" i="26"/>
  <c r="BS97" i="26"/>
  <c r="CB98" i="26"/>
  <c r="BS98" i="26"/>
  <c r="BX99" i="26"/>
  <c r="CG99" i="26"/>
  <c r="BT97" i="26"/>
  <c r="CF99" i="26"/>
  <c r="AD101" i="26"/>
  <c r="AM101" i="26"/>
  <c r="AC101" i="26"/>
  <c r="BQ97" i="26"/>
  <c r="BW97" i="26"/>
  <c r="BP99" i="26"/>
  <c r="BS99" i="26"/>
  <c r="BQ99" i="26"/>
  <c r="BZ99" i="26"/>
  <c r="CB99" i="26"/>
  <c r="BU99" i="26"/>
  <c r="AH101" i="26"/>
  <c r="AQ101" i="26"/>
  <c r="AG101" i="26"/>
  <c r="CG98" i="26"/>
  <c r="AJ101" i="26"/>
  <c r="CD97" i="26"/>
  <c r="AN101" i="26"/>
  <c r="BT99" i="26"/>
  <c r="BR97" i="26"/>
  <c r="CB97" i="26"/>
  <c r="BX98" i="26"/>
  <c r="CE99" i="26"/>
  <c r="CG97" i="26"/>
  <c r="AL101" i="26"/>
  <c r="AK101" i="26"/>
  <c r="CD99" i="26"/>
  <c r="CD98" i="26"/>
  <c r="BR99" i="26"/>
  <c r="CC99" i="26"/>
  <c r="BZ97" i="26"/>
  <c r="CE97" i="26"/>
  <c r="BV97" i="26"/>
  <c r="BZ98" i="26"/>
  <c r="AP101" i="26"/>
  <c r="AB101" i="26"/>
  <c r="AO101" i="26"/>
  <c r="BT98" i="26"/>
  <c r="AA101" i="26"/>
  <c r="CF97" i="26"/>
  <c r="CC97" i="26"/>
  <c r="CA99" i="26"/>
  <c r="BQ98" i="26"/>
  <c r="BR98" i="26"/>
  <c r="CC98" i="26"/>
  <c r="BW98" i="26"/>
  <c r="AF101" i="26"/>
  <c r="CO100" i="26"/>
  <c r="AR102" i="26"/>
  <c r="AS102" i="26" s="1"/>
  <c r="BN102" i="26"/>
  <c r="W103" i="26"/>
  <c r="CC37" i="1"/>
  <c r="BS37" i="1"/>
  <c r="CG37" i="1"/>
  <c r="CD38" i="1"/>
  <c r="CF38" i="1"/>
  <c r="BW38" i="1"/>
  <c r="BV38" i="1"/>
  <c r="BR38" i="1"/>
  <c r="BZ38" i="1"/>
  <c r="CE38" i="1"/>
  <c r="BX38" i="1"/>
  <c r="BQ38" i="1"/>
  <c r="CR37" i="1"/>
  <c r="AA16" i="1"/>
  <c r="BX37" i="1"/>
  <c r="AH41" i="1"/>
  <c r="AI41" i="1"/>
  <c r="AP41" i="1"/>
  <c r="AQ41" i="1"/>
  <c r="AD41" i="1"/>
  <c r="AN41" i="1"/>
  <c r="AG41" i="1"/>
  <c r="AF41" i="1"/>
  <c r="AL41" i="1"/>
  <c r="AK41" i="1"/>
  <c r="Z41" i="1"/>
  <c r="AA41" i="1"/>
  <c r="AJ41" i="1"/>
  <c r="AC41" i="1"/>
  <c r="AE41" i="1"/>
  <c r="AO41" i="1"/>
  <c r="AM41" i="1"/>
  <c r="AB41" i="1"/>
  <c r="BP38" i="1"/>
  <c r="BV37" i="1"/>
  <c r="BT39" i="1"/>
  <c r="CF39" i="1"/>
  <c r="CB37" i="1"/>
  <c r="CC38" i="1"/>
  <c r="BR37" i="1"/>
  <c r="BY38" i="1"/>
  <c r="BU39" i="1"/>
  <c r="CF37" i="1"/>
  <c r="BQ37" i="1"/>
  <c r="BW37" i="1"/>
  <c r="BU37" i="1"/>
  <c r="CA39" i="1"/>
  <c r="BR39" i="1"/>
  <c r="BT37" i="1"/>
  <c r="BY37" i="1"/>
  <c r="BP39" i="1"/>
  <c r="CD39" i="1"/>
  <c r="CB39" i="1"/>
  <c r="CG39" i="1"/>
  <c r="CB38" i="1"/>
  <c r="BZ37" i="1"/>
  <c r="CE39" i="1"/>
  <c r="BQ39" i="1"/>
  <c r="BW39" i="1"/>
  <c r="BS38" i="1"/>
  <c r="CG38" i="1"/>
  <c r="BU38" i="1"/>
  <c r="CD37" i="1"/>
  <c r="CA38" i="1"/>
  <c r="BX39" i="1"/>
  <c r="BT38" i="1"/>
  <c r="BZ39" i="1"/>
  <c r="CC39" i="1"/>
  <c r="CE37" i="1"/>
  <c r="CA37" i="1"/>
  <c r="BV39" i="1"/>
  <c r="BP37" i="1"/>
  <c r="BS39" i="1"/>
  <c r="BY39" i="1"/>
  <c r="AR41" i="1"/>
  <c r="AS41" i="1" s="1"/>
  <c r="BN41" i="1"/>
  <c r="W42" i="1"/>
  <c r="AS40" i="1"/>
  <c r="CI40" i="1" s="1"/>
  <c r="CH40" i="1"/>
  <c r="AI42" i="1" a="1"/>
  <c r="AC102" i="26" a="1"/>
  <c r="AB102" i="26" a="1"/>
  <c r="AF102" i="26" a="1"/>
  <c r="AO102" i="26" a="1"/>
  <c r="AG102" i="26" a="1"/>
  <c r="AC42" i="1" a="1"/>
  <c r="AP102" i="26" a="1"/>
  <c r="AQ42" i="1" a="1"/>
  <c r="AJ42" i="1" a="1"/>
  <c r="AM102" i="26" a="1"/>
  <c r="AL102" i="26" a="1"/>
  <c r="AI102" i="26" a="1"/>
  <c r="AD42" i="1" a="1"/>
  <c r="AK42" i="1" a="1"/>
  <c r="AB42" i="1" a="1"/>
  <c r="AF42" i="1" a="1"/>
  <c r="AE42" i="1" a="1"/>
  <c r="AA102" i="26" a="1"/>
  <c r="AO42" i="1" a="1"/>
  <c r="AN42" i="1" a="1"/>
  <c r="AA42" i="1" a="1"/>
  <c r="AJ102" i="26" a="1"/>
  <c r="AG42" i="1" a="1"/>
  <c r="AD102" i="26" a="1"/>
  <c r="AK102" i="26" a="1"/>
  <c r="Z102" i="26" a="1"/>
  <c r="AE102" i="26" a="1"/>
  <c r="AL42" i="1" a="1"/>
  <c r="AM42" i="1" a="1"/>
  <c r="AH42" i="1" a="1"/>
  <c r="AH102" i="26" a="1"/>
  <c r="Z42" i="1" a="1"/>
  <c r="AQ102" i="26" a="1"/>
  <c r="AP42" i="1" a="1"/>
  <c r="AN102" i="26" a="1"/>
  <c r="CL97" i="26" l="1"/>
  <c r="CM97" i="26" s="1"/>
  <c r="AG102" i="26"/>
  <c r="AF102" i="26"/>
  <c r="AK102" i="26"/>
  <c r="AO102" i="26"/>
  <c r="AE102" i="26"/>
  <c r="AN102" i="26"/>
  <c r="Z102" i="26"/>
  <c r="AI102" i="26"/>
  <c r="AD102" i="26"/>
  <c r="AM102" i="26"/>
  <c r="AH102" i="26"/>
  <c r="AQ102" i="26"/>
  <c r="AA102" i="26"/>
  <c r="AL102" i="26"/>
  <c r="AJ102" i="26"/>
  <c r="AC102" i="26"/>
  <c r="AP102" i="26"/>
  <c r="AB102" i="26"/>
  <c r="W104" i="26"/>
  <c r="BN103" i="26"/>
  <c r="AR103" i="26"/>
  <c r="AA42" i="1"/>
  <c r="AI42" i="1"/>
  <c r="AG42" i="1"/>
  <c r="AM42" i="1"/>
  <c r="AJ42" i="1"/>
  <c r="AB42" i="1"/>
  <c r="AQ42" i="1"/>
  <c r="AK42" i="1"/>
  <c r="AP42" i="1"/>
  <c r="AD42" i="1"/>
  <c r="AC42" i="1"/>
  <c r="AE42" i="1"/>
  <c r="AO42" i="1"/>
  <c r="AL42" i="1"/>
  <c r="Z42" i="1"/>
  <c r="AH42" i="1"/>
  <c r="AF42" i="1"/>
  <c r="AN42" i="1"/>
  <c r="AR42" i="1"/>
  <c r="AS42" i="1" s="1"/>
  <c r="BN42" i="1"/>
  <c r="W43" i="1"/>
  <c r="CO40" i="1"/>
  <c r="CL37" i="1"/>
  <c r="CM37" i="1" s="1"/>
  <c r="AA103" i="26" a="1"/>
  <c r="AH43" i="1" a="1"/>
  <c r="AP103" i="26" a="1"/>
  <c r="Z43" i="1" a="1"/>
  <c r="AM103" i="26" a="1"/>
  <c r="AN43" i="1" a="1"/>
  <c r="AH103" i="26" a="1"/>
  <c r="AI43" i="1" a="1"/>
  <c r="AG103" i="26" a="1"/>
  <c r="AP43" i="1" a="1"/>
  <c r="AI103" i="26" a="1"/>
  <c r="AD43" i="1" a="1"/>
  <c r="AJ43" i="1" a="1"/>
  <c r="AA43" i="1" a="1"/>
  <c r="AL103" i="26" a="1"/>
  <c r="AN103" i="26" a="1"/>
  <c r="AQ103" i="26" a="1"/>
  <c r="AL43" i="1" a="1"/>
  <c r="AK43" i="1" a="1"/>
  <c r="Z103" i="26" a="1"/>
  <c r="AO103" i="26" a="1"/>
  <c r="AB43" i="1" a="1"/>
  <c r="AC103" i="26" a="1"/>
  <c r="AE103" i="26" a="1"/>
  <c r="AM43" i="1" a="1"/>
  <c r="AJ103" i="26" a="1"/>
  <c r="AQ43" i="1" a="1"/>
  <c r="AD103" i="26" a="1"/>
  <c r="AF43" i="1" a="1"/>
  <c r="AK103" i="26" a="1"/>
  <c r="AC43" i="1" a="1"/>
  <c r="AE43" i="1" a="1"/>
  <c r="AM16" i="1" a="1"/>
  <c r="AB103" i="26" a="1"/>
  <c r="AG43" i="1" a="1"/>
  <c r="AF103" i="26" a="1"/>
  <c r="AO43" i="1" a="1"/>
  <c r="AZ100" i="26" l="1"/>
  <c r="BF102" i="26"/>
  <c r="BJ100" i="26"/>
  <c r="BF100" i="26"/>
  <c r="AX101" i="26"/>
  <c r="BG100" i="26"/>
  <c r="AK103" i="26"/>
  <c r="AE103" i="26"/>
  <c r="Z103" i="26"/>
  <c r="AJ103" i="26"/>
  <c r="AD103" i="26"/>
  <c r="AQ103" i="26"/>
  <c r="AO103" i="26"/>
  <c r="AF103" i="26"/>
  <c r="AN103" i="26"/>
  <c r="AH103" i="26"/>
  <c r="AM103" i="26"/>
  <c r="AL103" i="26"/>
  <c r="AC103" i="26"/>
  <c r="AP103" i="26"/>
  <c r="AB103" i="26"/>
  <c r="AI103" i="26"/>
  <c r="AG103" i="26"/>
  <c r="AA103" i="26"/>
  <c r="BI100" i="26"/>
  <c r="BB100" i="26"/>
  <c r="BA100" i="26"/>
  <c r="BM100" i="26"/>
  <c r="BC100" i="26"/>
  <c r="BD101" i="26"/>
  <c r="AY102" i="26"/>
  <c r="BE102" i="26"/>
  <c r="AX100" i="26"/>
  <c r="BL100" i="26"/>
  <c r="BJ102" i="26"/>
  <c r="BD100" i="26"/>
  <c r="AV100" i="26"/>
  <c r="BL101" i="26"/>
  <c r="BK100" i="26"/>
  <c r="AW102" i="26"/>
  <c r="BA102" i="26"/>
  <c r="AY101" i="26"/>
  <c r="BK101" i="26"/>
  <c r="BI101" i="26"/>
  <c r="BH100" i="26"/>
  <c r="CP100" i="26"/>
  <c r="BM102" i="26"/>
  <c r="BK102" i="26"/>
  <c r="CQ100" i="26"/>
  <c r="AV101" i="26"/>
  <c r="CH103" i="26"/>
  <c r="AS103" i="26"/>
  <c r="CI103" i="26" s="1"/>
  <c r="W105" i="26"/>
  <c r="AR104" i="26"/>
  <c r="AS104" i="26" s="1"/>
  <c r="BN104" i="26"/>
  <c r="BA101" i="26"/>
  <c r="BJ101" i="26"/>
  <c r="AY100" i="26"/>
  <c r="BD102" i="26"/>
  <c r="BG102" i="26"/>
  <c r="AV102" i="26"/>
  <c r="AW100" i="26"/>
  <c r="BH102" i="26"/>
  <c r="BE101" i="26"/>
  <c r="AZ101" i="26"/>
  <c r="BG101" i="26"/>
  <c r="BM101" i="26"/>
  <c r="AX102" i="26"/>
  <c r="BI102" i="26"/>
  <c r="BB102" i="26"/>
  <c r="AW101" i="26"/>
  <c r="BB101" i="26"/>
  <c r="BF101" i="26"/>
  <c r="BH101" i="26"/>
  <c r="BE100" i="26"/>
  <c r="BC101" i="26"/>
  <c r="BL102" i="26"/>
  <c r="AZ102" i="26"/>
  <c r="BC102" i="26"/>
  <c r="BD42" i="1"/>
  <c r="BB41" i="1"/>
  <c r="BF41" i="1"/>
  <c r="BA41" i="1"/>
  <c r="BC40" i="1"/>
  <c r="BJ41" i="1"/>
  <c r="BA40" i="1"/>
  <c r="BI41" i="1"/>
  <c r="BL40" i="1"/>
  <c r="BG40" i="1"/>
  <c r="AY41" i="1"/>
  <c r="BD41" i="1"/>
  <c r="CQ40" i="1"/>
  <c r="BL41" i="1"/>
  <c r="BH41" i="1"/>
  <c r="AW40" i="1"/>
  <c r="AV41" i="1"/>
  <c r="AY40" i="1"/>
  <c r="BC41" i="1"/>
  <c r="AM16" i="1"/>
  <c r="AN43" i="1"/>
  <c r="Z43" i="1"/>
  <c r="AO43" i="1"/>
  <c r="AQ43" i="1"/>
  <c r="AF43" i="1"/>
  <c r="AJ43" i="1"/>
  <c r="AB43" i="1"/>
  <c r="AP43" i="1"/>
  <c r="AD43" i="1"/>
  <c r="AL43" i="1"/>
  <c r="AH43" i="1"/>
  <c r="AI43" i="1"/>
  <c r="AA43" i="1"/>
  <c r="AK43" i="1"/>
  <c r="AG43" i="1"/>
  <c r="AC43" i="1"/>
  <c r="AM43" i="1"/>
  <c r="AE43" i="1"/>
  <c r="BG42" i="1"/>
  <c r="AV42" i="1"/>
  <c r="BB40" i="1"/>
  <c r="BJ40" i="1"/>
  <c r="BI40" i="1"/>
  <c r="BM40" i="1"/>
  <c r="BK40" i="1"/>
  <c r="AV40" i="1"/>
  <c r="BF40" i="1"/>
  <c r="AZ40" i="1"/>
  <c r="BD40" i="1"/>
  <c r="BM42" i="1"/>
  <c r="BH42" i="1"/>
  <c r="AX42" i="1"/>
  <c r="BN43" i="1"/>
  <c r="AR43" i="1"/>
  <c r="W44" i="1"/>
  <c r="BK42" i="1"/>
  <c r="BF42" i="1"/>
  <c r="AX40" i="1"/>
  <c r="BA42" i="1"/>
  <c r="BI42" i="1"/>
  <c r="BE41" i="1"/>
  <c r="BM41" i="1"/>
  <c r="AY42" i="1"/>
  <c r="BC42" i="1"/>
  <c r="BH40" i="1"/>
  <c r="BK41" i="1"/>
  <c r="BG41" i="1"/>
  <c r="AW41" i="1"/>
  <c r="BJ42" i="1"/>
  <c r="AZ42" i="1"/>
  <c r="BE42" i="1"/>
  <c r="BE40" i="1"/>
  <c r="CP40" i="1"/>
  <c r="AX41" i="1"/>
  <c r="AZ41" i="1"/>
  <c r="BB42" i="1"/>
  <c r="BL42" i="1"/>
  <c r="AW42" i="1"/>
  <c r="BR41" i="1" a="1"/>
  <c r="BW41" i="1" a="1"/>
  <c r="BP40" i="1" a="1"/>
  <c r="BU42" i="1" a="1"/>
  <c r="Z44" i="1" a="1"/>
  <c r="AK104" i="26" a="1"/>
  <c r="BZ100" i="26" a="1"/>
  <c r="BR100" i="26" a="1"/>
  <c r="AN104" i="26" a="1"/>
  <c r="BP102" i="26" a="1"/>
  <c r="BR40" i="1" a="1"/>
  <c r="CE41" i="1" a="1"/>
  <c r="CE40" i="1" a="1"/>
  <c r="AO44" i="1" a="1"/>
  <c r="AC44" i="1" a="1"/>
  <c r="CD100" i="26" a="1"/>
  <c r="BT41" i="1" a="1"/>
  <c r="CC102" i="26" a="1"/>
  <c r="AG104" i="26" a="1"/>
  <c r="BW40" i="1" a="1"/>
  <c r="AA104" i="26" a="1"/>
  <c r="CD42" i="1" a="1"/>
  <c r="BP101" i="26" a="1"/>
  <c r="BU102" i="26" a="1"/>
  <c r="AL44" i="1" a="1"/>
  <c r="BT100" i="26" a="1"/>
  <c r="AH44" i="1" a="1"/>
  <c r="BZ101" i="26" a="1"/>
  <c r="BQ100" i="26" a="1"/>
  <c r="AD104" i="26" a="1"/>
  <c r="BS40" i="1" a="1"/>
  <c r="AK44" i="1" a="1"/>
  <c r="AB44" i="1" a="1"/>
  <c r="BQ42" i="1" a="1"/>
  <c r="BZ41" i="1" a="1"/>
  <c r="AD44" i="1" a="1"/>
  <c r="AC104" i="26" a="1"/>
  <c r="BR102" i="26" a="1"/>
  <c r="CG41" i="1" a="1"/>
  <c r="CA40" i="1" a="1"/>
  <c r="BR42" i="1" a="1"/>
  <c r="AP104" i="26" a="1"/>
  <c r="CD101" i="26" a="1"/>
  <c r="AL104" i="26" a="1"/>
  <c r="CC40" i="1" a="1"/>
  <c r="CF102" i="26" a="1"/>
  <c r="BQ41" i="1" a="1"/>
  <c r="BV100" i="26" a="1"/>
  <c r="CA102" i="26" a="1"/>
  <c r="CC100" i="26" a="1"/>
  <c r="BY100" i="26" a="1"/>
  <c r="BX41" i="1" a="1"/>
  <c r="AO104" i="26" a="1"/>
  <c r="BT102" i="26" a="1"/>
  <c r="BP42" i="1" a="1"/>
  <c r="BV101" i="26" a="1"/>
  <c r="BV41" i="1" a="1"/>
  <c r="BT42" i="1" a="1"/>
  <c r="BQ102" i="26" a="1"/>
  <c r="AI104" i="26" a="1"/>
  <c r="BR101" i="26" a="1"/>
  <c r="AE44" i="1" a="1"/>
  <c r="AE104" i="26" a="1"/>
  <c r="BX102" i="26" a="1"/>
  <c r="CE101" i="26" a="1"/>
  <c r="AJ104" i="26" a="1"/>
  <c r="CG42" i="1" a="1"/>
  <c r="BY42" i="1" a="1"/>
  <c r="BW100" i="26" a="1"/>
  <c r="AN44" i="1" a="1"/>
  <c r="BU41" i="1" a="1"/>
  <c r="CF101" i="26" a="1"/>
  <c r="CA101" i="26" a="1"/>
  <c r="AQ104" i="26" a="1"/>
  <c r="Z104" i="26" a="1"/>
  <c r="CC42" i="1" a="1"/>
  <c r="AF104" i="26" a="1"/>
  <c r="AQ44" i="1" a="1"/>
  <c r="AB104" i="26" a="1"/>
  <c r="CG101" i="26" a="1"/>
  <c r="BZ102" i="26" a="1"/>
  <c r="CF41" i="1" a="1"/>
  <c r="BP100" i="26" a="1"/>
  <c r="CB101" i="26" a="1"/>
  <c r="CD102" i="26" a="1"/>
  <c r="AM44" i="1" a="1"/>
  <c r="AI44" i="1" a="1"/>
  <c r="BS41" i="1" a="1"/>
  <c r="BT101" i="26" a="1"/>
  <c r="CG100" i="26" a="1"/>
  <c r="AP44" i="1" a="1"/>
  <c r="CB100" i="26" a="1"/>
  <c r="BW42" i="1" a="1"/>
  <c r="BU101" i="26" a="1"/>
  <c r="CC41" i="1" a="1"/>
  <c r="CB42" i="1" a="1"/>
  <c r="BW101" i="26" a="1"/>
  <c r="AJ44" i="1" a="1"/>
  <c r="AG44" i="1" a="1"/>
  <c r="AF44" i="1" a="1"/>
  <c r="AM104" i="26" a="1"/>
  <c r="CG40" i="1" a="1"/>
  <c r="BS100" i="26" a="1"/>
  <c r="CD41" i="1" a="1"/>
  <c r="AH104" i="26" a="1"/>
  <c r="CA41" i="1" a="1"/>
  <c r="BV42" i="1" a="1"/>
  <c r="CC101" i="26" a="1"/>
  <c r="BS101" i="26" a="1"/>
  <c r="CF100" i="26" a="1"/>
  <c r="BX100" i="26" a="1"/>
  <c r="BU100" i="26" a="1"/>
  <c r="CD40" i="1" a="1"/>
  <c r="BY41" i="1" a="1"/>
  <c r="AA44" i="1" a="1"/>
  <c r="CA100" i="26" a="1"/>
  <c r="BZ40" i="1" a="1"/>
  <c r="CG102" i="26" a="1"/>
  <c r="BQ40" i="1" a="1"/>
  <c r="BY101" i="26" a="1"/>
  <c r="BV40" i="1" a="1"/>
  <c r="BX101" i="26" a="1"/>
  <c r="CB41" i="1" a="1"/>
  <c r="CE100" i="26" a="1"/>
  <c r="BW102" i="26" a="1"/>
  <c r="CE42" i="1" a="1"/>
  <c r="CF40" i="1" a="1"/>
  <c r="BX40" i="1" a="1"/>
  <c r="CB40" i="1" a="1"/>
  <c r="BV102" i="26" a="1"/>
  <c r="BQ101" i="26" a="1"/>
  <c r="BT40" i="1" a="1"/>
  <c r="CF42" i="1" a="1"/>
  <c r="BU40" i="1" a="1"/>
  <c r="CA42" i="1" a="1"/>
  <c r="BS42" i="1" a="1"/>
  <c r="CB102" i="26" a="1"/>
  <c r="BY40" i="1" a="1"/>
  <c r="BP41" i="1" a="1"/>
  <c r="BZ42" i="1" a="1"/>
  <c r="BS102" i="26" a="1"/>
  <c r="BY102" i="26" a="1"/>
  <c r="CE102" i="26" a="1"/>
  <c r="BX42" i="1" a="1"/>
  <c r="BZ102" i="26" l="1"/>
  <c r="BT100" i="26"/>
  <c r="CD100" i="26"/>
  <c r="CA100" i="26"/>
  <c r="BR101" i="26"/>
  <c r="BZ100" i="26"/>
  <c r="BX102" i="26"/>
  <c r="CE100" i="26"/>
  <c r="AA104" i="26"/>
  <c r="BW101" i="26"/>
  <c r="BR102" i="26"/>
  <c r="CA102" i="26"/>
  <c r="AL104" i="26"/>
  <c r="AB104" i="26"/>
  <c r="AO104" i="26"/>
  <c r="CE102" i="26"/>
  <c r="BQ102" i="26"/>
  <c r="BY102" i="26"/>
  <c r="BY100" i="26"/>
  <c r="AF104" i="26"/>
  <c r="BS102" i="26"/>
  <c r="CB101" i="26"/>
  <c r="AJ104" i="26"/>
  <c r="BZ101" i="26"/>
  <c r="BT101" i="26"/>
  <c r="CD101" i="26"/>
  <c r="AE104" i="26"/>
  <c r="AN104" i="26"/>
  <c r="CB100" i="26"/>
  <c r="BP100" i="26"/>
  <c r="BW100" i="26"/>
  <c r="CG102" i="26"/>
  <c r="BS100" i="26"/>
  <c r="BV101" i="26"/>
  <c r="BY101" i="26"/>
  <c r="BU101" i="26"/>
  <c r="AI104" i="26"/>
  <c r="CC101" i="26"/>
  <c r="BX100" i="26"/>
  <c r="CG100" i="26"/>
  <c r="BX101" i="26"/>
  <c r="BW102" i="26"/>
  <c r="BQ101" i="26"/>
  <c r="CB102" i="26"/>
  <c r="Z104" i="26"/>
  <c r="AM104" i="26"/>
  <c r="AC104" i="26"/>
  <c r="CE101" i="26"/>
  <c r="CD102" i="26"/>
  <c r="BU100" i="26"/>
  <c r="AP104" i="26"/>
  <c r="BT102" i="26"/>
  <c r="BV102" i="26"/>
  <c r="BQ100" i="26"/>
  <c r="AD104" i="26"/>
  <c r="AQ104" i="26"/>
  <c r="AG104" i="26"/>
  <c r="BP101" i="26"/>
  <c r="BS101" i="26"/>
  <c r="CF100" i="26"/>
  <c r="BV100" i="26"/>
  <c r="CG101" i="26"/>
  <c r="CA101" i="26"/>
  <c r="CF101" i="26"/>
  <c r="CF102" i="26"/>
  <c r="CC102" i="26"/>
  <c r="BP102" i="26"/>
  <c r="AH104" i="26"/>
  <c r="AK104" i="26"/>
  <c r="BU102" i="26"/>
  <c r="BR100" i="26"/>
  <c r="CC100" i="26"/>
  <c r="CO103" i="26"/>
  <c r="AR105" i="26"/>
  <c r="AS105" i="26" s="1"/>
  <c r="BN105" i="26"/>
  <c r="W106" i="26"/>
  <c r="CR100" i="26"/>
  <c r="BX42" i="1"/>
  <c r="BZ41" i="1"/>
  <c r="BV41" i="1"/>
  <c r="BW40" i="1"/>
  <c r="BU41" i="1"/>
  <c r="CA40" i="1"/>
  <c r="CF40" i="1"/>
  <c r="CC41" i="1"/>
  <c r="BU40" i="1"/>
  <c r="CD41" i="1"/>
  <c r="CR40" i="1"/>
  <c r="BS40" i="1"/>
  <c r="BP41" i="1"/>
  <c r="BQ40" i="1"/>
  <c r="CB41" i="1"/>
  <c r="CF41" i="1"/>
  <c r="BX41" i="1"/>
  <c r="BW41" i="1"/>
  <c r="BS41" i="1"/>
  <c r="CE42" i="1"/>
  <c r="BT40" i="1"/>
  <c r="BP42" i="1"/>
  <c r="BS42" i="1"/>
  <c r="BZ40" i="1"/>
  <c r="CA42" i="1"/>
  <c r="BQ42" i="1"/>
  <c r="BT42" i="1"/>
  <c r="CG41" i="1"/>
  <c r="BP40" i="1"/>
  <c r="CF42" i="1"/>
  <c r="CD42" i="1"/>
  <c r="BY41" i="1"/>
  <c r="CE40" i="1"/>
  <c r="BY40" i="1"/>
  <c r="BV42" i="1"/>
  <c r="BQ41" i="1"/>
  <c r="CC42" i="1"/>
  <c r="BR42" i="1"/>
  <c r="CG40" i="1"/>
  <c r="BW42" i="1"/>
  <c r="BT41" i="1"/>
  <c r="CA41" i="1"/>
  <c r="BU42" i="1"/>
  <c r="CB42" i="1"/>
  <c r="CC40" i="1"/>
  <c r="BY42" i="1"/>
  <c r="AC44" i="1"/>
  <c r="AM44" i="1"/>
  <c r="Z44" i="1"/>
  <c r="AL44" i="1"/>
  <c r="AQ44" i="1"/>
  <c r="AJ44" i="1"/>
  <c r="AK44" i="1"/>
  <c r="AA44" i="1"/>
  <c r="AP44" i="1"/>
  <c r="AF44" i="1"/>
  <c r="AB44" i="1"/>
  <c r="AE44" i="1"/>
  <c r="AN44" i="1"/>
  <c r="AH44" i="1"/>
  <c r="AG44" i="1"/>
  <c r="AI44" i="1"/>
  <c r="AO44" i="1"/>
  <c r="AD44" i="1"/>
  <c r="BR41" i="1"/>
  <c r="CE41" i="1"/>
  <c r="BR40" i="1"/>
  <c r="CG42" i="1"/>
  <c r="CD40" i="1"/>
  <c r="CB40" i="1"/>
  <c r="BZ42" i="1"/>
  <c r="BX40" i="1"/>
  <c r="BV40" i="1"/>
  <c r="AS43" i="1"/>
  <c r="CI43" i="1" s="1"/>
  <c r="CH43" i="1"/>
  <c r="BN44" i="1"/>
  <c r="AR44" i="1"/>
  <c r="AS44" i="1" s="1"/>
  <c r="W45" i="1"/>
  <c r="AF105" i="26" a="1"/>
  <c r="AN105" i="26" a="1"/>
  <c r="AP45" i="1" a="1"/>
  <c r="AE105" i="26" a="1"/>
  <c r="Z16" i="1" a="1"/>
  <c r="AM105" i="26" a="1"/>
  <c r="AA105" i="26" a="1"/>
  <c r="AI45" i="1" a="1"/>
  <c r="AP105" i="26" a="1"/>
  <c r="AH45" i="1" a="1"/>
  <c r="AG45" i="1" a="1"/>
  <c r="AL105" i="26" a="1"/>
  <c r="AQ45" i="1" a="1"/>
  <c r="AD105" i="26" a="1"/>
  <c r="AO105" i="26" a="1"/>
  <c r="AB105" i="26" a="1"/>
  <c r="AK45" i="1" a="1"/>
  <c r="AI105" i="26" a="1"/>
  <c r="Z105" i="26" a="1"/>
  <c r="AN45" i="1" a="1"/>
  <c r="AJ45" i="1" a="1"/>
  <c r="AF45" i="1" a="1"/>
  <c r="AC105" i="26" a="1"/>
  <c r="AM45" i="1" a="1"/>
  <c r="AA45" i="1" a="1"/>
  <c r="AL45" i="1" a="1"/>
  <c r="AE45" i="1" a="1"/>
  <c r="AG105" i="26" a="1"/>
  <c r="AB45" i="1" a="1"/>
  <c r="AO45" i="1" a="1"/>
  <c r="AC45" i="1" a="1"/>
  <c r="Z45" i="1" a="1"/>
  <c r="AJ105" i="26" a="1"/>
  <c r="AH105" i="26" a="1"/>
  <c r="AQ105" i="26" a="1"/>
  <c r="AD45" i="1" a="1"/>
  <c r="AK105" i="26" a="1"/>
  <c r="AD105" i="26" l="1"/>
  <c r="AI105" i="26"/>
  <c r="AM105" i="26"/>
  <c r="AH105" i="26"/>
  <c r="AQ105" i="26"/>
  <c r="AG105" i="26"/>
  <c r="Z105" i="26"/>
  <c r="AC105" i="26"/>
  <c r="AL105" i="26"/>
  <c r="AK105" i="26"/>
  <c r="AP105" i="26"/>
  <c r="AB105" i="26"/>
  <c r="AO105" i="26"/>
  <c r="AF105" i="26"/>
  <c r="AA105" i="26"/>
  <c r="AJ105" i="26"/>
  <c r="AE105" i="26"/>
  <c r="AN105" i="26"/>
  <c r="CL100" i="26"/>
  <c r="CM100" i="26" s="1"/>
  <c r="AR106" i="26"/>
  <c r="W107" i="26"/>
  <c r="BN106" i="26"/>
  <c r="Z16" i="1"/>
  <c r="AK45" i="1"/>
  <c r="AI45" i="1"/>
  <c r="AH45" i="1"/>
  <c r="AP45" i="1"/>
  <c r="Z45" i="1"/>
  <c r="AB45" i="1"/>
  <c r="AO45" i="1"/>
  <c r="AC45" i="1"/>
  <c r="AL45" i="1"/>
  <c r="AJ45" i="1"/>
  <c r="AE45" i="1"/>
  <c r="AG45" i="1"/>
  <c r="AA45" i="1"/>
  <c r="AF45" i="1"/>
  <c r="AD45" i="1"/>
  <c r="AM45" i="1"/>
  <c r="AN45" i="1"/>
  <c r="AQ45" i="1"/>
  <c r="CO43" i="1"/>
  <c r="CL40" i="1"/>
  <c r="CM40" i="1" s="1"/>
  <c r="BN45" i="1"/>
  <c r="AR45" i="1"/>
  <c r="AS45" i="1" s="1"/>
  <c r="W46" i="1"/>
  <c r="AB46" i="1" a="1"/>
  <c r="AD46" i="1" a="1"/>
  <c r="AK106" i="26" a="1"/>
  <c r="AD106" i="26" a="1"/>
  <c r="AF106" i="26" a="1"/>
  <c r="AP106" i="26" a="1"/>
  <c r="AH106" i="26" a="1"/>
  <c r="AJ106" i="26" a="1"/>
  <c r="AC106" i="26" a="1"/>
  <c r="AQ46" i="1" a="1"/>
  <c r="Z106" i="26" a="1"/>
  <c r="AO46" i="1" a="1"/>
  <c r="AG46" i="1" a="1"/>
  <c r="AH46" i="1" a="1"/>
  <c r="AM46" i="1" a="1"/>
  <c r="AE46" i="1" a="1"/>
  <c r="AN46" i="1" a="1"/>
  <c r="AC46" i="1" a="1"/>
  <c r="AI46" i="1" a="1"/>
  <c r="AA46" i="1" a="1"/>
  <c r="AJ46" i="1" a="1"/>
  <c r="AQ106" i="26" a="1"/>
  <c r="AL106" i="26" a="1"/>
  <c r="AK46" i="1" a="1"/>
  <c r="AG106" i="26" a="1"/>
  <c r="AE106" i="26" a="1"/>
  <c r="AP46" i="1" a="1"/>
  <c r="AM106" i="26" a="1"/>
  <c r="AF46" i="1" a="1"/>
  <c r="AL46" i="1" a="1"/>
  <c r="AB106" i="26" a="1"/>
  <c r="AO106" i="26" a="1"/>
  <c r="AN106" i="26" a="1"/>
  <c r="AI106" i="26" a="1"/>
  <c r="Z46" i="1" a="1"/>
  <c r="AA106" i="26" a="1"/>
  <c r="AW105" i="26" l="1"/>
  <c r="BB104" i="26"/>
  <c r="CP103" i="26"/>
  <c r="BE104" i="26"/>
  <c r="AX104" i="26"/>
  <c r="BK103" i="26"/>
  <c r="BE103" i="26"/>
  <c r="AD106" i="26"/>
  <c r="AQ106" i="26"/>
  <c r="AL106" i="26"/>
  <c r="AC106" i="26"/>
  <c r="AP106" i="26"/>
  <c r="AB106" i="26"/>
  <c r="AG106" i="26"/>
  <c r="AA106" i="26"/>
  <c r="AF106" i="26"/>
  <c r="AE106" i="26"/>
  <c r="AJ106" i="26"/>
  <c r="AO106" i="26"/>
  <c r="AI106" i="26"/>
  <c r="AN106" i="26"/>
  <c r="AH106" i="26"/>
  <c r="AK106" i="26"/>
  <c r="Z106" i="26"/>
  <c r="AM106" i="26"/>
  <c r="CQ103" i="26"/>
  <c r="AW103" i="26"/>
  <c r="AV103" i="26"/>
  <c r="BG104" i="26"/>
  <c r="AV104" i="26"/>
  <c r="BF105" i="26"/>
  <c r="AY105" i="26"/>
  <c r="BG103" i="26"/>
  <c r="W108" i="26"/>
  <c r="AR107" i="26"/>
  <c r="AS107" i="26" s="1"/>
  <c r="BN107" i="26"/>
  <c r="BI103" i="26"/>
  <c r="BJ104" i="26"/>
  <c r="BB105" i="26"/>
  <c r="BC105" i="26"/>
  <c r="BM104" i="26"/>
  <c r="BK104" i="26"/>
  <c r="BJ103" i="26"/>
  <c r="BA104" i="26"/>
  <c r="BD104" i="26"/>
  <c r="BI104" i="26"/>
  <c r="BK105" i="26"/>
  <c r="BM105" i="26"/>
  <c r="AY103" i="26"/>
  <c r="BL104" i="26"/>
  <c r="BD103" i="26"/>
  <c r="AX105" i="26"/>
  <c r="BD105" i="26"/>
  <c r="AV105" i="26"/>
  <c r="BA103" i="26"/>
  <c r="BF103" i="26"/>
  <c r="AZ103" i="26"/>
  <c r="BB103" i="26"/>
  <c r="BC103" i="26"/>
  <c r="BL105" i="26"/>
  <c r="BI105" i="26"/>
  <c r="AY104" i="26"/>
  <c r="AZ104" i="26"/>
  <c r="AW104" i="26"/>
  <c r="BL103" i="26"/>
  <c r="BM103" i="26"/>
  <c r="BJ105" i="26"/>
  <c r="BG105" i="26"/>
  <c r="BE105" i="26"/>
  <c r="BF104" i="26"/>
  <c r="AX103" i="26"/>
  <c r="BC104" i="26"/>
  <c r="CH106" i="26"/>
  <c r="AS106" i="26"/>
  <c r="CI106" i="26" s="1"/>
  <c r="BH103" i="26"/>
  <c r="BH104" i="26"/>
  <c r="BA105" i="26"/>
  <c r="BH105" i="26"/>
  <c r="AZ105" i="26"/>
  <c r="AZ45" i="1"/>
  <c r="BG43" i="1"/>
  <c r="BD44" i="1"/>
  <c r="BL44" i="1"/>
  <c r="BE43" i="1"/>
  <c r="BG44" i="1"/>
  <c r="BI44" i="1"/>
  <c r="BK44" i="1"/>
  <c r="BB45" i="1"/>
  <c r="BH44" i="1"/>
  <c r="BI43" i="1"/>
  <c r="AI46" i="1"/>
  <c r="AM46" i="1"/>
  <c r="AK46" i="1"/>
  <c r="AN46" i="1"/>
  <c r="AC46" i="1"/>
  <c r="AL46" i="1"/>
  <c r="AQ46" i="1"/>
  <c r="AJ46" i="1"/>
  <c r="AP46" i="1"/>
  <c r="AF46" i="1"/>
  <c r="AD46" i="1"/>
  <c r="Z46" i="1"/>
  <c r="AH46" i="1"/>
  <c r="AA46" i="1"/>
  <c r="AO46" i="1"/>
  <c r="AG46" i="1"/>
  <c r="AE46" i="1"/>
  <c r="AB46" i="1"/>
  <c r="BK45" i="1"/>
  <c r="AX45" i="1"/>
  <c r="BA44" i="1"/>
  <c r="AW45" i="1"/>
  <c r="AV45" i="1"/>
  <c r="AZ43" i="1"/>
  <c r="BA43" i="1"/>
  <c r="BL43" i="1"/>
  <c r="BK43" i="1"/>
  <c r="AW43" i="1"/>
  <c r="BJ43" i="1"/>
  <c r="CP43" i="1"/>
  <c r="AY43" i="1"/>
  <c r="BB43" i="1"/>
  <c r="CQ43" i="1"/>
  <c r="BH43" i="1"/>
  <c r="BC43" i="1"/>
  <c r="AV43" i="1"/>
  <c r="AX43" i="1"/>
  <c r="BB44" i="1"/>
  <c r="BM44" i="1"/>
  <c r="BC45" i="1"/>
  <c r="BL45" i="1"/>
  <c r="BM43" i="1"/>
  <c r="BJ44" i="1"/>
  <c r="BA45" i="1"/>
  <c r="BD45" i="1"/>
  <c r="AW44" i="1"/>
  <c r="BN46" i="1"/>
  <c r="AR46" i="1"/>
  <c r="W47" i="1"/>
  <c r="BE44" i="1"/>
  <c r="AV44" i="1"/>
  <c r="BM45" i="1"/>
  <c r="BF45" i="1"/>
  <c r="BE45" i="1"/>
  <c r="BC44" i="1"/>
  <c r="BD43" i="1"/>
  <c r="AX44" i="1"/>
  <c r="BJ45" i="1"/>
  <c r="BH45" i="1"/>
  <c r="BG45" i="1"/>
  <c r="BF43" i="1"/>
  <c r="AZ44" i="1"/>
  <c r="BF44" i="1"/>
  <c r="AY44" i="1"/>
  <c r="BI45" i="1"/>
  <c r="AY45" i="1"/>
  <c r="BR105" i="26" a="1"/>
  <c r="AL47" i="1" a="1"/>
  <c r="AG107" i="26" a="1"/>
  <c r="AN107" i="26" a="1"/>
  <c r="AC47" i="1" a="1"/>
  <c r="AH107" i="26" a="1"/>
  <c r="AO107" i="26" a="1"/>
  <c r="BX105" i="26" a="1"/>
  <c r="CF103" i="26" a="1"/>
  <c r="CG44" i="1" a="1"/>
  <c r="BW103" i="26" a="1"/>
  <c r="CF105" i="26" a="1"/>
  <c r="BQ105" i="26" a="1"/>
  <c r="AK47" i="1" a="1"/>
  <c r="CD45" i="1" a="1"/>
  <c r="AK107" i="26" a="1"/>
  <c r="BR45" i="1" a="1"/>
  <c r="BT43" i="1" a="1"/>
  <c r="CB104" i="26" a="1"/>
  <c r="AJ107" i="26" a="1"/>
  <c r="BX43" i="1" a="1"/>
  <c r="BY43" i="1" a="1"/>
  <c r="AM107" i="26" a="1"/>
  <c r="CE44" i="1" a="1"/>
  <c r="CE43" i="1" a="1"/>
  <c r="AD107" i="26" a="1"/>
  <c r="BT103" i="26" a="1"/>
  <c r="BT45" i="1" a="1"/>
  <c r="AI107" i="26" a="1"/>
  <c r="AJ47" i="1" a="1"/>
  <c r="CB44" i="1" a="1"/>
  <c r="CB43" i="1" a="1"/>
  <c r="CA44" i="1" a="1"/>
  <c r="CB45" i="1" a="1"/>
  <c r="AH47" i="1" a="1"/>
  <c r="CC105" i="26" a="1"/>
  <c r="CD44" i="1" a="1"/>
  <c r="BX44" i="1" a="1"/>
  <c r="CC43" i="1" a="1"/>
  <c r="BP45" i="1" a="1"/>
  <c r="AE107" i="26" a="1"/>
  <c r="BP44" i="1" a="1"/>
  <c r="CF45" i="1" a="1"/>
  <c r="CB103" i="26" a="1"/>
  <c r="BY104" i="26" a="1"/>
  <c r="CC104" i="26" a="1"/>
  <c r="CE104" i="26" a="1"/>
  <c r="BZ44" i="1" a="1"/>
  <c r="BV105" i="26" a="1"/>
  <c r="CG103" i="26" a="1"/>
  <c r="BU43" i="1" a="1"/>
  <c r="BS44" i="1" a="1"/>
  <c r="AP47" i="1" a="1"/>
  <c r="CA45" i="1" a="1"/>
  <c r="BV45" i="1" a="1"/>
  <c r="AI47" i="1" a="1"/>
  <c r="BY103" i="26" a="1"/>
  <c r="AG47" i="1" a="1"/>
  <c r="AQ47" i="1" a="1"/>
  <c r="AD47" i="1" a="1"/>
  <c r="BP103" i="26" a="1"/>
  <c r="AE47" i="1" a="1"/>
  <c r="BV103" i="26" a="1"/>
  <c r="CF104" i="26" a="1"/>
  <c r="AP107" i="26" a="1"/>
  <c r="AB107" i="26" a="1"/>
  <c r="BX103" i="26" a="1"/>
  <c r="BQ43" i="1" a="1"/>
  <c r="AL107" i="26" a="1"/>
  <c r="AN16" i="1" a="1"/>
  <c r="AM47" i="1" a="1"/>
  <c r="BS43" i="1" a="1"/>
  <c r="BS45" i="1" a="1"/>
  <c r="BU104" i="26" a="1"/>
  <c r="CG43" i="1" a="1"/>
  <c r="AO47" i="1" a="1"/>
  <c r="BQ103" i="26" a="1"/>
  <c r="CE45" i="1" a="1"/>
  <c r="CA103" i="26" a="1"/>
  <c r="BW43" i="1" a="1"/>
  <c r="AF47" i="1" a="1"/>
  <c r="AN47" i="1" a="1"/>
  <c r="BR44" i="1" a="1"/>
  <c r="CC45" i="1" a="1"/>
  <c r="BS103" i="26" a="1"/>
  <c r="BV104" i="26" a="1"/>
  <c r="CF43" i="1" a="1"/>
  <c r="CE103" i="26" a="1"/>
  <c r="AQ107" i="26" a="1"/>
  <c r="AA47" i="1" a="1"/>
  <c r="BY44" i="1" a="1"/>
  <c r="CA105" i="26" a="1"/>
  <c r="BZ45" i="1" a="1"/>
  <c r="CA104" i="26" a="1"/>
  <c r="AA107" i="26" a="1"/>
  <c r="CD105" i="26" a="1"/>
  <c r="BW45" i="1" a="1"/>
  <c r="BX104" i="26" a="1"/>
  <c r="BY105" i="26" a="1"/>
  <c r="CD103" i="26" a="1"/>
  <c r="CG104" i="26" a="1"/>
  <c r="CF44" i="1" a="1"/>
  <c r="Z107" i="26" a="1"/>
  <c r="CA43" i="1" a="1"/>
  <c r="BU105" i="26" a="1"/>
  <c r="BV43" i="1" a="1"/>
  <c r="BW44" i="1" a="1"/>
  <c r="BR104" i="26" a="1"/>
  <c r="CC44" i="1" a="1"/>
  <c r="AC107" i="26" a="1"/>
  <c r="CC103" i="26" a="1"/>
  <c r="Z47" i="1" a="1"/>
  <c r="AF107" i="26" a="1"/>
  <c r="AB47" i="1" a="1"/>
  <c r="BX45" i="1" a="1"/>
  <c r="CD104" i="26" a="1"/>
  <c r="CG45" i="1" a="1"/>
  <c r="BZ105" i="26" a="1"/>
  <c r="BT105" i="26" a="1"/>
  <c r="CD43" i="1" a="1"/>
  <c r="BQ45" i="1" a="1"/>
  <c r="BY45" i="1" a="1"/>
  <c r="BP104" i="26" a="1"/>
  <c r="BZ104" i="26" a="1"/>
  <c r="CB105" i="26" a="1"/>
  <c r="BU45" i="1" a="1"/>
  <c r="BT104" i="26" a="1"/>
  <c r="BS105" i="26" a="1"/>
  <c r="BZ103" i="26" a="1"/>
  <c r="BQ104" i="26" a="1"/>
  <c r="BV44" i="1" a="1"/>
  <c r="BS104" i="26" a="1"/>
  <c r="BU103" i="26" a="1"/>
  <c r="BR103" i="26" a="1"/>
  <c r="BU44" i="1" a="1"/>
  <c r="BW105" i="26" a="1"/>
  <c r="BP105" i="26" a="1"/>
  <c r="BR43" i="1" a="1"/>
  <c r="BW104" i="26" a="1"/>
  <c r="BT44" i="1" a="1"/>
  <c r="BP43" i="1" a="1"/>
  <c r="CE105" i="26" a="1"/>
  <c r="BZ43" i="1" a="1"/>
  <c r="CG105" i="26" a="1"/>
  <c r="BQ44" i="1" a="1"/>
  <c r="BQ105" i="26" l="1"/>
  <c r="BV104" i="26"/>
  <c r="BY103" i="26"/>
  <c r="CE103" i="26"/>
  <c r="BR104" i="26"/>
  <c r="BY104" i="26"/>
  <c r="CR103" i="26"/>
  <c r="CC104" i="26"/>
  <c r="BU105" i="26"/>
  <c r="BR103" i="26"/>
  <c r="BT104" i="26"/>
  <c r="BU103" i="26"/>
  <c r="CE105" i="26"/>
  <c r="BV105" i="26"/>
  <c r="AQ107" i="26"/>
  <c r="AK107" i="26"/>
  <c r="CA103" i="26"/>
  <c r="CB104" i="26"/>
  <c r="CD104" i="26"/>
  <c r="CB103" i="26"/>
  <c r="BY105" i="26"/>
  <c r="CC105" i="26"/>
  <c r="BX105" i="26"/>
  <c r="BX104" i="26"/>
  <c r="CC103" i="26"/>
  <c r="AF107" i="26"/>
  <c r="BZ105" i="26"/>
  <c r="CA105" i="26"/>
  <c r="CF105" i="26"/>
  <c r="BR105" i="26"/>
  <c r="BU104" i="26"/>
  <c r="AA107" i="26"/>
  <c r="AJ107" i="26"/>
  <c r="Z107" i="26"/>
  <c r="BP104" i="26"/>
  <c r="BS104" i="26"/>
  <c r="AO107" i="26"/>
  <c r="CD105" i="26"/>
  <c r="BW103" i="26"/>
  <c r="BX103" i="26"/>
  <c r="CD103" i="26"/>
  <c r="AE107" i="26"/>
  <c r="AN107" i="26"/>
  <c r="AD107" i="26"/>
  <c r="CA104" i="26"/>
  <c r="BS105" i="26"/>
  <c r="CG103" i="26"/>
  <c r="BV103" i="26"/>
  <c r="CF104" i="26"/>
  <c r="CE104" i="26"/>
  <c r="AH107" i="26"/>
  <c r="BP103" i="26"/>
  <c r="BP105" i="26"/>
  <c r="BT105" i="26"/>
  <c r="CF103" i="26"/>
  <c r="BT103" i="26"/>
  <c r="BS103" i="26"/>
  <c r="CG104" i="26"/>
  <c r="AI107" i="26"/>
  <c r="AC107" i="26"/>
  <c r="AL107" i="26"/>
  <c r="BQ103" i="26"/>
  <c r="BZ104" i="26"/>
  <c r="AB107" i="26"/>
  <c r="CB105" i="26"/>
  <c r="BW104" i="26"/>
  <c r="BQ104" i="26"/>
  <c r="BZ103" i="26"/>
  <c r="CG105" i="26"/>
  <c r="BW105" i="26"/>
  <c r="AM107" i="26"/>
  <c r="AG107" i="26"/>
  <c r="AP107" i="26"/>
  <c r="AR108" i="26"/>
  <c r="AS108" i="26" s="1"/>
  <c r="BN108" i="26"/>
  <c r="W109" i="26"/>
  <c r="CO106" i="26"/>
  <c r="BT45" i="1"/>
  <c r="CR43" i="1"/>
  <c r="CA43" i="1"/>
  <c r="BX44" i="1"/>
  <c r="BY43" i="1"/>
  <c r="CF44" i="1"/>
  <c r="BV45" i="1"/>
  <c r="CE44" i="1"/>
  <c r="CC44" i="1"/>
  <c r="CA44" i="1"/>
  <c r="CC43" i="1"/>
  <c r="CB44" i="1"/>
  <c r="AN16" i="1"/>
  <c r="BZ43" i="1"/>
  <c r="BZ45" i="1"/>
  <c r="BX45" i="1"/>
  <c r="BR43" i="1"/>
  <c r="CD43" i="1"/>
  <c r="BU44" i="1"/>
  <c r="CA45" i="1"/>
  <c r="CG45" i="1"/>
  <c r="BU45" i="1"/>
  <c r="BP43" i="1"/>
  <c r="BQ43" i="1"/>
  <c r="BR45" i="1"/>
  <c r="CB45" i="1"/>
  <c r="BP44" i="1"/>
  <c r="CD44" i="1"/>
  <c r="BW43" i="1"/>
  <c r="CE43" i="1"/>
  <c r="CE45" i="1"/>
  <c r="BS45" i="1"/>
  <c r="CD45" i="1"/>
  <c r="BY44" i="1"/>
  <c r="CG43" i="1"/>
  <c r="CB43" i="1"/>
  <c r="CF43" i="1"/>
  <c r="CC45" i="1"/>
  <c r="BR44" i="1"/>
  <c r="AH47" i="1"/>
  <c r="AF47" i="1"/>
  <c r="AB47" i="1"/>
  <c r="AJ47" i="1"/>
  <c r="AG47" i="1"/>
  <c r="AI47" i="1"/>
  <c r="AQ47" i="1"/>
  <c r="AE47" i="1"/>
  <c r="AL47" i="1"/>
  <c r="AP47" i="1"/>
  <c r="Z47" i="1"/>
  <c r="AC47" i="1"/>
  <c r="AD47" i="1"/>
  <c r="AA47" i="1"/>
  <c r="AM47" i="1"/>
  <c r="AK47" i="1"/>
  <c r="AO47" i="1"/>
  <c r="AN47" i="1"/>
  <c r="CF45" i="1"/>
  <c r="BU43" i="1"/>
  <c r="BS44" i="1"/>
  <c r="BX43" i="1"/>
  <c r="BW45" i="1"/>
  <c r="BV43" i="1"/>
  <c r="BT43" i="1"/>
  <c r="BZ44" i="1"/>
  <c r="BW44" i="1"/>
  <c r="CG44" i="1"/>
  <c r="BS43" i="1"/>
  <c r="BP45" i="1"/>
  <c r="BT44" i="1"/>
  <c r="BY45" i="1"/>
  <c r="BQ44" i="1"/>
  <c r="BV44" i="1"/>
  <c r="BQ45" i="1"/>
  <c r="AR47" i="1"/>
  <c r="AS47" i="1" s="1"/>
  <c r="BN47" i="1"/>
  <c r="W48" i="1"/>
  <c r="AS46" i="1"/>
  <c r="CI46" i="1" s="1"/>
  <c r="CH46" i="1"/>
  <c r="AH108" i="26" a="1"/>
  <c r="AQ108" i="26" a="1"/>
  <c r="AG48" i="1" a="1"/>
  <c r="AI108" i="26" a="1"/>
  <c r="AO108" i="26" a="1"/>
  <c r="AC48" i="1" a="1"/>
  <c r="AF108" i="26" a="1"/>
  <c r="AM48" i="1" a="1"/>
  <c r="AA48" i="1" a="1"/>
  <c r="AI48" i="1" a="1"/>
  <c r="AJ108" i="26" a="1"/>
  <c r="AK48" i="1" a="1"/>
  <c r="AB48" i="1" a="1"/>
  <c r="Z108" i="26" a="1"/>
  <c r="AM108" i="26" a="1"/>
  <c r="AE108" i="26" a="1"/>
  <c r="AJ48" i="1" a="1"/>
  <c r="AA108" i="26" a="1"/>
  <c r="AK108" i="26" a="1"/>
  <c r="AE48" i="1" a="1"/>
  <c r="AD48" i="1" a="1"/>
  <c r="AP108" i="26" a="1"/>
  <c r="AP48" i="1" a="1"/>
  <c r="AG108" i="26" a="1"/>
  <c r="AF48" i="1" a="1"/>
  <c r="AN108" i="26" a="1"/>
  <c r="AD108" i="26" a="1"/>
  <c r="AL108" i="26" a="1"/>
  <c r="AH48" i="1" a="1"/>
  <c r="AC108" i="26" a="1"/>
  <c r="AL48" i="1" a="1"/>
  <c r="Z48" i="1" a="1"/>
  <c r="AB108" i="26" a="1"/>
  <c r="AQ48" i="1" a="1"/>
  <c r="AO48" i="1" a="1"/>
  <c r="AN48" i="1" a="1"/>
  <c r="AL108" i="26" l="1"/>
  <c r="AK108" i="26"/>
  <c r="AO108" i="26"/>
  <c r="AF108" i="26"/>
  <c r="AA108" i="26"/>
  <c r="AJ108" i="26"/>
  <c r="AP108" i="26"/>
  <c r="AE108" i="26"/>
  <c r="AN108" i="26"/>
  <c r="AB108" i="26"/>
  <c r="Z108" i="26"/>
  <c r="AI108" i="26"/>
  <c r="AD108" i="26"/>
  <c r="AM108" i="26"/>
  <c r="AC108" i="26"/>
  <c r="AH108" i="26"/>
  <c r="AQ108" i="26"/>
  <c r="AG108" i="26"/>
  <c r="AR109" i="26"/>
  <c r="W110" i="26"/>
  <c r="BN109" i="26"/>
  <c r="CL103" i="26"/>
  <c r="CM103" i="26" s="1"/>
  <c r="AH48" i="1"/>
  <c r="AJ48" i="1"/>
  <c r="AO48" i="1"/>
  <c r="AA48" i="1"/>
  <c r="AK48" i="1"/>
  <c r="AQ48" i="1"/>
  <c r="Z48" i="1"/>
  <c r="AF48" i="1"/>
  <c r="AL48" i="1"/>
  <c r="AM48" i="1"/>
  <c r="AD48" i="1"/>
  <c r="AB48" i="1"/>
  <c r="AC48" i="1"/>
  <c r="AG48" i="1"/>
  <c r="AN48" i="1"/>
  <c r="AP48" i="1"/>
  <c r="AI48" i="1"/>
  <c r="AE48" i="1"/>
  <c r="CO46" i="1"/>
  <c r="CL43" i="1"/>
  <c r="CM43" i="1" s="1"/>
  <c r="AR48" i="1"/>
  <c r="AS48" i="1" s="1"/>
  <c r="BN48" i="1"/>
  <c r="W49" i="1"/>
  <c r="AI49" i="1" a="1"/>
  <c r="AE109" i="26" a="1"/>
  <c r="AK49" i="1" a="1"/>
  <c r="AG49" i="1" a="1"/>
  <c r="AF109" i="26" a="1"/>
  <c r="AN49" i="1" a="1"/>
  <c r="AF49" i="1" a="1"/>
  <c r="AC109" i="26" a="1"/>
  <c r="AD109" i="26" a="1"/>
  <c r="AH109" i="26" a="1"/>
  <c r="AO49" i="1" a="1"/>
  <c r="AB109" i="26" a="1"/>
  <c r="AC49" i="1" a="1"/>
  <c r="AH16" i="1" a="1"/>
  <c r="AD49" i="1" a="1"/>
  <c r="AA109" i="26" a="1"/>
  <c r="AM109" i="26" a="1"/>
  <c r="AP109" i="26" a="1"/>
  <c r="AJ109" i="26" a="1"/>
  <c r="AM49" i="1" a="1"/>
  <c r="AL109" i="26" a="1"/>
  <c r="AI109" i="26" a="1"/>
  <c r="AQ49" i="1" a="1"/>
  <c r="AQ109" i="26" a="1"/>
  <c r="AH49" i="1" a="1"/>
  <c r="AB49" i="1" a="1"/>
  <c r="AE49" i="1" a="1"/>
  <c r="AO109" i="26" a="1"/>
  <c r="AL49" i="1" a="1"/>
  <c r="AP49" i="1" a="1"/>
  <c r="AG109" i="26" a="1"/>
  <c r="AJ49" i="1" a="1"/>
  <c r="AN109" i="26" a="1"/>
  <c r="AK109" i="26" a="1"/>
  <c r="AA49" i="1" a="1"/>
  <c r="Z49" i="1" a="1"/>
  <c r="Z109" i="26" a="1"/>
  <c r="AZ107" i="26" l="1"/>
  <c r="CP106" i="26"/>
  <c r="AY108" i="26"/>
  <c r="BG107" i="26"/>
  <c r="BB107" i="26"/>
  <c r="BL108" i="26"/>
  <c r="AK109" i="26"/>
  <c r="AE109" i="26"/>
  <c r="AJ109" i="26"/>
  <c r="AO109" i="26"/>
  <c r="Z109" i="26"/>
  <c r="AM109" i="26"/>
  <c r="AI109" i="26"/>
  <c r="AN109" i="26"/>
  <c r="AD109" i="26"/>
  <c r="AQ109" i="26"/>
  <c r="AH109" i="26"/>
  <c r="AL109" i="26"/>
  <c r="AC109" i="26"/>
  <c r="AP109" i="26"/>
  <c r="AB109" i="26"/>
  <c r="AG109" i="26"/>
  <c r="AA109" i="26"/>
  <c r="AF109" i="26"/>
  <c r="BF106" i="26"/>
  <c r="BD108" i="26"/>
  <c r="BA108" i="26"/>
  <c r="AS109" i="26"/>
  <c r="CI109" i="26" s="1"/>
  <c r="CH109" i="26"/>
  <c r="BI108" i="26"/>
  <c r="BF108" i="26"/>
  <c r="AV107" i="26"/>
  <c r="AW107" i="26"/>
  <c r="BA107" i="26"/>
  <c r="AY107" i="26"/>
  <c r="BM107" i="26"/>
  <c r="AZ108" i="26"/>
  <c r="AW108" i="26"/>
  <c r="AX107" i="26"/>
  <c r="BI106" i="26"/>
  <c r="BK107" i="26"/>
  <c r="BI107" i="26"/>
  <c r="BE108" i="26"/>
  <c r="BB108" i="26"/>
  <c r="BC107" i="26"/>
  <c r="BJ107" i="26"/>
  <c r="BH107" i="26"/>
  <c r="W111" i="26"/>
  <c r="AR110" i="26"/>
  <c r="AS110" i="26" s="1"/>
  <c r="BN110" i="26"/>
  <c r="AY106" i="26"/>
  <c r="AV108" i="26"/>
  <c r="CQ106" i="26"/>
  <c r="BK106" i="26"/>
  <c r="BB106" i="26"/>
  <c r="BJ106" i="26"/>
  <c r="AZ106" i="26"/>
  <c r="BG106" i="26"/>
  <c r="AW106" i="26"/>
  <c r="AX106" i="26"/>
  <c r="BL106" i="26"/>
  <c r="AV106" i="26"/>
  <c r="BE106" i="26"/>
  <c r="BD106" i="26"/>
  <c r="BC106" i="26"/>
  <c r="BM106" i="26"/>
  <c r="BH106" i="26"/>
  <c r="BA106" i="26"/>
  <c r="BK108" i="26"/>
  <c r="BF107" i="26"/>
  <c r="BD107" i="26"/>
  <c r="BC108" i="26"/>
  <c r="AX108" i="26"/>
  <c r="BG108" i="26"/>
  <c r="BL107" i="26"/>
  <c r="BE107" i="26"/>
  <c r="BM108" i="26"/>
  <c r="BJ108" i="26"/>
  <c r="BH108" i="26"/>
  <c r="AZ46" i="1"/>
  <c r="BJ48" i="1"/>
  <c r="AW46" i="1"/>
  <c r="BL48" i="1"/>
  <c r="BA47" i="1"/>
  <c r="CP46" i="1"/>
  <c r="AY46" i="1"/>
  <c r="BB46" i="1"/>
  <c r="BG47" i="1"/>
  <c r="BI46" i="1"/>
  <c r="BG46" i="1"/>
  <c r="BJ47" i="1"/>
  <c r="BE46" i="1"/>
  <c r="BE47" i="1"/>
  <c r="BH46" i="1"/>
  <c r="BK47" i="1"/>
  <c r="BD47" i="1"/>
  <c r="BD46" i="1"/>
  <c r="BA46" i="1"/>
  <c r="AV47" i="1"/>
  <c r="AW47" i="1"/>
  <c r="BH47" i="1"/>
  <c r="BL46" i="1"/>
  <c r="AH16" i="1"/>
  <c r="BD16" i="1" s="1"/>
  <c r="AB49" i="1"/>
  <c r="AE49" i="1"/>
  <c r="AO49" i="1"/>
  <c r="AC49" i="1"/>
  <c r="AD49" i="1"/>
  <c r="AI49" i="1"/>
  <c r="AN49" i="1"/>
  <c r="AF49" i="1"/>
  <c r="AK49" i="1"/>
  <c r="AM49" i="1"/>
  <c r="AQ49" i="1"/>
  <c r="AJ49" i="1"/>
  <c r="AP49" i="1"/>
  <c r="AL49" i="1"/>
  <c r="AG49" i="1"/>
  <c r="Z49" i="1"/>
  <c r="AH49" i="1"/>
  <c r="AA49" i="1"/>
  <c r="BB48" i="1"/>
  <c r="AV48" i="1"/>
  <c r="BC46" i="1"/>
  <c r="AX46" i="1"/>
  <c r="BK46" i="1"/>
  <c r="CQ46" i="1"/>
  <c r="BJ46" i="1"/>
  <c r="BM46" i="1"/>
  <c r="BF46" i="1"/>
  <c r="BC48" i="1"/>
  <c r="BM48" i="1"/>
  <c r="AZ47" i="1"/>
  <c r="AY48" i="1"/>
  <c r="BG48" i="1"/>
  <c r="AY47" i="1"/>
  <c r="AX48" i="1"/>
  <c r="AW48" i="1"/>
  <c r="AV46" i="1"/>
  <c r="BB47" i="1"/>
  <c r="BC47" i="1"/>
  <c r="AZ48" i="1"/>
  <c r="BK48" i="1"/>
  <c r="BM47" i="1"/>
  <c r="AX47" i="1"/>
  <c r="BL47" i="1"/>
  <c r="BA48" i="1"/>
  <c r="BI48" i="1"/>
  <c r="BF48" i="1"/>
  <c r="BN49" i="1"/>
  <c r="AR49" i="1"/>
  <c r="W50" i="1"/>
  <c r="BI47" i="1"/>
  <c r="BF47" i="1"/>
  <c r="BE48" i="1"/>
  <c r="BH48" i="1"/>
  <c r="BD48" i="1"/>
  <c r="BV47" i="1" a="1"/>
  <c r="AB110" i="26" a="1"/>
  <c r="BU107" i="26" a="1"/>
  <c r="CC47" i="1" a="1"/>
  <c r="AA110" i="26" a="1"/>
  <c r="BP47" i="1" a="1"/>
  <c r="BU47" i="1" a="1"/>
  <c r="CB47" i="1" a="1"/>
  <c r="BX48" i="1" a="1"/>
  <c r="AH110" i="26" a="1"/>
  <c r="CG107" i="26" a="1"/>
  <c r="AD110" i="26" a="1"/>
  <c r="BU108" i="26" a="1"/>
  <c r="CC106" i="26" a="1"/>
  <c r="BX47" i="1" a="1"/>
  <c r="BQ48" i="1" a="1"/>
  <c r="CD46" i="1" a="1"/>
  <c r="AN110" i="26" a="1"/>
  <c r="BY46" i="1" a="1"/>
  <c r="BR108" i="26" a="1"/>
  <c r="AJ50" i="1" a="1"/>
  <c r="BW46" i="1" a="1"/>
  <c r="AG50" i="1" a="1"/>
  <c r="BQ46" i="1" a="1"/>
  <c r="CF46" i="1" a="1"/>
  <c r="BP106" i="26" a="1"/>
  <c r="AK50" i="1" a="1"/>
  <c r="BP108" i="26" a="1"/>
  <c r="BY106" i="26" a="1"/>
  <c r="BW107" i="26" a="1"/>
  <c r="BV107" i="26" a="1"/>
  <c r="AE50" i="1" a="1"/>
  <c r="AP50" i="1" a="1"/>
  <c r="BX108" i="26" a="1"/>
  <c r="AB50" i="1" a="1"/>
  <c r="BS107" i="26" a="1"/>
  <c r="BW106" i="26" a="1"/>
  <c r="BT107" i="26" a="1"/>
  <c r="AO110" i="26" a="1"/>
  <c r="CA108" i="26" a="1"/>
  <c r="BS106" i="26" a="1"/>
  <c r="BY48" i="1" a="1"/>
  <c r="BT108" i="26" a="1"/>
  <c r="BY107" i="26" a="1"/>
  <c r="AO50" i="1" a="1"/>
  <c r="BS46" i="1" a="1"/>
  <c r="CB48" i="1" a="1"/>
  <c r="BQ107" i="26" a="1"/>
  <c r="BS47" i="1" a="1"/>
  <c r="BW108" i="26" a="1"/>
  <c r="BZ48" i="1" a="1"/>
  <c r="CE107" i="26" a="1"/>
  <c r="BZ46" i="1" a="1"/>
  <c r="CG47" i="1" a="1"/>
  <c r="CG48" i="1" a="1"/>
  <c r="BU46" i="1" a="1"/>
  <c r="BR48" i="1" a="1"/>
  <c r="AM110" i="26" a="1"/>
  <c r="AE110" i="26" a="1"/>
  <c r="CA46" i="1" a="1"/>
  <c r="CG46" i="1" a="1"/>
  <c r="CF48" i="1" a="1"/>
  <c r="CG108" i="26" a="1"/>
  <c r="Z50" i="1" a="1"/>
  <c r="BY108" i="26" a="1"/>
  <c r="BS48" i="1" a="1"/>
  <c r="CF107" i="26" a="1"/>
  <c r="AC50" i="1" a="1"/>
  <c r="CB46" i="1" a="1"/>
  <c r="CA47" i="1" a="1"/>
  <c r="AC110" i="26" a="1"/>
  <c r="CF47" i="1" a="1"/>
  <c r="BQ106" i="26" a="1"/>
  <c r="BX106" i="26" a="1"/>
  <c r="CF106" i="26" a="1"/>
  <c r="AH50" i="1" a="1"/>
  <c r="BR46" i="1" a="1"/>
  <c r="CD48" i="1" a="1"/>
  <c r="CA106" i="26" a="1"/>
  <c r="Z110" i="26" a="1"/>
  <c r="AK110" i="26" a="1"/>
  <c r="BZ106" i="26" a="1"/>
  <c r="AL110" i="26" a="1"/>
  <c r="AF50" i="1" a="1"/>
  <c r="BW48" i="1" a="1"/>
  <c r="BV48" i="1" a="1"/>
  <c r="CD106" i="26" a="1"/>
  <c r="AL50" i="1" a="1"/>
  <c r="BP46" i="1" a="1"/>
  <c r="AA50" i="1" a="1"/>
  <c r="BR47" i="1" a="1"/>
  <c r="AQ50" i="1" a="1"/>
  <c r="BX46" i="1" a="1"/>
  <c r="AQ110" i="26" a="1"/>
  <c r="AN50" i="1" a="1"/>
  <c r="AG110" i="26" a="1"/>
  <c r="CC48" i="1" a="1"/>
  <c r="CG106" i="26" a="1"/>
  <c r="CB106" i="26" a="1"/>
  <c r="BQ47" i="1" a="1"/>
  <c r="AM50" i="1" a="1"/>
  <c r="BS108" i="26" a="1"/>
  <c r="BU48" i="1" a="1"/>
  <c r="CA107" i="26" a="1"/>
  <c r="BY47" i="1" a="1"/>
  <c r="AP110" i="26" a="1"/>
  <c r="CE108" i="26" a="1"/>
  <c r="BR106" i="26" a="1"/>
  <c r="BP48" i="1" a="1"/>
  <c r="AD50" i="1" a="1"/>
  <c r="BT106" i="26" a="1"/>
  <c r="BV108" i="26" a="1"/>
  <c r="BW47" i="1" a="1"/>
  <c r="BP107" i="26" a="1"/>
  <c r="AI110" i="26" a="1"/>
  <c r="BT46" i="1" a="1"/>
  <c r="BU106" i="26" a="1"/>
  <c r="BZ47" i="1" a="1"/>
  <c r="CC107" i="26" a="1"/>
  <c r="AJ110" i="26" a="1"/>
  <c r="CC46" i="1" a="1"/>
  <c r="CD47" i="1" a="1"/>
  <c r="BQ108" i="26" a="1"/>
  <c r="AI50" i="1" a="1"/>
  <c r="AF110" i="26" a="1"/>
  <c r="CF108" i="26" a="1"/>
  <c r="BZ107" i="26" a="1"/>
  <c r="CE46" i="1" a="1"/>
  <c r="BV106" i="26" a="1"/>
  <c r="BT47" i="1" a="1"/>
  <c r="CD108" i="26" a="1"/>
  <c r="BX107" i="26" a="1"/>
  <c r="CE48" i="1" a="1"/>
  <c r="CE106" i="26" a="1"/>
  <c r="CB108" i="26" a="1"/>
  <c r="CD107" i="26" a="1"/>
  <c r="BR107" i="26" a="1"/>
  <c r="CE47" i="1" a="1"/>
  <c r="CC108" i="26" a="1"/>
  <c r="BZ108" i="26" a="1"/>
  <c r="CB107" i="26" a="1"/>
  <c r="BX16" i="1" a="1"/>
  <c r="BT48" i="1" a="1"/>
  <c r="BV46" i="1" a="1"/>
  <c r="CA48" i="1" a="1"/>
  <c r="CR106" i="26" l="1"/>
  <c r="BT107" i="26"/>
  <c r="BS108" i="26"/>
  <c r="BV107" i="26"/>
  <c r="CA107" i="26"/>
  <c r="CF108" i="26"/>
  <c r="CG108" i="26"/>
  <c r="CE108" i="26"/>
  <c r="CF106" i="26"/>
  <c r="AK110" i="26"/>
  <c r="CB107" i="26"/>
  <c r="BR107" i="26"/>
  <c r="BZ108" i="26"/>
  <c r="BZ106" i="26"/>
  <c r="BU106" i="26"/>
  <c r="BQ108" i="26"/>
  <c r="CF107" i="26"/>
  <c r="CB106" i="26"/>
  <c r="BQ106" i="26"/>
  <c r="BS106" i="26"/>
  <c r="AF110" i="26"/>
  <c r="BW107" i="26"/>
  <c r="BT108" i="26"/>
  <c r="BR106" i="26"/>
  <c r="CA108" i="26"/>
  <c r="CG106" i="26"/>
  <c r="CA106" i="26"/>
  <c r="AA110" i="26"/>
  <c r="AJ110" i="26"/>
  <c r="Z110" i="26"/>
  <c r="BV108" i="26"/>
  <c r="CG107" i="26"/>
  <c r="BY107" i="26"/>
  <c r="AB110" i="26"/>
  <c r="BR108" i="26"/>
  <c r="BW106" i="26"/>
  <c r="BT106" i="26"/>
  <c r="AE110" i="26"/>
  <c r="AN110" i="26"/>
  <c r="AD110" i="26"/>
  <c r="BY108" i="26"/>
  <c r="BS107" i="26"/>
  <c r="CC108" i="26"/>
  <c r="BW108" i="26"/>
  <c r="BX106" i="26"/>
  <c r="CD106" i="26"/>
  <c r="AI110" i="26"/>
  <c r="AH110" i="26"/>
  <c r="CC107" i="26"/>
  <c r="BU107" i="26"/>
  <c r="BP108" i="26"/>
  <c r="AO110" i="26"/>
  <c r="CB108" i="26"/>
  <c r="BX107" i="26"/>
  <c r="BY106" i="26"/>
  <c r="BV106" i="26"/>
  <c r="AM110" i="26"/>
  <c r="AC110" i="26"/>
  <c r="AL110" i="26"/>
  <c r="CE107" i="26"/>
  <c r="BQ107" i="26"/>
  <c r="BU108" i="26"/>
  <c r="CD107" i="26"/>
  <c r="CD108" i="26"/>
  <c r="BZ107" i="26"/>
  <c r="BP106" i="26"/>
  <c r="CE106" i="26"/>
  <c r="AQ110" i="26"/>
  <c r="AG110" i="26"/>
  <c r="AP110" i="26"/>
  <c r="CC106" i="26"/>
  <c r="BP107" i="26"/>
  <c r="BX108" i="26"/>
  <c r="W112" i="26"/>
  <c r="AR111" i="26"/>
  <c r="AS111" i="26" s="1"/>
  <c r="BN111" i="26"/>
  <c r="CO109" i="26"/>
  <c r="BT46" i="1"/>
  <c r="CD48" i="1"/>
  <c r="CF48" i="1"/>
  <c r="BQ46" i="1"/>
  <c r="CR46" i="1"/>
  <c r="BU47" i="1"/>
  <c r="BY46" i="1"/>
  <c r="CD47" i="1"/>
  <c r="CA46" i="1"/>
  <c r="CC46" i="1"/>
  <c r="CA47" i="1"/>
  <c r="BV46" i="1"/>
  <c r="BY47" i="1"/>
  <c r="CB46" i="1"/>
  <c r="BS46" i="1"/>
  <c r="CF46" i="1"/>
  <c r="CB47" i="1"/>
  <c r="BQ47" i="1"/>
  <c r="BP47" i="1"/>
  <c r="BU46" i="1"/>
  <c r="BX46" i="1"/>
  <c r="BX47" i="1"/>
  <c r="CE47" i="1"/>
  <c r="BX16" i="1"/>
  <c r="CG47" i="1"/>
  <c r="BS47" i="1"/>
  <c r="CD46" i="1"/>
  <c r="BT48" i="1"/>
  <c r="BS48" i="1"/>
  <c r="CE46" i="1"/>
  <c r="BZ48" i="1"/>
  <c r="BW47" i="1"/>
  <c r="BT47" i="1"/>
  <c r="BR46" i="1"/>
  <c r="CE48" i="1"/>
  <c r="CC48" i="1"/>
  <c r="BV47" i="1"/>
  <c r="CG48" i="1"/>
  <c r="BW46" i="1"/>
  <c r="AJ50" i="1"/>
  <c r="AC50" i="1"/>
  <c r="AO50" i="1"/>
  <c r="AM50" i="1"/>
  <c r="AB50" i="1"/>
  <c r="AF50" i="1"/>
  <c r="AK50" i="1"/>
  <c r="AE50" i="1"/>
  <c r="AG50" i="1"/>
  <c r="AQ50" i="1"/>
  <c r="AI50" i="1"/>
  <c r="AA50" i="1"/>
  <c r="AN50" i="1"/>
  <c r="AL50" i="1"/>
  <c r="AH50" i="1"/>
  <c r="AD50" i="1"/>
  <c r="Z50" i="1"/>
  <c r="AP50" i="1"/>
  <c r="BX48" i="1"/>
  <c r="BU48" i="1"/>
  <c r="BP46" i="1"/>
  <c r="BW48" i="1"/>
  <c r="BP48" i="1"/>
  <c r="CA48" i="1"/>
  <c r="BY48" i="1"/>
  <c r="CF47" i="1"/>
  <c r="BQ48" i="1"/>
  <c r="BZ46" i="1"/>
  <c r="BV48" i="1"/>
  <c r="CB48" i="1"/>
  <c r="BZ47" i="1"/>
  <c r="CC47" i="1"/>
  <c r="BR47" i="1"/>
  <c r="BR48" i="1"/>
  <c r="CG46" i="1"/>
  <c r="AR50" i="1"/>
  <c r="AS50" i="1" s="1"/>
  <c r="BN50" i="1"/>
  <c r="W51" i="1"/>
  <c r="AS49" i="1"/>
  <c r="CI49" i="1" s="1"/>
  <c r="CH49" i="1"/>
  <c r="AV16" i="1"/>
  <c r="BC16" i="1"/>
  <c r="BG17" i="1"/>
  <c r="AX17" i="1"/>
  <c r="BB18" i="1"/>
  <c r="AZ17" i="1"/>
  <c r="AZ16" i="1"/>
  <c r="AW16" i="1"/>
  <c r="AY16" i="1"/>
  <c r="BH16" i="1"/>
  <c r="AV18" i="1"/>
  <c r="BK18" i="1"/>
  <c r="BH18" i="1"/>
  <c r="BE18" i="1"/>
  <c r="AX16" i="1"/>
  <c r="BI16" i="1"/>
  <c r="BG18" i="1"/>
  <c r="BE17" i="1"/>
  <c r="BC18" i="1"/>
  <c r="BA16" i="1"/>
  <c r="AV17" i="1"/>
  <c r="BL17" i="1"/>
  <c r="BB17" i="1"/>
  <c r="BC17" i="1"/>
  <c r="AY18" i="1"/>
  <c r="BL16" i="1"/>
  <c r="BD17" i="1"/>
  <c r="BI18" i="1"/>
  <c r="BL18" i="1"/>
  <c r="BF17" i="1"/>
  <c r="BF18" i="1"/>
  <c r="BG16" i="1"/>
  <c r="BD18" i="1"/>
  <c r="BK16" i="1"/>
  <c r="BI17" i="1"/>
  <c r="BJ17" i="1"/>
  <c r="BA18" i="1"/>
  <c r="BM18" i="1"/>
  <c r="BM17" i="1"/>
  <c r="BB16" i="1"/>
  <c r="CQ16" i="1"/>
  <c r="BJ18" i="1"/>
  <c r="AW18" i="1"/>
  <c r="AZ18" i="1"/>
  <c r="AW17" i="1"/>
  <c r="BM16" i="1"/>
  <c r="CP16" i="1"/>
  <c r="AX18" i="1"/>
  <c r="BK17" i="1"/>
  <c r="BF16" i="1"/>
  <c r="BE16" i="1"/>
  <c r="BH17" i="1"/>
  <c r="AY17" i="1"/>
  <c r="BA17" i="1"/>
  <c r="BJ16" i="1"/>
  <c r="AN51" i="1" a="1"/>
  <c r="AL51" i="1" a="1"/>
  <c r="BT16" i="1" a="1"/>
  <c r="CG16" i="1" a="1"/>
  <c r="AE51" i="1" a="1"/>
  <c r="AQ51" i="1" a="1"/>
  <c r="AB111" i="26" a="1"/>
  <c r="AJ51" i="1" a="1"/>
  <c r="AC111" i="26" a="1"/>
  <c r="BP16" i="1" a="1"/>
  <c r="BS16" i="1" a="1"/>
  <c r="BZ18" i="1" a="1"/>
  <c r="CF17" i="1" a="1"/>
  <c r="BS17" i="1" a="1"/>
  <c r="AB51" i="1" a="1"/>
  <c r="CD16" i="1" a="1"/>
  <c r="AQ111" i="26" a="1"/>
  <c r="AL111" i="26" a="1"/>
  <c r="BZ17" i="1" a="1"/>
  <c r="CC16" i="1" a="1"/>
  <c r="CA16" i="1" a="1"/>
  <c r="AO111" i="26" a="1"/>
  <c r="AJ111" i="26" a="1"/>
  <c r="CA18" i="1" a="1"/>
  <c r="BZ16" i="1" a="1"/>
  <c r="BT17" i="1" a="1"/>
  <c r="CA17" i="1" a="1"/>
  <c r="BR18" i="1" a="1"/>
  <c r="AO51" i="1" a="1"/>
  <c r="CF16" i="1" a="1"/>
  <c r="BS18" i="1" a="1"/>
  <c r="AI51" i="1" a="1"/>
  <c r="BU18" i="1" a="1"/>
  <c r="Z51" i="1" a="1"/>
  <c r="AF51" i="1" a="1"/>
  <c r="AM111" i="26" a="1"/>
  <c r="BP17" i="1" a="1"/>
  <c r="CD18" i="1" a="1"/>
  <c r="AP51" i="1" a="1"/>
  <c r="BV17" i="1" a="1"/>
  <c r="AK51" i="1" a="1"/>
  <c r="BR16" i="1" a="1"/>
  <c r="AH51" i="1" a="1"/>
  <c r="CB16" i="1" a="1"/>
  <c r="BV16" i="1" a="1"/>
  <c r="BQ17" i="1" a="1"/>
  <c r="AA51" i="1" a="1"/>
  <c r="AI111" i="26" a="1"/>
  <c r="AE111" i="26" a="1"/>
  <c r="BW17" i="1" a="1"/>
  <c r="AG111" i="26" a="1"/>
  <c r="AM51" i="1" a="1"/>
  <c r="CF18" i="1" a="1"/>
  <c r="AC51" i="1" a="1"/>
  <c r="CG17" i="1" a="1"/>
  <c r="AP111" i="26" a="1"/>
  <c r="CB18" i="1" a="1"/>
  <c r="BW16" i="1" a="1"/>
  <c r="AA111" i="26" a="1"/>
  <c r="BY16" i="1" a="1"/>
  <c r="AG51" i="1" a="1"/>
  <c r="CE16" i="1" a="1"/>
  <c r="AN111" i="26" a="1"/>
  <c r="CC18" i="1" a="1"/>
  <c r="AF111" i="26" a="1"/>
  <c r="AK111" i="26" a="1"/>
  <c r="CG18" i="1" a="1"/>
  <c r="AD111" i="26" a="1"/>
  <c r="AD51" i="1" a="1"/>
  <c r="BY18" i="1" a="1"/>
  <c r="BU17" i="1" a="1"/>
  <c r="AH111" i="26" a="1"/>
  <c r="BV18" i="1" a="1"/>
  <c r="BY17" i="1" a="1"/>
  <c r="Z111" i="26" a="1"/>
  <c r="BQ16" i="1" a="1"/>
  <c r="CE17" i="1" a="1"/>
  <c r="BX17" i="1" a="1"/>
  <c r="CC17" i="1" a="1"/>
  <c r="BR17" i="1" a="1"/>
  <c r="CD17" i="1" a="1"/>
  <c r="BX18" i="1" a="1"/>
  <c r="BW18" i="1" a="1"/>
  <c r="BQ18" i="1" a="1"/>
  <c r="CE18" i="1" a="1"/>
  <c r="BT18" i="1" a="1"/>
  <c r="BP18" i="1" a="1"/>
  <c r="BU16" i="1" a="1"/>
  <c r="CB17" i="1" a="1"/>
  <c r="AE111" i="26" l="1"/>
  <c r="AN111" i="26"/>
  <c r="AH111" i="26"/>
  <c r="AI111" i="26"/>
  <c r="AC111" i="26"/>
  <c r="AP111" i="26"/>
  <c r="AM111" i="26"/>
  <c r="AG111" i="26"/>
  <c r="AL111" i="26"/>
  <c r="AQ111" i="26"/>
  <c r="AK111" i="26"/>
  <c r="AB111" i="26"/>
  <c r="AO111" i="26"/>
  <c r="AF111" i="26"/>
  <c r="Z111" i="26"/>
  <c r="AA111" i="26"/>
  <c r="AJ111" i="26"/>
  <c r="AD111" i="26"/>
  <c r="AR112" i="26"/>
  <c r="W113" i="26"/>
  <c r="BN112" i="26"/>
  <c r="CL106" i="26"/>
  <c r="CM106" i="26" s="1"/>
  <c r="CR16" i="1"/>
  <c r="CD17" i="1"/>
  <c r="CC18" i="1"/>
  <c r="BU16" i="1"/>
  <c r="CE18" i="1"/>
  <c r="BR17" i="1"/>
  <c r="CC17" i="1"/>
  <c r="BX17" i="1"/>
  <c r="BW18" i="1"/>
  <c r="BP18" i="1"/>
  <c r="CA17" i="1"/>
  <c r="BT18" i="1"/>
  <c r="BZ16" i="1"/>
  <c r="CD18" i="1"/>
  <c r="CE16" i="1"/>
  <c r="CF16" i="1"/>
  <c r="BY17" i="1"/>
  <c r="CB16" i="1"/>
  <c r="BW16" i="1"/>
  <c r="BY16" i="1"/>
  <c r="CE17" i="1"/>
  <c r="BX18" i="1"/>
  <c r="BS18" i="1"/>
  <c r="CA18" i="1"/>
  <c r="BS16" i="1"/>
  <c r="BP16" i="1"/>
  <c r="CB17" i="1"/>
  <c r="BR18" i="1"/>
  <c r="BV16" i="1"/>
  <c r="CA16" i="1"/>
  <c r="BW17" i="1"/>
  <c r="CC16" i="1"/>
  <c r="BQ16" i="1"/>
  <c r="BQ18" i="1"/>
  <c r="CG17" i="1"/>
  <c r="BZ18" i="1"/>
  <c r="BV17" i="1"/>
  <c r="BR16" i="1"/>
  <c r="BT16" i="1"/>
  <c r="BU17" i="1"/>
  <c r="CG16" i="1"/>
  <c r="CG18" i="1"/>
  <c r="BZ17" i="1"/>
  <c r="CF17" i="1"/>
  <c r="BY18" i="1"/>
  <c r="BT17" i="1"/>
  <c r="AA51" i="1"/>
  <c r="AC51" i="1"/>
  <c r="AJ51" i="1"/>
  <c r="AE51" i="1"/>
  <c r="AF51" i="1"/>
  <c r="AN51" i="1"/>
  <c r="AP51" i="1"/>
  <c r="AM51" i="1"/>
  <c r="AO51" i="1"/>
  <c r="AH51" i="1"/>
  <c r="AG51" i="1"/>
  <c r="AB51" i="1"/>
  <c r="AK51" i="1"/>
  <c r="AL51" i="1"/>
  <c r="AQ51" i="1"/>
  <c r="Z51" i="1"/>
  <c r="AI51" i="1"/>
  <c r="AD51" i="1"/>
  <c r="CD16" i="1"/>
  <c r="BS17" i="1"/>
  <c r="BQ17" i="1"/>
  <c r="BU18" i="1"/>
  <c r="CF18" i="1"/>
  <c r="BP17" i="1"/>
  <c r="CB18" i="1"/>
  <c r="BV18" i="1"/>
  <c r="CL46" i="1"/>
  <c r="CM46" i="1" s="1"/>
  <c r="CO49" i="1"/>
  <c r="BN51" i="1"/>
  <c r="AR51" i="1"/>
  <c r="AS51" i="1" s="1"/>
  <c r="W52" i="1"/>
  <c r="AF52" i="1" a="1"/>
  <c r="AK52" i="1" a="1"/>
  <c r="AP112" i="26" a="1"/>
  <c r="AN112" i="26" a="1"/>
  <c r="AG52" i="1" a="1"/>
  <c r="AE52" i="1" a="1"/>
  <c r="AP52" i="1" a="1"/>
  <c r="AH112" i="26" a="1"/>
  <c r="AC52" i="1" a="1"/>
  <c r="AL52" i="1" a="1"/>
  <c r="AM52" i="1" a="1"/>
  <c r="AQ112" i="26" a="1"/>
  <c r="AB52" i="1" a="1"/>
  <c r="AC112" i="26" a="1"/>
  <c r="AO52" i="1" a="1"/>
  <c r="AF112" i="26" a="1"/>
  <c r="AL112" i="26" a="1"/>
  <c r="AG112" i="26" a="1"/>
  <c r="AO112" i="26" a="1"/>
  <c r="AK112" i="26" a="1"/>
  <c r="AI112" i="26" a="1"/>
  <c r="AM112" i="26" a="1"/>
  <c r="AJ112" i="26" a="1"/>
  <c r="AH52" i="1" a="1"/>
  <c r="AA112" i="26" a="1"/>
  <c r="AD112" i="26" a="1"/>
  <c r="AE112" i="26" a="1"/>
  <c r="AD52" i="1" a="1"/>
  <c r="AJ52" i="1" a="1"/>
  <c r="AA52" i="1" a="1"/>
  <c r="Z52" i="1" a="1"/>
  <c r="AI52" i="1" a="1"/>
  <c r="AB112" i="26" a="1"/>
  <c r="Z112" i="26" a="1"/>
  <c r="AN52" i="1" a="1"/>
  <c r="AQ52" i="1" a="1"/>
  <c r="AY109" i="26" l="1"/>
  <c r="BI111" i="26"/>
  <c r="BJ109" i="26"/>
  <c r="BG109" i="26"/>
  <c r="BA110" i="26"/>
  <c r="BD110" i="26"/>
  <c r="AJ112" i="26"/>
  <c r="AA112" i="26"/>
  <c r="AF112" i="26"/>
  <c r="AI112" i="26"/>
  <c r="AN112" i="26"/>
  <c r="Z112" i="26"/>
  <c r="AM112" i="26"/>
  <c r="AD112" i="26"/>
  <c r="AQ112" i="26"/>
  <c r="AC112" i="26"/>
  <c r="AH112" i="26"/>
  <c r="AG112" i="26"/>
  <c r="AE112" i="26"/>
  <c r="AL112" i="26"/>
  <c r="AK112" i="26"/>
  <c r="AP112" i="26"/>
  <c r="AB112" i="26"/>
  <c r="AO112" i="26"/>
  <c r="AV111" i="26"/>
  <c r="BC109" i="26"/>
  <c r="BF109" i="26"/>
  <c r="AZ110" i="26"/>
  <c r="CQ109" i="26"/>
  <c r="BK109" i="26"/>
  <c r="AX109" i="26"/>
  <c r="AV110" i="26"/>
  <c r="AW111" i="26"/>
  <c r="BC111" i="26"/>
  <c r="AW109" i="26"/>
  <c r="BG110" i="26"/>
  <c r="BH110" i="26"/>
  <c r="AW110" i="26"/>
  <c r="BL110" i="26"/>
  <c r="BB111" i="26"/>
  <c r="BL111" i="26"/>
  <c r="BH109" i="26"/>
  <c r="AX110" i="26"/>
  <c r="AS112" i="26"/>
  <c r="CI112" i="26" s="1"/>
  <c r="CH112" i="26"/>
  <c r="BK110" i="26"/>
  <c r="BD109" i="26"/>
  <c r="BK111" i="26"/>
  <c r="AY111" i="26"/>
  <c r="BJ110" i="26"/>
  <c r="BA109" i="26"/>
  <c r="AY110" i="26"/>
  <c r="BM110" i="26"/>
  <c r="BL109" i="26"/>
  <c r="AX111" i="26"/>
  <c r="BE111" i="26"/>
  <c r="CP109" i="26"/>
  <c r="BB110" i="26"/>
  <c r="BG111" i="26"/>
  <c r="BD111" i="26"/>
  <c r="BF110" i="26"/>
  <c r="AV109" i="26"/>
  <c r="BI110" i="26"/>
  <c r="BE109" i="26"/>
  <c r="BN113" i="26"/>
  <c r="W114" i="26"/>
  <c r="AR113" i="26"/>
  <c r="AS113" i="26" s="1"/>
  <c r="BM109" i="26"/>
  <c r="AZ111" i="26"/>
  <c r="BM111" i="26"/>
  <c r="BJ111" i="26"/>
  <c r="BE110" i="26"/>
  <c r="AZ109" i="26"/>
  <c r="BI109" i="26"/>
  <c r="BB109" i="26"/>
  <c r="BC110" i="26"/>
  <c r="BF111" i="26"/>
  <c r="BH111" i="26"/>
  <c r="BA111" i="26"/>
  <c r="CQ49" i="1"/>
  <c r="BM50" i="1"/>
  <c r="BM49" i="1"/>
  <c r="BG49" i="1"/>
  <c r="BK50" i="1"/>
  <c r="BI50" i="1"/>
  <c r="AV50" i="1"/>
  <c r="AY50" i="1"/>
  <c r="AW50" i="1"/>
  <c r="AX49" i="1"/>
  <c r="BC49" i="1"/>
  <c r="BJ50" i="1"/>
  <c r="BH49" i="1"/>
  <c r="AY49" i="1"/>
  <c r="AN52" i="1"/>
  <c r="AB52" i="1"/>
  <c r="Z52" i="1"/>
  <c r="AE52" i="1"/>
  <c r="AH52" i="1"/>
  <c r="AL52" i="1"/>
  <c r="AQ52" i="1"/>
  <c r="AI52" i="1"/>
  <c r="AO52" i="1"/>
  <c r="AC52" i="1"/>
  <c r="AF52" i="1"/>
  <c r="AA52" i="1"/>
  <c r="AM52" i="1"/>
  <c r="AD52" i="1"/>
  <c r="AJ52" i="1"/>
  <c r="AG52" i="1"/>
  <c r="AP52" i="1"/>
  <c r="AK52" i="1"/>
  <c r="BC51" i="1"/>
  <c r="BF51" i="1"/>
  <c r="AZ51" i="1"/>
  <c r="BD51" i="1"/>
  <c r="AY51" i="1"/>
  <c r="BI49" i="1"/>
  <c r="BG50" i="1"/>
  <c r="BE51" i="1"/>
  <c r="BK51" i="1"/>
  <c r="AW51" i="1"/>
  <c r="AW49" i="1"/>
  <c r="BJ49" i="1"/>
  <c r="BD50" i="1"/>
  <c r="AV51" i="1"/>
  <c r="CP49" i="1"/>
  <c r="BI51" i="1"/>
  <c r="BF49" i="1"/>
  <c r="BD49" i="1"/>
  <c r="BM51" i="1"/>
  <c r="BL51" i="1"/>
  <c r="BL50" i="1"/>
  <c r="BE50" i="1"/>
  <c r="AZ49" i="1"/>
  <c r="BB50" i="1"/>
  <c r="BE49" i="1"/>
  <c r="BH51" i="1"/>
  <c r="BJ51" i="1"/>
  <c r="BF50" i="1"/>
  <c r="AV49" i="1"/>
  <c r="BB49" i="1"/>
  <c r="BK49" i="1"/>
  <c r="BH50" i="1"/>
  <c r="BA50" i="1"/>
  <c r="BG51" i="1"/>
  <c r="BB51" i="1"/>
  <c r="BC50" i="1"/>
  <c r="BN52" i="1"/>
  <c r="AR52" i="1"/>
  <c r="W53" i="1"/>
  <c r="BL49" i="1"/>
  <c r="AX50" i="1"/>
  <c r="BA49" i="1"/>
  <c r="AZ50" i="1"/>
  <c r="AX51" i="1"/>
  <c r="BA51" i="1"/>
  <c r="CL16" i="1"/>
  <c r="CM16" i="1" s="1"/>
  <c r="BV50" i="1" a="1"/>
  <c r="CF49" i="1" a="1"/>
  <c r="AP53" i="1" a="1"/>
  <c r="AB113" i="26" a="1"/>
  <c r="AF113" i="26" a="1"/>
  <c r="AC53" i="1" a="1"/>
  <c r="AE113" i="26" a="1"/>
  <c r="BP111" i="26" a="1"/>
  <c r="AK53" i="1" a="1"/>
  <c r="BQ49" i="1" a="1"/>
  <c r="BZ109" i="26" a="1"/>
  <c r="AL53" i="1" a="1"/>
  <c r="BW111" i="26" a="1"/>
  <c r="BR109" i="26" a="1"/>
  <c r="BQ51" i="1" a="1"/>
  <c r="AO53" i="1" a="1"/>
  <c r="AQ53" i="1" a="1"/>
  <c r="CF111" i="26" a="1"/>
  <c r="BY110" i="26" a="1"/>
  <c r="CC51" i="1" a="1"/>
  <c r="AD53" i="1" a="1"/>
  <c r="CE111" i="26" a="1"/>
  <c r="BP51" i="1" a="1"/>
  <c r="CF109" i="26" a="1"/>
  <c r="BT109" i="26" a="1"/>
  <c r="AI53" i="1" a="1"/>
  <c r="AO113" i="26" a="1"/>
  <c r="AD113" i="26" a="1"/>
  <c r="BP50" i="1" a="1"/>
  <c r="CC110" i="26" a="1"/>
  <c r="CE110" i="26" a="1"/>
  <c r="CA111" i="26" a="1"/>
  <c r="BT50" i="1" a="1"/>
  <c r="CE49" i="1" a="1"/>
  <c r="CD111" i="26" a="1"/>
  <c r="BY51" i="1" a="1"/>
  <c r="BU49" i="1" a="1"/>
  <c r="CA109" i="26" a="1"/>
  <c r="BQ111" i="26" a="1"/>
  <c r="CA50" i="1" a="1"/>
  <c r="AN113" i="26" a="1"/>
  <c r="BS109" i="26" a="1"/>
  <c r="CA49" i="1" a="1"/>
  <c r="BZ51" i="1" a="1"/>
  <c r="Z113" i="26" a="1"/>
  <c r="BS111" i="26" a="1"/>
  <c r="AQ113" i="26" a="1"/>
  <c r="BX109" i="26" a="1"/>
  <c r="BX49" i="1" a="1"/>
  <c r="CG111" i="26" a="1"/>
  <c r="AM53" i="1" a="1"/>
  <c r="AG53" i="1" a="1"/>
  <c r="AC113" i="26" a="1"/>
  <c r="BV109" i="26" a="1"/>
  <c r="CD110" i="26" a="1"/>
  <c r="CC111" i="26" a="1"/>
  <c r="AP113" i="26" a="1"/>
  <c r="CC109" i="26" a="1"/>
  <c r="Z53" i="1" a="1"/>
  <c r="BR111" i="26" a="1"/>
  <c r="BZ50" i="1" a="1"/>
  <c r="BR49" i="1" a="1"/>
  <c r="CB50" i="1" a="1"/>
  <c r="AA113" i="26" a="1"/>
  <c r="BQ50" i="1" a="1"/>
  <c r="AA53" i="1" a="1"/>
  <c r="CE109" i="26" a="1"/>
  <c r="CB51" i="1" a="1"/>
  <c r="BX51" i="1" a="1"/>
  <c r="CA51" i="1" a="1"/>
  <c r="AF53" i="1" a="1"/>
  <c r="BQ109" i="26" a="1"/>
  <c r="CF110" i="26" a="1"/>
  <c r="BV110" i="26" a="1"/>
  <c r="CB109" i="26" a="1"/>
  <c r="AE53" i="1" a="1"/>
  <c r="BU109" i="26" a="1"/>
  <c r="BQ110" i="26" a="1"/>
  <c r="AH113" i="26" a="1"/>
  <c r="AJ53" i="1" a="1"/>
  <c r="AM113" i="26" a="1"/>
  <c r="BT51" i="1" a="1"/>
  <c r="BU111" i="26" a="1"/>
  <c r="AB53" i="1" a="1"/>
  <c r="BW51" i="1" a="1"/>
  <c r="BT49" i="1" a="1"/>
  <c r="CD49" i="1" a="1"/>
  <c r="BR51" i="1" a="1"/>
  <c r="AK113" i="26" a="1"/>
  <c r="BP110" i="26" a="1"/>
  <c r="CB111" i="26" a="1"/>
  <c r="CG50" i="1" a="1"/>
  <c r="BP49" i="1" a="1"/>
  <c r="AG113" i="26" a="1"/>
  <c r="BV51" i="1" a="1"/>
  <c r="BV111" i="26" a="1"/>
  <c r="AJ113" i="26" a="1"/>
  <c r="AI113" i="26" a="1"/>
  <c r="BW109" i="26" a="1"/>
  <c r="AH53" i="1" a="1"/>
  <c r="AN53" i="1" a="1"/>
  <c r="BR110" i="26" a="1"/>
  <c r="BP109" i="26" a="1"/>
  <c r="AL113" i="26" a="1"/>
  <c r="CG51" i="1" a="1"/>
  <c r="BS50" i="1" a="1"/>
  <c r="CG49" i="1" a="1"/>
  <c r="CD109" i="26" a="1"/>
  <c r="CG109" i="26" a="1"/>
  <c r="BW50" i="1" a="1"/>
  <c r="CF50" i="1" a="1"/>
  <c r="BX110" i="26" a="1"/>
  <c r="CD50" i="1" a="1"/>
  <c r="CD51" i="1" a="1"/>
  <c r="BW110" i="26" a="1"/>
  <c r="CF51" i="1" a="1"/>
  <c r="CC50" i="1" a="1"/>
  <c r="BZ110" i="26" a="1"/>
  <c r="BW49" i="1" a="1"/>
  <c r="BT110" i="26" a="1"/>
  <c r="CB49" i="1" a="1"/>
  <c r="BX50" i="1" a="1"/>
  <c r="BU110" i="26" a="1"/>
  <c r="BT111" i="26" a="1"/>
  <c r="CC49" i="1" a="1"/>
  <c r="CA110" i="26" a="1"/>
  <c r="BX111" i="26" a="1"/>
  <c r="CE50" i="1" a="1"/>
  <c r="BU51" i="1" a="1"/>
  <c r="CG110" i="26" a="1"/>
  <c r="BS49" i="1" a="1"/>
  <c r="BV49" i="1" a="1"/>
  <c r="BY49" i="1" a="1"/>
  <c r="BS110" i="26" a="1"/>
  <c r="BS51" i="1" a="1"/>
  <c r="CB110" i="26" a="1"/>
  <c r="BZ111" i="26" a="1"/>
  <c r="BY50" i="1" a="1"/>
  <c r="BY111" i="26" a="1"/>
  <c r="BY109" i="26" a="1"/>
  <c r="CE51" i="1" a="1"/>
  <c r="BU50" i="1" a="1"/>
  <c r="BZ49" i="1" a="1"/>
  <c r="BR50" i="1" a="1"/>
  <c r="BS109" i="26" l="1"/>
  <c r="CC111" i="26"/>
  <c r="BX110" i="26"/>
  <c r="BU110" i="26"/>
  <c r="CA109" i="26"/>
  <c r="CD109" i="26"/>
  <c r="CB111" i="26"/>
  <c r="BY109" i="26"/>
  <c r="CE111" i="26"/>
  <c r="BW110" i="26"/>
  <c r="CG109" i="26"/>
  <c r="AK113" i="26"/>
  <c r="AA113" i="26"/>
  <c r="BP109" i="26"/>
  <c r="CF109" i="26"/>
  <c r="CE110" i="26"/>
  <c r="BV111" i="26"/>
  <c r="BP110" i="26"/>
  <c r="AO113" i="26"/>
  <c r="CF110" i="26"/>
  <c r="CC109" i="26"/>
  <c r="AF113" i="26"/>
  <c r="AI113" i="26"/>
  <c r="BX111" i="26"/>
  <c r="BS110" i="26"/>
  <c r="BQ110" i="26"/>
  <c r="CE109" i="26"/>
  <c r="BV109" i="26"/>
  <c r="AE113" i="26"/>
  <c r="CG110" i="26"/>
  <c r="BT109" i="26"/>
  <c r="AN113" i="26"/>
  <c r="Z113" i="26"/>
  <c r="AM113" i="26"/>
  <c r="CA111" i="26"/>
  <c r="BU109" i="26"/>
  <c r="CB110" i="26"/>
  <c r="AJ113" i="26"/>
  <c r="BR109" i="26"/>
  <c r="BY110" i="26"/>
  <c r="AD113" i="26"/>
  <c r="AQ113" i="26"/>
  <c r="BV110" i="26"/>
  <c r="CD110" i="26"/>
  <c r="CA110" i="26"/>
  <c r="BT110" i="26"/>
  <c r="BZ110" i="26"/>
  <c r="BU111" i="26"/>
  <c r="CD111" i="26"/>
  <c r="AB113" i="26"/>
  <c r="AH113" i="26"/>
  <c r="BS111" i="26"/>
  <c r="BR110" i="26"/>
  <c r="BQ109" i="26"/>
  <c r="BZ109" i="26"/>
  <c r="BW109" i="26"/>
  <c r="CG111" i="26"/>
  <c r="AC113" i="26"/>
  <c r="AL113" i="26"/>
  <c r="BY111" i="26"/>
  <c r="CB109" i="26"/>
  <c r="BW111" i="26"/>
  <c r="BZ111" i="26"/>
  <c r="BT111" i="26"/>
  <c r="AG113" i="26"/>
  <c r="AP113" i="26"/>
  <c r="CC110" i="26"/>
  <c r="BR111" i="26"/>
  <c r="BX109" i="26"/>
  <c r="CF111" i="26"/>
  <c r="BQ111" i="26"/>
  <c r="BP111" i="26"/>
  <c r="W115" i="26"/>
  <c r="AR114" i="26"/>
  <c r="AS114" i="26" s="1"/>
  <c r="BN114" i="26"/>
  <c r="CO112" i="26"/>
  <c r="CR109" i="26"/>
  <c r="CR49" i="1"/>
  <c r="CG50" i="1"/>
  <c r="BQ50" i="1"/>
  <c r="BR49" i="1"/>
  <c r="BS50" i="1"/>
  <c r="BP50" i="1"/>
  <c r="CC50" i="1"/>
  <c r="CE50" i="1"/>
  <c r="CA49" i="1"/>
  <c r="BW49" i="1"/>
  <c r="CG49" i="1"/>
  <c r="BS49" i="1"/>
  <c r="CB49" i="1"/>
  <c r="CD50" i="1"/>
  <c r="BU50" i="1"/>
  <c r="CE51" i="1"/>
  <c r="BS51" i="1"/>
  <c r="CD51" i="1"/>
  <c r="CB51" i="1"/>
  <c r="CF51" i="1"/>
  <c r="BP51" i="1"/>
  <c r="BY51" i="1"/>
  <c r="BX51" i="1"/>
  <c r="CE49" i="1"/>
  <c r="BY49" i="1"/>
  <c r="CG51" i="1"/>
  <c r="BX50" i="1"/>
  <c r="CA50" i="1"/>
  <c r="BT51" i="1"/>
  <c r="AH53" i="1"/>
  <c r="AJ53" i="1"/>
  <c r="AA53" i="1"/>
  <c r="AC53" i="1"/>
  <c r="AQ53" i="1"/>
  <c r="AN53" i="1"/>
  <c r="AE53" i="1"/>
  <c r="AL53" i="1"/>
  <c r="AO53" i="1"/>
  <c r="AK53" i="1"/>
  <c r="AI53" i="1"/>
  <c r="Z53" i="1"/>
  <c r="AG53" i="1"/>
  <c r="AP53" i="1"/>
  <c r="AM53" i="1"/>
  <c r="AB53" i="1"/>
  <c r="AD53" i="1"/>
  <c r="AF53" i="1"/>
  <c r="BV49" i="1"/>
  <c r="BV50" i="1"/>
  <c r="BX49" i="1"/>
  <c r="CD49" i="1"/>
  <c r="CC49" i="1"/>
  <c r="BP49" i="1"/>
  <c r="BT49" i="1"/>
  <c r="BZ49" i="1"/>
  <c r="BQ49" i="1"/>
  <c r="CF49" i="1"/>
  <c r="BU51" i="1"/>
  <c r="BT50" i="1"/>
  <c r="BZ50" i="1"/>
  <c r="BY50" i="1"/>
  <c r="BR51" i="1"/>
  <c r="BU49" i="1"/>
  <c r="BV51" i="1"/>
  <c r="CF50" i="1"/>
  <c r="BZ51" i="1"/>
  <c r="CB50" i="1"/>
  <c r="BW50" i="1"/>
  <c r="BR50" i="1"/>
  <c r="CA51" i="1"/>
  <c r="CC51" i="1"/>
  <c r="BQ51" i="1"/>
  <c r="BW51" i="1"/>
  <c r="AR53" i="1"/>
  <c r="AS53" i="1" s="1"/>
  <c r="BN53" i="1"/>
  <c r="W54" i="1"/>
  <c r="AS52" i="1"/>
  <c r="CI52" i="1" s="1"/>
  <c r="CH52" i="1"/>
  <c r="AE54" i="1" a="1"/>
  <c r="AF114" i="26" a="1"/>
  <c r="AK54" i="1" a="1"/>
  <c r="AG114" i="26" a="1"/>
  <c r="AC114" i="26" a="1"/>
  <c r="AQ54" i="1" a="1"/>
  <c r="AF54" i="1" a="1"/>
  <c r="Z54" i="1" a="1"/>
  <c r="AL114" i="26" a="1"/>
  <c r="AN54" i="1" a="1"/>
  <c r="AA54" i="1" a="1"/>
  <c r="Z114" i="26" a="1"/>
  <c r="AP114" i="26" a="1"/>
  <c r="AB54" i="1" a="1"/>
  <c r="AD54" i="1" a="1"/>
  <c r="AN114" i="26" a="1"/>
  <c r="AJ114" i="26" a="1"/>
  <c r="AH54" i="1" a="1"/>
  <c r="AK114" i="26" a="1"/>
  <c r="AI54" i="1" a="1"/>
  <c r="AG54" i="1" a="1"/>
  <c r="AJ54" i="1" a="1"/>
  <c r="AA114" i="26" a="1"/>
  <c r="AP54" i="1" a="1"/>
  <c r="AC54" i="1" a="1"/>
  <c r="AB114" i="26" a="1"/>
  <c r="AI114" i="26" a="1"/>
  <c r="AE114" i="26" a="1"/>
  <c r="AQ114" i="26" a="1"/>
  <c r="AL54" i="1" a="1"/>
  <c r="AO54" i="1" a="1"/>
  <c r="AM54" i="1" a="1"/>
  <c r="AD114" i="26" a="1"/>
  <c r="AO114" i="26" a="1"/>
  <c r="AM114" i="26" a="1"/>
  <c r="AH114" i="26" a="1"/>
  <c r="AM114" i="26" l="1"/>
  <c r="AC114" i="26"/>
  <c r="AP114" i="26"/>
  <c r="AB114" i="26"/>
  <c r="AO114" i="26"/>
  <c r="AQ114" i="26"/>
  <c r="AF114" i="26"/>
  <c r="Z114" i="26"/>
  <c r="AK114" i="26"/>
  <c r="AA114" i="26"/>
  <c r="AJ114" i="26"/>
  <c r="AD114" i="26"/>
  <c r="AG114" i="26"/>
  <c r="AE114" i="26"/>
  <c r="AN114" i="26"/>
  <c r="AH114" i="26"/>
  <c r="AI114" i="26"/>
  <c r="AL114" i="26"/>
  <c r="AR115" i="26"/>
  <c r="W116" i="26"/>
  <c r="BN115" i="26"/>
  <c r="CL109" i="26"/>
  <c r="CM109" i="26" s="1"/>
  <c r="AP54" i="1"/>
  <c r="AI54" i="1"/>
  <c r="AN54" i="1"/>
  <c r="AJ54" i="1"/>
  <c r="AL54" i="1"/>
  <c r="Z54" i="1"/>
  <c r="AE54" i="1"/>
  <c r="AB54" i="1"/>
  <c r="AA54" i="1"/>
  <c r="AH54" i="1"/>
  <c r="AC54" i="1"/>
  <c r="AD54" i="1"/>
  <c r="AK54" i="1"/>
  <c r="AM54" i="1"/>
  <c r="AF54" i="1"/>
  <c r="AG54" i="1"/>
  <c r="AQ54" i="1"/>
  <c r="AO54" i="1"/>
  <c r="AR54" i="1"/>
  <c r="AS54" i="1" s="1"/>
  <c r="BN54" i="1"/>
  <c r="W55" i="1"/>
  <c r="CL49" i="1"/>
  <c r="CM49" i="1" s="1"/>
  <c r="CO52" i="1"/>
  <c r="AB115" i="26" a="1"/>
  <c r="AH115" i="26" a="1"/>
  <c r="AI55" i="1" a="1"/>
  <c r="Z115" i="26" a="1"/>
  <c r="AP115" i="26" a="1"/>
  <c r="AH55" i="1" a="1"/>
  <c r="AJ55" i="1" a="1"/>
  <c r="AC115" i="26" a="1"/>
  <c r="AI115" i="26" a="1"/>
  <c r="AG115" i="26" a="1"/>
  <c r="AN55" i="1" a="1"/>
  <c r="Z55" i="1" a="1"/>
  <c r="AD115" i="26" a="1"/>
  <c r="AA55" i="1" a="1"/>
  <c r="AK115" i="26" a="1"/>
  <c r="AN115" i="26" a="1"/>
  <c r="AE55" i="1" a="1"/>
  <c r="AQ115" i="26" a="1"/>
  <c r="AO115" i="26" a="1"/>
  <c r="AK55" i="1" a="1"/>
  <c r="AA115" i="26" a="1"/>
  <c r="AM55" i="1" a="1"/>
  <c r="AF115" i="26" a="1"/>
  <c r="AP55" i="1" a="1"/>
  <c r="AQ55" i="1" a="1"/>
  <c r="AO55" i="1" a="1"/>
  <c r="AE115" i="26" a="1"/>
  <c r="AD55" i="1" a="1"/>
  <c r="AB55" i="1" a="1"/>
  <c r="AC55" i="1" a="1"/>
  <c r="AG55" i="1" a="1"/>
  <c r="AJ115" i="26" a="1"/>
  <c r="AL55" i="1" a="1"/>
  <c r="AF55" i="1" a="1"/>
  <c r="AM115" i="26" a="1"/>
  <c r="AL115" i="26" a="1"/>
  <c r="BF112" i="26" l="1"/>
  <c r="BA113" i="26"/>
  <c r="CP112" i="26"/>
  <c r="BJ114" i="26"/>
  <c r="BM112" i="26"/>
  <c r="BB114" i="26"/>
  <c r="Z115" i="26"/>
  <c r="AM115" i="26"/>
  <c r="AH115" i="26"/>
  <c r="AG115" i="26"/>
  <c r="AL115" i="26"/>
  <c r="AK115" i="26"/>
  <c r="AQ115" i="26"/>
  <c r="AP115" i="26"/>
  <c r="AB115" i="26"/>
  <c r="AO115" i="26"/>
  <c r="AC115" i="26"/>
  <c r="AA115" i="26"/>
  <c r="AF115" i="26"/>
  <c r="AD115" i="26"/>
  <c r="AE115" i="26"/>
  <c r="AJ115" i="26"/>
  <c r="AI115" i="26"/>
  <c r="AN115" i="26"/>
  <c r="BA112" i="26"/>
  <c r="BG112" i="26"/>
  <c r="BC112" i="26"/>
  <c r="BG113" i="26"/>
  <c r="CH115" i="26"/>
  <c r="AS115" i="26"/>
  <c r="CI115" i="26" s="1"/>
  <c r="BD114" i="26"/>
  <c r="AV114" i="26"/>
  <c r="BH112" i="26"/>
  <c r="BE112" i="26"/>
  <c r="BJ112" i="26"/>
  <c r="BI112" i="26"/>
  <c r="BL112" i="26"/>
  <c r="BA114" i="26"/>
  <c r="BM114" i="26"/>
  <c r="CQ112" i="26"/>
  <c r="BI113" i="26"/>
  <c r="BK113" i="26"/>
  <c r="BB113" i="26"/>
  <c r="BN116" i="26"/>
  <c r="W117" i="26"/>
  <c r="AR116" i="26"/>
  <c r="AS116" i="26" s="1"/>
  <c r="BC114" i="26"/>
  <c r="BK114" i="26"/>
  <c r="BE113" i="26"/>
  <c r="AV113" i="26"/>
  <c r="BM113" i="26"/>
  <c r="BD113" i="26"/>
  <c r="BF113" i="26"/>
  <c r="AZ114" i="26"/>
  <c r="AX114" i="26"/>
  <c r="AW112" i="26"/>
  <c r="AX113" i="26"/>
  <c r="BH113" i="26"/>
  <c r="AX112" i="26"/>
  <c r="AY112" i="26"/>
  <c r="BF114" i="26"/>
  <c r="BL114" i="26"/>
  <c r="AW113" i="26"/>
  <c r="BC113" i="26"/>
  <c r="AY113" i="26"/>
  <c r="AV112" i="26"/>
  <c r="AZ112" i="26"/>
  <c r="BH114" i="26"/>
  <c r="AW114" i="26"/>
  <c r="AY114" i="26"/>
  <c r="AZ113" i="26"/>
  <c r="BJ113" i="26"/>
  <c r="BK112" i="26"/>
  <c r="BL113" i="26"/>
  <c r="BB112" i="26"/>
  <c r="BD112" i="26"/>
  <c r="BE114" i="26"/>
  <c r="BG114" i="26"/>
  <c r="BI114" i="26"/>
  <c r="BB53" i="1"/>
  <c r="BH52" i="1"/>
  <c r="BH53" i="1"/>
  <c r="AX53" i="1"/>
  <c r="BL53" i="1"/>
  <c r="BG53" i="1"/>
  <c r="AX52" i="1"/>
  <c r="AW53" i="1"/>
  <c r="AY53" i="1"/>
  <c r="BE52" i="1"/>
  <c r="AV53" i="1"/>
  <c r="BE53" i="1"/>
  <c r="BM53" i="1"/>
  <c r="BL52" i="1"/>
  <c r="BI52" i="1"/>
  <c r="BJ53" i="1"/>
  <c r="BF53" i="1"/>
  <c r="BK52" i="1"/>
  <c r="AD55" i="1"/>
  <c r="AL55" i="1"/>
  <c r="AI55" i="1"/>
  <c r="AE55" i="1"/>
  <c r="AG55" i="1"/>
  <c r="AK55" i="1"/>
  <c r="AA55" i="1"/>
  <c r="AJ55" i="1"/>
  <c r="AN55" i="1"/>
  <c r="Z55" i="1"/>
  <c r="AF55" i="1"/>
  <c r="AB55" i="1"/>
  <c r="AH55" i="1"/>
  <c r="AP55" i="1"/>
  <c r="AQ55" i="1"/>
  <c r="AC55" i="1"/>
  <c r="AM55" i="1"/>
  <c r="AO55" i="1"/>
  <c r="BC54" i="1"/>
  <c r="AX54" i="1"/>
  <c r="BB54" i="1"/>
  <c r="BA54" i="1"/>
  <c r="BD53" i="1"/>
  <c r="BI54" i="1"/>
  <c r="AV54" i="1"/>
  <c r="BJ52" i="1"/>
  <c r="BF52" i="1"/>
  <c r="CQ52" i="1"/>
  <c r="AW52" i="1"/>
  <c r="BC52" i="1"/>
  <c r="BD52" i="1"/>
  <c r="BA52" i="1"/>
  <c r="CP52" i="1"/>
  <c r="AZ52" i="1"/>
  <c r="BB52" i="1"/>
  <c r="AV52" i="1"/>
  <c r="BG52" i="1"/>
  <c r="BM52" i="1"/>
  <c r="AY52" i="1"/>
  <c r="BK53" i="1"/>
  <c r="BG54" i="1"/>
  <c r="BH54" i="1"/>
  <c r="AZ53" i="1"/>
  <c r="AZ54" i="1"/>
  <c r="BF54" i="1"/>
  <c r="AY54" i="1"/>
  <c r="BJ54" i="1"/>
  <c r="BA53" i="1"/>
  <c r="BK54" i="1"/>
  <c r="BD54" i="1"/>
  <c r="BE54" i="1"/>
  <c r="BC53" i="1"/>
  <c r="BI53" i="1"/>
  <c r="BN55" i="1"/>
  <c r="AR55" i="1"/>
  <c r="W56" i="1"/>
  <c r="BM54" i="1"/>
  <c r="AW54" i="1"/>
  <c r="BL54" i="1"/>
  <c r="AA116" i="26" a="1"/>
  <c r="BV113" i="26" a="1"/>
  <c r="CA113" i="26" a="1"/>
  <c r="AL56" i="1" a="1"/>
  <c r="CA52" i="1" a="1"/>
  <c r="AA56" i="1" a="1"/>
  <c r="AO56" i="1" a="1"/>
  <c r="BS112" i="26" a="1"/>
  <c r="BY52" i="1" a="1"/>
  <c r="CA114" i="26" a="1"/>
  <c r="AD56" i="1" a="1"/>
  <c r="AG116" i="26" a="1"/>
  <c r="CE53" i="1" a="1"/>
  <c r="CF113" i="26" a="1"/>
  <c r="CD52" i="1" a="1"/>
  <c r="CC52" i="1" a="1"/>
  <c r="AN56" i="1" a="1"/>
  <c r="BV54" i="1" a="1"/>
  <c r="AI116" i="26" a="1"/>
  <c r="AB56" i="1" a="1"/>
  <c r="CB54" i="1" a="1"/>
  <c r="BS113" i="26" a="1"/>
  <c r="BQ52" i="1" a="1"/>
  <c r="BZ114" i="26" a="1"/>
  <c r="BY54" i="1" a="1"/>
  <c r="CE113" i="26" a="1"/>
  <c r="CG53" i="1" a="1"/>
  <c r="BY113" i="26" a="1"/>
  <c r="AF56" i="1" a="1"/>
  <c r="CE112" i="26" a="1"/>
  <c r="AL116" i="26" a="1"/>
  <c r="AM56" i="1" a="1"/>
  <c r="CA112" i="26" a="1"/>
  <c r="Z116" i="26" a="1"/>
  <c r="BR53" i="1" a="1"/>
  <c r="BS114" i="26" a="1"/>
  <c r="AE116" i="26" a="1"/>
  <c r="CF53" i="1" a="1"/>
  <c r="CB114" i="26" a="1"/>
  <c r="BQ54" i="1" a="1"/>
  <c r="BU53" i="1" a="1"/>
  <c r="CB53" i="1" a="1"/>
  <c r="AQ116" i="26" a="1"/>
  <c r="BW112" i="26" a="1"/>
  <c r="CB112" i="26" a="1"/>
  <c r="BZ52" i="1" a="1"/>
  <c r="BX113" i="26" a="1"/>
  <c r="AF116" i="26" a="1"/>
  <c r="AH116" i="26" a="1"/>
  <c r="AI56" i="1" a="1"/>
  <c r="BU114" i="26" a="1"/>
  <c r="AB116" i="26" a="1"/>
  <c r="BU52" i="1" a="1"/>
  <c r="BY53" i="1" a="1"/>
  <c r="BZ112" i="26" a="1"/>
  <c r="AJ56" i="1" a="1"/>
  <c r="CC53" i="1" a="1"/>
  <c r="CC113" i="26" a="1"/>
  <c r="AJ116" i="26" a="1"/>
  <c r="BW54" i="1" a="1"/>
  <c r="BT112" i="26" a="1"/>
  <c r="BP54" i="1" a="1"/>
  <c r="CG54" i="1" a="1"/>
  <c r="BY114" i="26" a="1"/>
  <c r="BR52" i="1" a="1"/>
  <c r="CC114" i="26" a="1"/>
  <c r="BR114" i="26" a="1"/>
  <c r="BP53" i="1" a="1"/>
  <c r="CF52" i="1" a="1"/>
  <c r="CE52" i="1" a="1"/>
  <c r="BW114" i="26" a="1"/>
  <c r="BZ54" i="1" a="1"/>
  <c r="CE54" i="1" a="1"/>
  <c r="BU112" i="26" a="1"/>
  <c r="CC54" i="1" a="1"/>
  <c r="BP112" i="26" a="1"/>
  <c r="CA54" i="1" a="1"/>
  <c r="BT114" i="26" a="1"/>
  <c r="AP56" i="1" a="1"/>
  <c r="CG113" i="26" a="1"/>
  <c r="BT52" i="1" a="1"/>
  <c r="AM116" i="26" a="1"/>
  <c r="BX54" i="1" a="1"/>
  <c r="BR113" i="26" a="1"/>
  <c r="BV52" i="1" a="1"/>
  <c r="AP116" i="26" a="1"/>
  <c r="AN116" i="26" a="1"/>
  <c r="BR54" i="1" a="1"/>
  <c r="AK56" i="1" a="1"/>
  <c r="CD112" i="26" a="1"/>
  <c r="BP52" i="1" a="1"/>
  <c r="AE56" i="1" a="1"/>
  <c r="BV114" i="26" a="1"/>
  <c r="CC112" i="26" a="1"/>
  <c r="CD53" i="1" a="1"/>
  <c r="AC56" i="1" a="1"/>
  <c r="AK116" i="26" a="1"/>
  <c r="Z56" i="1" a="1"/>
  <c r="BV112" i="26" a="1"/>
  <c r="AO116" i="26" a="1"/>
  <c r="BU113" i="26" a="1"/>
  <c r="BR112" i="26" a="1"/>
  <c r="BT53" i="1" a="1"/>
  <c r="BX112" i="26" a="1"/>
  <c r="CF114" i="26" a="1"/>
  <c r="AG56" i="1" a="1"/>
  <c r="AC116" i="26" a="1"/>
  <c r="CB52" i="1" a="1"/>
  <c r="BY112" i="26" a="1"/>
  <c r="CF54" i="1" a="1"/>
  <c r="AQ56" i="1" a="1"/>
  <c r="BP113" i="26" a="1"/>
  <c r="AD116" i="26" a="1"/>
  <c r="AH56" i="1" a="1"/>
  <c r="CD114" i="26" a="1"/>
  <c r="CB113" i="26" a="1"/>
  <c r="CG112" i="26" a="1"/>
  <c r="CA53" i="1" a="1"/>
  <c r="CG114" i="26" a="1"/>
  <c r="BW52" i="1" a="1"/>
  <c r="CE114" i="26" a="1"/>
  <c r="CF112" i="26" a="1"/>
  <c r="BX114" i="26" a="1"/>
  <c r="BQ53" i="1" a="1"/>
  <c r="BP114" i="26" a="1"/>
  <c r="CD113" i="26" a="1"/>
  <c r="BS53" i="1" a="1"/>
  <c r="BW53" i="1" a="1"/>
  <c r="BT113" i="26" a="1"/>
  <c r="BS54" i="1" a="1"/>
  <c r="BV53" i="1" a="1"/>
  <c r="BZ53" i="1" a="1"/>
  <c r="BX53" i="1" a="1"/>
  <c r="CD54" i="1" a="1"/>
  <c r="BQ114" i="26" a="1"/>
  <c r="BU54" i="1" a="1"/>
  <c r="BQ112" i="26" a="1"/>
  <c r="BS52" i="1" a="1"/>
  <c r="BZ113" i="26" a="1"/>
  <c r="BT54" i="1" a="1"/>
  <c r="BQ113" i="26" a="1"/>
  <c r="CG52" i="1" a="1"/>
  <c r="BW113" i="26" a="1"/>
  <c r="BX52" i="1" a="1"/>
  <c r="CR112" i="26" l="1"/>
  <c r="BZ112" i="26"/>
  <c r="BU113" i="26"/>
  <c r="BV114" i="26"/>
  <c r="CG112" i="26"/>
  <c r="CD114" i="26"/>
  <c r="BY114" i="26"/>
  <c r="BQ114" i="26"/>
  <c r="BZ114" i="26"/>
  <c r="BZ113" i="26"/>
  <c r="AF116" i="26"/>
  <c r="AO116" i="26"/>
  <c r="AI116" i="26"/>
  <c r="CG114" i="26"/>
  <c r="BX114" i="26"/>
  <c r="BU112" i="26"/>
  <c r="BS112" i="26"/>
  <c r="BV112" i="26"/>
  <c r="BT112" i="26"/>
  <c r="BR112" i="26"/>
  <c r="CG113" i="26"/>
  <c r="AN116" i="26"/>
  <c r="AD116" i="26"/>
  <c r="AQ116" i="26"/>
  <c r="CF112" i="26"/>
  <c r="BX113" i="26"/>
  <c r="CF113" i="26"/>
  <c r="BP112" i="26"/>
  <c r="CB113" i="26"/>
  <c r="BP113" i="26"/>
  <c r="AH116" i="26"/>
  <c r="CC112" i="26"/>
  <c r="BX112" i="26"/>
  <c r="AJ116" i="26"/>
  <c r="BU114" i="26"/>
  <c r="CE112" i="26"/>
  <c r="BS113" i="26"/>
  <c r="BR113" i="26"/>
  <c r="BY113" i="26"/>
  <c r="AL116" i="26"/>
  <c r="BV113" i="26"/>
  <c r="CD112" i="26"/>
  <c r="AM116" i="26"/>
  <c r="CD113" i="26"/>
  <c r="BW113" i="26"/>
  <c r="BQ112" i="26"/>
  <c r="CE114" i="26"/>
  <c r="AC116" i="26"/>
  <c r="AP116" i="26"/>
  <c r="CE113" i="26"/>
  <c r="BY112" i="26"/>
  <c r="CA113" i="26"/>
  <c r="CC114" i="26"/>
  <c r="BT113" i="26"/>
  <c r="BQ113" i="26"/>
  <c r="BR114" i="26"/>
  <c r="BW114" i="26"/>
  <c r="AG116" i="26"/>
  <c r="AA116" i="26"/>
  <c r="CC113" i="26"/>
  <c r="CB112" i="26"/>
  <c r="BW112" i="26"/>
  <c r="CB114" i="26"/>
  <c r="Z116" i="26"/>
  <c r="CA114" i="26"/>
  <c r="BS114" i="26"/>
  <c r="CF114" i="26"/>
  <c r="BT114" i="26"/>
  <c r="AB116" i="26"/>
  <c r="AK116" i="26"/>
  <c r="AE116" i="26"/>
  <c r="BP114" i="26"/>
  <c r="CA112" i="26"/>
  <c r="CO115" i="26"/>
  <c r="AR117" i="26"/>
  <c r="AS117" i="26" s="1"/>
  <c r="BN117" i="26"/>
  <c r="W118" i="26"/>
  <c r="BV53" i="1"/>
  <c r="CB52" i="1"/>
  <c r="CB53" i="1"/>
  <c r="BR53" i="1"/>
  <c r="CF53" i="1"/>
  <c r="BQ53" i="1"/>
  <c r="BR52" i="1"/>
  <c r="CA53" i="1"/>
  <c r="CR52" i="1"/>
  <c r="CD53" i="1"/>
  <c r="CC52" i="1"/>
  <c r="CF52" i="1"/>
  <c r="CG53" i="1"/>
  <c r="BY53" i="1"/>
  <c r="BP53" i="1"/>
  <c r="CE52" i="1"/>
  <c r="BY52" i="1"/>
  <c r="BZ53" i="1"/>
  <c r="BS53" i="1"/>
  <c r="CG52" i="1"/>
  <c r="BW52" i="1"/>
  <c r="BU54" i="1"/>
  <c r="BZ54" i="1"/>
  <c r="CA52" i="1"/>
  <c r="BQ52" i="1"/>
  <c r="BV54" i="1"/>
  <c r="BS54" i="1"/>
  <c r="BP52" i="1"/>
  <c r="BR54" i="1"/>
  <c r="CC53" i="1"/>
  <c r="BT53" i="1"/>
  <c r="BV52" i="1"/>
  <c r="BZ52" i="1"/>
  <c r="BW54" i="1"/>
  <c r="BT54" i="1"/>
  <c r="BQ54" i="1"/>
  <c r="BX54" i="1"/>
  <c r="CB54" i="1"/>
  <c r="BT52" i="1"/>
  <c r="CD52" i="1"/>
  <c r="CF54" i="1"/>
  <c r="CE54" i="1"/>
  <c r="CA54" i="1"/>
  <c r="BP54" i="1"/>
  <c r="BY54" i="1"/>
  <c r="BU53" i="1"/>
  <c r="CE53" i="1"/>
  <c r="BU52" i="1"/>
  <c r="CC54" i="1"/>
  <c r="BW53" i="1"/>
  <c r="CG54" i="1"/>
  <c r="AQ56" i="1"/>
  <c r="AN56" i="1"/>
  <c r="AE56" i="1"/>
  <c r="Z56" i="1"/>
  <c r="AM56" i="1"/>
  <c r="AI56" i="1"/>
  <c r="AK56" i="1"/>
  <c r="AB56" i="1"/>
  <c r="AF56" i="1"/>
  <c r="AG56" i="1"/>
  <c r="AC56" i="1"/>
  <c r="AH56" i="1"/>
  <c r="AJ56" i="1"/>
  <c r="AA56" i="1"/>
  <c r="AO56" i="1"/>
  <c r="AP56" i="1"/>
  <c r="AL56" i="1"/>
  <c r="AD56" i="1"/>
  <c r="CD54" i="1"/>
  <c r="BS52" i="1"/>
  <c r="BX52" i="1"/>
  <c r="BX53" i="1"/>
  <c r="BN56" i="1"/>
  <c r="AR56" i="1"/>
  <c r="AS56" i="1" s="1"/>
  <c r="W57" i="1"/>
  <c r="AS55" i="1"/>
  <c r="CI55" i="1" s="1"/>
  <c r="CH55" i="1"/>
  <c r="AI57" i="1" a="1"/>
  <c r="AM117" i="26" a="1"/>
  <c r="AE57" i="1" a="1"/>
  <c r="AP117" i="26" a="1"/>
  <c r="AC117" i="26" a="1"/>
  <c r="AO57" i="1" a="1"/>
  <c r="AN117" i="26" a="1"/>
  <c r="AC57" i="1" a="1"/>
  <c r="AA57" i="1" a="1"/>
  <c r="AG57" i="1" a="1"/>
  <c r="AK57" i="1" a="1"/>
  <c r="AQ57" i="1" a="1"/>
  <c r="AN57" i="1" a="1"/>
  <c r="AM57" i="1" a="1"/>
  <c r="AH117" i="26" a="1"/>
  <c r="AJ117" i="26" a="1"/>
  <c r="AL117" i="26" a="1"/>
  <c r="AF117" i="26" a="1"/>
  <c r="AD57" i="1" a="1"/>
  <c r="AD117" i="26" a="1"/>
  <c r="AJ57" i="1" a="1"/>
  <c r="AB57" i="1" a="1"/>
  <c r="AL57" i="1" a="1"/>
  <c r="AA117" i="26" a="1"/>
  <c r="AQ117" i="26" a="1"/>
  <c r="AP57" i="1" a="1"/>
  <c r="AB117" i="26" a="1"/>
  <c r="AE117" i="26" a="1"/>
  <c r="Z117" i="26" a="1"/>
  <c r="AK117" i="26" a="1"/>
  <c r="AG117" i="26" a="1"/>
  <c r="Z57" i="1" a="1"/>
  <c r="AF57" i="1" a="1"/>
  <c r="AI117" i="26" a="1"/>
  <c r="AH57" i="1" a="1"/>
  <c r="AO117" i="26" a="1"/>
  <c r="AA117" i="26" l="1"/>
  <c r="AP117" i="26"/>
  <c r="AI117" i="26"/>
  <c r="AK117" i="26"/>
  <c r="AQ117" i="26"/>
  <c r="AH117" i="26"/>
  <c r="AB117" i="26"/>
  <c r="AJ117" i="26"/>
  <c r="AM117" i="26"/>
  <c r="AD117" i="26"/>
  <c r="AC117" i="26"/>
  <c r="AN117" i="26"/>
  <c r="Z117" i="26"/>
  <c r="AL117" i="26"/>
  <c r="AO117" i="26"/>
  <c r="AF117" i="26"/>
  <c r="AE117" i="26"/>
  <c r="AG117" i="26"/>
  <c r="AR118" i="26"/>
  <c r="W119" i="26"/>
  <c r="BN118" i="26"/>
  <c r="CL112" i="26"/>
  <c r="CM112" i="26" s="1"/>
  <c r="AE57" i="1"/>
  <c r="AJ57" i="1"/>
  <c r="AH57" i="1"/>
  <c r="AO57" i="1"/>
  <c r="AC57" i="1"/>
  <c r="AQ57" i="1"/>
  <c r="AP57" i="1"/>
  <c r="AG57" i="1"/>
  <c r="AI57" i="1"/>
  <c r="Z57" i="1"/>
  <c r="AF57" i="1"/>
  <c r="AN57" i="1"/>
  <c r="AD57" i="1"/>
  <c r="AB57" i="1"/>
  <c r="AA57" i="1"/>
  <c r="AM57" i="1"/>
  <c r="AK57" i="1"/>
  <c r="AL57" i="1"/>
  <c r="CO55" i="1"/>
  <c r="AR57" i="1"/>
  <c r="AS57" i="1" s="1"/>
  <c r="BN57" i="1"/>
  <c r="W58" i="1"/>
  <c r="CL52" i="1"/>
  <c r="CM52" i="1" s="1"/>
  <c r="AE118" i="26" a="1"/>
  <c r="AK58" i="1" a="1"/>
  <c r="AC58" i="1" a="1"/>
  <c r="AB118" i="26" a="1"/>
  <c r="AG58" i="1" a="1"/>
  <c r="AK118" i="26" a="1"/>
  <c r="AI58" i="1" a="1"/>
  <c r="AQ58" i="1" a="1"/>
  <c r="AN118" i="26" a="1"/>
  <c r="AQ118" i="26" a="1"/>
  <c r="AL118" i="26" a="1"/>
  <c r="AF58" i="1" a="1"/>
  <c r="AJ118" i="26" a="1"/>
  <c r="AF118" i="26" a="1"/>
  <c r="AP118" i="26" a="1"/>
  <c r="AN58" i="1" a="1"/>
  <c r="AH58" i="1" a="1"/>
  <c r="AM58" i="1" a="1"/>
  <c r="AO118" i="26" a="1"/>
  <c r="AD58" i="1" a="1"/>
  <c r="AP58" i="1" a="1"/>
  <c r="AC118" i="26" a="1"/>
  <c r="AM118" i="26" a="1"/>
  <c r="AI118" i="26" a="1"/>
  <c r="AO58" i="1" a="1"/>
  <c r="AA118" i="26" a="1"/>
  <c r="AE58" i="1" a="1"/>
  <c r="AD118" i="26" a="1"/>
  <c r="AH118" i="26" a="1"/>
  <c r="AG118" i="26" a="1"/>
  <c r="AJ58" i="1" a="1"/>
  <c r="Z118" i="26" a="1"/>
  <c r="AA58" i="1" a="1"/>
  <c r="AL58" i="1" a="1"/>
  <c r="AB58" i="1" a="1"/>
  <c r="Z58" i="1" a="1"/>
  <c r="BK117" i="26" l="1"/>
  <c r="BJ116" i="26"/>
  <c r="AX117" i="26"/>
  <c r="AW116" i="26"/>
  <c r="BD115" i="26"/>
  <c r="BI115" i="26"/>
  <c r="AX116" i="26"/>
  <c r="AV115" i="26"/>
  <c r="AH118" i="26"/>
  <c r="AO118" i="26"/>
  <c r="AP118" i="26"/>
  <c r="AB118" i="26"/>
  <c r="AG118" i="26"/>
  <c r="AA118" i="26"/>
  <c r="AF118" i="26"/>
  <c r="AK118" i="26"/>
  <c r="AE118" i="26"/>
  <c r="AJ118" i="26"/>
  <c r="AC118" i="26"/>
  <c r="AI118" i="26"/>
  <c r="AN118" i="26"/>
  <c r="Z118" i="26"/>
  <c r="AM118" i="26"/>
  <c r="AL118" i="26"/>
  <c r="AD118" i="26"/>
  <c r="AQ118" i="26"/>
  <c r="AZ115" i="26"/>
  <c r="BI116" i="26"/>
  <c r="BJ115" i="26"/>
  <c r="BE116" i="26"/>
  <c r="BB117" i="26"/>
  <c r="BF117" i="26"/>
  <c r="BM116" i="26"/>
  <c r="BH115" i="26"/>
  <c r="BG116" i="26"/>
  <c r="BH117" i="26"/>
  <c r="BD117" i="26"/>
  <c r="BL116" i="26"/>
  <c r="BH116" i="26"/>
  <c r="BF116" i="26"/>
  <c r="AX115" i="26"/>
  <c r="BK115" i="26"/>
  <c r="AV117" i="26"/>
  <c r="BA115" i="26"/>
  <c r="BE115" i="26"/>
  <c r="BM117" i="26"/>
  <c r="AV56" i="1"/>
  <c r="AZ116" i="26"/>
  <c r="AY116" i="26"/>
  <c r="BC116" i="26"/>
  <c r="BF115" i="26"/>
  <c r="BM115" i="26"/>
  <c r="BJ117" i="26"/>
  <c r="BG117" i="26"/>
  <c r="W120" i="26"/>
  <c r="AR119" i="26"/>
  <c r="AS119" i="26" s="1"/>
  <c r="BN119" i="26"/>
  <c r="CQ115" i="26"/>
  <c r="AW115" i="26"/>
  <c r="BG115" i="26"/>
  <c r="BB115" i="26"/>
  <c r="AY117" i="26"/>
  <c r="BE117" i="26"/>
  <c r="BD116" i="26"/>
  <c r="BA116" i="26"/>
  <c r="AV116" i="26"/>
  <c r="CP115" i="26"/>
  <c r="BK116" i="26"/>
  <c r="CH118" i="26"/>
  <c r="AS118" i="26"/>
  <c r="CI118" i="26" s="1"/>
  <c r="BC117" i="26"/>
  <c r="AZ117" i="26"/>
  <c r="BL117" i="26"/>
  <c r="BC115" i="26"/>
  <c r="AY115" i="26"/>
  <c r="BB116" i="26"/>
  <c r="BL115" i="26"/>
  <c r="BA117" i="26"/>
  <c r="BI117" i="26"/>
  <c r="AW117" i="26"/>
  <c r="BC56" i="1"/>
  <c r="BC55" i="1"/>
  <c r="BD56" i="1"/>
  <c r="BH56" i="1"/>
  <c r="BB56" i="1"/>
  <c r="AY56" i="1"/>
  <c r="CP55" i="1"/>
  <c r="BI56" i="1"/>
  <c r="BH55" i="1"/>
  <c r="AX55" i="1"/>
  <c r="AW55" i="1"/>
  <c r="AZ55" i="1"/>
  <c r="AZ56" i="1"/>
  <c r="BG56" i="1"/>
  <c r="BJ56" i="1"/>
  <c r="BF56" i="1"/>
  <c r="AV55" i="1"/>
  <c r="BD55" i="1"/>
  <c r="BM56" i="1"/>
  <c r="BA56" i="1"/>
  <c r="BK56" i="1"/>
  <c r="BF55" i="1"/>
  <c r="CQ55" i="1"/>
  <c r="BA55" i="1"/>
  <c r="BI55" i="1"/>
  <c r="BJ55" i="1"/>
  <c r="AC58" i="1"/>
  <c r="AP58" i="1"/>
  <c r="AH58" i="1"/>
  <c r="AM58" i="1"/>
  <c r="AA58" i="1"/>
  <c r="AN58" i="1"/>
  <c r="AD58" i="1"/>
  <c r="AL58" i="1"/>
  <c r="AF58" i="1"/>
  <c r="AI58" i="1"/>
  <c r="AB58" i="1"/>
  <c r="AQ58" i="1"/>
  <c r="AK58" i="1"/>
  <c r="AO58" i="1"/>
  <c r="AE58" i="1"/>
  <c r="AG58" i="1"/>
  <c r="AJ58" i="1"/>
  <c r="Z58" i="1"/>
  <c r="BI57" i="1"/>
  <c r="BC57" i="1"/>
  <c r="AW57" i="1"/>
  <c r="BL57" i="1"/>
  <c r="AX57" i="1"/>
  <c r="BM57" i="1"/>
  <c r="AX56" i="1"/>
  <c r="AZ57" i="1"/>
  <c r="AY57" i="1"/>
  <c r="BL56" i="1"/>
  <c r="BJ57" i="1"/>
  <c r="BK57" i="1"/>
  <c r="BE56" i="1"/>
  <c r="BL55" i="1"/>
  <c r="BG55" i="1"/>
  <c r="BB57" i="1"/>
  <c r="BD57" i="1"/>
  <c r="BN58" i="1"/>
  <c r="AR58" i="1"/>
  <c r="W59" i="1"/>
  <c r="AW56" i="1"/>
  <c r="BE55" i="1"/>
  <c r="BH57" i="1"/>
  <c r="AV57" i="1"/>
  <c r="BK55" i="1"/>
  <c r="BM55" i="1"/>
  <c r="BF57" i="1"/>
  <c r="BB55" i="1"/>
  <c r="AY55" i="1"/>
  <c r="BG57" i="1"/>
  <c r="BE57" i="1"/>
  <c r="BA57" i="1"/>
  <c r="BY56" i="1" a="1"/>
  <c r="AG119" i="26" a="1"/>
  <c r="BW115" i="26" a="1"/>
  <c r="BT115" i="26" a="1"/>
  <c r="AC119" i="26" a="1"/>
  <c r="BU56" i="1" a="1"/>
  <c r="BV116" i="26" a="1"/>
  <c r="BU116" i="26" a="1"/>
  <c r="CC116" i="26" a="1"/>
  <c r="BR55" i="1" a="1"/>
  <c r="BV115" i="26" a="1"/>
  <c r="CG116" i="26" a="1"/>
  <c r="CB55" i="1" a="1"/>
  <c r="BS57" i="1" a="1"/>
  <c r="CA115" i="26" a="1"/>
  <c r="BS115" i="26" a="1"/>
  <c r="BY117" i="26" a="1"/>
  <c r="Z59" i="1" a="1"/>
  <c r="BR117" i="26" a="1"/>
  <c r="AA59" i="1" a="1"/>
  <c r="CE55" i="1" a="1"/>
  <c r="CE115" i="26" a="1"/>
  <c r="AD119" i="26" a="1"/>
  <c r="CB117" i="26" a="1"/>
  <c r="AL59" i="1" a="1"/>
  <c r="BY55" i="1" a="1"/>
  <c r="BQ56" i="1" a="1"/>
  <c r="AC59" i="1" a="1"/>
  <c r="CG115" i="26" a="1"/>
  <c r="AN119" i="26" a="1"/>
  <c r="AF59" i="1" a="1"/>
  <c r="CB57" i="1" a="1"/>
  <c r="BP55" i="1" a="1"/>
  <c r="AB59" i="1" a="1"/>
  <c r="BT55" i="1" a="1"/>
  <c r="CE117" i="26" a="1"/>
  <c r="AO59" i="1" a="1"/>
  <c r="CD116" i="26" a="1"/>
  <c r="BV56" i="1" a="1"/>
  <c r="CG56" i="1" a="1"/>
  <c r="BY57" i="1" a="1"/>
  <c r="BP116" i="26" a="1"/>
  <c r="BS56" i="1" a="1"/>
  <c r="BP117" i="26" a="1"/>
  <c r="BS55" i="1" a="1"/>
  <c r="AJ59" i="1" a="1"/>
  <c r="AQ119" i="26" a="1"/>
  <c r="BW116" i="26" a="1"/>
  <c r="CC55" i="1" a="1"/>
  <c r="BX117" i="26" a="1"/>
  <c r="Z119" i="26" a="1"/>
  <c r="BV57" i="1" a="1"/>
  <c r="CE56" i="1" a="1"/>
  <c r="CA57" i="1" a="1"/>
  <c r="AI59" i="1" a="1"/>
  <c r="BY116" i="26" a="1"/>
  <c r="BQ115" i="26" a="1"/>
  <c r="AH119" i="26" a="1"/>
  <c r="AN59" i="1" a="1"/>
  <c r="AQ59" i="1" a="1"/>
  <c r="CF117" i="26" a="1"/>
  <c r="AA119" i="26" a="1"/>
  <c r="BX56" i="1" a="1"/>
  <c r="BZ115" i="26" a="1"/>
  <c r="BW55" i="1" a="1"/>
  <c r="CA55" i="1" a="1"/>
  <c r="BQ116" i="26" a="1"/>
  <c r="BT56" i="1" a="1"/>
  <c r="AJ119" i="26" a="1"/>
  <c r="BS116" i="26" a="1"/>
  <c r="BR57" i="1" a="1"/>
  <c r="AP119" i="26" a="1"/>
  <c r="BX57" i="1" a="1"/>
  <c r="CC57" i="1" a="1"/>
  <c r="AF119" i="26" a="1"/>
  <c r="AG59" i="1" a="1"/>
  <c r="AL119" i="26" a="1"/>
  <c r="CD55" i="1" a="1"/>
  <c r="CD117" i="26" a="1"/>
  <c r="BX115" i="26" a="1"/>
  <c r="AO119" i="26" a="1"/>
  <c r="BU115" i="26" a="1"/>
  <c r="BX55" i="1" a="1"/>
  <c r="AM119" i="26" a="1"/>
  <c r="CB115" i="26" a="1"/>
  <c r="CA116" i="26" a="1"/>
  <c r="AP59" i="1" a="1"/>
  <c r="AK59" i="1" a="1"/>
  <c r="BR56" i="1" a="1"/>
  <c r="CB56" i="1" a="1"/>
  <c r="CF55" i="1" a="1"/>
  <c r="AI119" i="26" a="1"/>
  <c r="BW56" i="1" a="1"/>
  <c r="AB119" i="26" a="1"/>
  <c r="AE119" i="26" a="1"/>
  <c r="BP57" i="1" a="1"/>
  <c r="BQ55" i="1" a="1"/>
  <c r="AK119" i="26" a="1"/>
  <c r="AE59" i="1" a="1"/>
  <c r="BU117" i="26" a="1"/>
  <c r="BU57" i="1" a="1"/>
  <c r="AD59" i="1" a="1"/>
  <c r="BR115" i="26" a="1"/>
  <c r="CD56" i="1" a="1"/>
  <c r="AM59" i="1" a="1"/>
  <c r="CE116" i="26" a="1"/>
  <c r="CE57" i="1" a="1"/>
  <c r="CG57" i="1" a="1"/>
  <c r="BV117" i="26" a="1"/>
  <c r="CA56" i="1" a="1"/>
  <c r="AH59" i="1" a="1"/>
  <c r="BT57" i="1" a="1"/>
  <c r="CD115" i="26" a="1"/>
  <c r="CF115" i="26" a="1"/>
  <c r="CC115" i="26" a="1"/>
  <c r="CG117" i="26" a="1"/>
  <c r="BS117" i="26" a="1"/>
  <c r="CG55" i="1" a="1"/>
  <c r="BP56" i="1" a="1"/>
  <c r="BW117" i="26" a="1"/>
  <c r="CD57" i="1" a="1"/>
  <c r="BT116" i="26" a="1"/>
  <c r="BZ56" i="1" a="1"/>
  <c r="CF56" i="1" a="1"/>
  <c r="BZ57" i="1" a="1"/>
  <c r="BP115" i="26" a="1"/>
  <c r="BX116" i="26" a="1"/>
  <c r="CC56" i="1" a="1"/>
  <c r="CF57" i="1" a="1"/>
  <c r="BY115" i="26" a="1"/>
  <c r="CF116" i="26" a="1"/>
  <c r="CA117" i="26" a="1"/>
  <c r="BW57" i="1" a="1"/>
  <c r="CB116" i="26" a="1"/>
  <c r="CC117" i="26" a="1"/>
  <c r="BQ57" i="1" a="1"/>
  <c r="BZ117" i="26" a="1"/>
  <c r="BQ117" i="26" a="1"/>
  <c r="BZ55" i="1" a="1"/>
  <c r="BR116" i="26" a="1"/>
  <c r="BZ116" i="26" a="1"/>
  <c r="BT117" i="26" a="1"/>
  <c r="BU55" i="1" a="1"/>
  <c r="BV55" i="1" a="1"/>
  <c r="CR55" i="1" l="1"/>
  <c r="CD116" i="26"/>
  <c r="CE117" i="26"/>
  <c r="BX115" i="26"/>
  <c r="BQ116" i="26"/>
  <c r="BR117" i="26"/>
  <c r="BP115" i="26"/>
  <c r="BR116" i="26"/>
  <c r="CC115" i="26"/>
  <c r="CR115" i="26"/>
  <c r="CB116" i="26"/>
  <c r="BV116" i="26"/>
  <c r="BS117" i="26"/>
  <c r="AI119" i="26"/>
  <c r="AC119" i="26"/>
  <c r="AL119" i="26"/>
  <c r="BT116" i="26"/>
  <c r="BZ116" i="26"/>
  <c r="BZ117" i="26"/>
  <c r="BW115" i="26"/>
  <c r="CE116" i="26"/>
  <c r="CA115" i="26"/>
  <c r="AQ119" i="26"/>
  <c r="AK119" i="26"/>
  <c r="CA117" i="26"/>
  <c r="CG117" i="26"/>
  <c r="CF116" i="26"/>
  <c r="BY116" i="26"/>
  <c r="BV117" i="26"/>
  <c r="CF117" i="26"/>
  <c r="BQ115" i="26"/>
  <c r="AB119" i="26"/>
  <c r="AO119" i="26"/>
  <c r="CD117" i="26"/>
  <c r="BY115" i="26"/>
  <c r="BX117" i="26"/>
  <c r="CD115" i="26"/>
  <c r="BS115" i="26"/>
  <c r="AM119" i="26"/>
  <c r="BP56" i="1"/>
  <c r="BQ117" i="26"/>
  <c r="BT117" i="26"/>
  <c r="BP116" i="26"/>
  <c r="AF119" i="26"/>
  <c r="CG115" i="26"/>
  <c r="BU115" i="26"/>
  <c r="CB117" i="26"/>
  <c r="CC116" i="26"/>
  <c r="CC117" i="26"/>
  <c r="BW117" i="26"/>
  <c r="BU116" i="26"/>
  <c r="AE119" i="26"/>
  <c r="AJ119" i="26"/>
  <c r="Z119" i="26"/>
  <c r="BZ115" i="26"/>
  <c r="BP117" i="26"/>
  <c r="CA116" i="26"/>
  <c r="BT115" i="26"/>
  <c r="AG119" i="26"/>
  <c r="BU117" i="26"/>
  <c r="BX116" i="26"/>
  <c r="AN119" i="26"/>
  <c r="AD119" i="26"/>
  <c r="BW116" i="26"/>
  <c r="CE115" i="26"/>
  <c r="CB115" i="26"/>
  <c r="BV115" i="26"/>
  <c r="AP119" i="26"/>
  <c r="CF115" i="26"/>
  <c r="BY117" i="26"/>
  <c r="AA119" i="26"/>
  <c r="AH119" i="26"/>
  <c r="BS116" i="26"/>
  <c r="BR115" i="26"/>
  <c r="CG116" i="26"/>
  <c r="W121" i="26"/>
  <c r="AR120" i="26"/>
  <c r="AS120" i="26" s="1"/>
  <c r="BN120" i="26"/>
  <c r="CO118" i="26"/>
  <c r="BW56" i="1"/>
  <c r="BW55" i="1"/>
  <c r="BS56" i="1"/>
  <c r="BV56" i="1"/>
  <c r="CB56" i="1"/>
  <c r="BX56" i="1"/>
  <c r="CD56" i="1"/>
  <c r="CA56" i="1"/>
  <c r="BT56" i="1"/>
  <c r="BU56" i="1"/>
  <c r="BT55" i="1"/>
  <c r="CG56" i="1"/>
  <c r="BQ55" i="1"/>
  <c r="BX55" i="1"/>
  <c r="BR55" i="1"/>
  <c r="BP55" i="1"/>
  <c r="CB55" i="1"/>
  <c r="BZ56" i="1"/>
  <c r="CC56" i="1"/>
  <c r="CD55" i="1"/>
  <c r="CC55" i="1"/>
  <c r="BU55" i="1"/>
  <c r="BZ55" i="1"/>
  <c r="CE56" i="1"/>
  <c r="BV55" i="1"/>
  <c r="AP59" i="1"/>
  <c r="AG59" i="1"/>
  <c r="AL59" i="1"/>
  <c r="AI59" i="1"/>
  <c r="AM59" i="1"/>
  <c r="AJ59" i="1"/>
  <c r="AN59" i="1"/>
  <c r="AA59" i="1"/>
  <c r="AF59" i="1"/>
  <c r="AE59" i="1"/>
  <c r="Z59" i="1"/>
  <c r="AH59" i="1"/>
  <c r="AK59" i="1"/>
  <c r="AQ59" i="1"/>
  <c r="AB59" i="1"/>
  <c r="AO59" i="1"/>
  <c r="AC59" i="1"/>
  <c r="AD59" i="1"/>
  <c r="CE57" i="1"/>
  <c r="CD57" i="1"/>
  <c r="CF57" i="1"/>
  <c r="CG55" i="1"/>
  <c r="CF56" i="1"/>
  <c r="BQ57" i="1"/>
  <c r="BZ57" i="1"/>
  <c r="BX57" i="1"/>
  <c r="BS57" i="1"/>
  <c r="BW57" i="1"/>
  <c r="BP57" i="1"/>
  <c r="BV57" i="1"/>
  <c r="BT57" i="1"/>
  <c r="CC57" i="1"/>
  <c r="BU57" i="1"/>
  <c r="CB57" i="1"/>
  <c r="CA55" i="1"/>
  <c r="BR56" i="1"/>
  <c r="CE55" i="1"/>
  <c r="CA57" i="1"/>
  <c r="BY55" i="1"/>
  <c r="CF55" i="1"/>
  <c r="CG57" i="1"/>
  <c r="BY57" i="1"/>
  <c r="BS55" i="1"/>
  <c r="BQ56" i="1"/>
  <c r="BY56" i="1"/>
  <c r="BR57" i="1"/>
  <c r="AR59" i="1"/>
  <c r="AS59" i="1" s="1"/>
  <c r="BN59" i="1"/>
  <c r="W60" i="1"/>
  <c r="AS58" i="1"/>
  <c r="CI58" i="1" s="1"/>
  <c r="CH58" i="1"/>
  <c r="AH60" i="1" a="1"/>
  <c r="AJ60" i="1" a="1"/>
  <c r="AA120" i="26" a="1"/>
  <c r="AM120" i="26" a="1"/>
  <c r="AG120" i="26" a="1"/>
  <c r="AP120" i="26" a="1"/>
  <c r="AO60" i="1" a="1"/>
  <c r="AF120" i="26" a="1"/>
  <c r="AH120" i="26" a="1"/>
  <c r="AO120" i="26" a="1"/>
  <c r="Z60" i="1" a="1"/>
  <c r="AJ120" i="26" a="1"/>
  <c r="AD120" i="26" a="1"/>
  <c r="AQ60" i="1" a="1"/>
  <c r="AF60" i="1" a="1"/>
  <c r="AG60" i="1" a="1"/>
  <c r="AQ120" i="26" a="1"/>
  <c r="AE120" i="26" a="1"/>
  <c r="AL120" i="26" a="1"/>
  <c r="AB120" i="26" a="1"/>
  <c r="AL60" i="1" a="1"/>
  <c r="AC60" i="1" a="1"/>
  <c r="AP60" i="1" a="1"/>
  <c r="AD60" i="1" a="1"/>
  <c r="AC120" i="26" a="1"/>
  <c r="AE60" i="1" a="1"/>
  <c r="AI60" i="1" a="1"/>
  <c r="AB60" i="1" a="1"/>
  <c r="AM60" i="1" a="1"/>
  <c r="AI120" i="26" a="1"/>
  <c r="AK120" i="26" a="1"/>
  <c r="AA60" i="1" a="1"/>
  <c r="AN60" i="1" a="1"/>
  <c r="AN120" i="26" a="1"/>
  <c r="Z120" i="26" a="1"/>
  <c r="AK60" i="1" a="1"/>
  <c r="CL115" i="26" l="1"/>
  <c r="CM115" i="26" s="1"/>
  <c r="AF120" i="26"/>
  <c r="AB120" i="26"/>
  <c r="AO120" i="26"/>
  <c r="AJ120" i="26"/>
  <c r="AD120" i="26"/>
  <c r="AE120" i="26"/>
  <c r="AN120" i="26"/>
  <c r="AH120" i="26"/>
  <c r="AI120" i="26"/>
  <c r="AL120" i="26"/>
  <c r="Z120" i="26"/>
  <c r="AM120" i="26"/>
  <c r="AC120" i="26"/>
  <c r="AP120" i="26"/>
  <c r="AQ120" i="26"/>
  <c r="AG120" i="26"/>
  <c r="AA120" i="26"/>
  <c r="AK120" i="26"/>
  <c r="AR121" i="26"/>
  <c r="W122" i="26"/>
  <c r="BN121" i="26"/>
  <c r="CL55" i="1"/>
  <c r="CM55" i="1" s="1"/>
  <c r="AQ60" i="1"/>
  <c r="AB60" i="1"/>
  <c r="AF60" i="1"/>
  <c r="AA60" i="1"/>
  <c r="AP60" i="1"/>
  <c r="AC60" i="1"/>
  <c r="AJ60" i="1"/>
  <c r="AL60" i="1"/>
  <c r="AD60" i="1"/>
  <c r="AH60" i="1"/>
  <c r="AN60" i="1"/>
  <c r="AK60" i="1"/>
  <c r="Z60" i="1"/>
  <c r="AG60" i="1"/>
  <c r="AM60" i="1"/>
  <c r="AI60" i="1"/>
  <c r="AO60" i="1"/>
  <c r="AE60" i="1"/>
  <c r="CO58" i="1"/>
  <c r="AR60" i="1"/>
  <c r="AS60" i="1" s="1"/>
  <c r="BN60" i="1"/>
  <c r="W61" i="1"/>
  <c r="AA121" i="26" a="1"/>
  <c r="AC121" i="26" a="1"/>
  <c r="AF61" i="1" a="1"/>
  <c r="AP61" i="1" a="1"/>
  <c r="AN121" i="26" a="1"/>
  <c r="AH61" i="1" a="1"/>
  <c r="AK121" i="26" a="1"/>
  <c r="AI121" i="26" a="1"/>
  <c r="AB121" i="26" a="1"/>
  <c r="AO61" i="1" a="1"/>
  <c r="AE121" i="26" a="1"/>
  <c r="AC61" i="1" a="1"/>
  <c r="AP121" i="26" a="1"/>
  <c r="AD61" i="1" a="1"/>
  <c r="AB61" i="1" a="1"/>
  <c r="AG61" i="1" a="1"/>
  <c r="AE61" i="1" a="1"/>
  <c r="AM121" i="26" a="1"/>
  <c r="AN61" i="1" a="1"/>
  <c r="AL121" i="26" a="1"/>
  <c r="AG121" i="26" a="1"/>
  <c r="AA61" i="1" a="1"/>
  <c r="AH121" i="26" a="1"/>
  <c r="AD121" i="26" a="1"/>
  <c r="AJ121" i="26" a="1"/>
  <c r="AK61" i="1" a="1"/>
  <c r="AL61" i="1" a="1"/>
  <c r="AM61" i="1" a="1"/>
  <c r="AQ121" i="26" a="1"/>
  <c r="Z121" i="26" a="1"/>
  <c r="Z61" i="1" a="1"/>
  <c r="AQ61" i="1" a="1"/>
  <c r="AJ61" i="1" a="1"/>
  <c r="AO121" i="26" a="1"/>
  <c r="AF121" i="26" a="1"/>
  <c r="AI61" i="1" a="1"/>
  <c r="BJ120" i="26" l="1"/>
  <c r="BM120" i="26"/>
  <c r="BB119" i="26"/>
  <c r="CQ118" i="26"/>
  <c r="BD119" i="26"/>
  <c r="BI119" i="26"/>
  <c r="AP121" i="26"/>
  <c r="AL121" i="26"/>
  <c r="AK121" i="26"/>
  <c r="AA121" i="26"/>
  <c r="AF121" i="26"/>
  <c r="AE121" i="26"/>
  <c r="AJ121" i="26"/>
  <c r="AI121" i="26"/>
  <c r="AN121" i="26"/>
  <c r="Z121" i="26"/>
  <c r="AM121" i="26"/>
  <c r="AB121" i="26"/>
  <c r="AD121" i="26"/>
  <c r="AQ121" i="26"/>
  <c r="AC121" i="26"/>
  <c r="AO121" i="26"/>
  <c r="AH121" i="26"/>
  <c r="AG121" i="26"/>
  <c r="BB118" i="26"/>
  <c r="BN122" i="26"/>
  <c r="W123" i="26"/>
  <c r="AR122" i="26"/>
  <c r="AS122" i="26" s="1"/>
  <c r="BE119" i="26"/>
  <c r="BM119" i="26"/>
  <c r="AX119" i="26"/>
  <c r="BC120" i="26"/>
  <c r="BD120" i="26"/>
  <c r="BA119" i="26"/>
  <c r="BJ118" i="26"/>
  <c r="AV119" i="26"/>
  <c r="AZ119" i="26"/>
  <c r="BC118" i="26"/>
  <c r="BL120" i="26"/>
  <c r="BA120" i="26"/>
  <c r="BC119" i="26"/>
  <c r="BL119" i="26"/>
  <c r="BM118" i="26"/>
  <c r="BJ119" i="26"/>
  <c r="AW119" i="26"/>
  <c r="AY118" i="26"/>
  <c r="AY120" i="26"/>
  <c r="AZ120" i="26"/>
  <c r="BG118" i="26"/>
  <c r="BH118" i="26"/>
  <c r="BK118" i="26"/>
  <c r="BF118" i="26"/>
  <c r="BI118" i="26"/>
  <c r="AV118" i="26"/>
  <c r="BI120" i="26"/>
  <c r="BF120" i="26"/>
  <c r="AS121" i="26"/>
  <c r="CI121" i="26" s="1"/>
  <c r="CH121" i="26"/>
  <c r="BF119" i="26"/>
  <c r="BD118" i="26"/>
  <c r="BK119" i="26"/>
  <c r="BA118" i="26"/>
  <c r="AV120" i="26"/>
  <c r="BK120" i="26"/>
  <c r="CP118" i="26"/>
  <c r="AX118" i="26"/>
  <c r="BE118" i="26"/>
  <c r="BH119" i="26"/>
  <c r="BG120" i="26"/>
  <c r="BH120" i="26"/>
  <c r="AX120" i="26"/>
  <c r="BL118" i="26"/>
  <c r="AZ118" i="26"/>
  <c r="AW118" i="26"/>
  <c r="AY119" i="26"/>
  <c r="BG119" i="26"/>
  <c r="AW120" i="26"/>
  <c r="BE120" i="26"/>
  <c r="BB120" i="26"/>
  <c r="BE60" i="1"/>
  <c r="BG59" i="1"/>
  <c r="BI59" i="1"/>
  <c r="BD59" i="1"/>
  <c r="CP58" i="1"/>
  <c r="BB59" i="1"/>
  <c r="BB58" i="1"/>
  <c r="AW59" i="1"/>
  <c r="BL59" i="1"/>
  <c r="BJ59" i="1"/>
  <c r="AY58" i="1"/>
  <c r="BH59" i="1"/>
  <c r="BE59" i="1"/>
  <c r="BA58" i="1"/>
  <c r="BK59" i="1"/>
  <c r="BL58" i="1"/>
  <c r="BK58" i="1"/>
  <c r="AV59" i="1"/>
  <c r="BJ58" i="1"/>
  <c r="AX58" i="1"/>
  <c r="AY59" i="1"/>
  <c r="BG58" i="1"/>
  <c r="BM58" i="1"/>
  <c r="BF59" i="1"/>
  <c r="AZ58" i="1"/>
  <c r="AH61" i="1"/>
  <c r="AF61" i="1"/>
  <c r="AE61" i="1"/>
  <c r="AO61" i="1"/>
  <c r="AM61" i="1"/>
  <c r="AP61" i="1"/>
  <c r="AA61" i="1"/>
  <c r="AC61" i="1"/>
  <c r="AN61" i="1"/>
  <c r="AB61" i="1"/>
  <c r="AQ61" i="1"/>
  <c r="AL61" i="1"/>
  <c r="AK61" i="1"/>
  <c r="AI61" i="1"/>
  <c r="AD61" i="1"/>
  <c r="AG61" i="1"/>
  <c r="AJ61" i="1"/>
  <c r="Z61" i="1"/>
  <c r="BH60" i="1"/>
  <c r="BI60" i="1"/>
  <c r="BF60" i="1"/>
  <c r="BM59" i="1"/>
  <c r="BC60" i="1"/>
  <c r="AY60" i="1"/>
  <c r="AX59" i="1"/>
  <c r="AV60" i="1"/>
  <c r="AV58" i="1"/>
  <c r="BH58" i="1"/>
  <c r="CQ58" i="1"/>
  <c r="BE58" i="1"/>
  <c r="BL60" i="1"/>
  <c r="BG60" i="1"/>
  <c r="AW60" i="1"/>
  <c r="BN61" i="1"/>
  <c r="AR61" i="1"/>
  <c r="W62" i="1"/>
  <c r="BC59" i="1"/>
  <c r="BI58" i="1"/>
  <c r="BJ60" i="1"/>
  <c r="BB60" i="1"/>
  <c r="BF58" i="1"/>
  <c r="BA59" i="1"/>
  <c r="BC58" i="1"/>
  <c r="BA60" i="1"/>
  <c r="BD60" i="1"/>
  <c r="AX60" i="1"/>
  <c r="AW58" i="1"/>
  <c r="AZ59" i="1"/>
  <c r="BD58" i="1"/>
  <c r="BK60" i="1"/>
  <c r="AZ60" i="1"/>
  <c r="BM60" i="1"/>
  <c r="CC118" i="26" a="1"/>
  <c r="CA59" i="1" a="1"/>
  <c r="AP62" i="1" a="1"/>
  <c r="BS59" i="1" a="1"/>
  <c r="AD122" i="26" a="1"/>
  <c r="CA119" i="26" a="1"/>
  <c r="AF122" i="26" a="1"/>
  <c r="AE122" i="26" a="1"/>
  <c r="AG62" i="1" a="1"/>
  <c r="Z122" i="26" a="1"/>
  <c r="AN122" i="26" a="1"/>
  <c r="BP119" i="26" a="1"/>
  <c r="BY59" i="1" a="1"/>
  <c r="AP122" i="26" a="1"/>
  <c r="AB122" i="26" a="1"/>
  <c r="AO122" i="26" a="1"/>
  <c r="AL122" i="26" a="1"/>
  <c r="CD119" i="26" a="1"/>
  <c r="AD62" i="1" a="1"/>
  <c r="BQ118" i="26" a="1"/>
  <c r="BW58" i="1" a="1"/>
  <c r="CC120" i="26" a="1"/>
  <c r="CG119" i="26" a="1"/>
  <c r="AC122" i="26" a="1"/>
  <c r="AH122" i="26" a="1"/>
  <c r="BW120" i="26" a="1"/>
  <c r="BZ59" i="1" a="1"/>
  <c r="AL62" i="1" a="1"/>
  <c r="CD59" i="1" a="1"/>
  <c r="BP60" i="1" a="1"/>
  <c r="BR59" i="1" a="1"/>
  <c r="CD120" i="26" a="1"/>
  <c r="BZ118" i="26" a="1"/>
  <c r="Z62" i="1" a="1"/>
  <c r="AM122" i="26" a="1"/>
  <c r="CA118" i="26" a="1"/>
  <c r="AN62" i="1" a="1"/>
  <c r="AJ62" i="1" a="1"/>
  <c r="CB58" i="1" a="1"/>
  <c r="CE59" i="1" a="1"/>
  <c r="AE62" i="1" a="1"/>
  <c r="AC62" i="1" a="1"/>
  <c r="AK62" i="1" a="1"/>
  <c r="BV59" i="1" a="1"/>
  <c r="AF62" i="1" a="1"/>
  <c r="BS119" i="26" a="1"/>
  <c r="BU59" i="1" a="1"/>
  <c r="AQ122" i="26" a="1"/>
  <c r="BX60" i="1" a="1"/>
  <c r="BT60" i="1" a="1"/>
  <c r="BQ120" i="26" a="1"/>
  <c r="CF120" i="26" a="1"/>
  <c r="BY119" i="26" a="1"/>
  <c r="BS58" i="1" a="1"/>
  <c r="BX119" i="26" a="1"/>
  <c r="AK122" i="26" a="1"/>
  <c r="BX58" i="1" a="1"/>
  <c r="BR118" i="26" a="1"/>
  <c r="CB119" i="26" a="1"/>
  <c r="CC60" i="1" a="1"/>
  <c r="AI122" i="26" a="1"/>
  <c r="AI62" i="1" a="1"/>
  <c r="AJ122" i="26" a="1"/>
  <c r="CE60" i="1" a="1"/>
  <c r="AO62" i="1" a="1"/>
  <c r="BV119" i="26" a="1"/>
  <c r="CB118" i="26" a="1"/>
  <c r="BU58" i="1" a="1"/>
  <c r="BT119" i="26" a="1"/>
  <c r="CG118" i="26" a="1"/>
  <c r="BW119" i="26" a="1"/>
  <c r="AA122" i="26" a="1"/>
  <c r="BX118" i="26" a="1"/>
  <c r="BR58" i="1" a="1"/>
  <c r="CD58" i="1" a="1"/>
  <c r="BZ60" i="1" a="1"/>
  <c r="AM62" i="1" a="1"/>
  <c r="BU60" i="1" a="1"/>
  <c r="BZ58" i="1" a="1"/>
  <c r="CG59" i="1" a="1"/>
  <c r="BV58" i="1" a="1"/>
  <c r="CE120" i="26" a="1"/>
  <c r="CG120" i="26" a="1"/>
  <c r="BX120" i="26" a="1"/>
  <c r="AQ62" i="1" a="1"/>
  <c r="BQ60" i="1" a="1"/>
  <c r="AG122" i="26" a="1"/>
  <c r="BT118" i="26" a="1"/>
  <c r="CC59" i="1" a="1"/>
  <c r="CF119" i="26" a="1"/>
  <c r="BP59" i="1" a="1"/>
  <c r="BU119" i="26" a="1"/>
  <c r="CE119" i="26" a="1"/>
  <c r="AH62" i="1" a="1"/>
  <c r="CC119" i="26" a="1"/>
  <c r="BY58" i="1" a="1"/>
  <c r="BV118" i="26" a="1"/>
  <c r="CB60" i="1" a="1"/>
  <c r="BX59" i="1" a="1"/>
  <c r="AA62" i="1" a="1"/>
  <c r="CA120" i="26" a="1"/>
  <c r="CA58" i="1" a="1"/>
  <c r="BU118" i="26" a="1"/>
  <c r="BQ119" i="26" a="1"/>
  <c r="AB62" i="1" a="1"/>
  <c r="CF58" i="1" a="1"/>
  <c r="CD118" i="26" a="1"/>
  <c r="BP58" i="1" a="1"/>
  <c r="BP118" i="26" a="1"/>
  <c r="CG58" i="1" a="1"/>
  <c r="BS120" i="26" a="1"/>
  <c r="CF60" i="1" a="1"/>
  <c r="CF118" i="26" a="1"/>
  <c r="BS60" i="1" a="1"/>
  <c r="CE118" i="26" a="1"/>
  <c r="BZ119" i="26" a="1"/>
  <c r="BY118" i="26" a="1"/>
  <c r="CB59" i="1" a="1"/>
  <c r="BY120" i="26" a="1"/>
  <c r="BP120" i="26" a="1"/>
  <c r="BV120" i="26" a="1"/>
  <c r="BW60" i="1" a="1"/>
  <c r="BZ120" i="26" a="1"/>
  <c r="CF59" i="1" a="1"/>
  <c r="BV60" i="1" a="1"/>
  <c r="BW118" i="26" a="1"/>
  <c r="CB120" i="26" a="1"/>
  <c r="BR60" i="1" a="1"/>
  <c r="BR120" i="26" a="1"/>
  <c r="CD60" i="1" a="1"/>
  <c r="BT120" i="26" a="1"/>
  <c r="CE58" i="1" a="1"/>
  <c r="BT59" i="1" a="1"/>
  <c r="CG60" i="1" a="1"/>
  <c r="BW59" i="1" a="1"/>
  <c r="BS118" i="26" a="1"/>
  <c r="CC58" i="1" a="1"/>
  <c r="BR119" i="26" a="1"/>
  <c r="BQ59" i="1" a="1"/>
  <c r="BQ58" i="1" a="1"/>
  <c r="BU120" i="26" a="1"/>
  <c r="BY60" i="1" a="1"/>
  <c r="BT58" i="1" a="1"/>
  <c r="CA60" i="1" a="1"/>
  <c r="CR118" i="26" l="1"/>
  <c r="CG120" i="26"/>
  <c r="CD120" i="26"/>
  <c r="BV119" i="26"/>
  <c r="BX119" i="26"/>
  <c r="CC119" i="26"/>
  <c r="CA119" i="26"/>
  <c r="CB119" i="26"/>
  <c r="BX118" i="26"/>
  <c r="BP118" i="26"/>
  <c r="BS118" i="26"/>
  <c r="CF120" i="26"/>
  <c r="BR119" i="26"/>
  <c r="AC122" i="26"/>
  <c r="AL122" i="26"/>
  <c r="BV118" i="26"/>
  <c r="CC118" i="26"/>
  <c r="BQ118" i="26"/>
  <c r="BR118" i="26"/>
  <c r="BZ118" i="26"/>
  <c r="CD119" i="26"/>
  <c r="BT119" i="26"/>
  <c r="BY119" i="26"/>
  <c r="AK122" i="26"/>
  <c r="AA122" i="26"/>
  <c r="BS119" i="26"/>
  <c r="BW118" i="26"/>
  <c r="AP122" i="26"/>
  <c r="BT118" i="26"/>
  <c r="CE118" i="26"/>
  <c r="CG118" i="26"/>
  <c r="BP119" i="26"/>
  <c r="AB122" i="26"/>
  <c r="AO122" i="26"/>
  <c r="AE122" i="26"/>
  <c r="BY118" i="26"/>
  <c r="AG122" i="26"/>
  <c r="CF118" i="26"/>
  <c r="CE120" i="26"/>
  <c r="CB118" i="26"/>
  <c r="CF119" i="26"/>
  <c r="CD118" i="26"/>
  <c r="AF122" i="26"/>
  <c r="AI122" i="26"/>
  <c r="CG119" i="26"/>
  <c r="BV120" i="26"/>
  <c r="BR120" i="26"/>
  <c r="BP120" i="26"/>
  <c r="CA118" i="26"/>
  <c r="BW119" i="26"/>
  <c r="BU119" i="26"/>
  <c r="AJ122" i="26"/>
  <c r="Z122" i="26"/>
  <c r="AM122" i="26"/>
  <c r="BZ119" i="26"/>
  <c r="BY120" i="26"/>
  <c r="CB120" i="26"/>
  <c r="BU118" i="26"/>
  <c r="BZ120" i="26"/>
  <c r="BT120" i="26"/>
  <c r="BX120" i="26"/>
  <c r="AN122" i="26"/>
  <c r="AD122" i="26"/>
  <c r="AQ122" i="26"/>
  <c r="BQ119" i="26"/>
  <c r="BQ120" i="26"/>
  <c r="CA120" i="26"/>
  <c r="CE119" i="26"/>
  <c r="CC120" i="26"/>
  <c r="BS120" i="26"/>
  <c r="BU120" i="26"/>
  <c r="BW120" i="26"/>
  <c r="AH122" i="26"/>
  <c r="CO121" i="26"/>
  <c r="W124" i="26"/>
  <c r="AR123" i="26"/>
  <c r="AS123" i="26" s="1"/>
  <c r="BN123" i="26"/>
  <c r="CR58" i="1"/>
  <c r="BY60" i="1"/>
  <c r="CA59" i="1"/>
  <c r="CC59" i="1"/>
  <c r="BQ59" i="1"/>
  <c r="BV58" i="1"/>
  <c r="BV59" i="1"/>
  <c r="BX59" i="1"/>
  <c r="CF59" i="1"/>
  <c r="CF58" i="1"/>
  <c r="CE59" i="1"/>
  <c r="BU58" i="1"/>
  <c r="BY59" i="1"/>
  <c r="CE58" i="1"/>
  <c r="CB59" i="1"/>
  <c r="CD58" i="1"/>
  <c r="BS58" i="1"/>
  <c r="BP59" i="1"/>
  <c r="CD59" i="1"/>
  <c r="BT58" i="1"/>
  <c r="BZ59" i="1"/>
  <c r="CG58" i="1"/>
  <c r="CA58" i="1"/>
  <c r="BS59" i="1"/>
  <c r="BR58" i="1"/>
  <c r="CA60" i="1"/>
  <c r="BS60" i="1"/>
  <c r="BT59" i="1"/>
  <c r="CF60" i="1"/>
  <c r="BW60" i="1"/>
  <c r="CC58" i="1"/>
  <c r="BY58" i="1"/>
  <c r="CG59" i="1"/>
  <c r="BZ60" i="1"/>
  <c r="BQ58" i="1"/>
  <c r="BW59" i="1"/>
  <c r="CB58" i="1"/>
  <c r="CC60" i="1"/>
  <c r="BR60" i="1"/>
  <c r="BU60" i="1"/>
  <c r="AC62" i="1"/>
  <c r="AF62" i="1"/>
  <c r="AA62" i="1"/>
  <c r="AP62" i="1"/>
  <c r="Z62" i="1"/>
  <c r="AJ62" i="1"/>
  <c r="AI62" i="1"/>
  <c r="AM62" i="1"/>
  <c r="AE62" i="1"/>
  <c r="AQ62" i="1"/>
  <c r="AK62" i="1"/>
  <c r="AL62" i="1"/>
  <c r="AH62" i="1"/>
  <c r="AN62" i="1"/>
  <c r="AB62" i="1"/>
  <c r="AD62" i="1"/>
  <c r="AO62" i="1"/>
  <c r="AG62" i="1"/>
  <c r="BW58" i="1"/>
  <c r="BP58" i="1"/>
  <c r="CB60" i="1"/>
  <c r="BV60" i="1"/>
  <c r="BX60" i="1"/>
  <c r="BT60" i="1"/>
  <c r="CE60" i="1"/>
  <c r="BU59" i="1"/>
  <c r="BP60" i="1"/>
  <c r="CD60" i="1"/>
  <c r="CG60" i="1"/>
  <c r="BX58" i="1"/>
  <c r="BZ58" i="1"/>
  <c r="BQ60" i="1"/>
  <c r="BR59" i="1"/>
  <c r="AR62" i="1"/>
  <c r="AS62" i="1" s="1"/>
  <c r="BN62" i="1"/>
  <c r="W63" i="1"/>
  <c r="AS61" i="1"/>
  <c r="CI61" i="1" s="1"/>
  <c r="CH61" i="1"/>
  <c r="AA123" i="26" a="1"/>
  <c r="AD123" i="26" a="1"/>
  <c r="AJ63" i="1" a="1"/>
  <c r="AA63" i="1" a="1"/>
  <c r="AF123" i="26" a="1"/>
  <c r="AN123" i="26" a="1"/>
  <c r="AH63" i="1" a="1"/>
  <c r="AF63" i="1" a="1"/>
  <c r="AE63" i="1" a="1"/>
  <c r="AQ123" i="26" a="1"/>
  <c r="AJ123" i="26" a="1"/>
  <c r="AP63" i="1" a="1"/>
  <c r="AL63" i="1" a="1"/>
  <c r="AC63" i="1" a="1"/>
  <c r="AK123" i="26" a="1"/>
  <c r="AN63" i="1" a="1"/>
  <c r="AM63" i="1" a="1"/>
  <c r="AO63" i="1" a="1"/>
  <c r="AO123" i="26" a="1"/>
  <c r="AI123" i="26" a="1"/>
  <c r="AB123" i="26" a="1"/>
  <c r="AP123" i="26" a="1"/>
  <c r="AC123" i="26" a="1"/>
  <c r="AL123" i="26" a="1"/>
  <c r="AQ63" i="1" a="1"/>
  <c r="AG123" i="26" a="1"/>
  <c r="AB63" i="1" a="1"/>
  <c r="Z123" i="26" a="1"/>
  <c r="AH123" i="26" a="1"/>
  <c r="AM123" i="26" a="1"/>
  <c r="AD63" i="1" a="1"/>
  <c r="Z63" i="1" a="1"/>
  <c r="AK63" i="1" a="1"/>
  <c r="AE123" i="26" a="1"/>
  <c r="AG63" i="1" a="1"/>
  <c r="AI63" i="1" a="1"/>
  <c r="AM123" i="26" l="1"/>
  <c r="AG123" i="26"/>
  <c r="AB123" i="26"/>
  <c r="AO123" i="26"/>
  <c r="AF123" i="26"/>
  <c r="Z123" i="26"/>
  <c r="AE123" i="26"/>
  <c r="AJ123" i="26"/>
  <c r="AD123" i="26"/>
  <c r="AQ123" i="26"/>
  <c r="AH123" i="26"/>
  <c r="AK123" i="26"/>
  <c r="AA123" i="26"/>
  <c r="AL123" i="26"/>
  <c r="AN123" i="26"/>
  <c r="AI123" i="26"/>
  <c r="AC123" i="26"/>
  <c r="AP123" i="26"/>
  <c r="AR124" i="26"/>
  <c r="W125" i="26"/>
  <c r="BN124" i="26"/>
  <c r="CL118" i="26"/>
  <c r="CM118" i="26" s="1"/>
  <c r="Z63" i="1"/>
  <c r="AM63" i="1"/>
  <c r="AF63" i="1"/>
  <c r="AQ63" i="1"/>
  <c r="AL63" i="1"/>
  <c r="AI63" i="1"/>
  <c r="AN63" i="1"/>
  <c r="AJ63" i="1"/>
  <c r="AO63" i="1"/>
  <c r="AC63" i="1"/>
  <c r="AB63" i="1"/>
  <c r="AD63" i="1"/>
  <c r="AP63" i="1"/>
  <c r="AA63" i="1"/>
  <c r="AE63" i="1"/>
  <c r="AH63" i="1"/>
  <c r="AK63" i="1"/>
  <c r="AG63" i="1"/>
  <c r="AR63" i="1"/>
  <c r="AS63" i="1" s="1"/>
  <c r="BN63" i="1"/>
  <c r="W64" i="1"/>
  <c r="CL58" i="1"/>
  <c r="CM58" i="1" s="1"/>
  <c r="CO61" i="1"/>
  <c r="AH64" i="1" a="1"/>
  <c r="AL124" i="26" a="1"/>
  <c r="AA124" i="26" a="1"/>
  <c r="AH124" i="26" a="1"/>
  <c r="AP64" i="1" a="1"/>
  <c r="AE124" i="26" a="1"/>
  <c r="AM64" i="1" a="1"/>
  <c r="AD124" i="26" a="1"/>
  <c r="AJ64" i="1" a="1"/>
  <c r="AN124" i="26" a="1"/>
  <c r="AG64" i="1" a="1"/>
  <c r="AJ124" i="26" a="1"/>
  <c r="AP124" i="26" a="1"/>
  <c r="AO64" i="1" a="1"/>
  <c r="AF64" i="1" a="1"/>
  <c r="AM124" i="26" a="1"/>
  <c r="AC124" i="26" a="1"/>
  <c r="AN64" i="1" a="1"/>
  <c r="AK124" i="26" a="1"/>
  <c r="AA64" i="1" a="1"/>
  <c r="AG124" i="26" a="1"/>
  <c r="AO124" i="26" a="1"/>
  <c r="AK64" i="1" a="1"/>
  <c r="Z64" i="1" a="1"/>
  <c r="AQ64" i="1" a="1"/>
  <c r="Z124" i="26" a="1"/>
  <c r="AL64" i="1" a="1"/>
  <c r="AQ124" i="26" a="1"/>
  <c r="AI64" i="1" a="1"/>
  <c r="AC64" i="1" a="1"/>
  <c r="AB64" i="1" a="1"/>
  <c r="AD64" i="1" a="1"/>
  <c r="AE64" i="1" a="1"/>
  <c r="AF124" i="26" a="1"/>
  <c r="AB124" i="26" a="1"/>
  <c r="AI124" i="26" a="1"/>
  <c r="BJ121" i="26" l="1"/>
  <c r="BJ123" i="26"/>
  <c r="BA123" i="26"/>
  <c r="BE121" i="26"/>
  <c r="BH122" i="26"/>
  <c r="BL121" i="26"/>
  <c r="BG122" i="26"/>
  <c r="AV121" i="26"/>
  <c r="AH124" i="26"/>
  <c r="AG124" i="26"/>
  <c r="AP124" i="26"/>
  <c r="AB124" i="26"/>
  <c r="AO124" i="26"/>
  <c r="AA124" i="26"/>
  <c r="AF124" i="26"/>
  <c r="AE124" i="26"/>
  <c r="AJ124" i="26"/>
  <c r="AL124" i="26"/>
  <c r="AI124" i="26"/>
  <c r="AN124" i="26"/>
  <c r="AK124" i="26"/>
  <c r="AD124" i="26"/>
  <c r="AM124" i="26"/>
  <c r="Z124" i="26"/>
  <c r="AQ124" i="26"/>
  <c r="AC124" i="26"/>
  <c r="AZ121" i="26"/>
  <c r="BB122" i="26"/>
  <c r="AW121" i="26"/>
  <c r="BE123" i="26"/>
  <c r="BF123" i="26"/>
  <c r="BM122" i="26"/>
  <c r="BK122" i="26"/>
  <c r="AY121" i="26"/>
  <c r="BC122" i="26"/>
  <c r="BH123" i="26"/>
  <c r="AV123" i="26"/>
  <c r="CQ121" i="26"/>
  <c r="BG121" i="26"/>
  <c r="BB121" i="26"/>
  <c r="BI121" i="26"/>
  <c r="BF121" i="26"/>
  <c r="AY122" i="26"/>
  <c r="BM121" i="26"/>
  <c r="AW123" i="26"/>
  <c r="BB123" i="26"/>
  <c r="BN125" i="26"/>
  <c r="W126" i="26"/>
  <c r="AR125" i="26"/>
  <c r="AS125" i="26" s="1"/>
  <c r="BK121" i="26"/>
  <c r="BL122" i="26"/>
  <c r="BI122" i="26"/>
  <c r="CP121" i="26"/>
  <c r="BG123" i="26"/>
  <c r="BK123" i="26"/>
  <c r="AZ122" i="26"/>
  <c r="AX121" i="26"/>
  <c r="BE122" i="26"/>
  <c r="BJ122" i="26"/>
  <c r="BA121" i="26"/>
  <c r="BD123" i="26"/>
  <c r="AX123" i="26"/>
  <c r="BD121" i="26"/>
  <c r="AX122" i="26"/>
  <c r="AV122" i="26"/>
  <c r="BF122" i="26"/>
  <c r="CH124" i="26"/>
  <c r="AS124" i="26"/>
  <c r="CI124" i="26" s="1"/>
  <c r="BL123" i="26"/>
  <c r="BM123" i="26"/>
  <c r="BC123" i="26"/>
  <c r="AW122" i="26"/>
  <c r="BH121" i="26"/>
  <c r="BD122" i="26"/>
  <c r="BA122" i="26"/>
  <c r="BC121" i="26"/>
  <c r="AY123" i="26"/>
  <c r="AZ123" i="26"/>
  <c r="BI123" i="26"/>
  <c r="AZ62" i="1"/>
  <c r="AX61" i="1"/>
  <c r="BF61" i="1"/>
  <c r="BJ62" i="1"/>
  <c r="BM62" i="1"/>
  <c r="BG62" i="1"/>
  <c r="AV61" i="1"/>
  <c r="AX62" i="1"/>
  <c r="AY61" i="1"/>
  <c r="BI61" i="1"/>
  <c r="AW61" i="1"/>
  <c r="AZ61" i="1"/>
  <c r="BB62" i="1"/>
  <c r="BK62" i="1"/>
  <c r="AV62" i="1"/>
  <c r="BL62" i="1"/>
  <c r="BF62" i="1"/>
  <c r="BE61" i="1"/>
  <c r="BJ61" i="1"/>
  <c r="BC62" i="1"/>
  <c r="AW62" i="1"/>
  <c r="BM61" i="1"/>
  <c r="AI64" i="1"/>
  <c r="AE64" i="1"/>
  <c r="AN64" i="1"/>
  <c r="AG64" i="1"/>
  <c r="AA64" i="1"/>
  <c r="AH64" i="1"/>
  <c r="AJ64" i="1"/>
  <c r="AB64" i="1"/>
  <c r="AD64" i="1"/>
  <c r="AL64" i="1"/>
  <c r="Z64" i="1"/>
  <c r="AC64" i="1"/>
  <c r="AM64" i="1"/>
  <c r="AP64" i="1"/>
  <c r="AO64" i="1"/>
  <c r="AK64" i="1"/>
  <c r="AF64" i="1"/>
  <c r="AQ64" i="1"/>
  <c r="BD63" i="1"/>
  <c r="BF63" i="1"/>
  <c r="BA63" i="1"/>
  <c r="BJ63" i="1"/>
  <c r="BA62" i="1"/>
  <c r="AW63" i="1"/>
  <c r="BE63" i="1"/>
  <c r="BE62" i="1"/>
  <c r="BL63" i="1"/>
  <c r="BH63" i="1"/>
  <c r="BI62" i="1"/>
  <c r="AZ63" i="1"/>
  <c r="BM63" i="1"/>
  <c r="BL61" i="1"/>
  <c r="BD62" i="1"/>
  <c r="AY62" i="1"/>
  <c r="AX63" i="1"/>
  <c r="BB63" i="1"/>
  <c r="BA61" i="1"/>
  <c r="BB61" i="1"/>
  <c r="BG61" i="1"/>
  <c r="BC63" i="1"/>
  <c r="AY63" i="1"/>
  <c r="BI63" i="1"/>
  <c r="BH62" i="1"/>
  <c r="BN64" i="1"/>
  <c r="AR64" i="1"/>
  <c r="W65" i="1"/>
  <c r="BH61" i="1"/>
  <c r="BG63" i="1"/>
  <c r="BK63" i="1"/>
  <c r="AV63" i="1"/>
  <c r="BK61" i="1"/>
  <c r="CP61" i="1"/>
  <c r="CQ61" i="1"/>
  <c r="BD61" i="1"/>
  <c r="BC61" i="1"/>
  <c r="BZ62" i="1" a="1"/>
  <c r="BS123" i="26" a="1"/>
  <c r="AJ125" i="26" a="1"/>
  <c r="BZ61" i="1" a="1"/>
  <c r="CD122" i="26" a="1"/>
  <c r="BS121" i="26" a="1"/>
  <c r="CB123" i="26" a="1"/>
  <c r="BR123" i="26" a="1"/>
  <c r="AG65" i="1" a="1"/>
  <c r="CC122" i="26" a="1"/>
  <c r="CE122" i="26" a="1"/>
  <c r="BX123" i="26" a="1"/>
  <c r="CD121" i="26" a="1"/>
  <c r="AC125" i="26" a="1"/>
  <c r="BU62" i="1" a="1"/>
  <c r="CE121" i="26" a="1"/>
  <c r="CC121" i="26" a="1"/>
  <c r="CE62" i="1" a="1"/>
  <c r="CG61" i="1" a="1"/>
  <c r="AA65" i="1" a="1"/>
  <c r="CG121" i="26" a="1"/>
  <c r="AN65" i="1" a="1"/>
  <c r="AK65" i="1" a="1"/>
  <c r="CD62" i="1" a="1"/>
  <c r="AP125" i="26" a="1"/>
  <c r="BY123" i="26" a="1"/>
  <c r="BY121" i="26" a="1"/>
  <c r="CA123" i="26" a="1"/>
  <c r="CG122" i="26" a="1"/>
  <c r="AA125" i="26" a="1"/>
  <c r="AB125" i="26" a="1"/>
  <c r="CA63" i="1" a="1"/>
  <c r="BU121" i="26" a="1"/>
  <c r="BS122" i="26" a="1"/>
  <c r="BX121" i="26" a="1"/>
  <c r="AQ125" i="26" a="1"/>
  <c r="AN125" i="26" a="1"/>
  <c r="BT121" i="26" a="1"/>
  <c r="BT63" i="1" a="1"/>
  <c r="BP122" i="26" a="1"/>
  <c r="AB65" i="1" a="1"/>
  <c r="AH65" i="1" a="1"/>
  <c r="AC65" i="1" a="1"/>
  <c r="BV62" i="1" a="1"/>
  <c r="BQ122" i="26" a="1"/>
  <c r="BP123" i="26" a="1"/>
  <c r="BP63" i="1" a="1"/>
  <c r="AF65" i="1" a="1"/>
  <c r="Z65" i="1" a="1"/>
  <c r="BQ121" i="26" a="1"/>
  <c r="BS61" i="1" a="1"/>
  <c r="CC63" i="1" a="1"/>
  <c r="BW121" i="26" a="1"/>
  <c r="CG62" i="1" a="1"/>
  <c r="BV122" i="26" a="1"/>
  <c r="BU61" i="1" a="1"/>
  <c r="CC123" i="26" a="1"/>
  <c r="BX62" i="1" a="1"/>
  <c r="BP121" i="26" a="1"/>
  <c r="CB61" i="1" a="1"/>
  <c r="AE65" i="1" a="1"/>
  <c r="BX122" i="26" a="1"/>
  <c r="AQ65" i="1" a="1"/>
  <c r="AM125" i="26" a="1"/>
  <c r="CD123" i="26" a="1"/>
  <c r="AP65" i="1" a="1"/>
  <c r="CA61" i="1" a="1"/>
  <c r="AG125" i="26" a="1"/>
  <c r="AD125" i="26" a="1"/>
  <c r="AI125" i="26" a="1"/>
  <c r="BU122" i="26" a="1"/>
  <c r="CB122" i="26" a="1"/>
  <c r="CD63" i="1" a="1"/>
  <c r="CG63" i="1" a="1"/>
  <c r="CF122" i="26" a="1"/>
  <c r="AO125" i="26" a="1"/>
  <c r="AL65" i="1" a="1"/>
  <c r="AD65" i="1" a="1"/>
  <c r="AO65" i="1" a="1"/>
  <c r="BQ62" i="1" a="1"/>
  <c r="CG123" i="26" a="1"/>
  <c r="BZ121" i="26" a="1"/>
  <c r="CF123" i="26" a="1"/>
  <c r="AH125" i="26" a="1"/>
  <c r="BT61" i="1" a="1"/>
  <c r="AK125" i="26" a="1"/>
  <c r="AJ65" i="1" a="1"/>
  <c r="BW63" i="1" a="1"/>
  <c r="AI65" i="1" a="1"/>
  <c r="AF125" i="26" a="1"/>
  <c r="BQ63" i="1" a="1"/>
  <c r="BP61" i="1" a="1"/>
  <c r="BY122" i="26" a="1"/>
  <c r="BV61" i="1" a="1"/>
  <c r="Z125" i="26" a="1"/>
  <c r="BW61" i="1" a="1"/>
  <c r="CF121" i="26" a="1"/>
  <c r="AE125" i="26" a="1"/>
  <c r="AL125" i="26" a="1"/>
  <c r="CC62" i="1" a="1"/>
  <c r="BT123" i="26" a="1"/>
  <c r="BZ122" i="26" a="1"/>
  <c r="BV123" i="26" a="1"/>
  <c r="BR121" i="26" a="1"/>
  <c r="BQ123" i="26" a="1"/>
  <c r="CE63" i="1" a="1"/>
  <c r="BT122" i="26" a="1"/>
  <c r="BT62" i="1" a="1"/>
  <c r="CF61" i="1" a="1"/>
  <c r="AM65" i="1" a="1"/>
  <c r="BU123" i="26" a="1"/>
  <c r="BW122" i="26" a="1"/>
  <c r="BR122" i="26" a="1"/>
  <c r="CB121" i="26" a="1"/>
  <c r="BR61" i="1" a="1"/>
  <c r="CC61" i="1" a="1"/>
  <c r="BY61" i="1" a="1"/>
  <c r="BZ63" i="1" a="1"/>
  <c r="CB63" i="1" a="1"/>
  <c r="BV63" i="1" a="1"/>
  <c r="BU63" i="1" a="1"/>
  <c r="BS63" i="1" a="1"/>
  <c r="CA121" i="26" a="1"/>
  <c r="BR62" i="1" a="1"/>
  <c r="BR63" i="1" a="1"/>
  <c r="CE61" i="1" a="1"/>
  <c r="BQ61" i="1" a="1"/>
  <c r="CD61" i="1" a="1"/>
  <c r="BY63" i="1" a="1"/>
  <c r="BZ123" i="26" a="1"/>
  <c r="CF62" i="1" a="1"/>
  <c r="CF63" i="1" a="1"/>
  <c r="BW62" i="1" a="1"/>
  <c r="BX61" i="1" a="1"/>
  <c r="CA62" i="1" a="1"/>
  <c r="CA122" i="26" a="1"/>
  <c r="CE123" i="26" a="1"/>
  <c r="BW123" i="26" a="1"/>
  <c r="BY62" i="1" a="1"/>
  <c r="BX63" i="1" a="1"/>
  <c r="CB62" i="1" a="1"/>
  <c r="BP62" i="1" a="1"/>
  <c r="BS62" i="1" a="1"/>
  <c r="BV121" i="26" a="1"/>
  <c r="CD121" i="26" l="1"/>
  <c r="BU123" i="26"/>
  <c r="CD123" i="26"/>
  <c r="BP121" i="26"/>
  <c r="CA122" i="26"/>
  <c r="CF121" i="26"/>
  <c r="CB122" i="26"/>
  <c r="BY121" i="26"/>
  <c r="BU122" i="26"/>
  <c r="AH125" i="26"/>
  <c r="BW121" i="26"/>
  <c r="BR123" i="26"/>
  <c r="CA123" i="26"/>
  <c r="AJ125" i="26"/>
  <c r="AD125" i="26"/>
  <c r="AQ125" i="26"/>
  <c r="BV121" i="26"/>
  <c r="CG122" i="26"/>
  <c r="BX123" i="26"/>
  <c r="BX122" i="26"/>
  <c r="BU121" i="26"/>
  <c r="CC122" i="26"/>
  <c r="AC125" i="26"/>
  <c r="AL125" i="26"/>
  <c r="BV123" i="26"/>
  <c r="BY123" i="26"/>
  <c r="CA121" i="26"/>
  <c r="CB121" i="26"/>
  <c r="CD122" i="26"/>
  <c r="CF122" i="26"/>
  <c r="AG125" i="26"/>
  <c r="AP125" i="26"/>
  <c r="BQ123" i="26"/>
  <c r="BP123" i="26"/>
  <c r="BQ121" i="26"/>
  <c r="BQ122" i="26"/>
  <c r="BZ122" i="26"/>
  <c r="BY122" i="26"/>
  <c r="CE121" i="26"/>
  <c r="AK125" i="26"/>
  <c r="AA125" i="26"/>
  <c r="CG121" i="26"/>
  <c r="CB123" i="26"/>
  <c r="BV122" i="26"/>
  <c r="BZ123" i="26"/>
  <c r="CC123" i="26"/>
  <c r="BW123" i="26"/>
  <c r="BP122" i="26"/>
  <c r="BR121" i="26"/>
  <c r="AO125" i="26"/>
  <c r="AE125" i="26"/>
  <c r="BS122" i="26"/>
  <c r="BW122" i="26"/>
  <c r="BT121" i="26"/>
  <c r="AN125" i="26"/>
  <c r="BT123" i="26"/>
  <c r="CG123" i="26"/>
  <c r="BR122" i="26"/>
  <c r="BT122" i="26"/>
  <c r="AB125" i="26"/>
  <c r="AI125" i="26"/>
  <c r="BZ121" i="26"/>
  <c r="BS121" i="26"/>
  <c r="BS123" i="26"/>
  <c r="CF123" i="26"/>
  <c r="BX121" i="26"/>
  <c r="CE123" i="26"/>
  <c r="AF125" i="26"/>
  <c r="Z125" i="26"/>
  <c r="AM125" i="26"/>
  <c r="CC121" i="26"/>
  <c r="CE122" i="26"/>
  <c r="CO124" i="26"/>
  <c r="CR121" i="26"/>
  <c r="BN126" i="26"/>
  <c r="W127" i="26"/>
  <c r="AR126" i="26"/>
  <c r="AS126" i="26" s="1"/>
  <c r="BT62" i="1"/>
  <c r="CR61" i="1"/>
  <c r="BR61" i="1"/>
  <c r="CD62" i="1"/>
  <c r="BZ61" i="1"/>
  <c r="CG62" i="1"/>
  <c r="BV62" i="1"/>
  <c r="BT61" i="1"/>
  <c r="BQ61" i="1"/>
  <c r="CC61" i="1"/>
  <c r="BS61" i="1"/>
  <c r="BR62" i="1"/>
  <c r="BP61" i="1"/>
  <c r="CA62" i="1"/>
  <c r="BQ62" i="1"/>
  <c r="BW62" i="1"/>
  <c r="CD61" i="1"/>
  <c r="BY61" i="1"/>
  <c r="BZ62" i="1"/>
  <c r="CF62" i="1"/>
  <c r="BP62" i="1"/>
  <c r="CG61" i="1"/>
  <c r="CE62" i="1"/>
  <c r="BS62" i="1"/>
  <c r="BY62" i="1"/>
  <c r="BX62" i="1"/>
  <c r="BY63" i="1"/>
  <c r="CE63" i="1"/>
  <c r="BW63" i="1"/>
  <c r="CF61" i="1"/>
  <c r="BQ63" i="1"/>
  <c r="CC63" i="1"/>
  <c r="BW61" i="1"/>
  <c r="CA61" i="1"/>
  <c r="CG63" i="1"/>
  <c r="BU62" i="1"/>
  <c r="BS63" i="1"/>
  <c r="BX61" i="1"/>
  <c r="AF65" i="1"/>
  <c r="AH65" i="1"/>
  <c r="AP65" i="1"/>
  <c r="AL65" i="1"/>
  <c r="AO65" i="1"/>
  <c r="AD65" i="1"/>
  <c r="AE65" i="1"/>
  <c r="AB65" i="1"/>
  <c r="AN65" i="1"/>
  <c r="AC65" i="1"/>
  <c r="Z65" i="1"/>
  <c r="AQ65" i="1"/>
  <c r="AA65" i="1"/>
  <c r="AI65" i="1"/>
  <c r="AK65" i="1"/>
  <c r="AJ65" i="1"/>
  <c r="AG65" i="1"/>
  <c r="AM65" i="1"/>
  <c r="BV61" i="1"/>
  <c r="BT63" i="1"/>
  <c r="CD63" i="1"/>
  <c r="BU61" i="1"/>
  <c r="CC62" i="1"/>
  <c r="BU63" i="1"/>
  <c r="CA63" i="1"/>
  <c r="BV63" i="1"/>
  <c r="CB63" i="1"/>
  <c r="BZ63" i="1"/>
  <c r="BP63" i="1"/>
  <c r="CB61" i="1"/>
  <c r="CE61" i="1"/>
  <c r="CB62" i="1"/>
  <c r="BR63" i="1"/>
  <c r="CF63" i="1"/>
  <c r="BX63" i="1"/>
  <c r="BN65" i="1"/>
  <c r="AR65" i="1"/>
  <c r="AS65" i="1" s="1"/>
  <c r="W66" i="1"/>
  <c r="AS64" i="1"/>
  <c r="CI64" i="1" s="1"/>
  <c r="CH64" i="1"/>
  <c r="AK66" i="1" a="1"/>
  <c r="AC126" i="26" a="1"/>
  <c r="AL66" i="1" a="1"/>
  <c r="Z126" i="26" a="1"/>
  <c r="AJ126" i="26" a="1"/>
  <c r="AM66" i="1" a="1"/>
  <c r="AN126" i="26" a="1"/>
  <c r="AL126" i="26" a="1"/>
  <c r="AG126" i="26" a="1"/>
  <c r="AE126" i="26" a="1"/>
  <c r="AG66" i="1" a="1"/>
  <c r="AO126" i="26" a="1"/>
  <c r="AH66" i="1" a="1"/>
  <c r="Z66" i="1" a="1"/>
  <c r="AH126" i="26" a="1"/>
  <c r="AP66" i="1" a="1"/>
  <c r="AQ126" i="26" a="1"/>
  <c r="AA126" i="26" a="1"/>
  <c r="AI66" i="1" a="1"/>
  <c r="AC66" i="1" a="1"/>
  <c r="AF126" i="26" a="1"/>
  <c r="AJ66" i="1" a="1"/>
  <c r="AA66" i="1" a="1"/>
  <c r="AM126" i="26" a="1"/>
  <c r="AP126" i="26" a="1"/>
  <c r="AB66" i="1" a="1"/>
  <c r="AI126" i="26" a="1"/>
  <c r="AQ66" i="1" a="1"/>
  <c r="AF66" i="1" a="1"/>
  <c r="AD126" i="26" a="1"/>
  <c r="AN66" i="1" a="1"/>
  <c r="AD66" i="1" a="1"/>
  <c r="AE66" i="1" a="1"/>
  <c r="AO66" i="1" a="1"/>
  <c r="AK126" i="26" a="1"/>
  <c r="AB126" i="26" a="1"/>
  <c r="CL121" i="26" l="1"/>
  <c r="CM121" i="26" s="1"/>
  <c r="AF126" i="26"/>
  <c r="AB126" i="26"/>
  <c r="AO126" i="26"/>
  <c r="AE126" i="26"/>
  <c r="AJ126" i="26"/>
  <c r="AD126" i="26"/>
  <c r="AM126" i="26"/>
  <c r="AN126" i="26"/>
  <c r="AH126" i="26"/>
  <c r="AQ126" i="26"/>
  <c r="Z126" i="26"/>
  <c r="AL126" i="26"/>
  <c r="AI126" i="26"/>
  <c r="AC126" i="26"/>
  <c r="AP126" i="26"/>
  <c r="AG126" i="26"/>
  <c r="AK126" i="26"/>
  <c r="AA126" i="26"/>
  <c r="AR127" i="26"/>
  <c r="W128" i="26"/>
  <c r="BN127" i="26"/>
  <c r="CL61" i="1"/>
  <c r="CM61" i="1" s="1"/>
  <c r="AI66" i="1"/>
  <c r="AL66" i="1"/>
  <c r="AC66" i="1"/>
  <c r="AG66" i="1"/>
  <c r="AD66" i="1"/>
  <c r="AF66" i="1"/>
  <c r="AO66" i="1"/>
  <c r="AN66" i="1"/>
  <c r="AB66" i="1"/>
  <c r="AP66" i="1"/>
  <c r="AJ66" i="1"/>
  <c r="Z66" i="1"/>
  <c r="AE66" i="1"/>
  <c r="AQ66" i="1"/>
  <c r="AK66" i="1"/>
  <c r="AH66" i="1"/>
  <c r="AM66" i="1"/>
  <c r="AA66" i="1"/>
  <c r="AR66" i="1"/>
  <c r="AS66" i="1" s="1"/>
  <c r="BN66" i="1"/>
  <c r="W67" i="1"/>
  <c r="CO64" i="1"/>
  <c r="AI127" i="26" a="1"/>
  <c r="AE67" i="1" a="1"/>
  <c r="AO127" i="26" a="1"/>
  <c r="AN67" i="1" a="1"/>
  <c r="AO67" i="1" a="1"/>
  <c r="AP67" i="1" a="1"/>
  <c r="AM127" i="26" a="1"/>
  <c r="AK127" i="26" a="1"/>
  <c r="AH67" i="1" a="1"/>
  <c r="AI67" i="1" a="1"/>
  <c r="AG127" i="26" a="1"/>
  <c r="AL127" i="26" a="1"/>
  <c r="AA67" i="1" a="1"/>
  <c r="AK67" i="1" a="1"/>
  <c r="AJ127" i="26" a="1"/>
  <c r="Z67" i="1" a="1"/>
  <c r="AN127" i="26" a="1"/>
  <c r="AC127" i="26" a="1"/>
  <c r="AL67" i="1" a="1"/>
  <c r="AQ67" i="1" a="1"/>
  <c r="AM67" i="1" a="1"/>
  <c r="AG67" i="1" a="1"/>
  <c r="AQ127" i="26" a="1"/>
  <c r="Z127" i="26" a="1"/>
  <c r="AJ67" i="1" a="1"/>
  <c r="AP127" i="26" a="1"/>
  <c r="AF67" i="1" a="1"/>
  <c r="AD67" i="1" a="1"/>
  <c r="AB127" i="26" a="1"/>
  <c r="AD127" i="26" a="1"/>
  <c r="AA127" i="26" a="1"/>
  <c r="AF127" i="26" a="1"/>
  <c r="AE127" i="26" a="1"/>
  <c r="AH127" i="26" a="1"/>
  <c r="AC67" i="1" a="1"/>
  <c r="AB67" i="1" a="1"/>
  <c r="AY124" i="26" l="1"/>
  <c r="BG125" i="26"/>
  <c r="BD125" i="26"/>
  <c r="BI126" i="26"/>
  <c r="BL126" i="26"/>
  <c r="BB125" i="26"/>
  <c r="BC125" i="26"/>
  <c r="AW125" i="26"/>
  <c r="AI127" i="26"/>
  <c r="AN127" i="26"/>
  <c r="AH127" i="26"/>
  <c r="AQ127" i="26"/>
  <c r="AC127" i="26"/>
  <c r="AP127" i="26"/>
  <c r="AG127" i="26"/>
  <c r="AM127" i="26"/>
  <c r="AK127" i="26"/>
  <c r="AB127" i="26"/>
  <c r="AO127" i="26"/>
  <c r="AL127" i="26"/>
  <c r="AA127" i="26"/>
  <c r="AF127" i="26"/>
  <c r="Z127" i="26"/>
  <c r="AE127" i="26"/>
  <c r="AJ127" i="26"/>
  <c r="AD127" i="26"/>
  <c r="AX125" i="26"/>
  <c r="BE124" i="26"/>
  <c r="BL125" i="26"/>
  <c r="BC126" i="26"/>
  <c r="BJ126" i="26"/>
  <c r="BK125" i="26"/>
  <c r="BK124" i="26"/>
  <c r="BF125" i="26"/>
  <c r="BC124" i="26"/>
  <c r="AY126" i="26"/>
  <c r="AZ126" i="26"/>
  <c r="CH127" i="26"/>
  <c r="AS127" i="26"/>
  <c r="CI127" i="26" s="1"/>
  <c r="AV124" i="26"/>
  <c r="BJ124" i="26"/>
  <c r="BI124" i="26"/>
  <c r="BI125" i="26"/>
  <c r="BJ125" i="26"/>
  <c r="BE126" i="26"/>
  <c r="BF126" i="26"/>
  <c r="BM124" i="26"/>
  <c r="AX124" i="26"/>
  <c r="CP124" i="26"/>
  <c r="BH126" i="26"/>
  <c r="BA126" i="26"/>
  <c r="BL124" i="26"/>
  <c r="CQ124" i="26"/>
  <c r="BB124" i="26"/>
  <c r="BA125" i="26"/>
  <c r="BE125" i="26"/>
  <c r="AZ125" i="26"/>
  <c r="BH124" i="26"/>
  <c r="AV126" i="26"/>
  <c r="AZ124" i="26"/>
  <c r="BK126" i="26"/>
  <c r="AR128" i="26"/>
  <c r="AS128" i="26" s="1"/>
  <c r="BN128" i="26"/>
  <c r="W129" i="26"/>
  <c r="AY125" i="26"/>
  <c r="BA124" i="26"/>
  <c r="BD124" i="26"/>
  <c r="AV125" i="26"/>
  <c r="BM125" i="26"/>
  <c r="AW126" i="26"/>
  <c r="BM126" i="26"/>
  <c r="AX126" i="26"/>
  <c r="BG124" i="26"/>
  <c r="AW124" i="26"/>
  <c r="BF124" i="26"/>
  <c r="BH125" i="26"/>
  <c r="BG126" i="26"/>
  <c r="BD126" i="26"/>
  <c r="BB126" i="26"/>
  <c r="CQ64" i="1"/>
  <c r="AV65" i="1"/>
  <c r="BD66" i="1"/>
  <c r="BD65" i="1"/>
  <c r="BF65" i="1"/>
  <c r="BI65" i="1"/>
  <c r="BD64" i="1"/>
  <c r="AY65" i="1"/>
  <c r="BA64" i="1"/>
  <c r="BL65" i="1"/>
  <c r="AX64" i="1"/>
  <c r="BM65" i="1"/>
  <c r="AX65" i="1"/>
  <c r="BJ64" i="1"/>
  <c r="BG64" i="1"/>
  <c r="BC65" i="1"/>
  <c r="CP64" i="1"/>
  <c r="AG67" i="1"/>
  <c r="AP67" i="1"/>
  <c r="AQ67" i="1"/>
  <c r="AD67" i="1"/>
  <c r="AF67" i="1"/>
  <c r="AK67" i="1"/>
  <c r="Z67" i="1"/>
  <c r="AJ67" i="1"/>
  <c r="AO67" i="1"/>
  <c r="AE67" i="1"/>
  <c r="AN67" i="1"/>
  <c r="AL67" i="1"/>
  <c r="AM67" i="1"/>
  <c r="AI67" i="1"/>
  <c r="AH67" i="1"/>
  <c r="AA67" i="1"/>
  <c r="AB67" i="1"/>
  <c r="AC67" i="1"/>
  <c r="BJ66" i="1"/>
  <c r="BG66" i="1"/>
  <c r="BK66" i="1"/>
  <c r="BB65" i="1"/>
  <c r="BM66" i="1"/>
  <c r="BB66" i="1"/>
  <c r="BN67" i="1"/>
  <c r="AR67" i="1"/>
  <c r="W68" i="1"/>
  <c r="BJ65" i="1"/>
  <c r="BA66" i="1"/>
  <c r="AZ66" i="1"/>
  <c r="BK64" i="1"/>
  <c r="BK65" i="1"/>
  <c r="BM64" i="1"/>
  <c r="AV66" i="1"/>
  <c r="BI64" i="1"/>
  <c r="AW64" i="1"/>
  <c r="BL64" i="1"/>
  <c r="BE64" i="1"/>
  <c r="AZ64" i="1"/>
  <c r="BC66" i="1"/>
  <c r="AY64" i="1"/>
  <c r="BH64" i="1"/>
  <c r="BB64" i="1"/>
  <c r="BF66" i="1"/>
  <c r="AY66" i="1"/>
  <c r="BC64" i="1"/>
  <c r="BF64" i="1"/>
  <c r="AZ65" i="1"/>
  <c r="BA65" i="1"/>
  <c r="AW66" i="1"/>
  <c r="BL66" i="1"/>
  <c r="BH66" i="1"/>
  <c r="AW65" i="1"/>
  <c r="AV64" i="1"/>
  <c r="BH65" i="1"/>
  <c r="BE65" i="1"/>
  <c r="BG65" i="1"/>
  <c r="BI66" i="1"/>
  <c r="AX66" i="1"/>
  <c r="BE66" i="1"/>
  <c r="BZ66" i="1" a="1"/>
  <c r="BR125" i="26" a="1"/>
  <c r="AD128" i="26" a="1"/>
  <c r="AE128" i="26" a="1"/>
  <c r="AC128" i="26" a="1"/>
  <c r="AP128" i="26" a="1"/>
  <c r="Z68" i="1" a="1"/>
  <c r="AK128" i="26" a="1"/>
  <c r="AQ68" i="1" a="1"/>
  <c r="AF128" i="26" a="1"/>
  <c r="BR65" i="1" a="1"/>
  <c r="CC126" i="26" a="1"/>
  <c r="AH128" i="26" a="1"/>
  <c r="CB64" i="1" a="1"/>
  <c r="BZ125" i="26" a="1"/>
  <c r="CA125" i="26" a="1"/>
  <c r="BX124" i="26" a="1"/>
  <c r="BP65" i="1" a="1"/>
  <c r="BU124" i="26" a="1"/>
  <c r="BS125" i="26" a="1"/>
  <c r="BT125" i="26" a="1"/>
  <c r="CB66" i="1" a="1"/>
  <c r="CF124" i="26" a="1"/>
  <c r="BP126" i="26" a="1"/>
  <c r="AG128" i="26" a="1"/>
  <c r="BZ65" i="1" a="1"/>
  <c r="CC66" i="1" a="1"/>
  <c r="CD65" i="1" a="1"/>
  <c r="BX126" i="26" a="1"/>
  <c r="CC124" i="26" a="1"/>
  <c r="AP68" i="1" a="1"/>
  <c r="CB124" i="26" a="1"/>
  <c r="AH68" i="1" a="1"/>
  <c r="CB125" i="26" a="1"/>
  <c r="BS64" i="1" a="1"/>
  <c r="Z128" i="26" a="1"/>
  <c r="CF65" i="1" a="1"/>
  <c r="AO128" i="26" a="1"/>
  <c r="BY66" i="1" a="1"/>
  <c r="AB68" i="1" a="1"/>
  <c r="BR64" i="1" a="1"/>
  <c r="CB126" i="26" a="1"/>
  <c r="BX65" i="1" a="1"/>
  <c r="AL68" i="1" a="1"/>
  <c r="AJ68" i="1" a="1"/>
  <c r="BU66" i="1" a="1"/>
  <c r="BS126" i="26" a="1"/>
  <c r="CE124" i="26" a="1"/>
  <c r="BW126" i="26" a="1"/>
  <c r="BV65" i="1" a="1"/>
  <c r="BS124" i="26" a="1"/>
  <c r="AO68" i="1" a="1"/>
  <c r="BY126" i="26" a="1"/>
  <c r="BQ126" i="26" a="1"/>
  <c r="AD68" i="1" a="1"/>
  <c r="CA126" i="26" a="1"/>
  <c r="BY124" i="26" a="1"/>
  <c r="CF125" i="26" a="1"/>
  <c r="BX64" i="1" a="1"/>
  <c r="CE66" i="1" a="1"/>
  <c r="AK68" i="1" a="1"/>
  <c r="AA128" i="26" a="1"/>
  <c r="BP125" i="26" a="1"/>
  <c r="CD66" i="1" a="1"/>
  <c r="BX125" i="26" a="1"/>
  <c r="BQ65" i="1" a="1"/>
  <c r="CD126" i="26" a="1"/>
  <c r="CC125" i="26" a="1"/>
  <c r="AQ128" i="26" a="1"/>
  <c r="CE126" i="26" a="1"/>
  <c r="AN68" i="1" a="1"/>
  <c r="CA124" i="26" a="1"/>
  <c r="BP66" i="1" a="1"/>
  <c r="BU65" i="1" a="1"/>
  <c r="BY64" i="1" a="1"/>
  <c r="CD125" i="26" a="1"/>
  <c r="AF68" i="1" a="1"/>
  <c r="AG68" i="1" a="1"/>
  <c r="BP64" i="1" a="1"/>
  <c r="BQ124" i="26" a="1"/>
  <c r="BQ64" i="1" a="1"/>
  <c r="AN128" i="26" a="1"/>
  <c r="BT126" i="26" a="1"/>
  <c r="AI68" i="1" a="1"/>
  <c r="BR66" i="1" a="1"/>
  <c r="BQ66" i="1" a="1"/>
  <c r="AA68" i="1" a="1"/>
  <c r="BZ126" i="26" a="1"/>
  <c r="CA66" i="1" a="1"/>
  <c r="BX66" i="1" a="1"/>
  <c r="AI128" i="26" a="1"/>
  <c r="CG126" i="26" a="1"/>
  <c r="BT124" i="26" a="1"/>
  <c r="BU126" i="26" a="1"/>
  <c r="CA65" i="1" a="1"/>
  <c r="AJ128" i="26" a="1"/>
  <c r="AE68" i="1" a="1"/>
  <c r="AL128" i="26" a="1"/>
  <c r="CD124" i="26" a="1"/>
  <c r="AM128" i="26" a="1"/>
  <c r="AC68" i="1" a="1"/>
  <c r="AM68" i="1" a="1"/>
  <c r="BS66" i="1" a="1"/>
  <c r="AB128" i="26" a="1"/>
  <c r="BW124" i="26" a="1"/>
  <c r="CG64" i="1" a="1"/>
  <c r="BZ124" i="26" a="1"/>
  <c r="CG65" i="1" a="1"/>
  <c r="CC64" i="1" a="1"/>
  <c r="CF66" i="1" a="1"/>
  <c r="CF64" i="1" a="1"/>
  <c r="BV124" i="26" a="1"/>
  <c r="BT66" i="1" a="1"/>
  <c r="CG124" i="26" a="1"/>
  <c r="BS65" i="1" a="1"/>
  <c r="CE64" i="1" a="1"/>
  <c r="BZ64" i="1" a="1"/>
  <c r="CE125" i="26" a="1"/>
  <c r="BY125" i="26" a="1"/>
  <c r="BU64" i="1" a="1"/>
  <c r="BW66" i="1" a="1"/>
  <c r="BY65" i="1" a="1"/>
  <c r="BV64" i="1" a="1"/>
  <c r="BW64" i="1" a="1"/>
  <c r="BU125" i="26" a="1"/>
  <c r="CG66" i="1" a="1"/>
  <c r="CB65" i="1" a="1"/>
  <c r="BP124" i="26" a="1"/>
  <c r="BV66" i="1" a="1"/>
  <c r="CF126" i="26" a="1"/>
  <c r="CG125" i="26" a="1"/>
  <c r="CC65" i="1" a="1"/>
  <c r="CD64" i="1" a="1"/>
  <c r="BV125" i="26" a="1"/>
  <c r="CA64" i="1" a="1"/>
  <c r="BW125" i="26" a="1"/>
  <c r="BV126" i="26" a="1"/>
  <c r="BW65" i="1" a="1"/>
  <c r="BT64" i="1" a="1"/>
  <c r="BQ125" i="26" a="1"/>
  <c r="BR124" i="26" a="1"/>
  <c r="BR126" i="26" a="1"/>
  <c r="CE65" i="1" a="1"/>
  <c r="BT65" i="1" a="1"/>
  <c r="CR124" i="26" l="1"/>
  <c r="BS124" i="26"/>
  <c r="CA125" i="26"/>
  <c r="BQ125" i="26"/>
  <c r="BW125" i="26"/>
  <c r="BV125" i="26"/>
  <c r="CF126" i="26"/>
  <c r="CC126" i="26"/>
  <c r="BX125" i="26"/>
  <c r="BZ124" i="26"/>
  <c r="AM128" i="26"/>
  <c r="CB125" i="26"/>
  <c r="BP125" i="26"/>
  <c r="AI128" i="26"/>
  <c r="BV124" i="26"/>
  <c r="BZ126" i="26"/>
  <c r="CE125" i="26"/>
  <c r="BQ124" i="26"/>
  <c r="BU124" i="26"/>
  <c r="AD128" i="26"/>
  <c r="AQ128" i="26"/>
  <c r="BT124" i="26"/>
  <c r="CF124" i="26"/>
  <c r="CD125" i="26"/>
  <c r="BW126" i="26"/>
  <c r="CE126" i="26"/>
  <c r="CA124" i="26"/>
  <c r="BS125" i="26"/>
  <c r="AH128" i="26"/>
  <c r="BP126" i="26"/>
  <c r="BU126" i="26"/>
  <c r="CC125" i="26"/>
  <c r="BT126" i="26"/>
  <c r="CF125" i="26"/>
  <c r="CD126" i="26"/>
  <c r="BR126" i="26"/>
  <c r="AC128" i="26"/>
  <c r="AL128" i="26"/>
  <c r="AB128" i="26"/>
  <c r="CB124" i="26"/>
  <c r="CB126" i="26"/>
  <c r="CC124" i="26"/>
  <c r="BS126" i="26"/>
  <c r="BY124" i="26"/>
  <c r="BY126" i="26"/>
  <c r="BV126" i="26"/>
  <c r="CG126" i="26"/>
  <c r="AG128" i="26"/>
  <c r="AP128" i="26"/>
  <c r="AF128" i="26"/>
  <c r="BT125" i="26"/>
  <c r="CD124" i="26"/>
  <c r="BW124" i="26"/>
  <c r="BR125" i="26"/>
  <c r="BX126" i="26"/>
  <c r="BQ126" i="26"/>
  <c r="AK128" i="26"/>
  <c r="AA128" i="26"/>
  <c r="AJ128" i="26"/>
  <c r="BY125" i="26"/>
  <c r="BR124" i="26"/>
  <c r="BP124" i="26"/>
  <c r="BZ125" i="26"/>
  <c r="BX124" i="26"/>
  <c r="Z128" i="26"/>
  <c r="CA126" i="26"/>
  <c r="CG125" i="26"/>
  <c r="AO128" i="26"/>
  <c r="AE128" i="26"/>
  <c r="AN128" i="26"/>
  <c r="BU125" i="26"/>
  <c r="CG124" i="26"/>
  <c r="CE124" i="26"/>
  <c r="BN129" i="26"/>
  <c r="W130" i="26"/>
  <c r="AR129" i="26"/>
  <c r="AS129" i="26" s="1"/>
  <c r="CO127" i="26"/>
  <c r="CR64" i="1"/>
  <c r="BP65" i="1"/>
  <c r="BX66" i="1"/>
  <c r="BX65" i="1"/>
  <c r="BX64" i="1"/>
  <c r="CC65" i="1"/>
  <c r="BZ65" i="1"/>
  <c r="CF65" i="1"/>
  <c r="BU64" i="1"/>
  <c r="BS65" i="1"/>
  <c r="BW65" i="1"/>
  <c r="CA64" i="1"/>
  <c r="CD64" i="1"/>
  <c r="BR65" i="1"/>
  <c r="CG65" i="1"/>
  <c r="BR64" i="1"/>
  <c r="BU65" i="1"/>
  <c r="CG64" i="1"/>
  <c r="BW66" i="1"/>
  <c r="CE65" i="1"/>
  <c r="BV66" i="1"/>
  <c r="BY65" i="1"/>
  <c r="BT64" i="1"/>
  <c r="CE64" i="1"/>
  <c r="CG66" i="1"/>
  <c r="BZ64" i="1"/>
  <c r="BY64" i="1"/>
  <c r="BT66" i="1"/>
  <c r="BV65" i="1"/>
  <c r="BT65" i="1"/>
  <c r="BQ65" i="1"/>
  <c r="CF64" i="1"/>
  <c r="BU66" i="1"/>
  <c r="CE66" i="1"/>
  <c r="CA65" i="1"/>
  <c r="BW64" i="1"/>
  <c r="CB66" i="1"/>
  <c r="BZ66" i="1"/>
  <c r="BQ64" i="1"/>
  <c r="CD65" i="1"/>
  <c r="CA66" i="1"/>
  <c r="BS64" i="1"/>
  <c r="BP64" i="1"/>
  <c r="BY66" i="1"/>
  <c r="CF66" i="1"/>
  <c r="BV64" i="1"/>
  <c r="CC64" i="1"/>
  <c r="AM68" i="1"/>
  <c r="Z68" i="1"/>
  <c r="AC68" i="1"/>
  <c r="AA68" i="1"/>
  <c r="AE68" i="1"/>
  <c r="AQ68" i="1"/>
  <c r="AB68" i="1"/>
  <c r="AG68" i="1"/>
  <c r="AL68" i="1"/>
  <c r="AK68" i="1"/>
  <c r="AD68" i="1"/>
  <c r="AF68" i="1"/>
  <c r="AN68" i="1"/>
  <c r="AI68" i="1"/>
  <c r="AH68" i="1"/>
  <c r="AO68" i="1"/>
  <c r="AP68" i="1"/>
  <c r="AJ68" i="1"/>
  <c r="CD66" i="1"/>
  <c r="CB65" i="1"/>
  <c r="BS66" i="1"/>
  <c r="BR66" i="1"/>
  <c r="CC66" i="1"/>
  <c r="BQ66" i="1"/>
  <c r="CB64" i="1"/>
  <c r="BP66" i="1"/>
  <c r="AR68" i="1"/>
  <c r="AS68" i="1" s="1"/>
  <c r="BN68" i="1"/>
  <c r="W69" i="1"/>
  <c r="AS67" i="1"/>
  <c r="CI67" i="1" s="1"/>
  <c r="CH67" i="1"/>
  <c r="AJ129" i="26" a="1"/>
  <c r="AM129" i="26" a="1"/>
  <c r="AH69" i="1" a="1"/>
  <c r="AO69" i="1" a="1"/>
  <c r="AF69" i="1" a="1"/>
  <c r="AP69" i="1" a="1"/>
  <c r="AA69" i="1" a="1"/>
  <c r="AB129" i="26" a="1"/>
  <c r="AG129" i="26" a="1"/>
  <c r="AJ69" i="1" a="1"/>
  <c r="AE69" i="1" a="1"/>
  <c r="AO129" i="26" a="1"/>
  <c r="AQ69" i="1" a="1"/>
  <c r="AM69" i="1" a="1"/>
  <c r="AL129" i="26" a="1"/>
  <c r="AI69" i="1" a="1"/>
  <c r="AL69" i="1" a="1"/>
  <c r="AE129" i="26" a="1"/>
  <c r="AH129" i="26" a="1"/>
  <c r="AD69" i="1" a="1"/>
  <c r="AD129" i="26" a="1"/>
  <c r="AC69" i="1" a="1"/>
  <c r="AK69" i="1" a="1"/>
  <c r="AP129" i="26" a="1"/>
  <c r="AC129" i="26" a="1"/>
  <c r="Z69" i="1" a="1"/>
  <c r="AN69" i="1" a="1"/>
  <c r="AN129" i="26" a="1"/>
  <c r="AK129" i="26" a="1"/>
  <c r="Z129" i="26" a="1"/>
  <c r="AA129" i="26" a="1"/>
  <c r="AB69" i="1" a="1"/>
  <c r="AG69" i="1" a="1"/>
  <c r="AI129" i="26" a="1"/>
  <c r="AQ129" i="26" a="1"/>
  <c r="AF129" i="26" a="1"/>
  <c r="AK129" i="26" l="1"/>
  <c r="AG129" i="26"/>
  <c r="AA129" i="26"/>
  <c r="AO129" i="26"/>
  <c r="AE129" i="26"/>
  <c r="AN129" i="26"/>
  <c r="Z129" i="26"/>
  <c r="AI129" i="26"/>
  <c r="AB129" i="26"/>
  <c r="AD129" i="26"/>
  <c r="AM129" i="26"/>
  <c r="AF129" i="26"/>
  <c r="AH129" i="26"/>
  <c r="AQ129" i="26"/>
  <c r="AJ129" i="26"/>
  <c r="AL129" i="26"/>
  <c r="AC129" i="26"/>
  <c r="AP129" i="26"/>
  <c r="AR130" i="26"/>
  <c r="W131" i="26"/>
  <c r="BN130" i="26"/>
  <c r="CL124" i="26"/>
  <c r="CM124" i="26" s="1"/>
  <c r="AQ69" i="1"/>
  <c r="AL69" i="1"/>
  <c r="AD69" i="1"/>
  <c r="AF69" i="1"/>
  <c r="AH69" i="1"/>
  <c r="AB69" i="1"/>
  <c r="AJ69" i="1"/>
  <c r="AP69" i="1"/>
  <c r="AA69" i="1"/>
  <c r="Z69" i="1"/>
  <c r="AM69" i="1"/>
  <c r="AG69" i="1"/>
  <c r="AI69" i="1"/>
  <c r="AO69" i="1"/>
  <c r="AK69" i="1"/>
  <c r="AN69" i="1"/>
  <c r="AE69" i="1"/>
  <c r="AC69" i="1"/>
  <c r="CL64" i="1"/>
  <c r="CM64" i="1" s="1"/>
  <c r="BN69" i="1"/>
  <c r="AR69" i="1"/>
  <c r="AS69" i="1" s="1"/>
  <c r="W70" i="1"/>
  <c r="CO67" i="1"/>
  <c r="AF130" i="26" a="1"/>
  <c r="AL70" i="1" a="1"/>
  <c r="AN70" i="1" a="1"/>
  <c r="AE130" i="26" a="1"/>
  <c r="AE70" i="1" a="1"/>
  <c r="AP130" i="26" a="1"/>
  <c r="AB70" i="1" a="1"/>
  <c r="AI130" i="26" a="1"/>
  <c r="AJ130" i="26" a="1"/>
  <c r="AM70" i="1" a="1"/>
  <c r="AK130" i="26" a="1"/>
  <c r="AC70" i="1" a="1"/>
  <c r="AO70" i="1" a="1"/>
  <c r="AF70" i="1" a="1"/>
  <c r="AQ70" i="1" a="1"/>
  <c r="AB130" i="26" a="1"/>
  <c r="AM130" i="26" a="1"/>
  <c r="AP70" i="1" a="1"/>
  <c r="AN130" i="26" a="1"/>
  <c r="AG130" i="26" a="1"/>
  <c r="AA70" i="1" a="1"/>
  <c r="AA130" i="26" a="1"/>
  <c r="AH70" i="1" a="1"/>
  <c r="AH130" i="26" a="1"/>
  <c r="Z130" i="26" a="1"/>
  <c r="AJ70" i="1" a="1"/>
  <c r="AD130" i="26" a="1"/>
  <c r="Z70" i="1" a="1"/>
  <c r="AO130" i="26" a="1"/>
  <c r="AL130" i="26" a="1"/>
  <c r="AK70" i="1" a="1"/>
  <c r="AC130" i="26" a="1"/>
  <c r="AD70" i="1" a="1"/>
  <c r="AG70" i="1" a="1"/>
  <c r="AI70" i="1" a="1"/>
  <c r="AQ130" i="26" a="1"/>
  <c r="BE128" i="26" l="1"/>
  <c r="AY127" i="26"/>
  <c r="BB127" i="26"/>
  <c r="BH127" i="26"/>
  <c r="BF127" i="26"/>
  <c r="BI128" i="26"/>
  <c r="AE130" i="26"/>
  <c r="AA130" i="26"/>
  <c r="AN130" i="26"/>
  <c r="AH130" i="26"/>
  <c r="AC130" i="26"/>
  <c r="AP130" i="26"/>
  <c r="AG130" i="26"/>
  <c r="AL130" i="26"/>
  <c r="AI130" i="26"/>
  <c r="AK130" i="26"/>
  <c r="AB130" i="26"/>
  <c r="AO130" i="26"/>
  <c r="AQ130" i="26"/>
  <c r="AF130" i="26"/>
  <c r="Z130" i="26"/>
  <c r="AM130" i="26"/>
  <c r="AJ130" i="26"/>
  <c r="AD130" i="26"/>
  <c r="BD127" i="26"/>
  <c r="BK128" i="26"/>
  <c r="AX127" i="26"/>
  <c r="BH129" i="26"/>
  <c r="BE129" i="26"/>
  <c r="AV129" i="26"/>
  <c r="BC127" i="26"/>
  <c r="BG127" i="26"/>
  <c r="BC128" i="26"/>
  <c r="BJ127" i="26"/>
  <c r="BH128" i="26"/>
  <c r="CP127" i="26"/>
  <c r="BM129" i="26"/>
  <c r="BJ129" i="26"/>
  <c r="CH130" i="26"/>
  <c r="AS130" i="26"/>
  <c r="CI130" i="26" s="1"/>
  <c r="BM128" i="26"/>
  <c r="BL128" i="26"/>
  <c r="AR131" i="26"/>
  <c r="AS131" i="26" s="1"/>
  <c r="BN131" i="26"/>
  <c r="W132" i="26"/>
  <c r="AW127" i="26"/>
  <c r="BD129" i="26"/>
  <c r="BA129" i="26"/>
  <c r="BB128" i="26"/>
  <c r="BF128" i="26"/>
  <c r="BD128" i="26"/>
  <c r="BJ128" i="26"/>
  <c r="BG128" i="26"/>
  <c r="BE127" i="26"/>
  <c r="BB129" i="26"/>
  <c r="BK129" i="26"/>
  <c r="AW128" i="26"/>
  <c r="AY128" i="26"/>
  <c r="AV128" i="26"/>
  <c r="BK127" i="26"/>
  <c r="BI129" i="26"/>
  <c r="AW129" i="26"/>
  <c r="BF129" i="26"/>
  <c r="BI127" i="26"/>
  <c r="CQ127" i="26"/>
  <c r="BL127" i="26"/>
  <c r="BA128" i="26"/>
  <c r="AZ127" i="26"/>
  <c r="BL129" i="26"/>
  <c r="AZ129" i="26"/>
  <c r="BC129" i="26"/>
  <c r="AV127" i="26"/>
  <c r="BA127" i="26"/>
  <c r="AZ128" i="26"/>
  <c r="BM127" i="26"/>
  <c r="AX128" i="26"/>
  <c r="AY129" i="26"/>
  <c r="AX129" i="26"/>
  <c r="BG129" i="26"/>
  <c r="BA67" i="1"/>
  <c r="BM67" i="1"/>
  <c r="BK68" i="1"/>
  <c r="BD67" i="1"/>
  <c r="CP67" i="1"/>
  <c r="BJ67" i="1"/>
  <c r="BF67" i="1"/>
  <c r="AX68" i="1"/>
  <c r="BI68" i="1"/>
  <c r="BC68" i="1"/>
  <c r="AZ68" i="1"/>
  <c r="BG68" i="1"/>
  <c r="BF68" i="1"/>
  <c r="AY67" i="1"/>
  <c r="AV67" i="1"/>
  <c r="BE67" i="1"/>
  <c r="BD68" i="1"/>
  <c r="AV68" i="1"/>
  <c r="AZ67" i="1"/>
  <c r="AJ70" i="1"/>
  <c r="AI70" i="1"/>
  <c r="AC70" i="1"/>
  <c r="AE70" i="1"/>
  <c r="AO70" i="1"/>
  <c r="AK70" i="1"/>
  <c r="Z70" i="1"/>
  <c r="AH70" i="1"/>
  <c r="AB70" i="1"/>
  <c r="AD70" i="1"/>
  <c r="AP70" i="1"/>
  <c r="AM70" i="1"/>
  <c r="AA70" i="1"/>
  <c r="AQ70" i="1"/>
  <c r="AN70" i="1"/>
  <c r="AG70" i="1"/>
  <c r="AL70" i="1"/>
  <c r="AF70" i="1"/>
  <c r="BJ69" i="1"/>
  <c r="BL69" i="1"/>
  <c r="BG69" i="1"/>
  <c r="BF69" i="1"/>
  <c r="BM68" i="1"/>
  <c r="BK69" i="1"/>
  <c r="AX69" i="1"/>
  <c r="BE68" i="1"/>
  <c r="BE69" i="1"/>
  <c r="BD69" i="1"/>
  <c r="BG67" i="1"/>
  <c r="BC69" i="1"/>
  <c r="BB69" i="1"/>
  <c r="BB68" i="1"/>
  <c r="BA68" i="1"/>
  <c r="BH68" i="1"/>
  <c r="BI69" i="1"/>
  <c r="AZ69" i="1"/>
  <c r="BL68" i="1"/>
  <c r="BH67" i="1"/>
  <c r="BJ68" i="1"/>
  <c r="AY69" i="1"/>
  <c r="AV69" i="1"/>
  <c r="BI67" i="1"/>
  <c r="BC67" i="1"/>
  <c r="BB67" i="1"/>
  <c r="BK67" i="1"/>
  <c r="AW67" i="1"/>
  <c r="CQ67" i="1"/>
  <c r="BH69" i="1"/>
  <c r="BN70" i="1"/>
  <c r="AR70" i="1"/>
  <c r="W71" i="1"/>
  <c r="AW68" i="1"/>
  <c r="AY68" i="1"/>
  <c r="AX67" i="1"/>
  <c r="BL67" i="1"/>
  <c r="BA69" i="1"/>
  <c r="AW69" i="1"/>
  <c r="BM69" i="1"/>
  <c r="Z71" i="1" a="1"/>
  <c r="AK71" i="1" a="1"/>
  <c r="AC131" i="26" a="1"/>
  <c r="CF129" i="26" a="1"/>
  <c r="AF71" i="1" a="1"/>
  <c r="BW128" i="26" a="1"/>
  <c r="BY129" i="26" a="1"/>
  <c r="CF127" i="26" a="1"/>
  <c r="BS67" i="1" a="1"/>
  <c r="CF67" i="1" a="1"/>
  <c r="AH131" i="26" a="1"/>
  <c r="BT128" i="26" a="1"/>
  <c r="BS69" i="1" a="1"/>
  <c r="BZ68" i="1" a="1"/>
  <c r="AA71" i="1" a="1"/>
  <c r="CB128" i="26" a="1"/>
  <c r="BZ127" i="26" a="1"/>
  <c r="BP127" i="26" a="1"/>
  <c r="CG67" i="1" a="1"/>
  <c r="AN71" i="1" a="1"/>
  <c r="CD129" i="26" a="1"/>
  <c r="BU127" i="26" a="1"/>
  <c r="BW67" i="1" a="1"/>
  <c r="CC129" i="26" a="1"/>
  <c r="AO71" i="1" a="1"/>
  <c r="BU129" i="26" a="1"/>
  <c r="AB71" i="1" a="1"/>
  <c r="BT67" i="1" a="1"/>
  <c r="AK131" i="26" a="1"/>
  <c r="BU67" i="1" a="1"/>
  <c r="CG128" i="26" a="1"/>
  <c r="AB131" i="26" a="1"/>
  <c r="AN131" i="26" a="1"/>
  <c r="BV128" i="26" a="1"/>
  <c r="BT127" i="26" a="1"/>
  <c r="AJ131" i="26" a="1"/>
  <c r="BY127" i="26" a="1"/>
  <c r="BV69" i="1" a="1"/>
  <c r="Z131" i="26" a="1"/>
  <c r="CD127" i="26" a="1"/>
  <c r="CE69" i="1" a="1"/>
  <c r="CB129" i="26" a="1"/>
  <c r="BZ69" i="1" a="1"/>
  <c r="BW69" i="1" a="1"/>
  <c r="CD128" i="26" a="1"/>
  <c r="CF128" i="26" a="1"/>
  <c r="CE68" i="1" a="1"/>
  <c r="CA128" i="26" a="1"/>
  <c r="AP131" i="26" a="1"/>
  <c r="BY68" i="1" a="1"/>
  <c r="CC68" i="1" a="1"/>
  <c r="CG69" i="1" a="1"/>
  <c r="AE131" i="26" a="1"/>
  <c r="BX127" i="26" a="1"/>
  <c r="BT68" i="1" a="1"/>
  <c r="CD69" i="1" a="1"/>
  <c r="CE128" i="26" a="1"/>
  <c r="CD67" i="1" a="1"/>
  <c r="AL131" i="26" a="1"/>
  <c r="AI71" i="1" a="1"/>
  <c r="AA131" i="26" a="1"/>
  <c r="BQ69" i="1" a="1"/>
  <c r="AO131" i="26" a="1"/>
  <c r="CC67" i="1" a="1"/>
  <c r="CE129" i="26" a="1"/>
  <c r="CC127" i="26" a="1"/>
  <c r="BZ128" i="26" a="1"/>
  <c r="AQ71" i="1" a="1"/>
  <c r="AM71" i="1" a="1"/>
  <c r="BQ128" i="26" a="1"/>
  <c r="CB67" i="1" a="1"/>
  <c r="BR128" i="26" a="1"/>
  <c r="CA127" i="26" a="1"/>
  <c r="AG131" i="26" a="1"/>
  <c r="CG129" i="26" a="1"/>
  <c r="CE127" i="26" a="1"/>
  <c r="AP71" i="1" a="1"/>
  <c r="AQ131" i="26" a="1"/>
  <c r="BR67" i="1" a="1"/>
  <c r="BV68" i="1" a="1"/>
  <c r="BW68" i="1" a="1"/>
  <c r="BS127" i="26" a="1"/>
  <c r="CB127" i="26" a="1"/>
  <c r="AJ71" i="1" a="1"/>
  <c r="BY128" i="26" a="1"/>
  <c r="BU68" i="1" a="1"/>
  <c r="BZ129" i="26" a="1"/>
  <c r="CB69" i="1" a="1"/>
  <c r="AM131" i="26" a="1"/>
  <c r="CC69" i="1" a="1"/>
  <c r="AG71" i="1" a="1"/>
  <c r="AD131" i="26" a="1"/>
  <c r="CD68" i="1" a="1"/>
  <c r="AC71" i="1" a="1"/>
  <c r="AI131" i="26" a="1"/>
  <c r="BQ67" i="1" a="1"/>
  <c r="CG68" i="1" a="1"/>
  <c r="BX68" i="1" a="1"/>
  <c r="BY69" i="1" a="1"/>
  <c r="BS129" i="26" a="1"/>
  <c r="AL71" i="1" a="1"/>
  <c r="AH71" i="1" a="1"/>
  <c r="AF131" i="26" a="1"/>
  <c r="BX128" i="26" a="1"/>
  <c r="CG127" i="26" a="1"/>
  <c r="AD71" i="1" a="1"/>
  <c r="CC128" i="26" a="1"/>
  <c r="BU69" i="1" a="1"/>
  <c r="BP68" i="1" a="1"/>
  <c r="CB68" i="1" a="1"/>
  <c r="BS128" i="26" a="1"/>
  <c r="AE71" i="1" a="1"/>
  <c r="BV127" i="26" a="1"/>
  <c r="BR127" i="26" a="1"/>
  <c r="BP128" i="26" a="1"/>
  <c r="BU128" i="26" a="1"/>
  <c r="BX67" i="1" a="1"/>
  <c r="CA68" i="1" a="1"/>
  <c r="BR69" i="1" a="1"/>
  <c r="BX69" i="1" a="1"/>
  <c r="BT69" i="1" a="1"/>
  <c r="BQ68" i="1" a="1"/>
  <c r="BV129" i="26" a="1"/>
  <c r="CA69" i="1" a="1"/>
  <c r="BP69" i="1" a="1"/>
  <c r="CA129" i="26" a="1"/>
  <c r="CA67" i="1" a="1"/>
  <c r="BQ127" i="26" a="1"/>
  <c r="BT129" i="26" a="1"/>
  <c r="BZ67" i="1" a="1"/>
  <c r="BX129" i="26" a="1"/>
  <c r="BY67" i="1" a="1"/>
  <c r="BS68" i="1" a="1"/>
  <c r="BP129" i="26" a="1"/>
  <c r="BQ129" i="26" a="1"/>
  <c r="BR129" i="26" a="1"/>
  <c r="BP67" i="1" a="1"/>
  <c r="BV67" i="1" a="1"/>
  <c r="BW127" i="26" a="1"/>
  <c r="BR68" i="1" a="1"/>
  <c r="CF68" i="1" a="1"/>
  <c r="CE67" i="1" a="1"/>
  <c r="CF69" i="1" a="1"/>
  <c r="BW129" i="26" a="1"/>
  <c r="BY128" i="26" l="1"/>
  <c r="CR127" i="26"/>
  <c r="BS127" i="26"/>
  <c r="BV127" i="26"/>
  <c r="CB127" i="26"/>
  <c r="CC128" i="26"/>
  <c r="BZ127" i="26"/>
  <c r="BU128" i="26"/>
  <c r="BR128" i="26"/>
  <c r="BT127" i="26"/>
  <c r="CE127" i="26"/>
  <c r="CD128" i="26"/>
  <c r="AC131" i="26"/>
  <c r="AP131" i="26"/>
  <c r="AF131" i="26"/>
  <c r="CA127" i="26"/>
  <c r="BT128" i="26"/>
  <c r="CF127" i="26"/>
  <c r="BS128" i="26"/>
  <c r="BZ128" i="26"/>
  <c r="AO131" i="26"/>
  <c r="AE131" i="26"/>
  <c r="AN131" i="26"/>
  <c r="CD129" i="26"/>
  <c r="BP129" i="26"/>
  <c r="BX128" i="26"/>
  <c r="AJ131" i="26"/>
  <c r="BU127" i="26"/>
  <c r="BQ128" i="26"/>
  <c r="BV128" i="26"/>
  <c r="AI131" i="26"/>
  <c r="CG129" i="26"/>
  <c r="BY129" i="26"/>
  <c r="BP128" i="26"/>
  <c r="AK131" i="26"/>
  <c r="AA131" i="26"/>
  <c r="BP127" i="26"/>
  <c r="CC127" i="26"/>
  <c r="CE129" i="26"/>
  <c r="BU129" i="26"/>
  <c r="Z131" i="26"/>
  <c r="AM131" i="26"/>
  <c r="CF128" i="26"/>
  <c r="CB129" i="26"/>
  <c r="CG127" i="26"/>
  <c r="CA129" i="26"/>
  <c r="BW129" i="26"/>
  <c r="BZ129" i="26"/>
  <c r="BV129" i="26"/>
  <c r="BX129" i="26"/>
  <c r="AD131" i="26"/>
  <c r="AQ131" i="26"/>
  <c r="CG128" i="26"/>
  <c r="CB128" i="26"/>
  <c r="BR127" i="26"/>
  <c r="BR129" i="26"/>
  <c r="BT129" i="26"/>
  <c r="BQ129" i="26"/>
  <c r="BY127" i="26"/>
  <c r="BQ127" i="26"/>
  <c r="AH131" i="26"/>
  <c r="CD127" i="26"/>
  <c r="CE128" i="26"/>
  <c r="BW127" i="26"/>
  <c r="BS129" i="26"/>
  <c r="CF129" i="26"/>
  <c r="CC129" i="26"/>
  <c r="CA128" i="26"/>
  <c r="AG131" i="26"/>
  <c r="AL131" i="26"/>
  <c r="AB131" i="26"/>
  <c r="BW128" i="26"/>
  <c r="BX127" i="26"/>
  <c r="AR132" i="26"/>
  <c r="AS132" i="26" s="1"/>
  <c r="BN132" i="26"/>
  <c r="W133" i="26"/>
  <c r="CO130" i="26"/>
  <c r="CR67" i="1"/>
  <c r="CG67" i="1"/>
  <c r="BU67" i="1"/>
  <c r="CE68" i="1"/>
  <c r="BX67" i="1"/>
  <c r="BZ67" i="1"/>
  <c r="CD67" i="1"/>
  <c r="BZ68" i="1"/>
  <c r="BS67" i="1"/>
  <c r="CA68" i="1"/>
  <c r="BT68" i="1"/>
  <c r="BW68" i="1"/>
  <c r="CC68" i="1"/>
  <c r="BR68" i="1"/>
  <c r="BT67" i="1"/>
  <c r="BP68" i="1"/>
  <c r="BX68" i="1"/>
  <c r="BY67" i="1"/>
  <c r="BP67" i="1"/>
  <c r="CB67" i="1"/>
  <c r="BW69" i="1"/>
  <c r="BZ69" i="1"/>
  <c r="CE67" i="1"/>
  <c r="CA67" i="1"/>
  <c r="CA69" i="1"/>
  <c r="BR67" i="1"/>
  <c r="BV67" i="1"/>
  <c r="BT69" i="1"/>
  <c r="BX69" i="1"/>
  <c r="CF69" i="1"/>
  <c r="BQ67" i="1"/>
  <c r="BW67" i="1"/>
  <c r="CC69" i="1"/>
  <c r="BY69" i="1"/>
  <c r="CD69" i="1"/>
  <c r="CF68" i="1"/>
  <c r="CG69" i="1"/>
  <c r="CC67" i="1"/>
  <c r="CB68" i="1"/>
  <c r="BY68" i="1"/>
  <c r="BS68" i="1"/>
  <c r="BQ69" i="1"/>
  <c r="BP69" i="1"/>
  <c r="BU68" i="1"/>
  <c r="BR69" i="1"/>
  <c r="CF67" i="1"/>
  <c r="BQ68" i="1"/>
  <c r="AP71" i="1"/>
  <c r="AD71" i="1"/>
  <c r="AQ71" i="1"/>
  <c r="AO71" i="1"/>
  <c r="AE71" i="1"/>
  <c r="AH71" i="1"/>
  <c r="AB71" i="1"/>
  <c r="AF71" i="1"/>
  <c r="AM71" i="1"/>
  <c r="AG71" i="1"/>
  <c r="Z71" i="1"/>
  <c r="AJ71" i="1"/>
  <c r="AA71" i="1"/>
  <c r="AI71" i="1"/>
  <c r="AN71" i="1"/>
  <c r="AC71" i="1"/>
  <c r="AK71" i="1"/>
  <c r="AL71" i="1"/>
  <c r="BU69" i="1"/>
  <c r="CB69" i="1"/>
  <c r="BS69" i="1"/>
  <c r="BV68" i="1"/>
  <c r="CE69" i="1"/>
  <c r="CD68" i="1"/>
  <c r="BV69" i="1"/>
  <c r="CG68" i="1"/>
  <c r="AS70" i="1"/>
  <c r="CI70" i="1" s="1"/>
  <c r="CH70" i="1"/>
  <c r="BN71" i="1"/>
  <c r="AR71" i="1"/>
  <c r="AS71" i="1" s="1"/>
  <c r="W72" i="1"/>
  <c r="AN132" i="26" a="1"/>
  <c r="AA72" i="1" a="1"/>
  <c r="AH132" i="26" a="1"/>
  <c r="AH72" i="1" a="1"/>
  <c r="AF72" i="1" a="1"/>
  <c r="AK132" i="26" a="1"/>
  <c r="AL132" i="26" a="1"/>
  <c r="AE132" i="26" a="1"/>
  <c r="AK72" i="1" a="1"/>
  <c r="AB72" i="1" a="1"/>
  <c r="AM72" i="1" a="1"/>
  <c r="Z132" i="26" a="1"/>
  <c r="AL72" i="1" a="1"/>
  <c r="AO72" i="1" a="1"/>
  <c r="AD132" i="26" a="1"/>
  <c r="AQ72" i="1" a="1"/>
  <c r="AI72" i="1" a="1"/>
  <c r="AM132" i="26" a="1"/>
  <c r="AA132" i="26" a="1"/>
  <c r="AB132" i="26" a="1"/>
  <c r="AN72" i="1" a="1"/>
  <c r="Z72" i="1" a="1"/>
  <c r="AI132" i="26" a="1"/>
  <c r="AJ132" i="26" a="1"/>
  <c r="AQ132" i="26" a="1"/>
  <c r="AG132" i="26" a="1"/>
  <c r="AE72" i="1" a="1"/>
  <c r="AJ72" i="1" a="1"/>
  <c r="AP132" i="26" a="1"/>
  <c r="AP72" i="1" a="1"/>
  <c r="AF132" i="26" a="1"/>
  <c r="AD72" i="1" a="1"/>
  <c r="AG72" i="1" a="1"/>
  <c r="AC72" i="1" a="1"/>
  <c r="AO132" i="26" a="1"/>
  <c r="AC132" i="26" a="1"/>
  <c r="AB132" i="26" l="1"/>
  <c r="AL132" i="26"/>
  <c r="AC132" i="26"/>
  <c r="AG132" i="26"/>
  <c r="AF132" i="26"/>
  <c r="AP132" i="26"/>
  <c r="AK132" i="26"/>
  <c r="AA132" i="26"/>
  <c r="AJ132" i="26"/>
  <c r="AO132" i="26"/>
  <c r="AE132" i="26"/>
  <c r="AN132" i="26"/>
  <c r="Z132" i="26"/>
  <c r="AI132" i="26"/>
  <c r="AD132" i="26"/>
  <c r="AM132" i="26"/>
  <c r="AH132" i="26"/>
  <c r="AQ132" i="26"/>
  <c r="W134" i="26"/>
  <c r="BN133" i="26"/>
  <c r="AR133" i="26"/>
  <c r="CL127" i="26"/>
  <c r="CM127" i="26" s="1"/>
  <c r="CL67" i="1"/>
  <c r="CM67" i="1" s="1"/>
  <c r="AI72" i="1"/>
  <c r="AM72" i="1"/>
  <c r="AA72" i="1"/>
  <c r="AB72" i="1"/>
  <c r="AC72" i="1"/>
  <c r="AQ72" i="1"/>
  <c r="AK72" i="1"/>
  <c r="AD72" i="1"/>
  <c r="AF72" i="1"/>
  <c r="AE72" i="1"/>
  <c r="AP72" i="1"/>
  <c r="AG72" i="1"/>
  <c r="AL72" i="1"/>
  <c r="AJ72" i="1"/>
  <c r="AO72" i="1"/>
  <c r="AN72" i="1"/>
  <c r="Z72" i="1"/>
  <c r="AH72" i="1"/>
  <c r="BN72" i="1"/>
  <c r="AR72" i="1"/>
  <c r="AS72" i="1" s="1"/>
  <c r="W73" i="1"/>
  <c r="CO70" i="1"/>
  <c r="AJ133" i="26" a="1"/>
  <c r="AC73" i="1" a="1"/>
  <c r="AM133" i="26" a="1"/>
  <c r="AN73" i="1" a="1"/>
  <c r="AC133" i="26" a="1"/>
  <c r="AA133" i="26" a="1"/>
  <c r="AI133" i="26" a="1"/>
  <c r="AG73" i="1" a="1"/>
  <c r="AD73" i="1" a="1"/>
  <c r="AB133" i="26" a="1"/>
  <c r="AF133" i="26" a="1"/>
  <c r="AM73" i="1" a="1"/>
  <c r="AL73" i="1" a="1"/>
  <c r="Z73" i="1" a="1"/>
  <c r="AD133" i="26" a="1"/>
  <c r="AO133" i="26" a="1"/>
  <c r="AK73" i="1" a="1"/>
  <c r="AF73" i="1" a="1"/>
  <c r="AA73" i="1" a="1"/>
  <c r="AE73" i="1" a="1"/>
  <c r="AL133" i="26" a="1"/>
  <c r="AJ73" i="1" a="1"/>
  <c r="AI73" i="1" a="1"/>
  <c r="AH73" i="1" a="1"/>
  <c r="AP133" i="26" a="1"/>
  <c r="AO73" i="1" a="1"/>
  <c r="AB73" i="1" a="1"/>
  <c r="AH133" i="26" a="1"/>
  <c r="AQ133" i="26" a="1"/>
  <c r="AG133" i="26" a="1"/>
  <c r="AN133" i="26" a="1"/>
  <c r="Z133" i="26" a="1"/>
  <c r="AQ73" i="1" a="1"/>
  <c r="AE133" i="26" a="1"/>
  <c r="AP73" i="1" a="1"/>
  <c r="AK133" i="26" a="1"/>
  <c r="BG131" i="26" l="1"/>
  <c r="BD130" i="26"/>
  <c r="AY131" i="26"/>
  <c r="AZ132" i="26"/>
  <c r="BG132" i="26"/>
  <c r="AX131" i="26"/>
  <c r="AF133" i="26"/>
  <c r="Z133" i="26"/>
  <c r="AM133" i="26"/>
  <c r="AD133" i="26"/>
  <c r="AN133" i="26"/>
  <c r="AH133" i="26"/>
  <c r="AL133" i="26"/>
  <c r="AJ133" i="26"/>
  <c r="AC133" i="26"/>
  <c r="AP133" i="26"/>
  <c r="AG133" i="26"/>
  <c r="AA133" i="26"/>
  <c r="AQ133" i="26"/>
  <c r="AK133" i="26"/>
  <c r="AE133" i="26"/>
  <c r="AB133" i="26"/>
  <c r="AO133" i="26"/>
  <c r="AI133" i="26"/>
  <c r="AV131" i="26"/>
  <c r="BF131" i="26"/>
  <c r="BK130" i="26"/>
  <c r="BE131" i="26"/>
  <c r="BI132" i="26"/>
  <c r="AW132" i="26"/>
  <c r="AV130" i="26"/>
  <c r="AZ131" i="26"/>
  <c r="BK131" i="26"/>
  <c r="BI130" i="26"/>
  <c r="BE132" i="26"/>
  <c r="BL132" i="26"/>
  <c r="BG130" i="26"/>
  <c r="BL131" i="26"/>
  <c r="AZ130" i="26"/>
  <c r="CH133" i="26"/>
  <c r="AS133" i="26"/>
  <c r="CI133" i="26" s="1"/>
  <c r="AR134" i="26"/>
  <c r="AS134" i="26" s="1"/>
  <c r="BN134" i="26"/>
  <c r="W135" i="26"/>
  <c r="BE130" i="26"/>
  <c r="AV132" i="26"/>
  <c r="BA130" i="26"/>
  <c r="BB132" i="26"/>
  <c r="BJ130" i="26"/>
  <c r="BI131" i="26"/>
  <c r="AW130" i="26"/>
  <c r="BD131" i="26"/>
  <c r="BC130" i="26"/>
  <c r="BM130" i="26"/>
  <c r="BJ132" i="26"/>
  <c r="BC132" i="26"/>
  <c r="BA131" i="26"/>
  <c r="BC131" i="26"/>
  <c r="BH131" i="26"/>
  <c r="BB130" i="26"/>
  <c r="BA132" i="26"/>
  <c r="AY132" i="26"/>
  <c r="CP130" i="26"/>
  <c r="BF130" i="26"/>
  <c r="BH130" i="26"/>
  <c r="AW131" i="26"/>
  <c r="AY130" i="26"/>
  <c r="BB131" i="26"/>
  <c r="BM132" i="26"/>
  <c r="BK132" i="26"/>
  <c r="BH132" i="26"/>
  <c r="AX130" i="26"/>
  <c r="CQ130" i="26"/>
  <c r="BL130" i="26"/>
  <c r="BM131" i="26"/>
  <c r="BJ131" i="26"/>
  <c r="BD132" i="26"/>
  <c r="BF132" i="26"/>
  <c r="AX132" i="26"/>
  <c r="BJ72" i="1"/>
  <c r="CQ70" i="1"/>
  <c r="BJ71" i="1"/>
  <c r="BE70" i="1"/>
  <c r="BG71" i="1"/>
  <c r="BA71" i="1"/>
  <c r="BC71" i="1"/>
  <c r="AY70" i="1"/>
  <c r="AV70" i="1"/>
  <c r="BE71" i="1"/>
  <c r="AX71" i="1"/>
  <c r="AW71" i="1"/>
  <c r="BI70" i="1"/>
  <c r="BK70" i="1"/>
  <c r="BM70" i="1"/>
  <c r="BI71" i="1"/>
  <c r="BB71" i="1"/>
  <c r="CP70" i="1"/>
  <c r="BG70" i="1"/>
  <c r="AW70" i="1"/>
  <c r="AV71" i="1"/>
  <c r="AZ71" i="1"/>
  <c r="BH70" i="1"/>
  <c r="AZ70" i="1"/>
  <c r="BL70" i="1"/>
  <c r="AB73" i="1"/>
  <c r="AM73" i="1"/>
  <c r="AL73" i="1"/>
  <c r="Z73" i="1"/>
  <c r="AJ73" i="1"/>
  <c r="AE73" i="1"/>
  <c r="AK73" i="1"/>
  <c r="AQ73" i="1"/>
  <c r="AA73" i="1"/>
  <c r="AP73" i="1"/>
  <c r="AI73" i="1"/>
  <c r="AO73" i="1"/>
  <c r="AC73" i="1"/>
  <c r="AH73" i="1"/>
  <c r="AG73" i="1"/>
  <c r="AN73" i="1"/>
  <c r="AF73" i="1"/>
  <c r="AD73" i="1"/>
  <c r="AZ72" i="1"/>
  <c r="BK72" i="1"/>
  <c r="BG72" i="1"/>
  <c r="BJ70" i="1"/>
  <c r="BF72" i="1"/>
  <c r="BM72" i="1"/>
  <c r="BC70" i="1"/>
  <c r="BH72" i="1"/>
  <c r="AY72" i="1"/>
  <c r="BM71" i="1"/>
  <c r="BC72" i="1"/>
  <c r="AX72" i="1"/>
  <c r="AX70" i="1"/>
  <c r="BL71" i="1"/>
  <c r="BK71" i="1"/>
  <c r="BL72" i="1"/>
  <c r="AW72" i="1"/>
  <c r="BN73" i="1"/>
  <c r="AR73" i="1"/>
  <c r="W74" i="1"/>
  <c r="BF71" i="1"/>
  <c r="BA70" i="1"/>
  <c r="BB70" i="1"/>
  <c r="BD72" i="1"/>
  <c r="BA72" i="1"/>
  <c r="BI72" i="1"/>
  <c r="BD71" i="1"/>
  <c r="AY71" i="1"/>
  <c r="BF70" i="1"/>
  <c r="BH71" i="1"/>
  <c r="AV72" i="1"/>
  <c r="BD70" i="1"/>
  <c r="BB72" i="1"/>
  <c r="BE72" i="1"/>
  <c r="AQ134" i="26" a="1"/>
  <c r="AN134" i="26" a="1"/>
  <c r="CE131" i="26" a="1"/>
  <c r="BR71" i="1" a="1"/>
  <c r="BX71" i="1" a="1"/>
  <c r="BU131" i="26" a="1"/>
  <c r="BS72" i="1" a="1"/>
  <c r="CD131" i="26" a="1"/>
  <c r="BX70" i="1" a="1"/>
  <c r="BV72" i="1" a="1"/>
  <c r="CE72" i="1" a="1"/>
  <c r="BV70" i="1" a="1"/>
  <c r="CC130" i="26" a="1"/>
  <c r="BT70" i="1" a="1"/>
  <c r="BX130" i="26" a="1"/>
  <c r="AH74" i="1" a="1"/>
  <c r="CF70" i="1" a="1"/>
  <c r="AA74" i="1" a="1"/>
  <c r="BP71" i="1" a="1"/>
  <c r="BT131" i="26" a="1"/>
  <c r="CA71" i="1" a="1"/>
  <c r="BV132" i="26" a="1"/>
  <c r="CE70" i="1" a="1"/>
  <c r="CB130" i="26" a="1"/>
  <c r="BX132" i="26" a="1"/>
  <c r="CC131" i="26" a="1"/>
  <c r="CA131" i="26" a="1"/>
  <c r="AA134" i="26" a="1"/>
  <c r="Z134" i="26" a="1"/>
  <c r="CG72" i="1" a="1"/>
  <c r="BT72" i="1" a="1"/>
  <c r="CF132" i="26" a="1"/>
  <c r="AH134" i="26" a="1"/>
  <c r="Z74" i="1" a="1"/>
  <c r="BU132" i="26" a="1"/>
  <c r="BY130" i="26" a="1"/>
  <c r="AJ74" i="1" a="1"/>
  <c r="AP134" i="26" a="1"/>
  <c r="BR131" i="26" a="1"/>
  <c r="BP70" i="1" a="1"/>
  <c r="BV71" i="1" a="1"/>
  <c r="CG71" i="1" a="1"/>
  <c r="BR130" i="26" a="1"/>
  <c r="CA132" i="26" a="1"/>
  <c r="AE134" i="26" a="1"/>
  <c r="CB71" i="1" a="1"/>
  <c r="AC134" i="26" a="1"/>
  <c r="AL74" i="1" a="1"/>
  <c r="BW70" i="1" a="1"/>
  <c r="BZ131" i="26" a="1"/>
  <c r="BY72" i="1" a="1"/>
  <c r="BW130" i="26" a="1"/>
  <c r="BW132" i="26" a="1"/>
  <c r="AC74" i="1" a="1"/>
  <c r="BV130" i="26" a="1"/>
  <c r="BU70" i="1" a="1"/>
  <c r="AI134" i="26" a="1"/>
  <c r="BQ131" i="26" a="1"/>
  <c r="BY131" i="26" a="1"/>
  <c r="BX131" i="26" a="1"/>
  <c r="AP74" i="1" a="1"/>
  <c r="CD130" i="26" a="1"/>
  <c r="AF134" i="26" a="1"/>
  <c r="BQ71" i="1" a="1"/>
  <c r="BY132" i="26" a="1"/>
  <c r="CG132" i="26" a="1"/>
  <c r="BS131" i="26" a="1"/>
  <c r="CA72" i="1" a="1"/>
  <c r="BP131" i="26" a="1"/>
  <c r="BP72" i="1" a="1"/>
  <c r="CE132" i="26" a="1"/>
  <c r="AD74" i="1" a="1"/>
  <c r="BU71" i="1" a="1"/>
  <c r="AQ74" i="1" a="1"/>
  <c r="CD71" i="1" a="1"/>
  <c r="CA130" i="26" a="1"/>
  <c r="AK134" i="26" a="1"/>
  <c r="AG134" i="26" a="1"/>
  <c r="AD134" i="26" a="1"/>
  <c r="CF71" i="1" a="1"/>
  <c r="BV131" i="26" a="1"/>
  <c r="CE71" i="1" a="1"/>
  <c r="BS130" i="26" a="1"/>
  <c r="AK74" i="1" a="1"/>
  <c r="CB72" i="1" a="1"/>
  <c r="AL134" i="26" a="1"/>
  <c r="CC132" i="26" a="1"/>
  <c r="AO134" i="26" a="1"/>
  <c r="AB74" i="1" a="1"/>
  <c r="AN74" i="1" a="1"/>
  <c r="AG74" i="1" a="1"/>
  <c r="BQ132" i="26" a="1"/>
  <c r="CD72" i="1" a="1"/>
  <c r="CG70" i="1" a="1"/>
  <c r="BW131" i="26" a="1"/>
  <c r="AE74" i="1" a="1"/>
  <c r="BT132" i="26" a="1"/>
  <c r="CF130" i="26" a="1"/>
  <c r="BT71" i="1" a="1"/>
  <c r="BY70" i="1" a="1"/>
  <c r="CE130" i="26" a="1"/>
  <c r="CC72" i="1" a="1"/>
  <c r="CA70" i="1" a="1"/>
  <c r="AM134" i="26" a="1"/>
  <c r="AF74" i="1" a="1"/>
  <c r="CC70" i="1" a="1"/>
  <c r="AJ134" i="26" a="1"/>
  <c r="BZ130" i="26" a="1"/>
  <c r="AO74" i="1" a="1"/>
  <c r="AM74" i="1" a="1"/>
  <c r="AI74" i="1" a="1"/>
  <c r="BQ130" i="26" a="1"/>
  <c r="CG131" i="26" a="1"/>
  <c r="CB131" i="26" a="1"/>
  <c r="CF72" i="1" a="1"/>
  <c r="AB134" i="26" a="1"/>
  <c r="BZ132" i="26" a="1"/>
  <c r="BY71" i="1" a="1"/>
  <c r="BW72" i="1" a="1"/>
  <c r="BX72" i="1" a="1"/>
  <c r="BQ72" i="1" a="1"/>
  <c r="BU72" i="1" a="1"/>
  <c r="CG130" i="26" a="1"/>
  <c r="CB70" i="1" a="1"/>
  <c r="BS71" i="1" a="1"/>
  <c r="BT130" i="26" a="1"/>
  <c r="BS70" i="1" a="1"/>
  <c r="BZ70" i="1" a="1"/>
  <c r="BQ70" i="1" a="1"/>
  <c r="BS132" i="26" a="1"/>
  <c r="BR132" i="26" a="1"/>
  <c r="BZ71" i="1" a="1"/>
  <c r="BW71" i="1" a="1"/>
  <c r="BP130" i="26" a="1"/>
  <c r="CB132" i="26" a="1"/>
  <c r="CC71" i="1" a="1"/>
  <c r="BP132" i="26" a="1"/>
  <c r="CD70" i="1" a="1"/>
  <c r="CD132" i="26" a="1"/>
  <c r="BZ72" i="1" a="1"/>
  <c r="CF131" i="26" a="1"/>
  <c r="BR72" i="1" a="1"/>
  <c r="BU130" i="26" a="1"/>
  <c r="BR70" i="1" a="1"/>
  <c r="CR130" i="26" l="1"/>
  <c r="BX130" i="26"/>
  <c r="CA131" i="26"/>
  <c r="BR131" i="26"/>
  <c r="CA132" i="26"/>
  <c r="BT132" i="26"/>
  <c r="BS131" i="26"/>
  <c r="CG131" i="26"/>
  <c r="Z134" i="26"/>
  <c r="CD131" i="26"/>
  <c r="BV131" i="26"/>
  <c r="BV130" i="26"/>
  <c r="BX131" i="26"/>
  <c r="AI134" i="26"/>
  <c r="BT131" i="26"/>
  <c r="CB131" i="26"/>
  <c r="AM134" i="26"/>
  <c r="CF130" i="26"/>
  <c r="BQ131" i="26"/>
  <c r="BW131" i="26"/>
  <c r="CC131" i="26"/>
  <c r="AD134" i="26"/>
  <c r="AQ134" i="26"/>
  <c r="AG134" i="26"/>
  <c r="CF131" i="26"/>
  <c r="BQ132" i="26"/>
  <c r="BQ130" i="26"/>
  <c r="CB130" i="26"/>
  <c r="BU131" i="26"/>
  <c r="CD130" i="26"/>
  <c r="AH134" i="26"/>
  <c r="AK134" i="26"/>
  <c r="CA130" i="26"/>
  <c r="CC132" i="26"/>
  <c r="BT130" i="26"/>
  <c r="BR130" i="26"/>
  <c r="BZ130" i="26"/>
  <c r="BW132" i="26"/>
  <c r="BV132" i="26"/>
  <c r="AL134" i="26"/>
  <c r="AB134" i="26"/>
  <c r="AO134" i="26"/>
  <c r="CF132" i="26"/>
  <c r="BY131" i="26"/>
  <c r="BP130" i="26"/>
  <c r="BR132" i="26"/>
  <c r="CB132" i="26"/>
  <c r="CD132" i="26"/>
  <c r="BU130" i="26"/>
  <c r="AP134" i="26"/>
  <c r="AF134" i="26"/>
  <c r="BY132" i="26"/>
  <c r="CE130" i="26"/>
  <c r="BS130" i="26"/>
  <c r="AC134" i="26"/>
  <c r="BZ132" i="26"/>
  <c r="CE132" i="26"/>
  <c r="BS132" i="26"/>
  <c r="CG130" i="26"/>
  <c r="BP132" i="26"/>
  <c r="AA134" i="26"/>
  <c r="AJ134" i="26"/>
  <c r="CC130" i="26"/>
  <c r="BZ131" i="26"/>
  <c r="BX132" i="26"/>
  <c r="CG132" i="26"/>
  <c r="BU132" i="26"/>
  <c r="BW130" i="26"/>
  <c r="BY130" i="26"/>
  <c r="AE134" i="26"/>
  <c r="AN134" i="26"/>
  <c r="CE131" i="26"/>
  <c r="BP131" i="26"/>
  <c r="AR135" i="26"/>
  <c r="AS135" i="26" s="1"/>
  <c r="BN135" i="26"/>
  <c r="W136" i="26"/>
  <c r="CO133" i="26"/>
  <c r="CR70" i="1"/>
  <c r="CD72" i="1"/>
  <c r="CD71" i="1"/>
  <c r="BY70" i="1"/>
  <c r="CA71" i="1"/>
  <c r="BU71" i="1"/>
  <c r="BP70" i="1"/>
  <c r="BS70" i="1"/>
  <c r="BW71" i="1"/>
  <c r="CC71" i="1"/>
  <c r="BV71" i="1"/>
  <c r="CG70" i="1"/>
  <c r="CE70" i="1"/>
  <c r="CC70" i="1"/>
  <c r="BQ70" i="1"/>
  <c r="BQ71" i="1"/>
  <c r="CA70" i="1"/>
  <c r="BR71" i="1"/>
  <c r="BY71" i="1"/>
  <c r="CF70" i="1"/>
  <c r="BT70" i="1"/>
  <c r="CB70" i="1"/>
  <c r="BT71" i="1"/>
  <c r="BP71" i="1"/>
  <c r="CE71" i="1"/>
  <c r="BW70" i="1"/>
  <c r="BP72" i="1"/>
  <c r="CF71" i="1"/>
  <c r="CG72" i="1"/>
  <c r="BZ71" i="1"/>
  <c r="BR70" i="1"/>
  <c r="BZ72" i="1"/>
  <c r="BV70" i="1"/>
  <c r="BS71" i="1"/>
  <c r="AA74" i="1"/>
  <c r="AP74" i="1"/>
  <c r="AQ74" i="1"/>
  <c r="AE74" i="1"/>
  <c r="AM74" i="1"/>
  <c r="AJ74" i="1"/>
  <c r="AF74" i="1"/>
  <c r="AI74" i="1"/>
  <c r="AL74" i="1"/>
  <c r="AH74" i="1"/>
  <c r="AG74" i="1"/>
  <c r="AB74" i="1"/>
  <c r="Z74" i="1"/>
  <c r="AC74" i="1"/>
  <c r="AD74" i="1"/>
  <c r="AO74" i="1"/>
  <c r="AK74" i="1"/>
  <c r="AN74" i="1"/>
  <c r="BR72" i="1"/>
  <c r="CD70" i="1"/>
  <c r="BX71" i="1"/>
  <c r="BW72" i="1"/>
  <c r="CA72" i="1"/>
  <c r="BZ70" i="1"/>
  <c r="CC72" i="1"/>
  <c r="CG71" i="1"/>
  <c r="CE72" i="1"/>
  <c r="CB71" i="1"/>
  <c r="BY72" i="1"/>
  <c r="BU72" i="1"/>
  <c r="BQ72" i="1"/>
  <c r="BS72" i="1"/>
  <c r="BT72" i="1"/>
  <c r="BU70" i="1"/>
  <c r="BV72" i="1"/>
  <c r="BX70" i="1"/>
  <c r="BX72" i="1"/>
  <c r="CF72" i="1"/>
  <c r="CB72" i="1"/>
  <c r="AR74" i="1"/>
  <c r="AS74" i="1" s="1"/>
  <c r="BN74" i="1"/>
  <c r="W75" i="1"/>
  <c r="AS73" i="1"/>
  <c r="CI73" i="1" s="1"/>
  <c r="CH73" i="1"/>
  <c r="AM135" i="26" a="1"/>
  <c r="AO75" i="1" a="1"/>
  <c r="Z135" i="26" a="1"/>
  <c r="AL135" i="26" a="1"/>
  <c r="AE75" i="1" a="1"/>
  <c r="AH135" i="26" a="1"/>
  <c r="AN75" i="1" a="1"/>
  <c r="AD75" i="1" a="1"/>
  <c r="AI135" i="26" a="1"/>
  <c r="AI75" i="1" a="1"/>
  <c r="AQ135" i="26" a="1"/>
  <c r="AE135" i="26" a="1"/>
  <c r="AA135" i="26" a="1"/>
  <c r="AK135" i="26" a="1"/>
  <c r="AJ75" i="1" a="1"/>
  <c r="AL75" i="1" a="1"/>
  <c r="AF135" i="26" a="1"/>
  <c r="AP135" i="26" a="1"/>
  <c r="AB75" i="1" a="1"/>
  <c r="AG135" i="26" a="1"/>
  <c r="AG75" i="1" a="1"/>
  <c r="AC75" i="1" a="1"/>
  <c r="Z75" i="1" a="1"/>
  <c r="AO135" i="26" a="1"/>
  <c r="AB135" i="26" a="1"/>
  <c r="AD135" i="26" a="1"/>
  <c r="AA75" i="1" a="1"/>
  <c r="AQ75" i="1" a="1"/>
  <c r="AP75" i="1" a="1"/>
  <c r="AN135" i="26" a="1"/>
  <c r="AC135" i="26" a="1"/>
  <c r="AM75" i="1" a="1"/>
  <c r="AF75" i="1" a="1"/>
  <c r="AK75" i="1" a="1"/>
  <c r="AH75" i="1" a="1"/>
  <c r="AJ135" i="26" a="1"/>
  <c r="AL135" i="26" l="1"/>
  <c r="AG135" i="26"/>
  <c r="AF135" i="26"/>
  <c r="AO135" i="26"/>
  <c r="AA135" i="26"/>
  <c r="AJ135" i="26"/>
  <c r="AC135" i="26"/>
  <c r="AE135" i="26"/>
  <c r="AN135" i="26"/>
  <c r="Z135" i="26"/>
  <c r="AI135" i="26"/>
  <c r="AK135" i="26"/>
  <c r="AP135" i="26"/>
  <c r="AB135" i="26"/>
  <c r="AD135" i="26"/>
  <c r="AM135" i="26"/>
  <c r="AH135" i="26"/>
  <c r="AQ135" i="26"/>
  <c r="W137" i="26"/>
  <c r="BN136" i="26"/>
  <c r="AR136" i="26"/>
  <c r="CL130" i="26"/>
  <c r="CM130" i="26" s="1"/>
  <c r="CL70" i="1"/>
  <c r="CM70" i="1" s="1"/>
  <c r="AD75" i="1"/>
  <c r="AO75" i="1"/>
  <c r="AI75" i="1"/>
  <c r="AN75" i="1"/>
  <c r="AE75" i="1"/>
  <c r="AA75" i="1"/>
  <c r="AB75" i="1"/>
  <c r="AL75" i="1"/>
  <c r="AF75" i="1"/>
  <c r="AH75" i="1"/>
  <c r="Z75" i="1"/>
  <c r="AQ75" i="1"/>
  <c r="AK75" i="1"/>
  <c r="AP75" i="1"/>
  <c r="AC75" i="1"/>
  <c r="AG75" i="1"/>
  <c r="AM75" i="1"/>
  <c r="AJ75" i="1"/>
  <c r="BN75" i="1"/>
  <c r="AR75" i="1"/>
  <c r="AS75" i="1" s="1"/>
  <c r="W76" i="1"/>
  <c r="CO73" i="1"/>
  <c r="AO76" i="1" a="1"/>
  <c r="AJ136" i="26" a="1"/>
  <c r="AP76" i="1" a="1"/>
  <c r="AG136" i="26" a="1"/>
  <c r="AG76" i="1" a="1"/>
  <c r="AH76" i="1" a="1"/>
  <c r="AC76" i="1" a="1"/>
  <c r="AK76" i="1" a="1"/>
  <c r="AB76" i="1" a="1"/>
  <c r="AI136" i="26" a="1"/>
  <c r="AH136" i="26" a="1"/>
  <c r="AL136" i="26" a="1"/>
  <c r="AO136" i="26" a="1"/>
  <c r="AN136" i="26" a="1"/>
  <c r="AA136" i="26" a="1"/>
  <c r="AN76" i="1" a="1"/>
  <c r="AC136" i="26" a="1"/>
  <c r="AQ76" i="1" a="1"/>
  <c r="AA76" i="1" a="1"/>
  <c r="AM136" i="26" a="1"/>
  <c r="AI76" i="1" a="1"/>
  <c r="AM76" i="1" a="1"/>
  <c r="Z76" i="1" a="1"/>
  <c r="Z136" i="26" a="1"/>
  <c r="AK136" i="26" a="1"/>
  <c r="AF136" i="26" a="1"/>
  <c r="AE76" i="1" a="1"/>
  <c r="AP136" i="26" a="1"/>
  <c r="AD136" i="26" a="1"/>
  <c r="AB136" i="26" a="1"/>
  <c r="AQ136" i="26" a="1"/>
  <c r="AL76" i="1" a="1"/>
  <c r="AD76" i="1" a="1"/>
  <c r="AF76" i="1" a="1"/>
  <c r="AJ76" i="1" a="1"/>
  <c r="AE136" i="26" a="1"/>
  <c r="BL134" i="26" l="1"/>
  <c r="BJ133" i="26"/>
  <c r="BG133" i="26"/>
  <c r="AY135" i="26"/>
  <c r="AZ135" i="26"/>
  <c r="CQ133" i="26"/>
  <c r="AD136" i="26"/>
  <c r="AJ136" i="26"/>
  <c r="Z136" i="26"/>
  <c r="AM136" i="26"/>
  <c r="AB136" i="26"/>
  <c r="AH136" i="26"/>
  <c r="AQ136" i="26"/>
  <c r="AF136" i="26"/>
  <c r="AL136" i="26"/>
  <c r="AC136" i="26"/>
  <c r="AP136" i="26"/>
  <c r="AG136" i="26"/>
  <c r="AA136" i="26"/>
  <c r="AK136" i="26"/>
  <c r="AE136" i="26"/>
  <c r="AN136" i="26"/>
  <c r="AO136" i="26"/>
  <c r="AI136" i="26"/>
  <c r="BA134" i="26"/>
  <c r="BK134" i="26"/>
  <c r="BM133" i="26"/>
  <c r="BJ134" i="26"/>
  <c r="BI135" i="26"/>
  <c r="BA135" i="26"/>
  <c r="BC134" i="26"/>
  <c r="AV134" i="26"/>
  <c r="AW133" i="26"/>
  <c r="BC133" i="26"/>
  <c r="BL133" i="26"/>
  <c r="AX135" i="26"/>
  <c r="BF135" i="26"/>
  <c r="CH136" i="26"/>
  <c r="AS136" i="26"/>
  <c r="CI136" i="26" s="1"/>
  <c r="BG134" i="26"/>
  <c r="BI134" i="26"/>
  <c r="AY133" i="26"/>
  <c r="BB133" i="26"/>
  <c r="W138" i="26"/>
  <c r="AR137" i="26"/>
  <c r="AS137" i="26" s="1"/>
  <c r="BN137" i="26"/>
  <c r="BF133" i="26"/>
  <c r="BL135" i="26"/>
  <c r="AW135" i="26"/>
  <c r="AX134" i="26"/>
  <c r="CP133" i="26"/>
  <c r="AZ134" i="26"/>
  <c r="BE134" i="26"/>
  <c r="BF134" i="26"/>
  <c r="BG135" i="26"/>
  <c r="BK135" i="26"/>
  <c r="BE133" i="26"/>
  <c r="BH133" i="26"/>
  <c r="BM134" i="26"/>
  <c r="BD133" i="26"/>
  <c r="BE135" i="26"/>
  <c r="BB135" i="26"/>
  <c r="AZ133" i="26"/>
  <c r="BA133" i="26"/>
  <c r="AX133" i="26"/>
  <c r="AW134" i="26"/>
  <c r="BD134" i="26"/>
  <c r="BM135" i="26"/>
  <c r="AV135" i="26"/>
  <c r="BC135" i="26"/>
  <c r="BH134" i="26"/>
  <c r="BB134" i="26"/>
  <c r="AV133" i="26"/>
  <c r="BK133" i="26"/>
  <c r="BI133" i="26"/>
  <c r="AY134" i="26"/>
  <c r="BD135" i="26"/>
  <c r="BJ135" i="26"/>
  <c r="BH135" i="26"/>
  <c r="BB73" i="1"/>
  <c r="AY73" i="1"/>
  <c r="BJ74" i="1"/>
  <c r="BG73" i="1"/>
  <c r="BI73" i="1"/>
  <c r="BE74" i="1"/>
  <c r="AV73" i="1"/>
  <c r="BM73" i="1"/>
  <c r="BC75" i="1"/>
  <c r="AX73" i="1"/>
  <c r="BA74" i="1"/>
  <c r="BJ73" i="1"/>
  <c r="BK74" i="1"/>
  <c r="AZ74" i="1"/>
  <c r="AO76" i="1"/>
  <c r="AG76" i="1"/>
  <c r="AQ76" i="1"/>
  <c r="AM76" i="1"/>
  <c r="AB76" i="1"/>
  <c r="AF76" i="1"/>
  <c r="AP76" i="1"/>
  <c r="AI76" i="1"/>
  <c r="AN76" i="1"/>
  <c r="AA76" i="1"/>
  <c r="AD76" i="1"/>
  <c r="AJ76" i="1"/>
  <c r="AC76" i="1"/>
  <c r="Z76" i="1"/>
  <c r="AL76" i="1"/>
  <c r="AE76" i="1"/>
  <c r="AK76" i="1"/>
  <c r="AH76" i="1"/>
  <c r="BH75" i="1"/>
  <c r="BE73" i="1"/>
  <c r="AY75" i="1"/>
  <c r="AX75" i="1"/>
  <c r="BL74" i="1"/>
  <c r="AV74" i="1"/>
  <c r="BL75" i="1"/>
  <c r="AW75" i="1"/>
  <c r="AW74" i="1"/>
  <c r="BD74" i="1"/>
  <c r="BF74" i="1"/>
  <c r="BG75" i="1"/>
  <c r="BA75" i="1"/>
  <c r="BN76" i="1"/>
  <c r="AR76" i="1"/>
  <c r="W77" i="1"/>
  <c r="BK73" i="1"/>
  <c r="AX74" i="1"/>
  <c r="BM75" i="1"/>
  <c r="BJ75" i="1"/>
  <c r="BH74" i="1"/>
  <c r="BG74" i="1"/>
  <c r="BI74" i="1"/>
  <c r="AY74" i="1"/>
  <c r="AV75" i="1"/>
  <c r="BH73" i="1"/>
  <c r="CP73" i="1"/>
  <c r="CQ73" i="1"/>
  <c r="BC73" i="1"/>
  <c r="BE75" i="1"/>
  <c r="AZ73" i="1"/>
  <c r="BA73" i="1"/>
  <c r="BF73" i="1"/>
  <c r="BM74" i="1"/>
  <c r="BF75" i="1"/>
  <c r="BD75" i="1"/>
  <c r="BK75" i="1"/>
  <c r="BB74" i="1"/>
  <c r="BL73" i="1"/>
  <c r="BD73" i="1"/>
  <c r="AW73" i="1"/>
  <c r="BC74" i="1"/>
  <c r="BI75" i="1"/>
  <c r="BB75" i="1"/>
  <c r="AZ75" i="1"/>
  <c r="CC73" i="1" a="1"/>
  <c r="BY134" i="26" a="1"/>
  <c r="AJ137" i="26" a="1"/>
  <c r="AI77" i="1" a="1"/>
  <c r="AN77" i="1" a="1"/>
  <c r="BX133" i="26" a="1"/>
  <c r="BW74" i="1" a="1"/>
  <c r="BQ134" i="26" a="1"/>
  <c r="AB137" i="26" a="1"/>
  <c r="CF74" i="1" a="1"/>
  <c r="CC135" i="26" a="1"/>
  <c r="BR135" i="26" a="1"/>
  <c r="BS73" i="1" a="1"/>
  <c r="AG137" i="26" a="1"/>
  <c r="CE75" i="1" a="1"/>
  <c r="CG135" i="26" a="1"/>
  <c r="AK77" i="1" a="1"/>
  <c r="BV74" i="1" a="1"/>
  <c r="CB133" i="26" a="1"/>
  <c r="BY74" i="1" a="1"/>
  <c r="BP73" i="1" a="1"/>
  <c r="BY75" i="1" a="1"/>
  <c r="CB73" i="1" a="1"/>
  <c r="AL77" i="1" a="1"/>
  <c r="BZ75" i="1" a="1"/>
  <c r="BS75" i="1" a="1"/>
  <c r="BX74" i="1" a="1"/>
  <c r="CC75" i="1" a="1"/>
  <c r="BQ135" i="26" a="1"/>
  <c r="AD137" i="26" a="1"/>
  <c r="BT75" i="1" a="1"/>
  <c r="AK137" i="26" a="1"/>
  <c r="CB74" i="1" a="1"/>
  <c r="Z137" i="26" a="1"/>
  <c r="BQ133" i="26" a="1"/>
  <c r="AA77" i="1" a="1"/>
  <c r="BX135" i="26" a="1"/>
  <c r="AP137" i="26" a="1"/>
  <c r="AN137" i="26" a="1"/>
  <c r="AF77" i="1" a="1"/>
  <c r="BZ74" i="1" a="1"/>
  <c r="CD134" i="26" a="1"/>
  <c r="BQ75" i="1" a="1"/>
  <c r="BU74" i="1" a="1"/>
  <c r="CG75" i="1" a="1"/>
  <c r="BT135" i="26" a="1"/>
  <c r="BS134" i="26" a="1"/>
  <c r="AC137" i="26" a="1"/>
  <c r="CC74" i="1" a="1"/>
  <c r="BW73" i="1" a="1"/>
  <c r="CC134" i="26" a="1"/>
  <c r="BP133" i="26" a="1"/>
  <c r="BQ73" i="1" a="1"/>
  <c r="AE77" i="1" a="1"/>
  <c r="AH77" i="1" a="1"/>
  <c r="CF134" i="26" a="1"/>
  <c r="BS135" i="26" a="1"/>
  <c r="CD74" i="1" a="1"/>
  <c r="BR134" i="26" a="1"/>
  <c r="BS133" i="26" a="1"/>
  <c r="AF137" i="26" a="1"/>
  <c r="BU75" i="1" a="1"/>
  <c r="CG74" i="1" a="1"/>
  <c r="AH137" i="26" a="1"/>
  <c r="CE133" i="26" a="1"/>
  <c r="BP74" i="1" a="1"/>
  <c r="AG77" i="1" a="1"/>
  <c r="AD77" i="1" a="1"/>
  <c r="Z77" i="1" a="1"/>
  <c r="BW133" i="26" a="1"/>
  <c r="CG133" i="26" a="1"/>
  <c r="AJ77" i="1" a="1"/>
  <c r="BT74" i="1" a="1"/>
  <c r="CF133" i="26" a="1"/>
  <c r="BT134" i="26" a="1"/>
  <c r="BX73" i="1" a="1"/>
  <c r="CD75" i="1" a="1"/>
  <c r="AI137" i="26" a="1"/>
  <c r="CB134" i="26" a="1"/>
  <c r="CA74" i="1" a="1"/>
  <c r="BV133" i="26" a="1"/>
  <c r="BU134" i="26" a="1"/>
  <c r="BV75" i="1" a="1"/>
  <c r="BU133" i="26" a="1"/>
  <c r="CE74" i="1" a="1"/>
  <c r="BY133" i="26" a="1"/>
  <c r="CD133" i="26" a="1"/>
  <c r="AM137" i="26" a="1"/>
  <c r="AC77" i="1" a="1"/>
  <c r="AA137" i="26" a="1"/>
  <c r="AM77" i="1" a="1"/>
  <c r="BR73" i="1" a="1"/>
  <c r="AP77" i="1" a="1"/>
  <c r="CE134" i="26" a="1"/>
  <c r="BY73" i="1" a="1"/>
  <c r="BP135" i="26" a="1"/>
  <c r="AO137" i="26" a="1"/>
  <c r="AQ137" i="26" a="1"/>
  <c r="BW135" i="26" a="1"/>
  <c r="AB77" i="1" a="1"/>
  <c r="BR133" i="26" a="1"/>
  <c r="AQ77" i="1" a="1"/>
  <c r="BY135" i="26" a="1"/>
  <c r="CA75" i="1" a="1"/>
  <c r="AE137" i="26" a="1"/>
  <c r="BZ135" i="26" a="1"/>
  <c r="BW134" i="26" a="1"/>
  <c r="CG73" i="1" a="1"/>
  <c r="CA133" i="26" a="1"/>
  <c r="AL137" i="26" a="1"/>
  <c r="BR74" i="1" a="1"/>
  <c r="AO77" i="1" a="1"/>
  <c r="CE135" i="26" a="1"/>
  <c r="CG134" i="26" a="1"/>
  <c r="BX134" i="26" a="1"/>
  <c r="CC133" i="26" a="1"/>
  <c r="CA73" i="1" a="1"/>
  <c r="CD73" i="1" a="1"/>
  <c r="BR75" i="1" a="1"/>
  <c r="BX75" i="1" a="1"/>
  <c r="BV73" i="1" a="1"/>
  <c r="BQ74" i="1" a="1"/>
  <c r="BP75" i="1" a="1"/>
  <c r="BZ134" i="26" a="1"/>
  <c r="BV135" i="26" a="1"/>
  <c r="CF75" i="1" a="1"/>
  <c r="BZ133" i="26" a="1"/>
  <c r="CB135" i="26" a="1"/>
  <c r="BU73" i="1" a="1"/>
  <c r="BP134" i="26" a="1"/>
  <c r="BV134" i="26" a="1"/>
  <c r="CB75" i="1" a="1"/>
  <c r="BZ73" i="1" a="1"/>
  <c r="BU135" i="26" a="1"/>
  <c r="CD135" i="26" a="1"/>
  <c r="BT73" i="1" a="1"/>
  <c r="CF73" i="1" a="1"/>
  <c r="CA135" i="26" a="1"/>
  <c r="BT133" i="26" a="1"/>
  <c r="BS74" i="1" a="1"/>
  <c r="CA134" i="26" a="1"/>
  <c r="CF135" i="26" a="1"/>
  <c r="BW75" i="1" a="1"/>
  <c r="CE73" i="1" a="1"/>
  <c r="CF134" i="26" l="1"/>
  <c r="CR133" i="26"/>
  <c r="CD133" i="26"/>
  <c r="CA133" i="26"/>
  <c r="BT135" i="26"/>
  <c r="BS135" i="26"/>
  <c r="CC133" i="26"/>
  <c r="BS134" i="26"/>
  <c r="CG135" i="26"/>
  <c r="BX133" i="26"/>
  <c r="BT134" i="26"/>
  <c r="AD137" i="26"/>
  <c r="AQ137" i="26"/>
  <c r="AG137" i="26"/>
  <c r="BQ133" i="26"/>
  <c r="BU134" i="26"/>
  <c r="BP134" i="26"/>
  <c r="CE133" i="26"/>
  <c r="BQ134" i="26"/>
  <c r="CB133" i="26"/>
  <c r="BR134" i="26"/>
  <c r="AL137" i="26"/>
  <c r="AB137" i="26"/>
  <c r="AO137" i="26"/>
  <c r="BW134" i="26"/>
  <c r="CG134" i="26"/>
  <c r="BP133" i="26"/>
  <c r="BR133" i="26"/>
  <c r="BY133" i="26"/>
  <c r="AP137" i="26"/>
  <c r="AF137" i="26"/>
  <c r="BU135" i="26"/>
  <c r="AH137" i="26"/>
  <c r="AK137" i="26"/>
  <c r="BV134" i="26"/>
  <c r="BU133" i="26"/>
  <c r="CE135" i="26"/>
  <c r="BQ135" i="26"/>
  <c r="AA137" i="26"/>
  <c r="AJ137" i="26"/>
  <c r="BV133" i="26"/>
  <c r="BZ135" i="26"/>
  <c r="CC135" i="26"/>
  <c r="CB135" i="26"/>
  <c r="CB134" i="26"/>
  <c r="BT133" i="26"/>
  <c r="CA135" i="26"/>
  <c r="CF135" i="26"/>
  <c r="AE137" i="26"/>
  <c r="AN137" i="26"/>
  <c r="BS133" i="26"/>
  <c r="BR135" i="26"/>
  <c r="CD134" i="26"/>
  <c r="BX134" i="26"/>
  <c r="CD135" i="26"/>
  <c r="BW135" i="26"/>
  <c r="BV135" i="26"/>
  <c r="BZ134" i="26"/>
  <c r="BZ133" i="26"/>
  <c r="AI137" i="26"/>
  <c r="CC134" i="26"/>
  <c r="CF133" i="26"/>
  <c r="CG133" i="26"/>
  <c r="BX135" i="26"/>
  <c r="BP135" i="26"/>
  <c r="BY135" i="26"/>
  <c r="BY134" i="26"/>
  <c r="Z137" i="26"/>
  <c r="AM137" i="26"/>
  <c r="AC137" i="26"/>
  <c r="CA134" i="26"/>
  <c r="BW133" i="26"/>
  <c r="CE134" i="26"/>
  <c r="AR138" i="26"/>
  <c r="AS138" i="26" s="1"/>
  <c r="BN138" i="26"/>
  <c r="W139" i="26"/>
  <c r="CO136" i="26"/>
  <c r="BV73" i="1"/>
  <c r="CD74" i="1"/>
  <c r="BS73" i="1"/>
  <c r="CA73" i="1"/>
  <c r="BY74" i="1"/>
  <c r="CC73" i="1"/>
  <c r="BW75" i="1"/>
  <c r="CG73" i="1"/>
  <c r="BP73" i="1"/>
  <c r="BT74" i="1"/>
  <c r="CE74" i="1"/>
  <c r="CD73" i="1"/>
  <c r="BU74" i="1"/>
  <c r="BR73" i="1"/>
  <c r="CR73" i="1"/>
  <c r="BU73" i="1"/>
  <c r="BS74" i="1"/>
  <c r="AL77" i="1"/>
  <c r="AK77" i="1"/>
  <c r="AM77" i="1"/>
  <c r="AF77" i="1"/>
  <c r="AG77" i="1"/>
  <c r="AA77" i="1"/>
  <c r="AI77" i="1"/>
  <c r="AQ77" i="1"/>
  <c r="AP77" i="1"/>
  <c r="AD77" i="1"/>
  <c r="AB77" i="1"/>
  <c r="Z77" i="1"/>
  <c r="AE77" i="1"/>
  <c r="AJ77" i="1"/>
  <c r="AO77" i="1"/>
  <c r="AN77" i="1"/>
  <c r="AH77" i="1"/>
  <c r="AC77" i="1"/>
  <c r="BQ75" i="1"/>
  <c r="BX73" i="1"/>
  <c r="BT73" i="1"/>
  <c r="CC74" i="1"/>
  <c r="CF75" i="1"/>
  <c r="CF73" i="1"/>
  <c r="BV74" i="1"/>
  <c r="BY75" i="1"/>
  <c r="CA74" i="1"/>
  <c r="BP74" i="1"/>
  <c r="BT75" i="1"/>
  <c r="CE75" i="1"/>
  <c r="BW73" i="1"/>
  <c r="CB74" i="1"/>
  <c r="BU75" i="1"/>
  <c r="CF74" i="1"/>
  <c r="CD75" i="1"/>
  <c r="CA75" i="1"/>
  <c r="BR75" i="1"/>
  <c r="BV75" i="1"/>
  <c r="BZ75" i="1"/>
  <c r="CG75" i="1"/>
  <c r="BZ74" i="1"/>
  <c r="BS75" i="1"/>
  <c r="BX75" i="1"/>
  <c r="BW74" i="1"/>
  <c r="CG74" i="1"/>
  <c r="CB73" i="1"/>
  <c r="BR74" i="1"/>
  <c r="BX74" i="1"/>
  <c r="BY73" i="1"/>
  <c r="CC75" i="1"/>
  <c r="BQ73" i="1"/>
  <c r="BZ73" i="1"/>
  <c r="BP75" i="1"/>
  <c r="CE73" i="1"/>
  <c r="BQ74" i="1"/>
  <c r="CB75" i="1"/>
  <c r="AR77" i="1"/>
  <c r="AS77" i="1" s="1"/>
  <c r="BN77" i="1"/>
  <c r="W78" i="1"/>
  <c r="AS76" i="1"/>
  <c r="CI76" i="1" s="1"/>
  <c r="CH76" i="1"/>
  <c r="AO138" i="26" a="1"/>
  <c r="AK78" i="1" a="1"/>
  <c r="AL78" i="1" a="1"/>
  <c r="AN78" i="1" a="1"/>
  <c r="AD138" i="26" a="1"/>
  <c r="AJ138" i="26" a="1"/>
  <c r="AB78" i="1" a="1"/>
  <c r="AP78" i="1" a="1"/>
  <c r="AK138" i="26" a="1"/>
  <c r="AG138" i="26" a="1"/>
  <c r="AO78" i="1" a="1"/>
  <c r="AL138" i="26" a="1"/>
  <c r="AA138" i="26" a="1"/>
  <c r="AE138" i="26" a="1"/>
  <c r="AB138" i="26" a="1"/>
  <c r="AQ78" i="1" a="1"/>
  <c r="AI78" i="1" a="1"/>
  <c r="AQ138" i="26" a="1"/>
  <c r="AJ78" i="1" a="1"/>
  <c r="AE78" i="1" a="1"/>
  <c r="AG78" i="1" a="1"/>
  <c r="AM138" i="26" a="1"/>
  <c r="AM78" i="1" a="1"/>
  <c r="AH138" i="26" a="1"/>
  <c r="AP138" i="26" a="1"/>
  <c r="AC78" i="1" a="1"/>
  <c r="AF78" i="1" a="1"/>
  <c r="AC138" i="26" a="1"/>
  <c r="Z138" i="26" a="1"/>
  <c r="AA78" i="1" a="1"/>
  <c r="Z78" i="1" a="1"/>
  <c r="AN138" i="26" a="1"/>
  <c r="AD78" i="1" a="1"/>
  <c r="AI138" i="26" a="1"/>
  <c r="AF138" i="26" a="1"/>
  <c r="AH78" i="1" a="1"/>
  <c r="AA138" i="26" l="1"/>
  <c r="AJ138" i="26"/>
  <c r="Z138" i="26"/>
  <c r="AI138" i="26"/>
  <c r="AE138" i="26"/>
  <c r="AD138" i="26"/>
  <c r="AM138" i="26"/>
  <c r="AC138" i="26"/>
  <c r="AH138" i="26"/>
  <c r="AQ138" i="26"/>
  <c r="AG138" i="26"/>
  <c r="AN138" i="26"/>
  <c r="AL138" i="26"/>
  <c r="AK138" i="26"/>
  <c r="AP138" i="26"/>
  <c r="AB138" i="26"/>
  <c r="AO138" i="26"/>
  <c r="AF138" i="26"/>
  <c r="CL133" i="26"/>
  <c r="CM133" i="26" s="1"/>
  <c r="AR139" i="26"/>
  <c r="W140" i="26"/>
  <c r="BN139" i="26"/>
  <c r="CL73" i="1"/>
  <c r="CM73" i="1" s="1"/>
  <c r="AG78" i="1"/>
  <c r="AH78" i="1"/>
  <c r="AL78" i="1"/>
  <c r="AN78" i="1"/>
  <c r="AB78" i="1"/>
  <c r="AI78" i="1"/>
  <c r="AO78" i="1"/>
  <c r="AM78" i="1"/>
  <c r="AE78" i="1"/>
  <c r="AK78" i="1"/>
  <c r="AJ78" i="1"/>
  <c r="AD78" i="1"/>
  <c r="AA78" i="1"/>
  <c r="Z78" i="1"/>
  <c r="AP78" i="1"/>
  <c r="AC78" i="1"/>
  <c r="AQ78" i="1"/>
  <c r="AF78" i="1"/>
  <c r="AR78" i="1"/>
  <c r="AS78" i="1" s="1"/>
  <c r="BN78" i="1"/>
  <c r="W79" i="1"/>
  <c r="CO76" i="1"/>
  <c r="AB79" i="1" a="1"/>
  <c r="AI79" i="1" a="1"/>
  <c r="AA139" i="26" a="1"/>
  <c r="AD79" i="1" a="1"/>
  <c r="Z139" i="26" a="1"/>
  <c r="AP139" i="26" a="1"/>
  <c r="AK79" i="1" a="1"/>
  <c r="AC79" i="1" a="1"/>
  <c r="AN139" i="26" a="1"/>
  <c r="AG139" i="26" a="1"/>
  <c r="AM79" i="1" a="1"/>
  <c r="AJ139" i="26" a="1"/>
  <c r="AN79" i="1" a="1"/>
  <c r="AL79" i="1" a="1"/>
  <c r="AK139" i="26" a="1"/>
  <c r="AB139" i="26" a="1"/>
  <c r="AO79" i="1" a="1"/>
  <c r="AE139" i="26" a="1"/>
  <c r="AF139" i="26" a="1"/>
  <c r="AP79" i="1" a="1"/>
  <c r="AF79" i="1" a="1"/>
  <c r="AA79" i="1" a="1"/>
  <c r="AJ79" i="1" a="1"/>
  <c r="AQ79" i="1" a="1"/>
  <c r="AM139" i="26" a="1"/>
  <c r="AG79" i="1" a="1"/>
  <c r="AC139" i="26" a="1"/>
  <c r="AQ139" i="26" a="1"/>
  <c r="AI139" i="26" a="1"/>
  <c r="AO139" i="26" a="1"/>
  <c r="Z79" i="1" a="1"/>
  <c r="AD139" i="26" a="1"/>
  <c r="AL139" i="26" a="1"/>
  <c r="AH79" i="1" a="1"/>
  <c r="AE79" i="1" a="1"/>
  <c r="AH139" i="26" a="1"/>
  <c r="BA137" i="26" l="1"/>
  <c r="BI138" i="26"/>
  <c r="BL138" i="26"/>
  <c r="BK137" i="26"/>
  <c r="BJ137" i="26"/>
  <c r="BE137" i="26"/>
  <c r="AX137" i="26"/>
  <c r="BL136" i="26"/>
  <c r="AX136" i="26"/>
  <c r="AL139" i="26"/>
  <c r="AB139" i="26"/>
  <c r="AA139" i="26"/>
  <c r="AC139" i="26"/>
  <c r="AG139" i="26"/>
  <c r="AF139" i="26"/>
  <c r="AK139" i="26"/>
  <c r="AE139" i="26"/>
  <c r="AJ139" i="26"/>
  <c r="AO139" i="26"/>
  <c r="AI139" i="26"/>
  <c r="AN139" i="26"/>
  <c r="AP139" i="26"/>
  <c r="AM139" i="26"/>
  <c r="AD139" i="26"/>
  <c r="AQ139" i="26"/>
  <c r="Z139" i="26"/>
  <c r="AH139" i="26"/>
  <c r="W141" i="26"/>
  <c r="AR140" i="26"/>
  <c r="AS140" i="26" s="1"/>
  <c r="BN140" i="26"/>
  <c r="BI137" i="26"/>
  <c r="BG137" i="26"/>
  <c r="AZ137" i="26"/>
  <c r="AY137" i="26"/>
  <c r="AX138" i="26"/>
  <c r="AY138" i="26"/>
  <c r="BF137" i="26"/>
  <c r="AV137" i="26"/>
  <c r="BJ136" i="26"/>
  <c r="BG138" i="26"/>
  <c r="AZ138" i="26"/>
  <c r="AW136" i="26"/>
  <c r="BC136" i="26"/>
  <c r="AV136" i="26"/>
  <c r="BE136" i="26"/>
  <c r="BB136" i="26"/>
  <c r="BH138" i="26"/>
  <c r="BA138" i="26"/>
  <c r="BD137" i="26"/>
  <c r="BM136" i="26"/>
  <c r="BM137" i="26"/>
  <c r="BI136" i="26"/>
  <c r="BJ138" i="26"/>
  <c r="BE138" i="26"/>
  <c r="BC137" i="26"/>
  <c r="CP136" i="26"/>
  <c r="BC138" i="26"/>
  <c r="AV138" i="26"/>
  <c r="CQ136" i="26"/>
  <c r="BA136" i="26"/>
  <c r="BK136" i="26"/>
  <c r="CH139" i="26"/>
  <c r="AS139" i="26"/>
  <c r="CI139" i="26" s="1"/>
  <c r="BB137" i="26"/>
  <c r="AY136" i="26"/>
  <c r="BH136" i="26"/>
  <c r="BD136" i="26"/>
  <c r="BH137" i="26"/>
  <c r="BB138" i="26"/>
  <c r="BM138" i="26"/>
  <c r="BF138" i="26"/>
  <c r="AW137" i="26"/>
  <c r="BF136" i="26"/>
  <c r="BG136" i="26"/>
  <c r="AZ136" i="26"/>
  <c r="BL137" i="26"/>
  <c r="BK138" i="26"/>
  <c r="BD138" i="26"/>
  <c r="AW138" i="26"/>
  <c r="CP76" i="1"/>
  <c r="AY77" i="1"/>
  <c r="BE76" i="1"/>
  <c r="BK76" i="1"/>
  <c r="BL77" i="1"/>
  <c r="BJ77" i="1"/>
  <c r="BK77" i="1"/>
  <c r="AZ77" i="1"/>
  <c r="AZ76" i="1"/>
  <c r="BG77" i="1"/>
  <c r="CQ76" i="1"/>
  <c r="BE77" i="1"/>
  <c r="BA76" i="1"/>
  <c r="BH76" i="1"/>
  <c r="BF77" i="1"/>
  <c r="BD77" i="1"/>
  <c r="AX77" i="1"/>
  <c r="BD76" i="1"/>
  <c r="AY78" i="1"/>
  <c r="Z79" i="1"/>
  <c r="AI79" i="1"/>
  <c r="AK79" i="1"/>
  <c r="AC79" i="1"/>
  <c r="AJ79" i="1"/>
  <c r="AN79" i="1"/>
  <c r="AB79" i="1"/>
  <c r="AM79" i="1"/>
  <c r="AH79" i="1"/>
  <c r="AD79" i="1"/>
  <c r="AA79" i="1"/>
  <c r="AL79" i="1"/>
  <c r="AG79" i="1"/>
  <c r="AF79" i="1"/>
  <c r="AE79" i="1"/>
  <c r="AQ79" i="1"/>
  <c r="AO79" i="1"/>
  <c r="AP79" i="1"/>
  <c r="BI78" i="1"/>
  <c r="BN79" i="1"/>
  <c r="AR79" i="1"/>
  <c r="W80" i="1"/>
  <c r="BL78" i="1"/>
  <c r="BK78" i="1"/>
  <c r="BM76" i="1"/>
  <c r="BB77" i="1"/>
  <c r="AV78" i="1"/>
  <c r="BJ76" i="1"/>
  <c r="BE78" i="1"/>
  <c r="AV76" i="1"/>
  <c r="BG76" i="1"/>
  <c r="AW78" i="1"/>
  <c r="AX78" i="1"/>
  <c r="AY76" i="1"/>
  <c r="BC77" i="1"/>
  <c r="AZ78" i="1"/>
  <c r="BJ78" i="1"/>
  <c r="BB76" i="1"/>
  <c r="AW76" i="1"/>
  <c r="AX76" i="1"/>
  <c r="AW77" i="1"/>
  <c r="BF78" i="1"/>
  <c r="BH78" i="1"/>
  <c r="BA77" i="1"/>
  <c r="AV77" i="1"/>
  <c r="BC76" i="1"/>
  <c r="BF76" i="1"/>
  <c r="BB78" i="1"/>
  <c r="BG78" i="1"/>
  <c r="BD78" i="1"/>
  <c r="BI76" i="1"/>
  <c r="BM77" i="1"/>
  <c r="BH77" i="1"/>
  <c r="BL76" i="1"/>
  <c r="BI77" i="1"/>
  <c r="BM78" i="1"/>
  <c r="BA78" i="1"/>
  <c r="BC78" i="1"/>
  <c r="AP140" i="26" a="1"/>
  <c r="AF140" i="26" a="1"/>
  <c r="BR76" i="1" a="1"/>
  <c r="BS77" i="1" a="1"/>
  <c r="CC136" i="26" a="1"/>
  <c r="BY77" i="1" a="1"/>
  <c r="AD140" i="26" a="1"/>
  <c r="BW138" i="26" a="1"/>
  <c r="AA140" i="26" a="1"/>
  <c r="AC80" i="1" a="1"/>
  <c r="BZ78" i="1" a="1"/>
  <c r="CC76" i="1" a="1"/>
  <c r="CB137" i="26" a="1"/>
  <c r="BY76" i="1" a="1"/>
  <c r="BS76" i="1" a="1"/>
  <c r="CB78" i="1" a="1"/>
  <c r="CG77" i="1" a="1"/>
  <c r="BX137" i="26" a="1"/>
  <c r="CC78" i="1" a="1"/>
  <c r="CE76" i="1" a="1"/>
  <c r="CA78" i="1" a="1"/>
  <c r="AK140" i="26" a="1"/>
  <c r="AP80" i="1" a="1"/>
  <c r="BQ76" i="1" a="1"/>
  <c r="AN80" i="1" a="1"/>
  <c r="CB136" i="26" a="1"/>
  <c r="CD137" i="26" a="1"/>
  <c r="CA137" i="26" a="1"/>
  <c r="BQ77" i="1" a="1"/>
  <c r="AJ80" i="1" a="1"/>
  <c r="AL140" i="26" a="1"/>
  <c r="AH80" i="1" a="1"/>
  <c r="AB140" i="26" a="1"/>
  <c r="BS137" i="26" a="1"/>
  <c r="BX76" i="1" a="1"/>
  <c r="AF80" i="1" a="1"/>
  <c r="AG80" i="1" a="1"/>
  <c r="CD138" i="26" a="1"/>
  <c r="BS138" i="26" a="1"/>
  <c r="BR136" i="26" a="1"/>
  <c r="AQ140" i="26" a="1"/>
  <c r="CE136" i="26" a="1"/>
  <c r="CG136" i="26" a="1"/>
  <c r="BZ137" i="26" a="1"/>
  <c r="AE140" i="26" a="1"/>
  <c r="AI80" i="1" a="1"/>
  <c r="AL80" i="1" a="1"/>
  <c r="CD77" i="1" a="1"/>
  <c r="CB77" i="1" a="1"/>
  <c r="BT138" i="26" a="1"/>
  <c r="CG76" i="1" a="1"/>
  <c r="BQ78" i="1" a="1"/>
  <c r="Z140" i="26" a="1"/>
  <c r="CG78" i="1" a="1"/>
  <c r="CA77" i="1" a="1"/>
  <c r="CF138" i="26" a="1"/>
  <c r="CE137" i="26" a="1"/>
  <c r="BQ136" i="26" a="1"/>
  <c r="BV138" i="26" a="1"/>
  <c r="AI140" i="26" a="1"/>
  <c r="AM80" i="1" a="1"/>
  <c r="BS136" i="26" a="1"/>
  <c r="BP136" i="26" a="1"/>
  <c r="BX136" i="26" a="1"/>
  <c r="BW77" i="1" a="1"/>
  <c r="AB80" i="1" a="1"/>
  <c r="CB76" i="1" a="1"/>
  <c r="Z80" i="1" a="1"/>
  <c r="BX78" i="1" a="1"/>
  <c r="BP138" i="26" a="1"/>
  <c r="CG137" i="26" a="1"/>
  <c r="CE78" i="1" a="1"/>
  <c r="CC77" i="1" a="1"/>
  <c r="BT137" i="26" a="1"/>
  <c r="AG140" i="26" a="1"/>
  <c r="BU137" i="26" a="1"/>
  <c r="BT136" i="26" a="1"/>
  <c r="AO80" i="1" a="1"/>
  <c r="AE80" i="1" a="1"/>
  <c r="BR138" i="26" a="1"/>
  <c r="CF137" i="26" a="1"/>
  <c r="BU76" i="1" a="1"/>
  <c r="BP78" i="1" a="1"/>
  <c r="AQ80" i="1" a="1"/>
  <c r="BZ76" i="1" a="1"/>
  <c r="AN140" i="26" a="1"/>
  <c r="CG138" i="26" a="1"/>
  <c r="AC140" i="26" a="1"/>
  <c r="AO140" i="26" a="1"/>
  <c r="AK80" i="1" a="1"/>
  <c r="CE138" i="26" a="1"/>
  <c r="BS78" i="1" a="1"/>
  <c r="AJ140" i="26" a="1"/>
  <c r="BY137" i="26" a="1"/>
  <c r="CF136" i="26" a="1"/>
  <c r="CF77" i="1" a="1"/>
  <c r="BR78" i="1" a="1"/>
  <c r="AH140" i="26" a="1"/>
  <c r="AD80" i="1" a="1"/>
  <c r="BZ136" i="26" a="1"/>
  <c r="BW136" i="26" a="1"/>
  <c r="CC138" i="26" a="1"/>
  <c r="CF78" i="1" a="1"/>
  <c r="BU78" i="1" a="1"/>
  <c r="AM140" i="26" a="1"/>
  <c r="BW78" i="1" a="1"/>
  <c r="BV77" i="1" a="1"/>
  <c r="BY136" i="26" a="1"/>
  <c r="CA136" i="26" a="1"/>
  <c r="BZ77" i="1" a="1"/>
  <c r="CA76" i="1" a="1"/>
  <c r="BU136" i="26" a="1"/>
  <c r="AA80" i="1" a="1"/>
  <c r="BV78" i="1" a="1"/>
  <c r="BR77" i="1" a="1"/>
  <c r="BY138" i="26" a="1"/>
  <c r="BX138" i="26" a="1"/>
  <c r="CD76" i="1" a="1"/>
  <c r="BR137" i="26" a="1"/>
  <c r="BW137" i="26" a="1"/>
  <c r="BQ138" i="26" a="1"/>
  <c r="BY78" i="1" a="1"/>
  <c r="CF76" i="1" a="1"/>
  <c r="BP137" i="26" a="1"/>
  <c r="BU77" i="1" a="1"/>
  <c r="CB138" i="26" a="1"/>
  <c r="BX77" i="1" a="1"/>
  <c r="BP77" i="1" a="1"/>
  <c r="BV136" i="26" a="1"/>
  <c r="BT78" i="1" a="1"/>
  <c r="CD136" i="26" a="1"/>
  <c r="BZ138" i="26" a="1"/>
  <c r="BT77" i="1" a="1"/>
  <c r="CE77" i="1" a="1"/>
  <c r="CC137" i="26" a="1"/>
  <c r="CD78" i="1" a="1"/>
  <c r="CA138" i="26" a="1"/>
  <c r="BU138" i="26" a="1"/>
  <c r="BV137" i="26" a="1"/>
  <c r="BQ137" i="26" a="1"/>
  <c r="BT76" i="1" a="1"/>
  <c r="BP76" i="1" a="1"/>
  <c r="BV76" i="1" a="1"/>
  <c r="BW76" i="1" a="1"/>
  <c r="BU137" i="26" l="1"/>
  <c r="CC138" i="26"/>
  <c r="CF138" i="26"/>
  <c r="BR136" i="26"/>
  <c r="CF136" i="26"/>
  <c r="BR137" i="26"/>
  <c r="BY137" i="26"/>
  <c r="CD137" i="26"/>
  <c r="CE137" i="26"/>
  <c r="CR136" i="26"/>
  <c r="CD138" i="26"/>
  <c r="AE140" i="26"/>
  <c r="CF137" i="26"/>
  <c r="CB137" i="26"/>
  <c r="BY138" i="26"/>
  <c r="BV136" i="26"/>
  <c r="BP137" i="26"/>
  <c r="AA140" i="26"/>
  <c r="AJ140" i="26"/>
  <c r="Z140" i="26"/>
  <c r="BY136" i="26"/>
  <c r="AD140" i="26"/>
  <c r="CA136" i="26"/>
  <c r="CB136" i="26"/>
  <c r="BU136" i="26"/>
  <c r="CC136" i="26"/>
  <c r="BP136" i="26"/>
  <c r="BS138" i="26"/>
  <c r="AI140" i="26"/>
  <c r="AH140" i="26"/>
  <c r="BZ137" i="26"/>
  <c r="BZ136" i="26"/>
  <c r="BS136" i="26"/>
  <c r="CG137" i="26"/>
  <c r="BW136" i="26"/>
  <c r="BR138" i="26"/>
  <c r="AM140" i="26"/>
  <c r="AC140" i="26"/>
  <c r="AL140" i="26"/>
  <c r="BX136" i="26"/>
  <c r="AN140" i="26"/>
  <c r="BQ137" i="26"/>
  <c r="BV137" i="26"/>
  <c r="BP138" i="26"/>
  <c r="CG136" i="26"/>
  <c r="BQ136" i="26"/>
  <c r="BS137" i="26"/>
  <c r="AQ140" i="26"/>
  <c r="AG140" i="26"/>
  <c r="AP140" i="26"/>
  <c r="BQ138" i="26"/>
  <c r="BZ138" i="26"/>
  <c r="BW138" i="26"/>
  <c r="BX137" i="26"/>
  <c r="BT138" i="26"/>
  <c r="BT137" i="26"/>
  <c r="AK140" i="26"/>
  <c r="CE136" i="26"/>
  <c r="BX138" i="26"/>
  <c r="CG138" i="26"/>
  <c r="BU138" i="26"/>
  <c r="CA138" i="26"/>
  <c r="CA137" i="26"/>
  <c r="AB140" i="26"/>
  <c r="AO140" i="26"/>
  <c r="BT136" i="26"/>
  <c r="CE138" i="26"/>
  <c r="BV138" i="26"/>
  <c r="BW137" i="26"/>
  <c r="CB138" i="26"/>
  <c r="CD136" i="26"/>
  <c r="CC137" i="26"/>
  <c r="AF140" i="26"/>
  <c r="CO139" i="26"/>
  <c r="BN141" i="26"/>
  <c r="W142" i="26"/>
  <c r="AR141" i="26"/>
  <c r="AS141" i="26" s="1"/>
  <c r="CR76" i="1"/>
  <c r="BS77" i="1"/>
  <c r="CE76" i="1"/>
  <c r="BY76" i="1"/>
  <c r="CF77" i="1"/>
  <c r="CD77" i="1"/>
  <c r="BT77" i="1"/>
  <c r="CE77" i="1"/>
  <c r="BU76" i="1"/>
  <c r="BY77" i="1"/>
  <c r="CA77" i="1"/>
  <c r="BT76" i="1"/>
  <c r="BS78" i="1"/>
  <c r="BX76" i="1"/>
  <c r="BR77" i="1"/>
  <c r="BX77" i="1"/>
  <c r="BZ77" i="1"/>
  <c r="CB76" i="1"/>
  <c r="BQ76" i="1"/>
  <c r="CA76" i="1"/>
  <c r="CF78" i="1"/>
  <c r="BP77" i="1"/>
  <c r="BV76" i="1"/>
  <c r="BP76" i="1"/>
  <c r="AK80" i="1"/>
  <c r="AE80" i="1"/>
  <c r="AP80" i="1"/>
  <c r="AI80" i="1"/>
  <c r="AH80" i="1"/>
  <c r="AB80" i="1"/>
  <c r="AO80" i="1"/>
  <c r="AA80" i="1"/>
  <c r="AG80" i="1"/>
  <c r="AM80" i="1"/>
  <c r="AQ80" i="1"/>
  <c r="Z80" i="1"/>
  <c r="AD80" i="1"/>
  <c r="AL80" i="1"/>
  <c r="AC80" i="1"/>
  <c r="AN80" i="1"/>
  <c r="AJ80" i="1"/>
  <c r="AF80" i="1"/>
  <c r="BU77" i="1"/>
  <c r="CD78" i="1"/>
  <c r="BY78" i="1"/>
  <c r="CG77" i="1"/>
  <c r="CC76" i="1"/>
  <c r="BT78" i="1"/>
  <c r="CD76" i="1"/>
  <c r="BW76" i="1"/>
  <c r="BX78" i="1"/>
  <c r="CB78" i="1"/>
  <c r="BW77" i="1"/>
  <c r="BP78" i="1"/>
  <c r="CC78" i="1"/>
  <c r="CF76" i="1"/>
  <c r="BU78" i="1"/>
  <c r="CA78" i="1"/>
  <c r="BZ78" i="1"/>
  <c r="BS76" i="1"/>
  <c r="BV77" i="1"/>
  <c r="BW78" i="1"/>
  <c r="CG78" i="1"/>
  <c r="BV78" i="1"/>
  <c r="BQ77" i="1"/>
  <c r="BR78" i="1"/>
  <c r="CG76" i="1"/>
  <c r="CB77" i="1"/>
  <c r="CC77" i="1"/>
  <c r="BZ76" i="1"/>
  <c r="BR76" i="1"/>
  <c r="BQ78" i="1"/>
  <c r="CE78" i="1"/>
  <c r="AR80" i="1"/>
  <c r="AS80" i="1" s="1"/>
  <c r="BN80" i="1"/>
  <c r="W81" i="1"/>
  <c r="AS79" i="1"/>
  <c r="CI79" i="1" s="1"/>
  <c r="CH79" i="1"/>
  <c r="AL141" i="26" a="1"/>
  <c r="AM141" i="26" a="1"/>
  <c r="AD141" i="26" a="1"/>
  <c r="AP81" i="1" a="1"/>
  <c r="AQ141" i="26" a="1"/>
  <c r="AF141" i="26" a="1"/>
  <c r="AL81" i="1" a="1"/>
  <c r="AP141" i="26" a="1"/>
  <c r="AI141" i="26" a="1"/>
  <c r="Z81" i="1" a="1"/>
  <c r="AH81" i="1" a="1"/>
  <c r="AE141" i="26" a="1"/>
  <c r="AF81" i="1" a="1"/>
  <c r="AC81" i="1" a="1"/>
  <c r="AQ81" i="1" a="1"/>
  <c r="AE81" i="1" a="1"/>
  <c r="AA81" i="1" a="1"/>
  <c r="AK141" i="26" a="1"/>
  <c r="AK81" i="1" a="1"/>
  <c r="AG81" i="1" a="1"/>
  <c r="AO81" i="1" a="1"/>
  <c r="AN81" i="1" a="1"/>
  <c r="AC141" i="26" a="1"/>
  <c r="AI81" i="1" a="1"/>
  <c r="AJ81" i="1" a="1"/>
  <c r="AH141" i="26" a="1"/>
  <c r="AG141" i="26" a="1"/>
  <c r="AJ141" i="26" a="1"/>
  <c r="AO141" i="26" a="1"/>
  <c r="AB141" i="26" a="1"/>
  <c r="AN141" i="26" a="1"/>
  <c r="AA141" i="26" a="1"/>
  <c r="AB81" i="1" a="1"/>
  <c r="Z141" i="26" a="1"/>
  <c r="AD81" i="1" a="1"/>
  <c r="AM81" i="1" a="1"/>
  <c r="AD141" i="26" l="1"/>
  <c r="AB141" i="26"/>
  <c r="AO141" i="26"/>
  <c r="Z141" i="26"/>
  <c r="AI141" i="26"/>
  <c r="AM141" i="26"/>
  <c r="AN141" i="26"/>
  <c r="AC141" i="26"/>
  <c r="AQ141" i="26"/>
  <c r="AA141" i="26"/>
  <c r="AL141" i="26"/>
  <c r="AE141" i="26"/>
  <c r="AH141" i="26"/>
  <c r="AF141" i="26"/>
  <c r="AJ141" i="26"/>
  <c r="AG141" i="26"/>
  <c r="AP141" i="26"/>
  <c r="AK141" i="26"/>
  <c r="AR142" i="26"/>
  <c r="W143" i="26"/>
  <c r="BN142" i="26"/>
  <c r="CL136" i="26"/>
  <c r="CM136" i="26" s="1"/>
  <c r="AK81" i="1"/>
  <c r="AN81" i="1"/>
  <c r="AE81" i="1"/>
  <c r="AH81" i="1"/>
  <c r="AP81" i="1"/>
  <c r="AG81" i="1"/>
  <c r="AI81" i="1"/>
  <c r="AB81" i="1"/>
  <c r="AD81" i="1"/>
  <c r="Z81" i="1"/>
  <c r="AM81" i="1"/>
  <c r="AQ81" i="1"/>
  <c r="AA81" i="1"/>
  <c r="AF81" i="1"/>
  <c r="AL81" i="1"/>
  <c r="AC81" i="1"/>
  <c r="AO81" i="1"/>
  <c r="AJ81" i="1"/>
  <c r="CL76" i="1"/>
  <c r="CM76" i="1" s="1"/>
  <c r="BN81" i="1"/>
  <c r="AR81" i="1"/>
  <c r="AS81" i="1" s="1"/>
  <c r="W82" i="1"/>
  <c r="CO79" i="1"/>
  <c r="AH142" i="26" a="1"/>
  <c r="AA142" i="26" a="1"/>
  <c r="AF142" i="26" a="1"/>
  <c r="AQ142" i="26" a="1"/>
  <c r="AC82" i="1" a="1"/>
  <c r="AA82" i="1" a="1"/>
  <c r="AD142" i="26" a="1"/>
  <c r="AI82" i="1" a="1"/>
  <c r="AL82" i="1" a="1"/>
  <c r="AP142" i="26" a="1"/>
  <c r="AN82" i="1" a="1"/>
  <c r="AO142" i="26" a="1"/>
  <c r="AQ82" i="1" a="1"/>
  <c r="AD82" i="1" a="1"/>
  <c r="AM142" i="26" a="1"/>
  <c r="AK142" i="26" a="1"/>
  <c r="AH82" i="1" a="1"/>
  <c r="AL142" i="26" a="1"/>
  <c r="Z82" i="1" a="1"/>
  <c r="AG82" i="1" a="1"/>
  <c r="AB82" i="1" a="1"/>
  <c r="AM82" i="1" a="1"/>
  <c r="AJ142" i="26" a="1"/>
  <c r="AO82" i="1" a="1"/>
  <c r="AC142" i="26" a="1"/>
  <c r="AB142" i="26" a="1"/>
  <c r="AK82" i="1" a="1"/>
  <c r="AN142" i="26" a="1"/>
  <c r="AE142" i="26" a="1"/>
  <c r="AG142" i="26" a="1"/>
  <c r="AE82" i="1" a="1"/>
  <c r="AP82" i="1" a="1"/>
  <c r="Z142" i="26" a="1"/>
  <c r="AF82" i="1" a="1"/>
  <c r="AI142" i="26" a="1"/>
  <c r="AJ82" i="1" a="1"/>
  <c r="BF141" i="26" l="1"/>
  <c r="BJ141" i="26"/>
  <c r="BG139" i="26"/>
  <c r="BJ139" i="26"/>
  <c r="BC140" i="26"/>
  <c r="BE139" i="26"/>
  <c r="BF139" i="26"/>
  <c r="BE140" i="26"/>
  <c r="AW140" i="26"/>
  <c r="AY140" i="26"/>
  <c r="BC139" i="26"/>
  <c r="BM141" i="26"/>
  <c r="BI139" i="26"/>
  <c r="AE142" i="26"/>
  <c r="AJ142" i="26"/>
  <c r="AD142" i="26"/>
  <c r="AL142" i="26"/>
  <c r="AI142" i="26"/>
  <c r="AC142" i="26"/>
  <c r="AP142" i="26"/>
  <c r="AM142" i="26"/>
  <c r="AG142" i="26"/>
  <c r="AQ142" i="26"/>
  <c r="AK142" i="26"/>
  <c r="AN142" i="26"/>
  <c r="AH142" i="26"/>
  <c r="AB142" i="26"/>
  <c r="AO142" i="26"/>
  <c r="AA142" i="26"/>
  <c r="AF142" i="26"/>
  <c r="Z142" i="26"/>
  <c r="AV139" i="26"/>
  <c r="BJ140" i="26"/>
  <c r="BA139" i="26"/>
  <c r="BB140" i="26"/>
  <c r="BC141" i="26"/>
  <c r="AY141" i="26"/>
  <c r="BI140" i="26"/>
  <c r="AR143" i="26"/>
  <c r="AS143" i="26" s="1"/>
  <c r="BN143" i="26"/>
  <c r="W144" i="26"/>
  <c r="BL140" i="26"/>
  <c r="BB141" i="26"/>
  <c r="BI141" i="26"/>
  <c r="BA140" i="26"/>
  <c r="BG140" i="26"/>
  <c r="CH142" i="26"/>
  <c r="AS142" i="26"/>
  <c r="CI142" i="26" s="1"/>
  <c r="BF140" i="26"/>
  <c r="AV140" i="26"/>
  <c r="AZ139" i="26"/>
  <c r="BH140" i="26"/>
  <c r="AX139" i="26"/>
  <c r="BD141" i="26"/>
  <c r="BE141" i="26"/>
  <c r="BM140" i="26"/>
  <c r="CQ139" i="26"/>
  <c r="BA141" i="26"/>
  <c r="AV141" i="26"/>
  <c r="BB139" i="26"/>
  <c r="AY139" i="26"/>
  <c r="BK139" i="26"/>
  <c r="BD139" i="26"/>
  <c r="AZ140" i="26"/>
  <c r="BH139" i="26"/>
  <c r="AX140" i="26"/>
  <c r="CP139" i="26"/>
  <c r="BH141" i="26"/>
  <c r="BK141" i="26"/>
  <c r="BL139" i="26"/>
  <c r="AW139" i="26"/>
  <c r="BM139" i="26"/>
  <c r="BD140" i="26"/>
  <c r="BK140" i="26"/>
  <c r="BG141" i="26"/>
  <c r="AW141" i="26"/>
  <c r="AX141" i="26"/>
  <c r="BL141" i="26"/>
  <c r="AZ141" i="26"/>
  <c r="BA79" i="1"/>
  <c r="BF79" i="1"/>
  <c r="BH80" i="1"/>
  <c r="AZ80" i="1"/>
  <c r="BM79" i="1"/>
  <c r="AY80" i="1"/>
  <c r="BI79" i="1"/>
  <c r="AY79" i="1"/>
  <c r="AZ79" i="1"/>
  <c r="AV79" i="1"/>
  <c r="BD79" i="1"/>
  <c r="BD80" i="1"/>
  <c r="AX79" i="1"/>
  <c r="AW80" i="1"/>
  <c r="BE80" i="1"/>
  <c r="BG80" i="1"/>
  <c r="BM80" i="1"/>
  <c r="AV80" i="1"/>
  <c r="AX80" i="1"/>
  <c r="BL80" i="1"/>
  <c r="AN82" i="1"/>
  <c r="AM82" i="1"/>
  <c r="Z82" i="1"/>
  <c r="AJ82" i="1"/>
  <c r="AO82" i="1"/>
  <c r="AE82" i="1"/>
  <c r="AD82" i="1"/>
  <c r="AB82" i="1"/>
  <c r="AP82" i="1"/>
  <c r="AH82" i="1"/>
  <c r="AQ82" i="1"/>
  <c r="AL82" i="1"/>
  <c r="AA82" i="1"/>
  <c r="AC82" i="1"/>
  <c r="AG82" i="1"/>
  <c r="AF82" i="1"/>
  <c r="AI82" i="1"/>
  <c r="AK82" i="1"/>
  <c r="AY81" i="1"/>
  <c r="AX81" i="1"/>
  <c r="BH81" i="1"/>
  <c r="BE81" i="1"/>
  <c r="BN82" i="1"/>
  <c r="AR82" i="1"/>
  <c r="W83" i="1"/>
  <c r="BF80" i="1"/>
  <c r="BB81" i="1"/>
  <c r="BC81" i="1"/>
  <c r="BA80" i="1"/>
  <c r="AW81" i="1"/>
  <c r="BL81" i="1"/>
  <c r="BI80" i="1"/>
  <c r="BM81" i="1"/>
  <c r="BD81" i="1"/>
  <c r="BG79" i="1"/>
  <c r="BK80" i="1"/>
  <c r="BB80" i="1"/>
  <c r="BI81" i="1"/>
  <c r="BA81" i="1"/>
  <c r="AW79" i="1"/>
  <c r="BL79" i="1"/>
  <c r="BJ80" i="1"/>
  <c r="BF81" i="1"/>
  <c r="AV81" i="1"/>
  <c r="BC79" i="1"/>
  <c r="BE79" i="1"/>
  <c r="BK79" i="1"/>
  <c r="BB79" i="1"/>
  <c r="CP79" i="1"/>
  <c r="CQ79" i="1"/>
  <c r="BJ79" i="1"/>
  <c r="BJ81" i="1"/>
  <c r="BH79" i="1"/>
  <c r="BC80" i="1"/>
  <c r="BK81" i="1"/>
  <c r="AZ81" i="1"/>
  <c r="BG81" i="1"/>
  <c r="BW80" i="1" a="1"/>
  <c r="AG83" i="1" a="1"/>
  <c r="AC143" i="26" a="1"/>
  <c r="BX140" i="26" a="1"/>
  <c r="BQ140" i="26" a="1"/>
  <c r="AQ83" i="1" a="1"/>
  <c r="BR140" i="26" a="1"/>
  <c r="AG143" i="26" a="1"/>
  <c r="AP143" i="26" a="1"/>
  <c r="BP79" i="1" a="1"/>
  <c r="CF140" i="26" a="1"/>
  <c r="BV140" i="26" a="1"/>
  <c r="BY79" i="1" a="1"/>
  <c r="BT81" i="1" a="1"/>
  <c r="BX81" i="1" a="1"/>
  <c r="AF83" i="1" a="1"/>
  <c r="BW141" i="26" a="1"/>
  <c r="CG141" i="26" a="1"/>
  <c r="CD141" i="26" a="1"/>
  <c r="AK83" i="1" a="1"/>
  <c r="BZ80" i="1" a="1"/>
  <c r="CB80" i="1" a="1"/>
  <c r="BV79" i="1" a="1"/>
  <c r="CE80" i="1" a="1"/>
  <c r="CD81" i="1" a="1"/>
  <c r="CC141" i="26" a="1"/>
  <c r="BX79" i="1" a="1"/>
  <c r="AA143" i="26" a="1"/>
  <c r="BZ140" i="26" a="1"/>
  <c r="AF143" i="26" a="1"/>
  <c r="BV141" i="26" a="1"/>
  <c r="BR80" i="1" a="1"/>
  <c r="CE79" i="1" a="1"/>
  <c r="AI143" i="26" a="1"/>
  <c r="AB83" i="1" a="1"/>
  <c r="CF81" i="1" a="1"/>
  <c r="BU141" i="26" a="1"/>
  <c r="BS140" i="26" a="1"/>
  <c r="CD139" i="26" a="1"/>
  <c r="BW140" i="26" a="1"/>
  <c r="BR139" i="26" a="1"/>
  <c r="AA83" i="1" a="1"/>
  <c r="BS141" i="26" a="1"/>
  <c r="AC83" i="1" a="1"/>
  <c r="BP80" i="1" a="1"/>
  <c r="BW139" i="26" a="1"/>
  <c r="CF80" i="1" a="1"/>
  <c r="BU81" i="1" a="1"/>
  <c r="BY81" i="1" a="1"/>
  <c r="CA140" i="26" a="1"/>
  <c r="BQ81" i="1" a="1"/>
  <c r="AK143" i="26" a="1"/>
  <c r="AL83" i="1" a="1"/>
  <c r="BT139" i="26" a="1"/>
  <c r="AO143" i="26" a="1"/>
  <c r="BU140" i="26" a="1"/>
  <c r="CB141" i="26" a="1"/>
  <c r="AL143" i="26" a="1"/>
  <c r="AN143" i="26" a="1"/>
  <c r="AJ83" i="1" a="1"/>
  <c r="BU139" i="26" a="1"/>
  <c r="BX80" i="1" a="1"/>
  <c r="BZ141" i="26" a="1"/>
  <c r="BS139" i="26" a="1"/>
  <c r="AD143" i="26" a="1"/>
  <c r="CD140" i="26" a="1"/>
  <c r="CA81" i="1" a="1"/>
  <c r="CC139" i="26" a="1"/>
  <c r="AN83" i="1" a="1"/>
  <c r="BP140" i="26" a="1"/>
  <c r="CB140" i="26" a="1"/>
  <c r="BP141" i="26" a="1"/>
  <c r="CF139" i="26" a="1"/>
  <c r="CE139" i="26" a="1"/>
  <c r="CB79" i="1" a="1"/>
  <c r="CC80" i="1" a="1"/>
  <c r="AQ143" i="26" a="1"/>
  <c r="CE81" i="1" a="1"/>
  <c r="AE83" i="1" a="1"/>
  <c r="AM143" i="26" a="1"/>
  <c r="Z83" i="1" a="1"/>
  <c r="AJ143" i="26" a="1"/>
  <c r="AE143" i="26" a="1"/>
  <c r="CC81" i="1" a="1"/>
  <c r="AH143" i="26" a="1"/>
  <c r="CE141" i="26" a="1"/>
  <c r="AD83" i="1" a="1"/>
  <c r="BR141" i="26" a="1"/>
  <c r="BR79" i="1" a="1"/>
  <c r="BQ80" i="1" a="1"/>
  <c r="CC140" i="26" a="1"/>
  <c r="CG81" i="1" a="1"/>
  <c r="AI83" i="1" a="1"/>
  <c r="BS79" i="1" a="1"/>
  <c r="BT79" i="1" a="1"/>
  <c r="BS80" i="1" a="1"/>
  <c r="AP83" i="1" a="1"/>
  <c r="CA141" i="26" a="1"/>
  <c r="AM83" i="1" a="1"/>
  <c r="AH83" i="1" a="1"/>
  <c r="BT80" i="1" a="1"/>
  <c r="AB143" i="26" a="1"/>
  <c r="BQ141" i="26" a="1"/>
  <c r="CA139" i="26" a="1"/>
  <c r="CG79" i="1" a="1"/>
  <c r="BV139" i="26" a="1"/>
  <c r="BQ79" i="1" a="1"/>
  <c r="CE140" i="26" a="1"/>
  <c r="Z143" i="26" a="1"/>
  <c r="CD80" i="1" a="1"/>
  <c r="BZ81" i="1" a="1"/>
  <c r="BZ79" i="1" a="1"/>
  <c r="CF79" i="1" a="1"/>
  <c r="CB139" i="26" a="1"/>
  <c r="AO83" i="1" a="1"/>
  <c r="BV81" i="1" a="1"/>
  <c r="BT141" i="26" a="1"/>
  <c r="BX141" i="26" a="1"/>
  <c r="CC79" i="1" a="1"/>
  <c r="BS81" i="1" a="1"/>
  <c r="BZ139" i="26" a="1"/>
  <c r="CA80" i="1" a="1"/>
  <c r="BP81" i="1" a="1"/>
  <c r="CG80" i="1" a="1"/>
  <c r="BW79" i="1" a="1"/>
  <c r="BY139" i="26" a="1"/>
  <c r="BY80" i="1" a="1"/>
  <c r="CA79" i="1" a="1"/>
  <c r="BY141" i="26" a="1"/>
  <c r="BR81" i="1" a="1"/>
  <c r="BU79" i="1" a="1"/>
  <c r="BV80" i="1" a="1"/>
  <c r="CF141" i="26" a="1"/>
  <c r="CD79" i="1" a="1"/>
  <c r="BX139" i="26" a="1"/>
  <c r="BW81" i="1" a="1"/>
  <c r="BU80" i="1" a="1"/>
  <c r="BQ139" i="26" a="1"/>
  <c r="BY140" i="26" a="1"/>
  <c r="BP139" i="26" a="1"/>
  <c r="CG140" i="26" a="1"/>
  <c r="BT140" i="26" a="1"/>
  <c r="CG139" i="26" a="1"/>
  <c r="CB81" i="1" a="1"/>
  <c r="BZ141" i="26" l="1"/>
  <c r="CD141" i="26"/>
  <c r="BS140" i="26"/>
  <c r="BQ140" i="26"/>
  <c r="BY140" i="26"/>
  <c r="BZ139" i="26"/>
  <c r="BY139" i="26"/>
  <c r="CC139" i="26"/>
  <c r="BW140" i="26"/>
  <c r="CG141" i="26"/>
  <c r="CD139" i="26"/>
  <c r="BW139" i="26"/>
  <c r="CA139" i="26"/>
  <c r="BP141" i="26"/>
  <c r="BQ141" i="26"/>
  <c r="CB141" i="26"/>
  <c r="BV139" i="26"/>
  <c r="CB140" i="26"/>
  <c r="CA140" i="26"/>
  <c r="AO143" i="26"/>
  <c r="AE143" i="26"/>
  <c r="AN143" i="26"/>
  <c r="BP139" i="26"/>
  <c r="CA141" i="26"/>
  <c r="BU140" i="26"/>
  <c r="CE140" i="26"/>
  <c r="BR140" i="26"/>
  <c r="BU141" i="26"/>
  <c r="BP140" i="26"/>
  <c r="CC141" i="26"/>
  <c r="Z143" i="26"/>
  <c r="AM143" i="26"/>
  <c r="CC140" i="26"/>
  <c r="BX140" i="26"/>
  <c r="CB139" i="26"/>
  <c r="BZ140" i="26"/>
  <c r="BV141" i="26"/>
  <c r="AD143" i="26"/>
  <c r="AQ143" i="26"/>
  <c r="BS141" i="26"/>
  <c r="CG139" i="26"/>
  <c r="BT140" i="26"/>
  <c r="CG140" i="26"/>
  <c r="CF140" i="26"/>
  <c r="AH143" i="26"/>
  <c r="BW141" i="26"/>
  <c r="BT141" i="26"/>
  <c r="BQ139" i="26"/>
  <c r="BX139" i="26"/>
  <c r="BY141" i="26"/>
  <c r="AC143" i="26"/>
  <c r="AL143" i="26"/>
  <c r="AB143" i="26"/>
  <c r="BV140" i="26"/>
  <c r="AI143" i="26"/>
  <c r="CF141" i="26"/>
  <c r="CF139" i="26"/>
  <c r="CE139" i="26"/>
  <c r="BX141" i="26"/>
  <c r="AG143" i="26"/>
  <c r="AP143" i="26"/>
  <c r="AF143" i="26"/>
  <c r="BU139" i="26"/>
  <c r="BT139" i="26"/>
  <c r="BR141" i="26"/>
  <c r="CE141" i="26"/>
  <c r="BS139" i="26"/>
  <c r="BR139" i="26"/>
  <c r="AK143" i="26"/>
  <c r="AA143" i="26"/>
  <c r="AJ143" i="26"/>
  <c r="CD140" i="26"/>
  <c r="AR144" i="26"/>
  <c r="AS144" i="26" s="1"/>
  <c r="BN144" i="26"/>
  <c r="W145" i="26"/>
  <c r="CR139" i="26"/>
  <c r="CO142" i="26"/>
  <c r="BU79" i="1"/>
  <c r="BZ79" i="1"/>
  <c r="CR79" i="1"/>
  <c r="CB80" i="1"/>
  <c r="CG79" i="1"/>
  <c r="BT80" i="1"/>
  <c r="BX79" i="1"/>
  <c r="BP79" i="1"/>
  <c r="BT79" i="1"/>
  <c r="BX80" i="1"/>
  <c r="BS79" i="1"/>
  <c r="CC79" i="1"/>
  <c r="BS80" i="1"/>
  <c r="CF80" i="1"/>
  <c r="BR80" i="1"/>
  <c r="BP80" i="1"/>
  <c r="CG80" i="1"/>
  <c r="CA80" i="1"/>
  <c r="BY80" i="1"/>
  <c r="BQ80" i="1"/>
  <c r="BR79" i="1"/>
  <c r="BW81" i="1"/>
  <c r="BR81" i="1"/>
  <c r="CD79" i="1"/>
  <c r="BV81" i="1"/>
  <c r="BS81" i="1"/>
  <c r="CE80" i="1"/>
  <c r="CD80" i="1"/>
  <c r="BX81" i="1"/>
  <c r="BZ80" i="1"/>
  <c r="CD81" i="1"/>
  <c r="CF79" i="1"/>
  <c r="CG81" i="1"/>
  <c r="AD83" i="1"/>
  <c r="AM83" i="1"/>
  <c r="AE83" i="1"/>
  <c r="AI83" i="1"/>
  <c r="AQ83" i="1"/>
  <c r="AB83" i="1"/>
  <c r="AO83" i="1"/>
  <c r="AJ83" i="1"/>
  <c r="AN83" i="1"/>
  <c r="AC83" i="1"/>
  <c r="AL83" i="1"/>
  <c r="Z83" i="1"/>
  <c r="AK83" i="1"/>
  <c r="AH83" i="1"/>
  <c r="AF83" i="1"/>
  <c r="AP83" i="1"/>
  <c r="AA83" i="1"/>
  <c r="AG83" i="1"/>
  <c r="BZ81" i="1"/>
  <c r="BV79" i="1"/>
  <c r="BQ79" i="1"/>
  <c r="CC80" i="1"/>
  <c r="CA79" i="1"/>
  <c r="BT81" i="1"/>
  <c r="CE81" i="1"/>
  <c r="CE79" i="1"/>
  <c r="BU81" i="1"/>
  <c r="CF81" i="1"/>
  <c r="BP81" i="1"/>
  <c r="CA81" i="1"/>
  <c r="BW80" i="1"/>
  <c r="BY79" i="1"/>
  <c r="CC81" i="1"/>
  <c r="BQ81" i="1"/>
  <c r="BY81" i="1"/>
  <c r="CB79" i="1"/>
  <c r="BW79" i="1"/>
  <c r="BV80" i="1"/>
  <c r="BU80" i="1"/>
  <c r="CB81" i="1"/>
  <c r="AR83" i="1"/>
  <c r="AS83" i="1" s="1"/>
  <c r="BN83" i="1"/>
  <c r="W84" i="1"/>
  <c r="AS82" i="1"/>
  <c r="CI82" i="1" s="1"/>
  <c r="CH82" i="1"/>
  <c r="AA84" i="1" a="1"/>
  <c r="Z84" i="1" a="1"/>
  <c r="AL144" i="26" a="1"/>
  <c r="AM144" i="26" a="1"/>
  <c r="AG84" i="1" a="1"/>
  <c r="AK144" i="26" a="1"/>
  <c r="AP84" i="1" a="1"/>
  <c r="AE144" i="26" a="1"/>
  <c r="AL84" i="1" a="1"/>
  <c r="AN144" i="26" a="1"/>
  <c r="AE84" i="1" a="1"/>
  <c r="AJ84" i="1" a="1"/>
  <c r="AA144" i="26" a="1"/>
  <c r="AN84" i="1" a="1"/>
  <c r="AB84" i="1" a="1"/>
  <c r="AD144" i="26" a="1"/>
  <c r="AB144" i="26" a="1"/>
  <c r="AI84" i="1" a="1"/>
  <c r="AM84" i="1" a="1"/>
  <c r="AQ144" i="26" a="1"/>
  <c r="AQ84" i="1" a="1"/>
  <c r="AF84" i="1" a="1"/>
  <c r="AG144" i="26" a="1"/>
  <c r="AI144" i="26" a="1"/>
  <c r="AD84" i="1" a="1"/>
  <c r="AJ144" i="26" a="1"/>
  <c r="AF144" i="26" a="1"/>
  <c r="AC84" i="1" a="1"/>
  <c r="AO84" i="1" a="1"/>
  <c r="AC144" i="26" a="1"/>
  <c r="AP144" i="26" a="1"/>
  <c r="AH144" i="26" a="1"/>
  <c r="AO144" i="26" a="1"/>
  <c r="AH84" i="1" a="1"/>
  <c r="Z144" i="26" a="1"/>
  <c r="AK84" i="1" a="1"/>
  <c r="AD144" i="26" l="1"/>
  <c r="AM144" i="26"/>
  <c r="AL144" i="26"/>
  <c r="AQ144" i="26"/>
  <c r="AC144" i="26"/>
  <c r="AP144" i="26"/>
  <c r="AB144" i="26"/>
  <c r="AG144" i="26"/>
  <c r="AF144" i="26"/>
  <c r="AK144" i="26"/>
  <c r="AA144" i="26"/>
  <c r="AJ144" i="26"/>
  <c r="AO144" i="26"/>
  <c r="AE144" i="26"/>
  <c r="AN144" i="26"/>
  <c r="AH144" i="26"/>
  <c r="Z144" i="26"/>
  <c r="AI144" i="26"/>
  <c r="W146" i="26"/>
  <c r="BN145" i="26"/>
  <c r="AR145" i="26"/>
  <c r="CL139" i="26"/>
  <c r="CM139" i="26" s="1"/>
  <c r="CL79" i="1"/>
  <c r="CM79" i="1" s="1"/>
  <c r="AI84" i="1"/>
  <c r="AC84" i="1"/>
  <c r="AJ84" i="1"/>
  <c r="Z84" i="1"/>
  <c r="AO84" i="1"/>
  <c r="AP84" i="1"/>
  <c r="AF84" i="1"/>
  <c r="AB84" i="1"/>
  <c r="AK84" i="1"/>
  <c r="AL84" i="1"/>
  <c r="AA84" i="1"/>
  <c r="AN84" i="1"/>
  <c r="AG84" i="1"/>
  <c r="AD84" i="1"/>
  <c r="AQ84" i="1"/>
  <c r="AM84" i="1"/>
  <c r="AH84" i="1"/>
  <c r="AE84" i="1"/>
  <c r="CO82" i="1"/>
  <c r="BN84" i="1"/>
  <c r="AR84" i="1"/>
  <c r="AS84" i="1" s="1"/>
  <c r="W85" i="1"/>
  <c r="AA85" i="1" a="1"/>
  <c r="AH85" i="1" a="1"/>
  <c r="AP85" i="1" a="1"/>
  <c r="Z85" i="1" a="1"/>
  <c r="AL85" i="1" a="1"/>
  <c r="AK85" i="1" a="1"/>
  <c r="AE85" i="1" a="1"/>
  <c r="AI145" i="26" a="1"/>
  <c r="AK145" i="26" a="1"/>
  <c r="AM85" i="1" a="1"/>
  <c r="AG85" i="1" a="1"/>
  <c r="AQ145" i="26" a="1"/>
  <c r="AC85" i="1" a="1"/>
  <c r="AJ85" i="1" a="1"/>
  <c r="AO85" i="1" a="1"/>
  <c r="AD85" i="1" a="1"/>
  <c r="AI85" i="1" a="1"/>
  <c r="AP145" i="26" a="1"/>
  <c r="AJ145" i="26" a="1"/>
  <c r="AE145" i="26" a="1"/>
  <c r="AC145" i="26" a="1"/>
  <c r="AN85" i="1" a="1"/>
  <c r="AN145" i="26" a="1"/>
  <c r="AF145" i="26" a="1"/>
  <c r="AB145" i="26" a="1"/>
  <c r="AH145" i="26" a="1"/>
  <c r="Z145" i="26" a="1"/>
  <c r="AQ85" i="1" a="1"/>
  <c r="AG145" i="26" a="1"/>
  <c r="AB85" i="1" a="1"/>
  <c r="AD145" i="26" a="1"/>
  <c r="AL145" i="26" a="1"/>
  <c r="AO145" i="26" a="1"/>
  <c r="AM145" i="26" a="1"/>
  <c r="AA145" i="26" a="1"/>
  <c r="AF85" i="1" a="1"/>
  <c r="AW143" i="26" l="1"/>
  <c r="BA142" i="26"/>
  <c r="BJ144" i="26"/>
  <c r="AX144" i="26"/>
  <c r="BH142" i="26"/>
  <c r="BL142" i="26"/>
  <c r="AJ145" i="26"/>
  <c r="AD145" i="26"/>
  <c r="AQ145" i="26"/>
  <c r="AL145" i="26"/>
  <c r="AN145" i="26"/>
  <c r="AC145" i="26"/>
  <c r="AP145" i="26"/>
  <c r="AH145" i="26"/>
  <c r="AG145" i="26"/>
  <c r="AA145" i="26"/>
  <c r="AK145" i="26"/>
  <c r="AE145" i="26"/>
  <c r="AB145" i="26"/>
  <c r="AO145" i="26"/>
  <c r="AI145" i="26"/>
  <c r="AF145" i="26"/>
  <c r="Z145" i="26"/>
  <c r="AM145" i="26"/>
  <c r="BB143" i="26"/>
  <c r="AZ142" i="26"/>
  <c r="AY143" i="26"/>
  <c r="BG143" i="26"/>
  <c r="BD144" i="26"/>
  <c r="BC144" i="26"/>
  <c r="AY142" i="26"/>
  <c r="BK143" i="26"/>
  <c r="CH145" i="26"/>
  <c r="AS145" i="26"/>
  <c r="CI145" i="26" s="1"/>
  <c r="AR146" i="26"/>
  <c r="AS146" i="26" s="1"/>
  <c r="BN146" i="26"/>
  <c r="W147" i="26"/>
  <c r="BE142" i="26"/>
  <c r="BG142" i="26"/>
  <c r="BA144" i="26"/>
  <c r="BL144" i="26"/>
  <c r="BI143" i="26"/>
  <c r="BK142" i="26"/>
  <c r="AX142" i="26"/>
  <c r="BD142" i="26"/>
  <c r="BK144" i="26"/>
  <c r="AY144" i="26"/>
  <c r="AV143" i="26"/>
  <c r="BJ142" i="26"/>
  <c r="BH143" i="26"/>
  <c r="BA143" i="26"/>
  <c r="AW142" i="26"/>
  <c r="BF144" i="26"/>
  <c r="BM144" i="26"/>
  <c r="BM143" i="26"/>
  <c r="BI142" i="26"/>
  <c r="BD143" i="26"/>
  <c r="CP142" i="26"/>
  <c r="AW144" i="26"/>
  <c r="BH144" i="26"/>
  <c r="BC143" i="26"/>
  <c r="BJ143" i="26"/>
  <c r="BE143" i="26"/>
  <c r="BM142" i="26"/>
  <c r="AX143" i="26"/>
  <c r="BE144" i="26"/>
  <c r="BG144" i="26"/>
  <c r="BI144" i="26"/>
  <c r="AZ143" i="26"/>
  <c r="BF143" i="26"/>
  <c r="CQ142" i="26"/>
  <c r="BL143" i="26"/>
  <c r="AV144" i="26"/>
  <c r="BF142" i="26"/>
  <c r="BB142" i="26"/>
  <c r="AV142" i="26"/>
  <c r="BC142" i="26"/>
  <c r="BB144" i="26"/>
  <c r="AZ144" i="26"/>
  <c r="BM83" i="1"/>
  <c r="BB83" i="1"/>
  <c r="AW82" i="1"/>
  <c r="AW83" i="1"/>
  <c r="AZ82" i="1"/>
  <c r="BC82" i="1"/>
  <c r="BL82" i="1"/>
  <c r="AY83" i="1"/>
  <c r="BH83" i="1"/>
  <c r="CP82" i="1"/>
  <c r="BK82" i="1"/>
  <c r="BB82" i="1"/>
  <c r="BM82" i="1"/>
  <c r="BI83" i="1"/>
  <c r="BF82" i="1"/>
  <c r="BC83" i="1"/>
  <c r="AX83" i="1"/>
  <c r="BA83" i="1"/>
  <c r="BG83" i="1"/>
  <c r="BD83" i="1"/>
  <c r="BE82" i="1"/>
  <c r="Z85" i="1"/>
  <c r="AQ85" i="1"/>
  <c r="AL85" i="1"/>
  <c r="AC85" i="1"/>
  <c r="AA85" i="1"/>
  <c r="AD85" i="1"/>
  <c r="AK85" i="1"/>
  <c r="AM85" i="1"/>
  <c r="AH85" i="1"/>
  <c r="AN85" i="1"/>
  <c r="AJ85" i="1"/>
  <c r="AE85" i="1"/>
  <c r="AO85" i="1"/>
  <c r="AG85" i="1"/>
  <c r="AP85" i="1"/>
  <c r="AB85" i="1"/>
  <c r="AI85" i="1"/>
  <c r="AF85" i="1"/>
  <c r="BI84" i="1"/>
  <c r="AX84" i="1"/>
  <c r="BM84" i="1"/>
  <c r="BB84" i="1"/>
  <c r="BG82" i="1"/>
  <c r="AZ84" i="1"/>
  <c r="BL84" i="1"/>
  <c r="BN85" i="1"/>
  <c r="AR85" i="1"/>
  <c r="W86" i="1"/>
  <c r="AV83" i="1"/>
  <c r="BC84" i="1"/>
  <c r="BK84" i="1"/>
  <c r="BJ84" i="1"/>
  <c r="AV84" i="1"/>
  <c r="CQ82" i="1"/>
  <c r="BI82" i="1"/>
  <c r="BD82" i="1"/>
  <c r="AY82" i="1"/>
  <c r="BA82" i="1"/>
  <c r="BJ82" i="1"/>
  <c r="AZ83" i="1"/>
  <c r="BE83" i="1"/>
  <c r="AW84" i="1"/>
  <c r="BF84" i="1"/>
  <c r="AV82" i="1"/>
  <c r="BF83" i="1"/>
  <c r="BJ83" i="1"/>
  <c r="BA84" i="1"/>
  <c r="BH84" i="1"/>
  <c r="AY84" i="1"/>
  <c r="BH82" i="1"/>
  <c r="BK83" i="1"/>
  <c r="BL83" i="1"/>
  <c r="AX82" i="1"/>
  <c r="BD84" i="1"/>
  <c r="BG84" i="1"/>
  <c r="BE84" i="1"/>
  <c r="BT82" i="1" a="1"/>
  <c r="CA143" i="26" a="1"/>
  <c r="BQ144" i="26" a="1"/>
  <c r="CG82" i="1" a="1"/>
  <c r="CB144" i="26" a="1"/>
  <c r="BZ83" i="1" a="1"/>
  <c r="CE82" i="1" a="1"/>
  <c r="AP146" i="26" a="1"/>
  <c r="BV143" i="26" a="1"/>
  <c r="AO146" i="26" a="1"/>
  <c r="AE146" i="26" a="1"/>
  <c r="CB84" i="1" a="1"/>
  <c r="BW142" i="26" a="1"/>
  <c r="AD146" i="26" a="1"/>
  <c r="BS84" i="1" a="1"/>
  <c r="BU83" i="1" a="1"/>
  <c r="BZ142" i="26" a="1"/>
  <c r="BP142" i="26" a="1"/>
  <c r="BR142" i="26" a="1"/>
  <c r="BZ84" i="1" a="1"/>
  <c r="BQ142" i="26" a="1"/>
  <c r="BU82" i="1" a="1"/>
  <c r="CF84" i="1" a="1"/>
  <c r="BX143" i="26" a="1"/>
  <c r="CC82" i="1" a="1"/>
  <c r="AP86" i="1" a="1"/>
  <c r="AB86" i="1" a="1"/>
  <c r="BR84" i="1" a="1"/>
  <c r="CD142" i="26" a="1"/>
  <c r="BT142" i="26" a="1"/>
  <c r="BP83" i="1" a="1"/>
  <c r="BS143" i="26" a="1"/>
  <c r="AG146" i="26" a="1"/>
  <c r="AQ86" i="1" a="1"/>
  <c r="BQ143" i="26" a="1"/>
  <c r="CA82" i="1" a="1"/>
  <c r="BV82" i="1" a="1"/>
  <c r="AF146" i="26" a="1"/>
  <c r="AI146" i="26" a="1"/>
  <c r="BR144" i="26" a="1"/>
  <c r="BU143" i="26" a="1"/>
  <c r="CB142" i="26" a="1"/>
  <c r="CB143" i="26" a="1"/>
  <c r="BQ82" i="1" a="1"/>
  <c r="AH146" i="26" a="1"/>
  <c r="AL86" i="1" a="1"/>
  <c r="CD82" i="1" a="1"/>
  <c r="BW143" i="26" a="1"/>
  <c r="CC84" i="1" a="1"/>
  <c r="BU142" i="26" a="1"/>
  <c r="CF143" i="26" a="1"/>
  <c r="BX83" i="1" a="1"/>
  <c r="AI86" i="1" a="1"/>
  <c r="AJ86" i="1" a="1"/>
  <c r="CE142" i="26" a="1"/>
  <c r="AE86" i="1" a="1"/>
  <c r="BV83" i="1" a="1"/>
  <c r="AK146" i="26" a="1"/>
  <c r="AA86" i="1" a="1"/>
  <c r="AC86" i="1" a="1"/>
  <c r="AF86" i="1" a="1"/>
  <c r="BV84" i="1" a="1"/>
  <c r="AL146" i="26" a="1"/>
  <c r="BX84" i="1" a="1"/>
  <c r="AB146" i="26" a="1"/>
  <c r="CD144" i="26" a="1"/>
  <c r="AK86" i="1" a="1"/>
  <c r="AN146" i="26" a="1"/>
  <c r="CC143" i="26" a="1"/>
  <c r="AM146" i="26" a="1"/>
  <c r="AM86" i="1" a="1"/>
  <c r="BW84" i="1" a="1"/>
  <c r="BQ83" i="1" a="1"/>
  <c r="BZ82" i="1" a="1"/>
  <c r="AJ146" i="26" a="1"/>
  <c r="BR143" i="26" a="1"/>
  <c r="AN86" i="1" a="1"/>
  <c r="CG84" i="1" a="1"/>
  <c r="BT84" i="1" a="1"/>
  <c r="BZ143" i="26" a="1"/>
  <c r="AO86" i="1" a="1"/>
  <c r="BY143" i="26" a="1"/>
  <c r="BY84" i="1" a="1"/>
  <c r="BV142" i="26" a="1"/>
  <c r="Z146" i="26" a="1"/>
  <c r="AG86" i="1" a="1"/>
  <c r="BX144" i="26" a="1"/>
  <c r="CD83" i="1" a="1"/>
  <c r="Z86" i="1" a="1"/>
  <c r="CA144" i="26" a="1"/>
  <c r="BR82" i="1" a="1"/>
  <c r="CC144" i="26" a="1"/>
  <c r="BU84" i="1" a="1"/>
  <c r="CA83" i="1" a="1"/>
  <c r="CD84" i="1" a="1"/>
  <c r="BS82" i="1" a="1"/>
  <c r="BT83" i="1" a="1"/>
  <c r="CE84" i="1" a="1"/>
  <c r="BY83" i="1" a="1"/>
  <c r="BZ144" i="26" a="1"/>
  <c r="AQ146" i="26" a="1"/>
  <c r="AC146" i="26" a="1"/>
  <c r="BY82" i="1" a="1"/>
  <c r="CG144" i="26" a="1"/>
  <c r="AA146" i="26" a="1"/>
  <c r="CF144" i="26" a="1"/>
  <c r="AD86" i="1" a="1"/>
  <c r="BP144" i="26" a="1"/>
  <c r="BY144" i="26" a="1"/>
  <c r="CG143" i="26" a="1"/>
  <c r="AH86" i="1" a="1"/>
  <c r="CA84" i="1" a="1"/>
  <c r="BX142" i="26" a="1"/>
  <c r="CF142" i="26" a="1"/>
  <c r="BW144" i="26" a="1"/>
  <c r="CD143" i="26" a="1"/>
  <c r="BV144" i="26" a="1"/>
  <c r="BQ84" i="1" a="1"/>
  <c r="CA142" i="26" a="1"/>
  <c r="BS83" i="1" a="1"/>
  <c r="CE143" i="26" a="1"/>
  <c r="CC142" i="26" a="1"/>
  <c r="CG83" i="1" a="1"/>
  <c r="BX82" i="1" a="1"/>
  <c r="BT143" i="26" a="1"/>
  <c r="BW82" i="1" a="1"/>
  <c r="CE144" i="26" a="1"/>
  <c r="CB82" i="1" a="1"/>
  <c r="BS144" i="26" a="1"/>
  <c r="CE83" i="1" a="1"/>
  <c r="BP143" i="26" a="1"/>
  <c r="CB83" i="1" a="1"/>
  <c r="CF83" i="1" a="1"/>
  <c r="CC83" i="1" a="1"/>
  <c r="BP84" i="1" a="1"/>
  <c r="BY142" i="26" a="1"/>
  <c r="CF82" i="1" a="1"/>
  <c r="BS142" i="26" a="1"/>
  <c r="BT144" i="26" a="1"/>
  <c r="BW83" i="1" a="1"/>
  <c r="BU144" i="26" a="1"/>
  <c r="CG142" i="26" a="1"/>
  <c r="BR83" i="1" a="1"/>
  <c r="BP82" i="1" a="1"/>
  <c r="BQ143" i="26" l="1"/>
  <c r="CF142" i="26"/>
  <c r="CB142" i="26"/>
  <c r="BR144" i="26"/>
  <c r="CD144" i="26"/>
  <c r="BU142" i="26"/>
  <c r="CR142" i="26"/>
  <c r="AG146" i="26"/>
  <c r="BP142" i="26"/>
  <c r="CC144" i="26"/>
  <c r="CB144" i="26"/>
  <c r="BQ142" i="26"/>
  <c r="BR142" i="26"/>
  <c r="Z146" i="26"/>
  <c r="AM146" i="26"/>
  <c r="AC146" i="26"/>
  <c r="CE143" i="26"/>
  <c r="CA144" i="26"/>
  <c r="AD146" i="26"/>
  <c r="BZ142" i="26"/>
  <c r="BY144" i="26"/>
  <c r="CB143" i="26"/>
  <c r="CC143" i="26"/>
  <c r="AH146" i="26"/>
  <c r="AK146" i="26"/>
  <c r="BW144" i="26"/>
  <c r="BQ144" i="26"/>
  <c r="BP144" i="26"/>
  <c r="BR143" i="26"/>
  <c r="BX143" i="26"/>
  <c r="CD142" i="26"/>
  <c r="CF144" i="26"/>
  <c r="AL146" i="26"/>
  <c r="AB146" i="26"/>
  <c r="AO146" i="26"/>
  <c r="BX144" i="26"/>
  <c r="CE142" i="26"/>
  <c r="AQ146" i="26"/>
  <c r="CF143" i="26"/>
  <c r="CG142" i="26"/>
  <c r="CC142" i="26"/>
  <c r="BP143" i="26"/>
  <c r="BU144" i="26"/>
  <c r="AP146" i="26"/>
  <c r="AF146" i="26"/>
  <c r="CA143" i="26"/>
  <c r="BV142" i="26"/>
  <c r="BT144" i="26"/>
  <c r="BY143" i="26"/>
  <c r="CG143" i="26"/>
  <c r="BS144" i="26"/>
  <c r="CA142" i="26"/>
  <c r="AA146" i="26"/>
  <c r="AJ146" i="26"/>
  <c r="BS143" i="26"/>
  <c r="BS142" i="26"/>
  <c r="BV144" i="26"/>
  <c r="BZ143" i="26"/>
  <c r="CD143" i="26"/>
  <c r="CG144" i="26"/>
  <c r="CE144" i="26"/>
  <c r="BY142" i="26"/>
  <c r="AE146" i="26"/>
  <c r="AN146" i="26"/>
  <c r="BT142" i="26"/>
  <c r="BU143" i="26"/>
  <c r="BW142" i="26"/>
  <c r="BT143" i="26"/>
  <c r="BW143" i="26"/>
  <c r="BZ144" i="26"/>
  <c r="BX142" i="26"/>
  <c r="AI146" i="26"/>
  <c r="BV143" i="26"/>
  <c r="CO145" i="26"/>
  <c r="AR147" i="26"/>
  <c r="AS147" i="26" s="1"/>
  <c r="BN147" i="26"/>
  <c r="W148" i="26"/>
  <c r="CR82" i="1"/>
  <c r="BV83" i="1"/>
  <c r="CG83" i="1"/>
  <c r="BQ82" i="1"/>
  <c r="BQ83" i="1"/>
  <c r="BT82" i="1"/>
  <c r="CF82" i="1"/>
  <c r="BW82" i="1"/>
  <c r="CG82" i="1"/>
  <c r="BV82" i="1"/>
  <c r="CE82" i="1"/>
  <c r="CB83" i="1"/>
  <c r="BS83" i="1"/>
  <c r="BY82" i="1"/>
  <c r="BX83" i="1"/>
  <c r="CA83" i="1"/>
  <c r="BU83" i="1"/>
  <c r="BR83" i="1"/>
  <c r="BW83" i="1"/>
  <c r="BZ82" i="1"/>
  <c r="CC83" i="1"/>
  <c r="BP82" i="1"/>
  <c r="BX82" i="1"/>
  <c r="AH86" i="1"/>
  <c r="AM86" i="1"/>
  <c r="AA86" i="1"/>
  <c r="AI86" i="1"/>
  <c r="AG86" i="1"/>
  <c r="AK86" i="1"/>
  <c r="AJ86" i="1"/>
  <c r="AC86" i="1"/>
  <c r="AP86" i="1"/>
  <c r="AD86" i="1"/>
  <c r="AO86" i="1"/>
  <c r="AE86" i="1"/>
  <c r="AB86" i="1"/>
  <c r="AF86" i="1"/>
  <c r="AN86" i="1"/>
  <c r="AL86" i="1"/>
  <c r="Z86" i="1"/>
  <c r="AQ86" i="1"/>
  <c r="BR84" i="1"/>
  <c r="CE83" i="1"/>
  <c r="CC82" i="1"/>
  <c r="CC84" i="1"/>
  <c r="BQ84" i="1"/>
  <c r="CF83" i="1"/>
  <c r="BS84" i="1"/>
  <c r="BY83" i="1"/>
  <c r="BP84" i="1"/>
  <c r="CF84" i="1"/>
  <c r="CB82" i="1"/>
  <c r="CB84" i="1"/>
  <c r="BT83" i="1"/>
  <c r="CD84" i="1"/>
  <c r="BT84" i="1"/>
  <c r="BZ84" i="1"/>
  <c r="BU84" i="1"/>
  <c r="CD82" i="1"/>
  <c r="CE84" i="1"/>
  <c r="CA82" i="1"/>
  <c r="BY84" i="1"/>
  <c r="BX84" i="1"/>
  <c r="CD83" i="1"/>
  <c r="BU82" i="1"/>
  <c r="BW84" i="1"/>
  <c r="BV84" i="1"/>
  <c r="CA84" i="1"/>
  <c r="BR82" i="1"/>
  <c r="BZ83" i="1"/>
  <c r="BS82" i="1"/>
  <c r="BP83" i="1"/>
  <c r="CG84" i="1"/>
  <c r="BN86" i="1"/>
  <c r="AR86" i="1"/>
  <c r="AS86" i="1" s="1"/>
  <c r="W87" i="1"/>
  <c r="AS85" i="1"/>
  <c r="CI85" i="1" s="1"/>
  <c r="CH85" i="1"/>
  <c r="AH87" i="1" a="1"/>
  <c r="AQ147" i="26" a="1"/>
  <c r="AI87" i="1" a="1"/>
  <c r="AB147" i="26" a="1"/>
  <c r="AE87" i="1" a="1"/>
  <c r="AJ87" i="1" a="1"/>
  <c r="AB87" i="1" a="1"/>
  <c r="AG147" i="26" a="1"/>
  <c r="AM147" i="26" a="1"/>
  <c r="AO87" i="1" a="1"/>
  <c r="AE147" i="26" a="1"/>
  <c r="AD87" i="1" a="1"/>
  <c r="AH147" i="26" a="1"/>
  <c r="AC87" i="1" a="1"/>
  <c r="AL147" i="26" a="1"/>
  <c r="AG87" i="1" a="1"/>
  <c r="AK147" i="26" a="1"/>
  <c r="AA87" i="1" a="1"/>
  <c r="AI147" i="26" a="1"/>
  <c r="AP87" i="1" a="1"/>
  <c r="AL87" i="1" a="1"/>
  <c r="AP147" i="26" a="1"/>
  <c r="AC147" i="26" a="1"/>
  <c r="AF87" i="1" a="1"/>
  <c r="Z147" i="26" a="1"/>
  <c r="AK87" i="1" a="1"/>
  <c r="AN147" i="26" a="1"/>
  <c r="AN87" i="1" a="1"/>
  <c r="AJ147" i="26" a="1"/>
  <c r="Z87" i="1" a="1"/>
  <c r="AM87" i="1" a="1"/>
  <c r="AF147" i="26" a="1"/>
  <c r="AQ87" i="1" a="1"/>
  <c r="AO147" i="26" a="1"/>
  <c r="AA147" i="26" a="1"/>
  <c r="AD147" i="26" a="1"/>
  <c r="AO147" i="26" l="1"/>
  <c r="AE147" i="26"/>
  <c r="AN147" i="26"/>
  <c r="Z147" i="26"/>
  <c r="AI147" i="26"/>
  <c r="AD147" i="26"/>
  <c r="AM147" i="26"/>
  <c r="AH147" i="26"/>
  <c r="AQ147" i="26"/>
  <c r="AL147" i="26"/>
  <c r="AC147" i="26"/>
  <c r="AP147" i="26"/>
  <c r="AB147" i="26"/>
  <c r="AG147" i="26"/>
  <c r="AF147" i="26"/>
  <c r="AK147" i="26"/>
  <c r="AA147" i="26"/>
  <c r="AJ147" i="26"/>
  <c r="W149" i="26"/>
  <c r="BN148" i="26"/>
  <c r="AR148" i="26"/>
  <c r="CL142" i="26"/>
  <c r="CM142" i="26" s="1"/>
  <c r="AD87" i="1"/>
  <c r="AM87" i="1"/>
  <c r="AH87" i="1"/>
  <c r="AE87" i="1"/>
  <c r="AO87" i="1"/>
  <c r="AF87" i="1"/>
  <c r="AB87" i="1"/>
  <c r="AL87" i="1"/>
  <c r="AC87" i="1"/>
  <c r="AA87" i="1"/>
  <c r="AN87" i="1"/>
  <c r="AJ87" i="1"/>
  <c r="AI87" i="1"/>
  <c r="Z87" i="1"/>
  <c r="AG87" i="1"/>
  <c r="AK87" i="1"/>
  <c r="AQ87" i="1"/>
  <c r="AP87" i="1"/>
  <c r="CO85" i="1"/>
  <c r="AR87" i="1"/>
  <c r="AS87" i="1" s="1"/>
  <c r="BN87" i="1"/>
  <c r="W88" i="1"/>
  <c r="CL82" i="1"/>
  <c r="CM82" i="1" s="1"/>
  <c r="AE148" i="26" a="1"/>
  <c r="AC88" i="1" a="1"/>
  <c r="AJ148" i="26" a="1"/>
  <c r="Z88" i="1" a="1"/>
  <c r="AQ88" i="1" a="1"/>
  <c r="AD148" i="26" a="1"/>
  <c r="AO88" i="1" a="1"/>
  <c r="AG88" i="1" a="1"/>
  <c r="AI88" i="1" a="1"/>
  <c r="AK148" i="26" a="1"/>
  <c r="AE88" i="1" a="1"/>
  <c r="AO148" i="26" a="1"/>
  <c r="AF148" i="26" a="1"/>
  <c r="AM148" i="26" a="1"/>
  <c r="AG148" i="26" a="1"/>
  <c r="AB148" i="26" a="1"/>
  <c r="AH148" i="26" a="1"/>
  <c r="AF88" i="1" a="1"/>
  <c r="AB88" i="1" a="1"/>
  <c r="AQ148" i="26" a="1"/>
  <c r="AI148" i="26" a="1"/>
  <c r="AP148" i="26" a="1"/>
  <c r="AM88" i="1" a="1"/>
  <c r="AL88" i="1" a="1"/>
  <c r="AH88" i="1" a="1"/>
  <c r="AJ88" i="1" a="1"/>
  <c r="Z148" i="26" a="1"/>
  <c r="AN88" i="1" a="1"/>
  <c r="AC148" i="26" a="1"/>
  <c r="AD88" i="1" a="1"/>
  <c r="AA148" i="26" a="1"/>
  <c r="AK88" i="1" a="1"/>
  <c r="AP88" i="1" a="1"/>
  <c r="AL148" i="26" a="1"/>
  <c r="AA88" i="1" a="1"/>
  <c r="AN148" i="26" a="1"/>
  <c r="BB147" i="26" l="1"/>
  <c r="BI147" i="26"/>
  <c r="BM146" i="26"/>
  <c r="BK146" i="26"/>
  <c r="BG145" i="26"/>
  <c r="BA146" i="26"/>
  <c r="AD148" i="26"/>
  <c r="AF148" i="26"/>
  <c r="Z148" i="26"/>
  <c r="AM148" i="26"/>
  <c r="AN148" i="26"/>
  <c r="AH148" i="26"/>
  <c r="AQ148" i="26"/>
  <c r="AL148" i="26"/>
  <c r="AC148" i="26"/>
  <c r="AP148" i="26"/>
  <c r="AG148" i="26"/>
  <c r="AA148" i="26"/>
  <c r="AK148" i="26"/>
  <c r="AE148" i="26"/>
  <c r="AJ148" i="26"/>
  <c r="AB148" i="26"/>
  <c r="AO148" i="26"/>
  <c r="AI148" i="26"/>
  <c r="BD145" i="26"/>
  <c r="AZ146" i="26"/>
  <c r="AY145" i="26"/>
  <c r="BI146" i="26"/>
  <c r="BG147" i="26"/>
  <c r="BD147" i="26"/>
  <c r="BA145" i="26"/>
  <c r="BF145" i="26"/>
  <c r="AV145" i="26"/>
  <c r="BC147" i="26"/>
  <c r="AZ147" i="26"/>
  <c r="BG146" i="26"/>
  <c r="CH148" i="26"/>
  <c r="AS148" i="26"/>
  <c r="CI148" i="26" s="1"/>
  <c r="W150" i="26"/>
  <c r="AR149" i="26"/>
  <c r="AS149" i="26" s="1"/>
  <c r="BN149" i="26"/>
  <c r="BM145" i="26"/>
  <c r="BL145" i="26"/>
  <c r="BK145" i="26"/>
  <c r="AX147" i="26"/>
  <c r="BE147" i="26"/>
  <c r="AY146" i="26"/>
  <c r="BD146" i="26"/>
  <c r="BH146" i="26"/>
  <c r="AX146" i="26"/>
  <c r="AX145" i="26"/>
  <c r="BB146" i="26"/>
  <c r="AV146" i="26"/>
  <c r="BL147" i="26"/>
  <c r="AV147" i="26"/>
  <c r="BJ146" i="26"/>
  <c r="BE145" i="26"/>
  <c r="BI145" i="26"/>
  <c r="CQ145" i="26"/>
  <c r="AW146" i="26"/>
  <c r="CP145" i="26"/>
  <c r="AY147" i="26"/>
  <c r="BJ147" i="26"/>
  <c r="BE146" i="26"/>
  <c r="AZ145" i="26"/>
  <c r="BC145" i="26"/>
  <c r="BH145" i="26"/>
  <c r="BB145" i="26"/>
  <c r="BF147" i="26"/>
  <c r="BH147" i="26"/>
  <c r="BA147" i="26"/>
  <c r="BC146" i="26"/>
  <c r="AW145" i="26"/>
  <c r="BF146" i="26"/>
  <c r="BL146" i="26"/>
  <c r="BJ145" i="26"/>
  <c r="AW147" i="26"/>
  <c r="BM147" i="26"/>
  <c r="BK147" i="26"/>
  <c r="BH86" i="1"/>
  <c r="AV86" i="1"/>
  <c r="BB86" i="1"/>
  <c r="AY86" i="1"/>
  <c r="BD86" i="1"/>
  <c r="BB85" i="1"/>
  <c r="AX86" i="1"/>
  <c r="AZ86" i="1"/>
  <c r="BG85" i="1"/>
  <c r="BI86" i="1"/>
  <c r="AV85" i="1"/>
  <c r="BM86" i="1"/>
  <c r="BJ86" i="1"/>
  <c r="BF86" i="1"/>
  <c r="BD85" i="1"/>
  <c r="BL86" i="1"/>
  <c r="BK85" i="1"/>
  <c r="BH85" i="1"/>
  <c r="BE86" i="1"/>
  <c r="CP85" i="1"/>
  <c r="BC85" i="1"/>
  <c r="BL85" i="1"/>
  <c r="BF85" i="1"/>
  <c r="AN88" i="1"/>
  <c r="AE88" i="1"/>
  <c r="AD88" i="1"/>
  <c r="AP88" i="1"/>
  <c r="AF88" i="1"/>
  <c r="AH88" i="1"/>
  <c r="AJ88" i="1"/>
  <c r="AM88" i="1"/>
  <c r="AQ88" i="1"/>
  <c r="AG88" i="1"/>
  <c r="AI88" i="1"/>
  <c r="AB88" i="1"/>
  <c r="AL88" i="1"/>
  <c r="AK88" i="1"/>
  <c r="Z88" i="1"/>
  <c r="AO88" i="1"/>
  <c r="AC88" i="1"/>
  <c r="AA88" i="1"/>
  <c r="BG87" i="1"/>
  <c r="BH87" i="1"/>
  <c r="BC87" i="1"/>
  <c r="AX87" i="1"/>
  <c r="BC86" i="1"/>
  <c r="AV87" i="1"/>
  <c r="BI85" i="1"/>
  <c r="BA85" i="1"/>
  <c r="AX85" i="1"/>
  <c r="AY85" i="1"/>
  <c r="BE85" i="1"/>
  <c r="BB87" i="1"/>
  <c r="BG86" i="1"/>
  <c r="BE87" i="1"/>
  <c r="BK87" i="1"/>
  <c r="BM85" i="1"/>
  <c r="BF87" i="1"/>
  <c r="BA87" i="1"/>
  <c r="CQ85" i="1"/>
  <c r="BJ87" i="1"/>
  <c r="BD87" i="1"/>
  <c r="BJ85" i="1"/>
  <c r="BN88" i="1"/>
  <c r="AR88" i="1"/>
  <c r="W89" i="1"/>
  <c r="AZ85" i="1"/>
  <c r="AW86" i="1"/>
  <c r="BL87" i="1"/>
  <c r="AW87" i="1"/>
  <c r="BI87" i="1"/>
  <c r="AW85" i="1"/>
  <c r="BA86" i="1"/>
  <c r="BK86" i="1"/>
  <c r="BM87" i="1"/>
  <c r="AY87" i="1"/>
  <c r="AZ87" i="1"/>
  <c r="CB145" i="26" a="1"/>
  <c r="AK89" i="1" a="1"/>
  <c r="AA89" i="1" a="1"/>
  <c r="BR85" i="1" a="1"/>
  <c r="BT86" i="1" a="1"/>
  <c r="CB85" i="1" a="1"/>
  <c r="AB149" i="26" a="1"/>
  <c r="AC89" i="1" a="1"/>
  <c r="AQ89" i="1" a="1"/>
  <c r="CG146" i="26" a="1"/>
  <c r="CB146" i="26" a="1"/>
  <c r="AL89" i="1" a="1"/>
  <c r="BS86" i="1" a="1"/>
  <c r="BR86" i="1" a="1"/>
  <c r="Z89" i="1" a="1"/>
  <c r="AP149" i="26" a="1"/>
  <c r="AD149" i="26" a="1"/>
  <c r="BP87" i="1" a="1"/>
  <c r="AF149" i="26" a="1"/>
  <c r="CB86" i="1" a="1"/>
  <c r="CE146" i="26" a="1"/>
  <c r="AM149" i="26" a="1"/>
  <c r="BT146" i="26" a="1"/>
  <c r="BZ85" i="1" a="1"/>
  <c r="BZ146" i="26" a="1"/>
  <c r="BW145" i="26" a="1"/>
  <c r="BP145" i="26" a="1"/>
  <c r="BS146" i="26" a="1"/>
  <c r="AG149" i="26" a="1"/>
  <c r="CG86" i="1" a="1"/>
  <c r="BY145" i="26" a="1"/>
  <c r="BQ145" i="26" a="1"/>
  <c r="BX147" i="26" a="1"/>
  <c r="CC145" i="26" a="1"/>
  <c r="BU147" i="26" a="1"/>
  <c r="BY147" i="26" a="1"/>
  <c r="BX85" i="1" a="1"/>
  <c r="BT85" i="1" a="1"/>
  <c r="AF89" i="1" a="1"/>
  <c r="CA85" i="1" a="1"/>
  <c r="AI89" i="1" a="1"/>
  <c r="BY86" i="1" a="1"/>
  <c r="AL149" i="26" a="1"/>
  <c r="BX86" i="1" a="1"/>
  <c r="CD85" i="1" a="1"/>
  <c r="BY146" i="26" a="1"/>
  <c r="AB89" i="1" a="1"/>
  <c r="AJ89" i="1" a="1"/>
  <c r="CG85" i="1" a="1"/>
  <c r="BS85" i="1" a="1"/>
  <c r="CD147" i="26" a="1"/>
  <c r="CC86" i="1" a="1"/>
  <c r="CF86" i="1" a="1"/>
  <c r="BP86" i="1" a="1"/>
  <c r="CC87" i="1" a="1"/>
  <c r="BV146" i="26" a="1"/>
  <c r="BQ86" i="1" a="1"/>
  <c r="BW147" i="26" a="1"/>
  <c r="BY87" i="1" a="1"/>
  <c r="BU146" i="26" a="1"/>
  <c r="AE89" i="1" a="1"/>
  <c r="AN89" i="1" a="1"/>
  <c r="CE86" i="1" a="1"/>
  <c r="CF145" i="26" a="1"/>
  <c r="BQ146" i="26" a="1"/>
  <c r="AG89" i="1" a="1"/>
  <c r="BQ85" i="1" a="1"/>
  <c r="BX145" i="26" a="1"/>
  <c r="CA87" i="1" a="1"/>
  <c r="BV147" i="26" a="1"/>
  <c r="CC147" i="26" a="1"/>
  <c r="AE149" i="26" a="1"/>
  <c r="AH89" i="1" a="1"/>
  <c r="CE147" i="26" a="1"/>
  <c r="AN149" i="26" a="1"/>
  <c r="CF146" i="26" a="1"/>
  <c r="CG145" i="26" a="1"/>
  <c r="AM89" i="1" a="1"/>
  <c r="CA146" i="26" a="1"/>
  <c r="BS147" i="26" a="1"/>
  <c r="BS145" i="26" a="1"/>
  <c r="BU87" i="1" a="1"/>
  <c r="AO149" i="26" a="1"/>
  <c r="BV86" i="1" a="1"/>
  <c r="BU145" i="26" a="1"/>
  <c r="AP89" i="1" a="1"/>
  <c r="Z149" i="26" a="1"/>
  <c r="BR87" i="1" a="1"/>
  <c r="CG147" i="26" a="1"/>
  <c r="BV87" i="1" a="1"/>
  <c r="BT145" i="26" a="1"/>
  <c r="BP147" i="26" a="1"/>
  <c r="BR146" i="26" a="1"/>
  <c r="AA149" i="26" a="1"/>
  <c r="BR145" i="26" a="1"/>
  <c r="BZ87" i="1" a="1"/>
  <c r="AD89" i="1" a="1"/>
  <c r="AC149" i="26" a="1"/>
  <c r="CB87" i="1" a="1"/>
  <c r="BW87" i="1" a="1"/>
  <c r="AI149" i="26" a="1"/>
  <c r="BP85" i="1" a="1"/>
  <c r="CB147" i="26" a="1"/>
  <c r="AQ149" i="26" a="1"/>
  <c r="BT147" i="26" a="1"/>
  <c r="BW85" i="1" a="1"/>
  <c r="AK149" i="26" a="1"/>
  <c r="CE87" i="1" a="1"/>
  <c r="AJ149" i="26" a="1"/>
  <c r="CG87" i="1" a="1"/>
  <c r="CD87" i="1" a="1"/>
  <c r="CC85" i="1" a="1"/>
  <c r="AO89" i="1" a="1"/>
  <c r="AH149" i="26" a="1"/>
  <c r="CE145" i="26" a="1"/>
  <c r="CF147" i="26" a="1"/>
  <c r="BY85" i="1" a="1"/>
  <c r="CD145" i="26" a="1"/>
  <c r="BT87" i="1" a="1"/>
  <c r="CA147" i="26" a="1"/>
  <c r="BV85" i="1" a="1"/>
  <c r="BW86" i="1" a="1"/>
  <c r="BU85" i="1" a="1"/>
  <c r="BS87" i="1" a="1"/>
  <c r="BV145" i="26" a="1"/>
  <c r="CD86" i="1" a="1"/>
  <c r="CA145" i="26" a="1"/>
  <c r="BP146" i="26" a="1"/>
  <c r="BZ147" i="26" a="1"/>
  <c r="CF85" i="1" a="1"/>
  <c r="BX87" i="1" a="1"/>
  <c r="CC146" i="26" a="1"/>
  <c r="CF87" i="1" a="1"/>
  <c r="BQ147" i="26" a="1"/>
  <c r="BQ87" i="1" a="1"/>
  <c r="BR147" i="26" a="1"/>
  <c r="BZ86" i="1" a="1"/>
  <c r="CA86" i="1" a="1"/>
  <c r="BU86" i="1" a="1"/>
  <c r="BZ145" i="26" a="1"/>
  <c r="BX146" i="26" a="1"/>
  <c r="CD146" i="26" a="1"/>
  <c r="BW146" i="26" a="1"/>
  <c r="CE85" i="1" a="1"/>
  <c r="CG146" i="26" l="1"/>
  <c r="CC147" i="26"/>
  <c r="BV147" i="26"/>
  <c r="BU146" i="26"/>
  <c r="CA145" i="26"/>
  <c r="CE146" i="26"/>
  <c r="CR145" i="26"/>
  <c r="CD145" i="26"/>
  <c r="BV145" i="26"/>
  <c r="BQ146" i="26"/>
  <c r="BV146" i="26"/>
  <c r="CE145" i="26"/>
  <c r="AA149" i="26"/>
  <c r="AJ149" i="26"/>
  <c r="BZ145" i="26"/>
  <c r="BU145" i="26"/>
  <c r="BZ146" i="26"/>
  <c r="BW145" i="26"/>
  <c r="CC145" i="26"/>
  <c r="BR146" i="26"/>
  <c r="CG145" i="26"/>
  <c r="AI149" i="26"/>
  <c r="BX147" i="26"/>
  <c r="BQ145" i="26"/>
  <c r="BT145" i="26"/>
  <c r="BY145" i="26"/>
  <c r="CB146" i="26"/>
  <c r="AL149" i="26"/>
  <c r="AM149" i="26"/>
  <c r="AC149" i="26"/>
  <c r="CA147" i="26"/>
  <c r="CF145" i="26"/>
  <c r="BW146" i="26"/>
  <c r="BY146" i="26"/>
  <c r="CD146" i="26"/>
  <c r="BX146" i="26"/>
  <c r="AP149" i="26"/>
  <c r="AQ149" i="26"/>
  <c r="AG149" i="26"/>
  <c r="CA146" i="26"/>
  <c r="CC146" i="26"/>
  <c r="BR145" i="26"/>
  <c r="AE149" i="26"/>
  <c r="CE147" i="26"/>
  <c r="BU147" i="26"/>
  <c r="CD147" i="26"/>
  <c r="BP147" i="26"/>
  <c r="BS146" i="26"/>
  <c r="Z149" i="26"/>
  <c r="AK149" i="26"/>
  <c r="BT147" i="26"/>
  <c r="BS145" i="26"/>
  <c r="CF146" i="26"/>
  <c r="CG147" i="26"/>
  <c r="CB147" i="26"/>
  <c r="BS147" i="26"/>
  <c r="CF147" i="26"/>
  <c r="BY147" i="26"/>
  <c r="AD149" i="26"/>
  <c r="AB149" i="26"/>
  <c r="AO149" i="26"/>
  <c r="BW147" i="26"/>
  <c r="BT146" i="26"/>
  <c r="CB145" i="26"/>
  <c r="AN149" i="26"/>
  <c r="BQ147" i="26"/>
  <c r="BZ147" i="26"/>
  <c r="BP146" i="26"/>
  <c r="BR147" i="26"/>
  <c r="AH149" i="26"/>
  <c r="AF149" i="26"/>
  <c r="BP145" i="26"/>
  <c r="BX145" i="26"/>
  <c r="CO148" i="26"/>
  <c r="AR150" i="26"/>
  <c r="AS150" i="26" s="1"/>
  <c r="BN150" i="26"/>
  <c r="W151" i="26"/>
  <c r="CB86" i="1"/>
  <c r="CR85" i="1"/>
  <c r="BP86" i="1"/>
  <c r="BV86" i="1"/>
  <c r="BX86" i="1"/>
  <c r="BS86" i="1"/>
  <c r="BV85" i="1"/>
  <c r="CD86" i="1"/>
  <c r="CG86" i="1"/>
  <c r="BP85" i="1"/>
  <c r="CC86" i="1"/>
  <c r="CA85" i="1"/>
  <c r="BZ86" i="1"/>
  <c r="BT86" i="1"/>
  <c r="BX85" i="1"/>
  <c r="BR86" i="1"/>
  <c r="BZ85" i="1"/>
  <c r="CF85" i="1"/>
  <c r="BW85" i="1"/>
  <c r="BY86" i="1"/>
  <c r="CB85" i="1"/>
  <c r="CE85" i="1"/>
  <c r="CF86" i="1"/>
  <c r="BU86" i="1"/>
  <c r="CG85" i="1"/>
  <c r="BU85" i="1"/>
  <c r="CE87" i="1"/>
  <c r="CC85" i="1"/>
  <c r="CD85" i="1"/>
  <c r="BY87" i="1"/>
  <c r="BP87" i="1"/>
  <c r="BQ87" i="1"/>
  <c r="BX87" i="1"/>
  <c r="CA86" i="1"/>
  <c r="BW86" i="1"/>
  <c r="BT87" i="1"/>
  <c r="CF87" i="1"/>
  <c r="CD87" i="1"/>
  <c r="BV87" i="1"/>
  <c r="BR87" i="1"/>
  <c r="BY85" i="1"/>
  <c r="BW87" i="1"/>
  <c r="CC87" i="1"/>
  <c r="BQ86" i="1"/>
  <c r="BT85" i="1"/>
  <c r="BU87" i="1"/>
  <c r="BS85" i="1"/>
  <c r="CB87" i="1"/>
  <c r="BQ85" i="1"/>
  <c r="BS87" i="1"/>
  <c r="CG87" i="1"/>
  <c r="CE86" i="1"/>
  <c r="AF89" i="1"/>
  <c r="AA89" i="1"/>
  <c r="AB89" i="1"/>
  <c r="AL89" i="1"/>
  <c r="AH89" i="1"/>
  <c r="AN89" i="1"/>
  <c r="AI89" i="1"/>
  <c r="AM89" i="1"/>
  <c r="AE89" i="1"/>
  <c r="AO89" i="1"/>
  <c r="AP89" i="1"/>
  <c r="AG89" i="1"/>
  <c r="AQ89" i="1"/>
  <c r="AK89" i="1"/>
  <c r="Z89" i="1"/>
  <c r="AJ89" i="1"/>
  <c r="AC89" i="1"/>
  <c r="AD89" i="1"/>
  <c r="BZ87" i="1"/>
  <c r="BR85" i="1"/>
  <c r="CA87" i="1"/>
  <c r="AS88" i="1"/>
  <c r="CI88" i="1" s="1"/>
  <c r="CH88" i="1"/>
  <c r="AR89" i="1"/>
  <c r="AS89" i="1" s="1"/>
  <c r="BN89" i="1"/>
  <c r="W90" i="1"/>
  <c r="AL150" i="26" a="1"/>
  <c r="AA150" i="26" a="1"/>
  <c r="AG90" i="1" a="1"/>
  <c r="AK150" i="26" a="1"/>
  <c r="AN90" i="1" a="1"/>
  <c r="AM150" i="26" a="1"/>
  <c r="AE150" i="26" a="1"/>
  <c r="AP90" i="1" a="1"/>
  <c r="AO150" i="26" a="1"/>
  <c r="AQ150" i="26" a="1"/>
  <c r="AF150" i="26" a="1"/>
  <c r="AF90" i="1" a="1"/>
  <c r="AI90" i="1" a="1"/>
  <c r="AC150" i="26" a="1"/>
  <c r="AP150" i="26" a="1"/>
  <c r="Z150" i="26" a="1"/>
  <c r="AB90" i="1" a="1"/>
  <c r="Z90" i="1" a="1"/>
  <c r="AK90" i="1" a="1"/>
  <c r="AM90" i="1" a="1"/>
  <c r="AQ90" i="1" a="1"/>
  <c r="AH150" i="26" a="1"/>
  <c r="AC90" i="1" a="1"/>
  <c r="AD150" i="26" a="1"/>
  <c r="AN150" i="26" a="1"/>
  <c r="AB150" i="26" a="1"/>
  <c r="AJ90" i="1" a="1"/>
  <c r="AA90" i="1" a="1"/>
  <c r="AL90" i="1" a="1"/>
  <c r="AD90" i="1" a="1"/>
  <c r="AE90" i="1" a="1"/>
  <c r="AG150" i="26" a="1"/>
  <c r="AH90" i="1" a="1"/>
  <c r="AI150" i="26" a="1"/>
  <c r="AO90" i="1" a="1"/>
  <c r="AJ150" i="26" a="1"/>
  <c r="AP150" i="26" l="1"/>
  <c r="AL150" i="26"/>
  <c r="AK150" i="26"/>
  <c r="AF150" i="26"/>
  <c r="AB150" i="26"/>
  <c r="AA150" i="26"/>
  <c r="AJ150" i="26"/>
  <c r="AO150" i="26"/>
  <c r="AE150" i="26"/>
  <c r="AN150" i="26"/>
  <c r="Z150" i="26"/>
  <c r="AI150" i="26"/>
  <c r="AD150" i="26"/>
  <c r="AM150" i="26"/>
  <c r="AC150" i="26"/>
  <c r="AH150" i="26"/>
  <c r="AQ150" i="26"/>
  <c r="AG150" i="26"/>
  <c r="AR151" i="26"/>
  <c r="W152" i="26"/>
  <c r="BN151" i="26"/>
  <c r="CL145" i="26"/>
  <c r="CM145" i="26" s="1"/>
  <c r="CL85" i="1"/>
  <c r="CM85" i="1" s="1"/>
  <c r="AL90" i="1"/>
  <c r="AE90" i="1"/>
  <c r="Z90" i="1"/>
  <c r="AA90" i="1"/>
  <c r="AG90" i="1"/>
  <c r="AM90" i="1"/>
  <c r="AP90" i="1"/>
  <c r="AO90" i="1"/>
  <c r="AB90" i="1"/>
  <c r="AJ90" i="1"/>
  <c r="AI90" i="1"/>
  <c r="AD90" i="1"/>
  <c r="AC90" i="1"/>
  <c r="AK90" i="1"/>
  <c r="AN90" i="1"/>
  <c r="AH90" i="1"/>
  <c r="AF90" i="1"/>
  <c r="AQ90" i="1"/>
  <c r="CO88" i="1"/>
  <c r="AR90" i="1"/>
  <c r="AS90" i="1" s="1"/>
  <c r="BN90" i="1"/>
  <c r="W91" i="1"/>
  <c r="AB91" i="1" a="1"/>
  <c r="AF91" i="1" a="1"/>
  <c r="AP151" i="26" a="1"/>
  <c r="AO151" i="26" a="1"/>
  <c r="AI151" i="26" a="1"/>
  <c r="AI91" i="1" a="1"/>
  <c r="AK91" i="1" a="1"/>
  <c r="AE151" i="26" a="1"/>
  <c r="AD151" i="26" a="1"/>
  <c r="Z91" i="1" a="1"/>
  <c r="AQ151" i="26" a="1"/>
  <c r="AP91" i="1" a="1"/>
  <c r="AG91" i="1" a="1"/>
  <c r="AO91" i="1" a="1"/>
  <c r="AN151" i="26" a="1"/>
  <c r="AH91" i="1" a="1"/>
  <c r="AE91" i="1" a="1"/>
  <c r="AQ91" i="1" a="1"/>
  <c r="AC91" i="1" a="1"/>
  <c r="AF151" i="26" a="1"/>
  <c r="AB151" i="26" a="1"/>
  <c r="AJ91" i="1" a="1"/>
  <c r="AJ151" i="26" a="1"/>
  <c r="AL91" i="1" a="1"/>
  <c r="AN91" i="1" a="1"/>
  <c r="Z151" i="26" a="1"/>
  <c r="AL151" i="26" a="1"/>
  <c r="AA151" i="26" a="1"/>
  <c r="AD91" i="1" a="1"/>
  <c r="AM91" i="1" a="1"/>
  <c r="AH151" i="26" a="1"/>
  <c r="AC151" i="26" a="1"/>
  <c r="AA91" i="1" a="1"/>
  <c r="AG151" i="26" a="1"/>
  <c r="AM151" i="26" a="1"/>
  <c r="AK151" i="26" a="1"/>
  <c r="BH148" i="26" l="1"/>
  <c r="BG148" i="26"/>
  <c r="AY150" i="26"/>
  <c r="BF150" i="26"/>
  <c r="CQ148" i="26"/>
  <c r="BJ149" i="26"/>
  <c r="BB149" i="26"/>
  <c r="AV149" i="26"/>
  <c r="AH151" i="26"/>
  <c r="AL151" i="26"/>
  <c r="AC151" i="26"/>
  <c r="AP151" i="26"/>
  <c r="AB151" i="26"/>
  <c r="AG151" i="26"/>
  <c r="AA151" i="26"/>
  <c r="AF151" i="26"/>
  <c r="AK151" i="26"/>
  <c r="AE151" i="26"/>
  <c r="AJ151" i="26"/>
  <c r="AO151" i="26"/>
  <c r="AI151" i="26"/>
  <c r="AN151" i="26"/>
  <c r="Z151" i="26"/>
  <c r="AM151" i="26"/>
  <c r="AD151" i="26"/>
  <c r="AQ151" i="26"/>
  <c r="BC148" i="26"/>
  <c r="AY148" i="26"/>
  <c r="BK149" i="26"/>
  <c r="BC149" i="26"/>
  <c r="BD150" i="26"/>
  <c r="BK150" i="26"/>
  <c r="W153" i="26"/>
  <c r="AR152" i="26"/>
  <c r="AS152" i="26" s="1"/>
  <c r="BN152" i="26"/>
  <c r="BA148" i="26"/>
  <c r="BK148" i="26"/>
  <c r="AZ148" i="26"/>
  <c r="BL148" i="26"/>
  <c r="BI150" i="26"/>
  <c r="AW150" i="26"/>
  <c r="BG149" i="26"/>
  <c r="AW148" i="26"/>
  <c r="AY149" i="26"/>
  <c r="BF148" i="26"/>
  <c r="AZ150" i="26"/>
  <c r="AX150" i="26"/>
  <c r="BE149" i="26"/>
  <c r="CP148" i="26"/>
  <c r="BE150" i="26"/>
  <c r="BB150" i="26"/>
  <c r="BB148" i="26"/>
  <c r="BH149" i="26"/>
  <c r="AW149" i="26"/>
  <c r="BI148" i="26"/>
  <c r="AV150" i="26"/>
  <c r="BD148" i="26"/>
  <c r="AX148" i="26"/>
  <c r="BG150" i="26"/>
  <c r="BE148" i="26"/>
  <c r="BJ148" i="26"/>
  <c r="BA149" i="26"/>
  <c r="AX149" i="26"/>
  <c r="BI149" i="26"/>
  <c r="CH151" i="26"/>
  <c r="AS151" i="26"/>
  <c r="CI151" i="26" s="1"/>
  <c r="BC150" i="26"/>
  <c r="BJ150" i="26"/>
  <c r="BH150" i="26"/>
  <c r="BD149" i="26"/>
  <c r="AV148" i="26"/>
  <c r="BM149" i="26"/>
  <c r="AZ149" i="26"/>
  <c r="BM148" i="26"/>
  <c r="BL149" i="26"/>
  <c r="BF149" i="26"/>
  <c r="BM150" i="26"/>
  <c r="BA150" i="26"/>
  <c r="BL150" i="26"/>
  <c r="BI89" i="1"/>
  <c r="CP88" i="1"/>
  <c r="BG89" i="1"/>
  <c r="BJ88" i="1"/>
  <c r="BC89" i="1"/>
  <c r="BH89" i="1"/>
  <c r="AX88" i="1"/>
  <c r="BF89" i="1"/>
  <c r="BE88" i="1"/>
  <c r="AV89" i="1"/>
  <c r="BM89" i="1"/>
  <c r="BJ89" i="1"/>
  <c r="BB89" i="1"/>
  <c r="AZ88" i="1"/>
  <c r="BA89" i="1"/>
  <c r="BK88" i="1"/>
  <c r="BD89" i="1"/>
  <c r="BG88" i="1"/>
  <c r="AI91" i="1"/>
  <c r="AA91" i="1"/>
  <c r="AF91" i="1"/>
  <c r="AB91" i="1"/>
  <c r="AG91" i="1"/>
  <c r="AE91" i="1"/>
  <c r="AP91" i="1"/>
  <c r="AM91" i="1"/>
  <c r="AD91" i="1"/>
  <c r="AN91" i="1"/>
  <c r="AJ91" i="1"/>
  <c r="Z91" i="1"/>
  <c r="AH91" i="1"/>
  <c r="AQ91" i="1"/>
  <c r="AC91" i="1"/>
  <c r="AL91" i="1"/>
  <c r="AO91" i="1"/>
  <c r="AK91" i="1"/>
  <c r="BD90" i="1"/>
  <c r="BK90" i="1"/>
  <c r="BJ90" i="1"/>
  <c r="BL90" i="1"/>
  <c r="AY89" i="1"/>
  <c r="BG90" i="1"/>
  <c r="BI90" i="1"/>
  <c r="AW89" i="1"/>
  <c r="AY90" i="1"/>
  <c r="BC90" i="1"/>
  <c r="AX89" i="1"/>
  <c r="AZ90" i="1"/>
  <c r="AW90" i="1"/>
  <c r="BD88" i="1"/>
  <c r="BL89" i="1"/>
  <c r="BE90" i="1"/>
  <c r="AV90" i="1"/>
  <c r="BI88" i="1"/>
  <c r="BC88" i="1"/>
  <c r="BA88" i="1"/>
  <c r="AV88" i="1"/>
  <c r="BF88" i="1"/>
  <c r="CQ88" i="1"/>
  <c r="BH88" i="1"/>
  <c r="BB88" i="1"/>
  <c r="AY88" i="1"/>
  <c r="BN91" i="1"/>
  <c r="AR91" i="1"/>
  <c r="W92" i="1"/>
  <c r="BK89" i="1"/>
  <c r="AW88" i="1"/>
  <c r="BM90" i="1"/>
  <c r="BF90" i="1"/>
  <c r="BA90" i="1"/>
  <c r="BL88" i="1"/>
  <c r="BM88" i="1"/>
  <c r="BE89" i="1"/>
  <c r="AZ89" i="1"/>
  <c r="BB90" i="1"/>
  <c r="AX90" i="1"/>
  <c r="BH90" i="1"/>
  <c r="CB90" i="1" a="1"/>
  <c r="Z152" i="26" a="1"/>
  <c r="CG90" i="1" a="1"/>
  <c r="CG148" i="26" a="1"/>
  <c r="BQ89" i="1" a="1"/>
  <c r="BZ149" i="26" a="1"/>
  <c r="BV90" i="1" a="1"/>
  <c r="CA88" i="1" a="1"/>
  <c r="BS90" i="1" a="1"/>
  <c r="AD92" i="1" a="1"/>
  <c r="AK92" i="1" a="1"/>
  <c r="CB148" i="26" a="1"/>
  <c r="CA150" i="26" a="1"/>
  <c r="AO92" i="1" a="1"/>
  <c r="CB88" i="1" a="1"/>
  <c r="BV89" i="1" a="1"/>
  <c r="AI92" i="1" a="1"/>
  <c r="AA92" i="1" a="1"/>
  <c r="CG150" i="26" a="1"/>
  <c r="AQ152" i="26" a="1"/>
  <c r="AL92" i="1" a="1"/>
  <c r="AJ152" i="26" a="1"/>
  <c r="BZ150" i="26" a="1"/>
  <c r="BS149" i="26" a="1"/>
  <c r="BW149" i="26" a="1"/>
  <c r="BY148" i="26" a="1"/>
  <c r="AP92" i="1" a="1"/>
  <c r="BP148" i="26" a="1"/>
  <c r="BV150" i="26" a="1"/>
  <c r="AN92" i="1" a="1"/>
  <c r="BT88" i="1" a="1"/>
  <c r="AH152" i="26" a="1"/>
  <c r="CD89" i="1" a="1"/>
  <c r="BW150" i="26" a="1"/>
  <c r="AK152" i="26" a="1"/>
  <c r="CF89" i="1" a="1"/>
  <c r="BY150" i="26" a="1"/>
  <c r="AL152" i="26" a="1"/>
  <c r="BP89" i="1" a="1"/>
  <c r="BT89" i="1" a="1"/>
  <c r="BR148" i="26" a="1"/>
  <c r="BS148" i="26" a="1"/>
  <c r="CB89" i="1" a="1"/>
  <c r="AM152" i="26" a="1"/>
  <c r="BZ88" i="1" a="1"/>
  <c r="AH92" i="1" a="1"/>
  <c r="CF88" i="1" a="1"/>
  <c r="AI152" i="26" a="1"/>
  <c r="BZ90" i="1" a="1"/>
  <c r="CA149" i="26" a="1"/>
  <c r="CE149" i="26" a="1"/>
  <c r="CD150" i="26" a="1"/>
  <c r="CB150" i="26" a="1"/>
  <c r="AM92" i="1" a="1"/>
  <c r="BX90" i="1" a="1"/>
  <c r="BS88" i="1" a="1"/>
  <c r="BT150" i="26" a="1"/>
  <c r="CG89" i="1" a="1"/>
  <c r="CA148" i="26" a="1"/>
  <c r="AF92" i="1" a="1"/>
  <c r="BP90" i="1" a="1"/>
  <c r="BW89" i="1" a="1"/>
  <c r="CA90" i="1" a="1"/>
  <c r="BQ148" i="26" a="1"/>
  <c r="BV148" i="26" a="1"/>
  <c r="AP152" i="26" a="1"/>
  <c r="AC92" i="1" a="1"/>
  <c r="CD88" i="1" a="1"/>
  <c r="AD152" i="26" a="1"/>
  <c r="AA152" i="26" a="1"/>
  <c r="BX148" i="26" a="1"/>
  <c r="AN152" i="26" a="1"/>
  <c r="AC152" i="26" a="1"/>
  <c r="CA89" i="1" a="1"/>
  <c r="CF150" i="26" a="1"/>
  <c r="BX88" i="1" a="1"/>
  <c r="BY90" i="1" a="1"/>
  <c r="AE92" i="1" a="1"/>
  <c r="BU148" i="26" a="1"/>
  <c r="AB152" i="26" a="1"/>
  <c r="AG152" i="26" a="1"/>
  <c r="BV88" i="1" a="1"/>
  <c r="BR90" i="1" a="1"/>
  <c r="BT149" i="26" a="1"/>
  <c r="AQ92" i="1" a="1"/>
  <c r="CF149" i="26" a="1"/>
  <c r="AJ92" i="1" a="1"/>
  <c r="Z92" i="1" a="1"/>
  <c r="AF152" i="26" a="1"/>
  <c r="CE90" i="1" a="1"/>
  <c r="AG92" i="1" a="1"/>
  <c r="BQ88" i="1" a="1"/>
  <c r="BW148" i="26" a="1"/>
  <c r="BS150" i="26" a="1"/>
  <c r="CC90" i="1" a="1"/>
  <c r="BZ148" i="26" a="1"/>
  <c r="BX149" i="26" a="1"/>
  <c r="CE88" i="1" a="1"/>
  <c r="CD90" i="1" a="1"/>
  <c r="AO152" i="26" a="1"/>
  <c r="CE89" i="1" a="1"/>
  <c r="BQ150" i="26" a="1"/>
  <c r="BZ89" i="1" a="1"/>
  <c r="BU150" i="26" a="1"/>
  <c r="BS89" i="1" a="1"/>
  <c r="AB92" i="1" a="1"/>
  <c r="CB149" i="26" a="1"/>
  <c r="CD149" i="26" a="1"/>
  <c r="AE152" i="26" a="1"/>
  <c r="BQ90" i="1" a="1"/>
  <c r="CD148" i="26" a="1"/>
  <c r="BU149" i="26" a="1"/>
  <c r="BR89" i="1" a="1"/>
  <c r="BV149" i="26" a="1"/>
  <c r="CC148" i="26" a="1"/>
  <c r="BT90" i="1" a="1"/>
  <c r="CE150" i="26" a="1"/>
  <c r="CC149" i="26" a="1"/>
  <c r="CG149" i="26" a="1"/>
  <c r="BX89" i="1" a="1"/>
  <c r="CE148" i="26" a="1"/>
  <c r="BT148" i="26" a="1"/>
  <c r="BR88" i="1" a="1"/>
  <c r="BR149" i="26" a="1"/>
  <c r="CG88" i="1" a="1"/>
  <c r="CC150" i="26" a="1"/>
  <c r="BY88" i="1" a="1"/>
  <c r="BW90" i="1" a="1"/>
  <c r="CC88" i="1" a="1"/>
  <c r="BU90" i="1" a="1"/>
  <c r="BQ149" i="26" a="1"/>
  <c r="BX150" i="26" a="1"/>
  <c r="BR150" i="26" a="1"/>
  <c r="CF90" i="1" a="1"/>
  <c r="BP149" i="26" a="1"/>
  <c r="BP150" i="26" a="1"/>
  <c r="CC89" i="1" a="1"/>
  <c r="BY89" i="1" a="1"/>
  <c r="BU89" i="1" a="1"/>
  <c r="BW88" i="1" a="1"/>
  <c r="CF148" i="26" a="1"/>
  <c r="BU88" i="1" a="1"/>
  <c r="BY149" i="26" a="1"/>
  <c r="BP88" i="1" a="1"/>
  <c r="CB148" i="26" l="1"/>
  <c r="CA148" i="26"/>
  <c r="BS150" i="26"/>
  <c r="CR148" i="26"/>
  <c r="CD149" i="26"/>
  <c r="BZ150" i="26"/>
  <c r="BV149" i="26"/>
  <c r="BP149" i="26"/>
  <c r="CB149" i="26"/>
  <c r="BZ149" i="26"/>
  <c r="CD150" i="26"/>
  <c r="BU149" i="26"/>
  <c r="BQ149" i="26"/>
  <c r="BR150" i="26"/>
  <c r="CF148" i="26"/>
  <c r="AQ152" i="26"/>
  <c r="AG152" i="26"/>
  <c r="AP152" i="26"/>
  <c r="BW150" i="26"/>
  <c r="CG148" i="26"/>
  <c r="BY148" i="26"/>
  <c r="BV148" i="26"/>
  <c r="BZ148" i="26"/>
  <c r="CE148" i="26"/>
  <c r="AB152" i="26"/>
  <c r="AO152" i="26"/>
  <c r="BX150" i="26"/>
  <c r="BT148" i="26"/>
  <c r="BT149" i="26"/>
  <c r="CA150" i="26"/>
  <c r="BV150" i="26"/>
  <c r="BS149" i="26"/>
  <c r="BU148" i="26"/>
  <c r="AF152" i="26"/>
  <c r="BW149" i="26"/>
  <c r="CF149" i="26"/>
  <c r="CG149" i="26"/>
  <c r="BR148" i="26"/>
  <c r="BY150" i="26"/>
  <c r="BQ148" i="26"/>
  <c r="AA152" i="26"/>
  <c r="AJ152" i="26"/>
  <c r="Z152" i="26"/>
  <c r="CE149" i="26"/>
  <c r="CE150" i="26"/>
  <c r="CF150" i="26"/>
  <c r="BP148" i="26"/>
  <c r="BX148" i="26"/>
  <c r="CA149" i="26"/>
  <c r="AE152" i="26"/>
  <c r="AN152" i="26"/>
  <c r="AD152" i="26"/>
  <c r="BS148" i="26"/>
  <c r="CD148" i="26"/>
  <c r="BU150" i="26"/>
  <c r="BX149" i="26"/>
  <c r="CC149" i="26"/>
  <c r="BP150" i="26"/>
  <c r="BY149" i="26"/>
  <c r="BQ150" i="26"/>
  <c r="AI152" i="26"/>
  <c r="AH152" i="26"/>
  <c r="BW148" i="26"/>
  <c r="BT150" i="26"/>
  <c r="AK152" i="26"/>
  <c r="CG150" i="26"/>
  <c r="CB150" i="26"/>
  <c r="BR149" i="26"/>
  <c r="CC148" i="26"/>
  <c r="CC150" i="26"/>
  <c r="AM152" i="26"/>
  <c r="AC152" i="26"/>
  <c r="AL152" i="26"/>
  <c r="CO151" i="26"/>
  <c r="AR153" i="26"/>
  <c r="AS153" i="26" s="1"/>
  <c r="BN153" i="26"/>
  <c r="W154" i="26"/>
  <c r="CC89" i="1"/>
  <c r="CR88" i="1"/>
  <c r="CA89" i="1"/>
  <c r="CD88" i="1"/>
  <c r="BR88" i="1"/>
  <c r="CB89" i="1"/>
  <c r="BW89" i="1"/>
  <c r="CD89" i="1"/>
  <c r="CG89" i="1"/>
  <c r="BP89" i="1"/>
  <c r="BY88" i="1"/>
  <c r="BZ89" i="1"/>
  <c r="CA88" i="1"/>
  <c r="BX89" i="1"/>
  <c r="CE88" i="1"/>
  <c r="BU89" i="1"/>
  <c r="BT88" i="1"/>
  <c r="BV89" i="1"/>
  <c r="AF92" i="1"/>
  <c r="AO92" i="1"/>
  <c r="AM92" i="1"/>
  <c r="AG92" i="1"/>
  <c r="AN92" i="1"/>
  <c r="Z92" i="1"/>
  <c r="AD92" i="1"/>
  <c r="AP92" i="1"/>
  <c r="AI92" i="1"/>
  <c r="AJ92" i="1"/>
  <c r="AC92" i="1"/>
  <c r="AK92" i="1"/>
  <c r="AA92" i="1"/>
  <c r="AH92" i="1"/>
  <c r="AE92" i="1"/>
  <c r="AB92" i="1"/>
  <c r="AQ92" i="1"/>
  <c r="AL92" i="1"/>
  <c r="BP88" i="1"/>
  <c r="BQ90" i="1"/>
  <c r="BS89" i="1"/>
  <c r="BU88" i="1"/>
  <c r="BT90" i="1"/>
  <c r="CF90" i="1"/>
  <c r="CF88" i="1"/>
  <c r="BW88" i="1"/>
  <c r="BR89" i="1"/>
  <c r="CD90" i="1"/>
  <c r="BU90" i="1"/>
  <c r="BS88" i="1"/>
  <c r="CC88" i="1"/>
  <c r="BW90" i="1"/>
  <c r="CE90" i="1"/>
  <c r="BZ90" i="1"/>
  <c r="BV88" i="1"/>
  <c r="BP90" i="1"/>
  <c r="BS90" i="1"/>
  <c r="BX90" i="1"/>
  <c r="CG88" i="1"/>
  <c r="BR90" i="1"/>
  <c r="CG90" i="1"/>
  <c r="CB88" i="1"/>
  <c r="BY90" i="1"/>
  <c r="BQ89" i="1"/>
  <c r="BY89" i="1"/>
  <c r="BV90" i="1"/>
  <c r="CF89" i="1"/>
  <c r="CC90" i="1"/>
  <c r="CB90" i="1"/>
  <c r="BQ88" i="1"/>
  <c r="BT89" i="1"/>
  <c r="CE89" i="1"/>
  <c r="BZ88" i="1"/>
  <c r="BX88" i="1"/>
  <c r="CA90" i="1"/>
  <c r="BN92" i="1"/>
  <c r="AR92" i="1"/>
  <c r="AS92" i="1" s="1"/>
  <c r="W93" i="1"/>
  <c r="AS91" i="1"/>
  <c r="CI91" i="1" s="1"/>
  <c r="CH91" i="1"/>
  <c r="AG93" i="1" a="1"/>
  <c r="AL93" i="1" a="1"/>
  <c r="AI153" i="26" a="1"/>
  <c r="AM153" i="26" a="1"/>
  <c r="AM93" i="1" a="1"/>
  <c r="AA153" i="26" a="1"/>
  <c r="AE153" i="26" a="1"/>
  <c r="AQ93" i="1" a="1"/>
  <c r="Z93" i="1" a="1"/>
  <c r="AK153" i="26" a="1"/>
  <c r="AJ93" i="1" a="1"/>
  <c r="AE93" i="1" a="1"/>
  <c r="AC153" i="26" a="1"/>
  <c r="AP153" i="26" a="1"/>
  <c r="AD153" i="26" a="1"/>
  <c r="AC93" i="1" a="1"/>
  <c r="AA93" i="1" a="1"/>
  <c r="AF93" i="1" a="1"/>
  <c r="AN153" i="26" a="1"/>
  <c r="AD93" i="1" a="1"/>
  <c r="AO93" i="1" a="1"/>
  <c r="AP93" i="1" a="1"/>
  <c r="AH93" i="1" a="1"/>
  <c r="AH153" i="26" a="1"/>
  <c r="AL153" i="26" a="1"/>
  <c r="AI93" i="1" a="1"/>
  <c r="AN93" i="1" a="1"/>
  <c r="AG153" i="26" a="1"/>
  <c r="AF153" i="26" a="1"/>
  <c r="AJ153" i="26" a="1"/>
  <c r="AB153" i="26" a="1"/>
  <c r="AO153" i="26" a="1"/>
  <c r="AQ153" i="26" a="1"/>
  <c r="AB93" i="1" a="1"/>
  <c r="AK93" i="1" a="1"/>
  <c r="Z153" i="26" a="1"/>
  <c r="CL148" i="26" l="1"/>
  <c r="CM148" i="26" s="1"/>
  <c r="AE153" i="26"/>
  <c r="AP153" i="26"/>
  <c r="AF153" i="26"/>
  <c r="AI153" i="26"/>
  <c r="Z153" i="26"/>
  <c r="AM153" i="26"/>
  <c r="AC153" i="26"/>
  <c r="AA153" i="26"/>
  <c r="AD153" i="26"/>
  <c r="AQ153" i="26"/>
  <c r="AG153" i="26"/>
  <c r="AJ153" i="26"/>
  <c r="AH153" i="26"/>
  <c r="AK153" i="26"/>
  <c r="AN153" i="26"/>
  <c r="AL153" i="26"/>
  <c r="AB153" i="26"/>
  <c r="AO153" i="26"/>
  <c r="AR154" i="26"/>
  <c r="W155" i="26"/>
  <c r="BN154" i="26"/>
  <c r="AG93" i="1"/>
  <c r="AI93" i="1"/>
  <c r="AC93" i="1"/>
  <c r="AB93" i="1"/>
  <c r="AQ93" i="1"/>
  <c r="AK93" i="1"/>
  <c r="AE93" i="1"/>
  <c r="AD93" i="1"/>
  <c r="AH93" i="1"/>
  <c r="AL93" i="1"/>
  <c r="Z93" i="1"/>
  <c r="AF93" i="1"/>
  <c r="AM93" i="1"/>
  <c r="AJ93" i="1"/>
  <c r="AP93" i="1"/>
  <c r="AA93" i="1"/>
  <c r="AN93" i="1"/>
  <c r="AO93" i="1"/>
  <c r="CL88" i="1"/>
  <c r="CM88" i="1" s="1"/>
  <c r="CO91" i="1"/>
  <c r="AR93" i="1"/>
  <c r="AS93" i="1" s="1"/>
  <c r="BN93" i="1"/>
  <c r="W94" i="1"/>
  <c r="AF154" i="26" a="1"/>
  <c r="AQ154" i="26" a="1"/>
  <c r="AO94" i="1" a="1"/>
  <c r="AL154" i="26" a="1"/>
  <c r="AG154" i="26" a="1"/>
  <c r="AH154" i="26" a="1"/>
  <c r="AC154" i="26" a="1"/>
  <c r="AE94" i="1" a="1"/>
  <c r="AO154" i="26" a="1"/>
  <c r="AB154" i="26" a="1"/>
  <c r="AC94" i="1" a="1"/>
  <c r="AG94" i="1" a="1"/>
  <c r="AB94" i="1" a="1"/>
  <c r="AP94" i="1" a="1"/>
  <c r="AQ94" i="1" a="1"/>
  <c r="AM94" i="1" a="1"/>
  <c r="AI94" i="1" a="1"/>
  <c r="AP154" i="26" a="1"/>
  <c r="AM154" i="26" a="1"/>
  <c r="AH94" i="1" a="1"/>
  <c r="Z154" i="26" a="1"/>
  <c r="AN94" i="1" a="1"/>
  <c r="AI154" i="26" a="1"/>
  <c r="AA154" i="26" a="1"/>
  <c r="AF94" i="1" a="1"/>
  <c r="AK154" i="26" a="1"/>
  <c r="AA94" i="1" a="1"/>
  <c r="Z94" i="1" a="1"/>
  <c r="AJ94" i="1" a="1"/>
  <c r="AD154" i="26" a="1"/>
  <c r="AN154" i="26" a="1"/>
  <c r="AL94" i="1" a="1"/>
  <c r="AE154" i="26" a="1"/>
  <c r="AJ154" i="26" a="1"/>
  <c r="AK94" i="1" a="1"/>
  <c r="AD94" i="1" a="1"/>
  <c r="BJ153" i="26" l="1"/>
  <c r="AY153" i="26"/>
  <c r="BE152" i="26"/>
  <c r="BK151" i="26"/>
  <c r="BH152" i="26"/>
  <c r="AY152" i="26"/>
  <c r="CP151" i="26"/>
  <c r="AZ151" i="26"/>
  <c r="AH154" i="26"/>
  <c r="AB154" i="26"/>
  <c r="AG154" i="26"/>
  <c r="AA154" i="26"/>
  <c r="AF154" i="26"/>
  <c r="AK154" i="26"/>
  <c r="AE154" i="26"/>
  <c r="AJ154" i="26"/>
  <c r="AO154" i="26"/>
  <c r="AI154" i="26"/>
  <c r="AN154" i="26"/>
  <c r="AL154" i="26"/>
  <c r="AC154" i="26"/>
  <c r="Z154" i="26"/>
  <c r="AM154" i="26"/>
  <c r="AP154" i="26"/>
  <c r="AD154" i="26"/>
  <c r="AQ154" i="26"/>
  <c r="BG152" i="26"/>
  <c r="BA152" i="26"/>
  <c r="CQ151" i="26"/>
  <c r="BI152" i="26"/>
  <c r="BM152" i="26"/>
  <c r="BH153" i="26"/>
  <c r="AW153" i="26"/>
  <c r="BI151" i="26"/>
  <c r="BI153" i="26"/>
  <c r="BD151" i="26"/>
  <c r="BM151" i="26"/>
  <c r="AZ152" i="26"/>
  <c r="AW151" i="26"/>
  <c r="BD153" i="26"/>
  <c r="AV153" i="26"/>
  <c r="BE151" i="26"/>
  <c r="AY151" i="26"/>
  <c r="BG153" i="26"/>
  <c r="BL152" i="26"/>
  <c r="BG151" i="26"/>
  <c r="BA151" i="26"/>
  <c r="BF151" i="26"/>
  <c r="BF153" i="26"/>
  <c r="BE153" i="26"/>
  <c r="AX151" i="26"/>
  <c r="AV152" i="26"/>
  <c r="BJ151" i="26"/>
  <c r="BL151" i="26"/>
  <c r="BC153" i="26"/>
  <c r="BB153" i="26"/>
  <c r="W156" i="26"/>
  <c r="AR155" i="26"/>
  <c r="AS155" i="26" s="1"/>
  <c r="BN155" i="26"/>
  <c r="BH151" i="26"/>
  <c r="BC152" i="26"/>
  <c r="AX152" i="26"/>
  <c r="BB152" i="26"/>
  <c r="BJ152" i="26"/>
  <c r="BC151" i="26"/>
  <c r="AS154" i="26"/>
  <c r="CI154" i="26" s="1"/>
  <c r="CH154" i="26"/>
  <c r="BK153" i="26"/>
  <c r="BM153" i="26"/>
  <c r="BL153" i="26"/>
  <c r="BK152" i="26"/>
  <c r="AW152" i="26"/>
  <c r="BF152" i="26"/>
  <c r="AV151" i="26"/>
  <c r="BD152" i="26"/>
  <c r="BB151" i="26"/>
  <c r="AX153" i="26"/>
  <c r="AZ153" i="26"/>
  <c r="BA153" i="26"/>
  <c r="BM91" i="1"/>
  <c r="AV91" i="1"/>
  <c r="AY92" i="1"/>
  <c r="BB92" i="1"/>
  <c r="BM92" i="1"/>
  <c r="CP91" i="1"/>
  <c r="BE92" i="1"/>
  <c r="BA91" i="1"/>
  <c r="AX91" i="1"/>
  <c r="BC92" i="1"/>
  <c r="AZ91" i="1"/>
  <c r="BK92" i="1"/>
  <c r="AW92" i="1"/>
  <c r="BL91" i="1"/>
  <c r="AV92" i="1"/>
  <c r="BH92" i="1"/>
  <c r="BF92" i="1"/>
  <c r="AC94" i="1"/>
  <c r="AO94" i="1"/>
  <c r="AD94" i="1"/>
  <c r="AJ94" i="1"/>
  <c r="AI94" i="1"/>
  <c r="AH94" i="1"/>
  <c r="AK94" i="1"/>
  <c r="AM94" i="1"/>
  <c r="AE94" i="1"/>
  <c r="Z94" i="1"/>
  <c r="AB94" i="1"/>
  <c r="AL94" i="1"/>
  <c r="AF94" i="1"/>
  <c r="AA94" i="1"/>
  <c r="AG94" i="1"/>
  <c r="AN94" i="1"/>
  <c r="AQ94" i="1"/>
  <c r="AP94" i="1"/>
  <c r="AW93" i="1"/>
  <c r="AZ93" i="1"/>
  <c r="BL93" i="1"/>
  <c r="BA93" i="1"/>
  <c r="BD92" i="1"/>
  <c r="BF93" i="1"/>
  <c r="BG93" i="1"/>
  <c r="BG92" i="1"/>
  <c r="AZ92" i="1"/>
  <c r="BI93" i="1"/>
  <c r="BM93" i="1"/>
  <c r="BL92" i="1"/>
  <c r="BB93" i="1"/>
  <c r="AX93" i="1"/>
  <c r="BF91" i="1"/>
  <c r="BE91" i="1"/>
  <c r="AX92" i="1"/>
  <c r="AV93" i="1"/>
  <c r="AY91" i="1"/>
  <c r="BG91" i="1"/>
  <c r="BD91" i="1"/>
  <c r="BI91" i="1"/>
  <c r="BH91" i="1"/>
  <c r="AW91" i="1"/>
  <c r="CQ91" i="1"/>
  <c r="BJ91" i="1"/>
  <c r="AY93" i="1"/>
  <c r="BB91" i="1"/>
  <c r="BI92" i="1"/>
  <c r="BA92" i="1"/>
  <c r="BK93" i="1"/>
  <c r="BH93" i="1"/>
  <c r="BE93" i="1"/>
  <c r="BC91" i="1"/>
  <c r="BN94" i="1"/>
  <c r="AR94" i="1"/>
  <c r="W95" i="1"/>
  <c r="BK91" i="1"/>
  <c r="BJ92" i="1"/>
  <c r="BJ93" i="1"/>
  <c r="BD93" i="1"/>
  <c r="BC93" i="1"/>
  <c r="BY151" i="26" a="1"/>
  <c r="AF155" i="26" a="1"/>
  <c r="CG92" i="1" a="1"/>
  <c r="BZ91" i="1" a="1"/>
  <c r="CD153" i="26" a="1"/>
  <c r="CE153" i="26" a="1"/>
  <c r="AE155" i="26" a="1"/>
  <c r="BP91" i="1" a="1"/>
  <c r="CC151" i="26" a="1"/>
  <c r="AC95" i="1" a="1"/>
  <c r="BY93" i="1" a="1"/>
  <c r="BS92" i="1" a="1"/>
  <c r="BP151" i="26" a="1"/>
  <c r="CE93" i="1" a="1"/>
  <c r="BT93" i="1" a="1"/>
  <c r="BR153" i="26" a="1"/>
  <c r="BR92" i="1" a="1"/>
  <c r="AE95" i="1" a="1"/>
  <c r="BS151" i="26" a="1"/>
  <c r="BX152" i="26" a="1"/>
  <c r="AN155" i="26" a="1"/>
  <c r="BQ153" i="26" a="1"/>
  <c r="BR151" i="26" a="1"/>
  <c r="BW153" i="26" a="1"/>
  <c r="AM95" i="1" a="1"/>
  <c r="BX151" i="26" a="1"/>
  <c r="CA151" i="26" a="1"/>
  <c r="CC92" i="1" a="1"/>
  <c r="BZ152" i="26" a="1"/>
  <c r="AJ95" i="1" a="1"/>
  <c r="AJ155" i="26" a="1"/>
  <c r="BW92" i="1" a="1"/>
  <c r="CD92" i="1" a="1"/>
  <c r="Z155" i="26" a="1"/>
  <c r="AF95" i="1" a="1"/>
  <c r="BY91" i="1" a="1"/>
  <c r="AC155" i="26" a="1"/>
  <c r="BT91" i="1" a="1"/>
  <c r="AH155" i="26" a="1"/>
  <c r="CE92" i="1" a="1"/>
  <c r="CC93" i="1" a="1"/>
  <c r="BY153" i="26" a="1"/>
  <c r="AN95" i="1" a="1"/>
  <c r="BV91" i="1" a="1"/>
  <c r="AB155" i="26" a="1"/>
  <c r="CF152" i="26" a="1"/>
  <c r="BP93" i="1" a="1"/>
  <c r="BU153" i="26" a="1"/>
  <c r="AO155" i="26" a="1"/>
  <c r="AD95" i="1" a="1"/>
  <c r="AQ95" i="1" a="1"/>
  <c r="BV152" i="26" a="1"/>
  <c r="BQ152" i="26" a="1"/>
  <c r="CA152" i="26" a="1"/>
  <c r="AH95" i="1" a="1"/>
  <c r="BV151" i="26" a="1"/>
  <c r="CA93" i="1" a="1"/>
  <c r="BQ92" i="1" a="1"/>
  <c r="BX93" i="1" a="1"/>
  <c r="BP152" i="26" a="1"/>
  <c r="AP95" i="1" a="1"/>
  <c r="AP155" i="26" a="1"/>
  <c r="AD155" i="26" a="1"/>
  <c r="AI155" i="26" a="1"/>
  <c r="AI95" i="1" a="1"/>
  <c r="CB93" i="1" a="1"/>
  <c r="BQ91" i="1" a="1"/>
  <c r="CC153" i="26" a="1"/>
  <c r="AQ155" i="26" a="1"/>
  <c r="BW91" i="1" a="1"/>
  <c r="BT92" i="1" a="1"/>
  <c r="BV92" i="1" a="1"/>
  <c r="AB95" i="1" a="1"/>
  <c r="AL155" i="26" a="1"/>
  <c r="CA153" i="26" a="1"/>
  <c r="BZ153" i="26" a="1"/>
  <c r="Z95" i="1" a="1"/>
  <c r="BU152" i="26" a="1"/>
  <c r="CF151" i="26" a="1"/>
  <c r="CB91" i="1" a="1"/>
  <c r="CE151" i="26" a="1"/>
  <c r="BP153" i="26" a="1"/>
  <c r="BZ151" i="26" a="1"/>
  <c r="CE152" i="26" a="1"/>
  <c r="AG95" i="1" a="1"/>
  <c r="BW151" i="26" a="1"/>
  <c r="AL95" i="1" a="1"/>
  <c r="AK95" i="1" a="1"/>
  <c r="AM155" i="26" a="1"/>
  <c r="AO95" i="1" a="1"/>
  <c r="CA92" i="1" a="1"/>
  <c r="AK155" i="26" a="1"/>
  <c r="BY152" i="26" a="1"/>
  <c r="CD151" i="26" a="1"/>
  <c r="BW93" i="1" a="1"/>
  <c r="CD93" i="1" a="1"/>
  <c r="BQ93" i="1" a="1"/>
  <c r="AA95" i="1" a="1"/>
  <c r="CB151" i="26" a="1"/>
  <c r="BS153" i="26" a="1"/>
  <c r="BS152" i="26" a="1"/>
  <c r="AA155" i="26" a="1"/>
  <c r="BY92" i="1" a="1"/>
  <c r="AG155" i="26" a="1"/>
  <c r="BU151" i="26" a="1"/>
  <c r="CD91" i="1" a="1"/>
  <c r="CF92" i="1" a="1"/>
  <c r="CF153" i="26" a="1"/>
  <c r="BX153" i="26" a="1"/>
  <c r="BT152" i="26" a="1"/>
  <c r="CG151" i="26" a="1"/>
  <c r="CG93" i="1" a="1"/>
  <c r="BT153" i="26" a="1"/>
  <c r="CA91" i="1" a="1"/>
  <c r="CB92" i="1" a="1"/>
  <c r="BV93" i="1" a="1"/>
  <c r="BV153" i="26" a="1"/>
  <c r="BZ92" i="1" a="1"/>
  <c r="CE91" i="1" a="1"/>
  <c r="BW152" i="26" a="1"/>
  <c r="CG153" i="26" a="1"/>
  <c r="CF93" i="1" a="1"/>
  <c r="BR152" i="26" a="1"/>
  <c r="BP92" i="1" a="1"/>
  <c r="BQ151" i="26" a="1"/>
  <c r="CB153" i="26" a="1"/>
  <c r="CG91" i="1" a="1"/>
  <c r="BR93" i="1" a="1"/>
  <c r="CC91" i="1" a="1"/>
  <c r="CB152" i="26" a="1"/>
  <c r="CF91" i="1" a="1"/>
  <c r="BS91" i="1" a="1"/>
  <c r="CC152" i="26" a="1"/>
  <c r="BU93" i="1" a="1"/>
  <c r="BU91" i="1" a="1"/>
  <c r="BX92" i="1" a="1"/>
  <c r="BT151" i="26" a="1"/>
  <c r="BR91" i="1" a="1"/>
  <c r="BU92" i="1" a="1"/>
  <c r="BS93" i="1" a="1"/>
  <c r="CG152" i="26" a="1"/>
  <c r="BX91" i="1" a="1"/>
  <c r="CD152" i="26" a="1"/>
  <c r="BZ93" i="1" a="1"/>
  <c r="CR151" i="26" l="1"/>
  <c r="CD153" i="26"/>
  <c r="BS153" i="26"/>
  <c r="BY152" i="26"/>
  <c r="CE151" i="26"/>
  <c r="BT151" i="26"/>
  <c r="BS152" i="26"/>
  <c r="CB152" i="26"/>
  <c r="BZ151" i="26"/>
  <c r="BU151" i="26"/>
  <c r="BR153" i="26"/>
  <c r="CG153" i="26"/>
  <c r="BV152" i="26"/>
  <c r="AE155" i="26"/>
  <c r="AG155" i="26"/>
  <c r="AP155" i="26"/>
  <c r="BZ153" i="26"/>
  <c r="BP153" i="26"/>
  <c r="BQ153" i="26"/>
  <c r="BV153" i="26"/>
  <c r="BQ151" i="26"/>
  <c r="BP151" i="26"/>
  <c r="CB151" i="26"/>
  <c r="AF155" i="26"/>
  <c r="CF151" i="26"/>
  <c r="CA151" i="26"/>
  <c r="BT152" i="26"/>
  <c r="CC152" i="26"/>
  <c r="BV151" i="26"/>
  <c r="CB153" i="26"/>
  <c r="BW152" i="26"/>
  <c r="BZ152" i="26"/>
  <c r="AI155" i="26"/>
  <c r="AJ155" i="26"/>
  <c r="Z155" i="26"/>
  <c r="CD151" i="26"/>
  <c r="CF152" i="26"/>
  <c r="CG151" i="26"/>
  <c r="BX153" i="26"/>
  <c r="BW153" i="26"/>
  <c r="BQ152" i="26"/>
  <c r="AM155" i="26"/>
  <c r="AN155" i="26"/>
  <c r="AD155" i="26"/>
  <c r="BP152" i="26"/>
  <c r="CA153" i="26"/>
  <c r="BX151" i="26"/>
  <c r="BU152" i="26"/>
  <c r="BR152" i="26"/>
  <c r="CG152" i="26"/>
  <c r="BU153" i="26"/>
  <c r="CE152" i="26"/>
  <c r="BW151" i="26"/>
  <c r="AQ155" i="26"/>
  <c r="AH155" i="26"/>
  <c r="BR151" i="26"/>
  <c r="BS151" i="26"/>
  <c r="CC153" i="26"/>
  <c r="CA152" i="26"/>
  <c r="CE153" i="26"/>
  <c r="AK155" i="26"/>
  <c r="BX152" i="26"/>
  <c r="AB155" i="26"/>
  <c r="AO155" i="26"/>
  <c r="BT153" i="26"/>
  <c r="CF153" i="26"/>
  <c r="CD152" i="26"/>
  <c r="AA155" i="26"/>
  <c r="AC155" i="26"/>
  <c r="AL155" i="26"/>
  <c r="BY153" i="26"/>
  <c r="BY151" i="26"/>
  <c r="CC151" i="26"/>
  <c r="W157" i="26"/>
  <c r="AR156" i="26"/>
  <c r="AS156" i="26" s="1"/>
  <c r="BN156" i="26"/>
  <c r="CO154" i="26"/>
  <c r="CG91" i="1"/>
  <c r="CR91" i="1"/>
  <c r="BP91" i="1"/>
  <c r="BS92" i="1"/>
  <c r="CG92" i="1"/>
  <c r="BV92" i="1"/>
  <c r="BR91" i="1"/>
  <c r="BU91" i="1"/>
  <c r="BY92" i="1"/>
  <c r="BZ92" i="1"/>
  <c r="CB92" i="1"/>
  <c r="BP92" i="1"/>
  <c r="CF91" i="1"/>
  <c r="BQ92" i="1"/>
  <c r="CE92" i="1"/>
  <c r="BT91" i="1"/>
  <c r="BW92" i="1"/>
  <c r="CC91" i="1"/>
  <c r="BR93" i="1"/>
  <c r="BZ93" i="1"/>
  <c r="CE91" i="1"/>
  <c r="Z95" i="1"/>
  <c r="AL95" i="1"/>
  <c r="AN95" i="1"/>
  <c r="AI95" i="1"/>
  <c r="AG95" i="1"/>
  <c r="AM95" i="1"/>
  <c r="AE95" i="1"/>
  <c r="AC95" i="1"/>
  <c r="AA95" i="1"/>
  <c r="AB95" i="1"/>
  <c r="AH95" i="1"/>
  <c r="AD95" i="1"/>
  <c r="AP95" i="1"/>
  <c r="AF95" i="1"/>
  <c r="AJ95" i="1"/>
  <c r="AQ95" i="1"/>
  <c r="AK95" i="1"/>
  <c r="AO95" i="1"/>
  <c r="BX91" i="1"/>
  <c r="BV93" i="1"/>
  <c r="BX92" i="1"/>
  <c r="BU92" i="1"/>
  <c r="BV91" i="1"/>
  <c r="CA91" i="1"/>
  <c r="CF92" i="1"/>
  <c r="BU93" i="1"/>
  <c r="CC92" i="1"/>
  <c r="BS93" i="1"/>
  <c r="BS91" i="1"/>
  <c r="CG93" i="1"/>
  <c r="CF93" i="1"/>
  <c r="BW91" i="1"/>
  <c r="BP93" i="1"/>
  <c r="CC93" i="1"/>
  <c r="BT93" i="1"/>
  <c r="BR92" i="1"/>
  <c r="BT92" i="1"/>
  <c r="BQ93" i="1"/>
  <c r="BW93" i="1"/>
  <c r="BX93" i="1"/>
  <c r="CD93" i="1"/>
  <c r="CB93" i="1"/>
  <c r="BQ91" i="1"/>
  <c r="BY91" i="1"/>
  <c r="CA92" i="1"/>
  <c r="CD91" i="1"/>
  <c r="BY93" i="1"/>
  <c r="CD92" i="1"/>
  <c r="CE93" i="1"/>
  <c r="CB91" i="1"/>
  <c r="BZ91" i="1"/>
  <c r="CA93" i="1"/>
  <c r="BN95" i="1"/>
  <c r="AR95" i="1"/>
  <c r="AS95" i="1" s="1"/>
  <c r="W96" i="1"/>
  <c r="AS94" i="1"/>
  <c r="CI94" i="1" s="1"/>
  <c r="CH94" i="1"/>
  <c r="AO156" i="26" a="1"/>
  <c r="AQ96" i="1" a="1"/>
  <c r="AC96" i="1" a="1"/>
  <c r="AA96" i="1" a="1"/>
  <c r="AF96" i="1" a="1"/>
  <c r="AJ96" i="1" a="1"/>
  <c r="AM96" i="1" a="1"/>
  <c r="AP96" i="1" a="1"/>
  <c r="AJ156" i="26" a="1"/>
  <c r="AA156" i="26" a="1"/>
  <c r="AI96" i="1" a="1"/>
  <c r="AB156" i="26" a="1"/>
  <c r="AE156" i="26" a="1"/>
  <c r="AC156" i="26" a="1"/>
  <c r="AG156" i="26" a="1"/>
  <c r="AQ156" i="26" a="1"/>
  <c r="AB96" i="1" a="1"/>
  <c r="AI156" i="26" a="1"/>
  <c r="AL96" i="1" a="1"/>
  <c r="AN96" i="1" a="1"/>
  <c r="AL156" i="26" a="1"/>
  <c r="AO96" i="1" a="1"/>
  <c r="AK96" i="1" a="1"/>
  <c r="Z96" i="1" a="1"/>
  <c r="AM156" i="26" a="1"/>
  <c r="AG96" i="1" a="1"/>
  <c r="AN156" i="26" a="1"/>
  <c r="AH156" i="26" a="1"/>
  <c r="AK156" i="26" a="1"/>
  <c r="AD156" i="26" a="1"/>
  <c r="AH96" i="1" a="1"/>
  <c r="AP156" i="26" a="1"/>
  <c r="AF156" i="26" a="1"/>
  <c r="AE96" i="1" a="1"/>
  <c r="AD96" i="1" a="1"/>
  <c r="Z156" i="26" a="1"/>
  <c r="CL151" i="26" l="1"/>
  <c r="CM151" i="26" s="1"/>
  <c r="AL156" i="26"/>
  <c r="AK156" i="26"/>
  <c r="AI156" i="26"/>
  <c r="AB156" i="26"/>
  <c r="AO156" i="26"/>
  <c r="AC156" i="26"/>
  <c r="AP156" i="26"/>
  <c r="AG156" i="26"/>
  <c r="AF156" i="26"/>
  <c r="Z156" i="26"/>
  <c r="AA156" i="26"/>
  <c r="AJ156" i="26"/>
  <c r="AD156" i="26"/>
  <c r="AM156" i="26"/>
  <c r="AQ156" i="26"/>
  <c r="AE156" i="26"/>
  <c r="AN156" i="26"/>
  <c r="AH156" i="26"/>
  <c r="AR157" i="26"/>
  <c r="W158" i="26"/>
  <c r="BN157" i="26"/>
  <c r="CL91" i="1"/>
  <c r="CM91" i="1" s="1"/>
  <c r="AH96" i="1"/>
  <c r="AE96" i="1"/>
  <c r="AB96" i="1"/>
  <c r="AC96" i="1"/>
  <c r="AA96" i="1"/>
  <c r="AD96" i="1"/>
  <c r="AK96" i="1"/>
  <c r="AJ96" i="1"/>
  <c r="AM96" i="1"/>
  <c r="AO96" i="1"/>
  <c r="AQ96" i="1"/>
  <c r="AG96" i="1"/>
  <c r="Z96" i="1"/>
  <c r="AI96" i="1"/>
  <c r="AN96" i="1"/>
  <c r="AF96" i="1"/>
  <c r="AP96" i="1"/>
  <c r="AL96" i="1"/>
  <c r="CO94" i="1"/>
  <c r="AR96" i="1"/>
  <c r="AS96" i="1" s="1"/>
  <c r="BN96" i="1"/>
  <c r="W97" i="1"/>
  <c r="AH97" i="1" a="1"/>
  <c r="AO97" i="1" a="1"/>
  <c r="AJ97" i="1" a="1"/>
  <c r="AQ97" i="1" a="1"/>
  <c r="AN157" i="26" a="1"/>
  <c r="AQ157" i="26" a="1"/>
  <c r="AF157" i="26" a="1"/>
  <c r="AE97" i="1" a="1"/>
  <c r="AF97" i="1" a="1"/>
  <c r="AL157" i="26" a="1"/>
  <c r="AG97" i="1" a="1"/>
  <c r="AI157" i="26" a="1"/>
  <c r="AH157" i="26" a="1"/>
  <c r="AK97" i="1" a="1"/>
  <c r="AD157" i="26" a="1"/>
  <c r="AG157" i="26" a="1"/>
  <c r="Z157" i="26" a="1"/>
  <c r="AL97" i="1" a="1"/>
  <c r="AN97" i="1" a="1"/>
  <c r="AM157" i="26" a="1"/>
  <c r="AB157" i="26" a="1"/>
  <c r="AP157" i="26" a="1"/>
  <c r="AA97" i="1" a="1"/>
  <c r="AJ157" i="26" a="1"/>
  <c r="AK157" i="26" a="1"/>
  <c r="AE157" i="26" a="1"/>
  <c r="AI97" i="1" a="1"/>
  <c r="AB97" i="1" a="1"/>
  <c r="AC157" i="26" a="1"/>
  <c r="AM97" i="1" a="1"/>
  <c r="AD97" i="1" a="1"/>
  <c r="AA157" i="26" a="1"/>
  <c r="AP97" i="1" a="1"/>
  <c r="AO157" i="26" a="1"/>
  <c r="AC97" i="1" a="1"/>
  <c r="Z97" i="1" a="1"/>
  <c r="BM156" i="26" l="1"/>
  <c r="BL156" i="26"/>
  <c r="BB155" i="26"/>
  <c r="BG155" i="26"/>
  <c r="BJ154" i="26"/>
  <c r="BD155" i="26"/>
  <c r="AX155" i="26"/>
  <c r="BJ155" i="26"/>
  <c r="AL157" i="26"/>
  <c r="AK157" i="26"/>
  <c r="AF157" i="26"/>
  <c r="AE157" i="26"/>
  <c r="AJ157" i="26"/>
  <c r="AB157" i="26"/>
  <c r="AI157" i="26"/>
  <c r="AN157" i="26"/>
  <c r="AP157" i="26"/>
  <c r="AO157" i="26"/>
  <c r="Z157" i="26"/>
  <c r="AM157" i="26"/>
  <c r="AA157" i="26"/>
  <c r="AD157" i="26"/>
  <c r="AQ157" i="26"/>
  <c r="AC157" i="26"/>
  <c r="AH157" i="26"/>
  <c r="AG157" i="26"/>
  <c r="BN158" i="26"/>
  <c r="W159" i="26"/>
  <c r="AR158" i="26"/>
  <c r="AS158" i="26" s="1"/>
  <c r="BC155" i="26"/>
  <c r="CQ154" i="26"/>
  <c r="BA156" i="26"/>
  <c r="BC156" i="26"/>
  <c r="BF155" i="26"/>
  <c r="AY155" i="26"/>
  <c r="AV154" i="26"/>
  <c r="BI156" i="26"/>
  <c r="AY156" i="26"/>
  <c r="BI155" i="26"/>
  <c r="BA154" i="26"/>
  <c r="AZ155" i="26"/>
  <c r="AW154" i="26"/>
  <c r="BL155" i="26"/>
  <c r="AZ156" i="26"/>
  <c r="BK156" i="26"/>
  <c r="BI154" i="26"/>
  <c r="AZ154" i="26"/>
  <c r="BM154" i="26"/>
  <c r="AW155" i="26"/>
  <c r="BK154" i="26"/>
  <c r="BK155" i="26"/>
  <c r="BF156" i="26"/>
  <c r="AX156" i="26"/>
  <c r="BG154" i="26"/>
  <c r="BE155" i="26"/>
  <c r="AY154" i="26"/>
  <c r="AS157" i="26"/>
  <c r="CI157" i="26" s="1"/>
  <c r="CH157" i="26"/>
  <c r="BB154" i="26"/>
  <c r="BH154" i="26"/>
  <c r="BD154" i="26"/>
  <c r="AW156" i="26"/>
  <c r="BE156" i="26"/>
  <c r="BC154" i="26"/>
  <c r="CP154" i="26"/>
  <c r="AX154" i="26"/>
  <c r="BA155" i="26"/>
  <c r="BD156" i="26"/>
  <c r="AV156" i="26"/>
  <c r="BL154" i="26"/>
  <c r="BF154" i="26"/>
  <c r="BG156" i="26"/>
  <c r="BM155" i="26"/>
  <c r="AV155" i="26"/>
  <c r="BE154" i="26"/>
  <c r="BH155" i="26"/>
  <c r="BJ156" i="26"/>
  <c r="BB156" i="26"/>
  <c r="BH156" i="26"/>
  <c r="AX94" i="1"/>
  <c r="AZ94" i="1"/>
  <c r="BI95" i="1"/>
  <c r="BA95" i="1"/>
  <c r="BJ94" i="1"/>
  <c r="AZ95" i="1"/>
  <c r="BM95" i="1"/>
  <c r="AY95" i="1"/>
  <c r="BC95" i="1"/>
  <c r="CQ94" i="1"/>
  <c r="BC94" i="1"/>
  <c r="AY94" i="1"/>
  <c r="BL95" i="1"/>
  <c r="BF94" i="1"/>
  <c r="BA94" i="1"/>
  <c r="BK95" i="1"/>
  <c r="BD94" i="1"/>
  <c r="AV94" i="1"/>
  <c r="BH95" i="1"/>
  <c r="AX95" i="1"/>
  <c r="BD95" i="1"/>
  <c r="BB94" i="1"/>
  <c r="AD97" i="1"/>
  <c r="AQ97" i="1"/>
  <c r="AH97" i="1"/>
  <c r="AF97" i="1"/>
  <c r="AI97" i="1"/>
  <c r="Z97" i="1"/>
  <c r="AL97" i="1"/>
  <c r="AM97" i="1"/>
  <c r="AC97" i="1"/>
  <c r="AE97" i="1"/>
  <c r="AJ97" i="1"/>
  <c r="AG97" i="1"/>
  <c r="AA97" i="1"/>
  <c r="AP97" i="1"/>
  <c r="AK97" i="1"/>
  <c r="AN97" i="1"/>
  <c r="AB97" i="1"/>
  <c r="AO97" i="1"/>
  <c r="BB96" i="1"/>
  <c r="BF96" i="1"/>
  <c r="BJ96" i="1"/>
  <c r="BG96" i="1"/>
  <c r="BE96" i="1"/>
  <c r="AZ96" i="1"/>
  <c r="BJ95" i="1"/>
  <c r="AV96" i="1"/>
  <c r="BE94" i="1"/>
  <c r="BK94" i="1"/>
  <c r="BH94" i="1"/>
  <c r="BG94" i="1"/>
  <c r="BM94" i="1"/>
  <c r="AW94" i="1"/>
  <c r="AW96" i="1"/>
  <c r="BE95" i="1"/>
  <c r="BC96" i="1"/>
  <c r="AY96" i="1"/>
  <c r="BN97" i="1"/>
  <c r="AR97" i="1"/>
  <c r="W98" i="1"/>
  <c r="AV95" i="1"/>
  <c r="BL94" i="1"/>
  <c r="BM96" i="1"/>
  <c r="AX96" i="1"/>
  <c r="BB95" i="1"/>
  <c r="BF95" i="1"/>
  <c r="AW95" i="1"/>
  <c r="BH96" i="1"/>
  <c r="BK96" i="1"/>
  <c r="BA96" i="1"/>
  <c r="BI94" i="1"/>
  <c r="CP94" i="1"/>
  <c r="BG95" i="1"/>
  <c r="BL96" i="1"/>
  <c r="BI96" i="1"/>
  <c r="BD96" i="1"/>
  <c r="AJ98" i="1" a="1"/>
  <c r="AO98" i="1" a="1"/>
  <c r="AM98" i="1" a="1"/>
  <c r="AI158" i="26" a="1"/>
  <c r="AQ98" i="1" a="1"/>
  <c r="CB154" i="26" a="1"/>
  <c r="AD98" i="1" a="1"/>
  <c r="BP156" i="26" a="1"/>
  <c r="BX95" i="1" a="1"/>
  <c r="AH98" i="1" a="1"/>
  <c r="AN158" i="26" a="1"/>
  <c r="BX155" i="26" a="1"/>
  <c r="AE158" i="26" a="1"/>
  <c r="CD96" i="1" a="1"/>
  <c r="AM158" i="26" a="1"/>
  <c r="Z98" i="1" a="1"/>
  <c r="BV154" i="26" a="1"/>
  <c r="CA156" i="26" a="1"/>
  <c r="CD156" i="26" a="1"/>
  <c r="BV94" i="1" a="1"/>
  <c r="AJ158" i="26" a="1"/>
  <c r="BQ154" i="26" a="1"/>
  <c r="CF96" i="1" a="1"/>
  <c r="BT96" i="1" a="1"/>
  <c r="AF98" i="1" a="1"/>
  <c r="BY96" i="1" a="1"/>
  <c r="BT155" i="26" a="1"/>
  <c r="AK158" i="26" a="1"/>
  <c r="BU95" i="1" a="1"/>
  <c r="BZ94" i="1" a="1"/>
  <c r="CD94" i="1" a="1"/>
  <c r="CB155" i="26" a="1"/>
  <c r="CF155" i="26" a="1"/>
  <c r="CE96" i="1" a="1"/>
  <c r="AB98" i="1" a="1"/>
  <c r="CA96" i="1" a="1"/>
  <c r="BR154" i="26" a="1"/>
  <c r="CF95" i="1" a="1"/>
  <c r="BS156" i="26" a="1"/>
  <c r="AL98" i="1" a="1"/>
  <c r="BS95" i="1" a="1"/>
  <c r="BU96" i="1" a="1"/>
  <c r="AH158" i="26" a="1"/>
  <c r="BQ155" i="26" a="1"/>
  <c r="BV156" i="26" a="1"/>
  <c r="BX156" i="26" a="1"/>
  <c r="CG156" i="26" a="1"/>
  <c r="AL158" i="26" a="1"/>
  <c r="AF158" i="26" a="1"/>
  <c r="CB96" i="1" a="1"/>
  <c r="AP98" i="1" a="1"/>
  <c r="AK98" i="1" a="1"/>
  <c r="CA95" i="1" a="1"/>
  <c r="CA154" i="26" a="1"/>
  <c r="AG158" i="26" a="1"/>
  <c r="AG98" i="1" a="1"/>
  <c r="AB158" i="26" a="1"/>
  <c r="BS94" i="1" a="1"/>
  <c r="BX154" i="26" a="1"/>
  <c r="AO158" i="26" a="1"/>
  <c r="CG155" i="26" a="1"/>
  <c r="BP94" i="1" a="1"/>
  <c r="CD154" i="26" a="1"/>
  <c r="AC158" i="26" a="1"/>
  <c r="CB95" i="1" a="1"/>
  <c r="CC95" i="1" a="1"/>
  <c r="AI98" i="1" a="1"/>
  <c r="BP95" i="1" a="1"/>
  <c r="BQ94" i="1" a="1"/>
  <c r="CA155" i="26" a="1"/>
  <c r="CG94" i="1" a="1"/>
  <c r="CF156" i="26" a="1"/>
  <c r="AP158" i="26" a="1"/>
  <c r="BT95" i="1" a="1"/>
  <c r="CE154" i="26" a="1"/>
  <c r="AC98" i="1" a="1"/>
  <c r="BT156" i="26" a="1"/>
  <c r="CE156" i="26" a="1"/>
  <c r="AA158" i="26" a="1"/>
  <c r="CF94" i="1" a="1"/>
  <c r="BR155" i="26" a="1"/>
  <c r="BS155" i="26" a="1"/>
  <c r="AQ158" i="26" a="1"/>
  <c r="BV155" i="26" a="1"/>
  <c r="CC156" i="26" a="1"/>
  <c r="BZ96" i="1" a="1"/>
  <c r="AA98" i="1" a="1"/>
  <c r="Z158" i="26" a="1"/>
  <c r="CE94" i="1" a="1"/>
  <c r="BW156" i="26" a="1"/>
  <c r="BS96" i="1" a="1"/>
  <c r="BZ156" i="26" a="1"/>
  <c r="CE155" i="26" a="1"/>
  <c r="BR156" i="26" a="1"/>
  <c r="BV95" i="1" a="1"/>
  <c r="BW94" i="1" a="1"/>
  <c r="BY154" i="26" a="1"/>
  <c r="BP155" i="26" a="1"/>
  <c r="BP154" i="26" a="1"/>
  <c r="AN98" i="1" a="1"/>
  <c r="AE98" i="1" a="1"/>
  <c r="CB94" i="1" a="1"/>
  <c r="BX96" i="1" a="1"/>
  <c r="AD158" i="26" a="1"/>
  <c r="BZ155" i="26" a="1"/>
  <c r="CC154" i="26" a="1"/>
  <c r="BZ95" i="1" a="1"/>
  <c r="BT94" i="1" a="1"/>
  <c r="BU156" i="26" a="1"/>
  <c r="BU155" i="26" a="1"/>
  <c r="CA94" i="1" a="1"/>
  <c r="BQ95" i="1" a="1"/>
  <c r="CC96" i="1" a="1"/>
  <c r="BQ156" i="26" a="1"/>
  <c r="CD95" i="1" a="1"/>
  <c r="BT154" i="26" a="1"/>
  <c r="CB156" i="26" a="1"/>
  <c r="BY95" i="1" a="1"/>
  <c r="CG154" i="26" a="1"/>
  <c r="BX94" i="1" a="1"/>
  <c r="BW96" i="1" a="1"/>
  <c r="BR95" i="1" a="1"/>
  <c r="CF154" i="26" a="1"/>
  <c r="BQ96" i="1" a="1"/>
  <c r="BY156" i="26" a="1"/>
  <c r="CG96" i="1" a="1"/>
  <c r="BS154" i="26" a="1"/>
  <c r="BV96" i="1" a="1"/>
  <c r="BU94" i="1" a="1"/>
  <c r="CC155" i="26" a="1"/>
  <c r="BZ154" i="26" a="1"/>
  <c r="CE95" i="1" a="1"/>
  <c r="CC94" i="1" a="1"/>
  <c r="CD155" i="26" a="1"/>
  <c r="BW154" i="26" a="1"/>
  <c r="BR94" i="1" a="1"/>
  <c r="BY94" i="1" a="1"/>
  <c r="BR96" i="1" a="1"/>
  <c r="BW155" i="26" a="1"/>
  <c r="CG95" i="1" a="1"/>
  <c r="BY155" i="26" a="1"/>
  <c r="BP96" i="1" a="1"/>
  <c r="BU154" i="26" a="1"/>
  <c r="BW95" i="1" a="1"/>
  <c r="CG156" i="26" l="1"/>
  <c r="CF156" i="26"/>
  <c r="BV155" i="26"/>
  <c r="CA155" i="26"/>
  <c r="CD154" i="26"/>
  <c r="CD155" i="26"/>
  <c r="BR155" i="26"/>
  <c r="BX155" i="26"/>
  <c r="CB155" i="26"/>
  <c r="BX156" i="26"/>
  <c r="CB154" i="26"/>
  <c r="CA154" i="26"/>
  <c r="CC154" i="26"/>
  <c r="BS156" i="26"/>
  <c r="BW155" i="26"/>
  <c r="AK158" i="26"/>
  <c r="AA158" i="26"/>
  <c r="BY154" i="26"/>
  <c r="BU155" i="26"/>
  <c r="BV154" i="26"/>
  <c r="BR156" i="26"/>
  <c r="CE156" i="26"/>
  <c r="CC156" i="26"/>
  <c r="AB158" i="26"/>
  <c r="AO158" i="26"/>
  <c r="AE158" i="26"/>
  <c r="BP155" i="26"/>
  <c r="BR154" i="26"/>
  <c r="BZ156" i="26"/>
  <c r="BT156" i="26"/>
  <c r="BP154" i="26"/>
  <c r="AF158" i="26"/>
  <c r="AI158" i="26"/>
  <c r="CG155" i="26"/>
  <c r="CE155" i="26"/>
  <c r="CF155" i="26"/>
  <c r="BS155" i="26"/>
  <c r="AJ158" i="26"/>
  <c r="Z158" i="26"/>
  <c r="AM158" i="26"/>
  <c r="CA156" i="26"/>
  <c r="BW154" i="26"/>
  <c r="CE154" i="26"/>
  <c r="BQ154" i="26"/>
  <c r="BZ155" i="26"/>
  <c r="AN158" i="26"/>
  <c r="AD158" i="26"/>
  <c r="AQ158" i="26"/>
  <c r="CB156" i="26"/>
  <c r="BZ154" i="26"/>
  <c r="BY156" i="26"/>
  <c r="BQ155" i="26"/>
  <c r="BT155" i="26"/>
  <c r="BW156" i="26"/>
  <c r="AH158" i="26"/>
  <c r="BV156" i="26"/>
  <c r="CF154" i="26"/>
  <c r="BQ156" i="26"/>
  <c r="BS154" i="26"/>
  <c r="CG154" i="26"/>
  <c r="BU154" i="26"/>
  <c r="BU156" i="26"/>
  <c r="AC158" i="26"/>
  <c r="AL158" i="26"/>
  <c r="CD156" i="26"/>
  <c r="BP156" i="26"/>
  <c r="BX154" i="26"/>
  <c r="BY155" i="26"/>
  <c r="BT154" i="26"/>
  <c r="CC155" i="26"/>
  <c r="AG158" i="26"/>
  <c r="AP158" i="26"/>
  <c r="CO157" i="26"/>
  <c r="W160" i="26"/>
  <c r="AR159" i="26"/>
  <c r="AS159" i="26" s="1"/>
  <c r="BN159" i="26"/>
  <c r="CR154" i="26"/>
  <c r="CR94" i="1"/>
  <c r="BR94" i="1"/>
  <c r="CC95" i="1"/>
  <c r="BT94" i="1"/>
  <c r="BU95" i="1"/>
  <c r="BT95" i="1"/>
  <c r="CD94" i="1"/>
  <c r="CF95" i="1"/>
  <c r="BS94" i="1"/>
  <c r="BW94" i="1"/>
  <c r="BX94" i="1"/>
  <c r="BW95" i="1"/>
  <c r="BZ94" i="1"/>
  <c r="CE95" i="1"/>
  <c r="BS95" i="1"/>
  <c r="BU94" i="1"/>
  <c r="CG95" i="1"/>
  <c r="BV94" i="1"/>
  <c r="BX95" i="1"/>
  <c r="BR95" i="1"/>
  <c r="CB95" i="1"/>
  <c r="BP94" i="1"/>
  <c r="BY95" i="1"/>
  <c r="BP96" i="1"/>
  <c r="BV96" i="1"/>
  <c r="CC94" i="1"/>
  <c r="BQ96" i="1"/>
  <c r="CD95" i="1"/>
  <c r="BU96" i="1"/>
  <c r="BP95" i="1"/>
  <c r="BQ94" i="1"/>
  <c r="BX96" i="1"/>
  <c r="CB96" i="1"/>
  <c r="AO98" i="1"/>
  <c r="AD98" i="1"/>
  <c r="AK98" i="1"/>
  <c r="AF98" i="1"/>
  <c r="AI98" i="1"/>
  <c r="Z98" i="1"/>
  <c r="AA98" i="1"/>
  <c r="AP98" i="1"/>
  <c r="AN98" i="1"/>
  <c r="AQ98" i="1"/>
  <c r="AC98" i="1"/>
  <c r="AE98" i="1"/>
  <c r="AB98" i="1"/>
  <c r="AG98" i="1"/>
  <c r="AH98" i="1"/>
  <c r="AJ98" i="1"/>
  <c r="AM98" i="1"/>
  <c r="AL98" i="1"/>
  <c r="CG94" i="1"/>
  <c r="BT96" i="1"/>
  <c r="CE96" i="1"/>
  <c r="BQ95" i="1"/>
  <c r="CA94" i="1"/>
  <c r="BY96" i="1"/>
  <c r="CF94" i="1"/>
  <c r="CF96" i="1"/>
  <c r="BZ95" i="1"/>
  <c r="CB94" i="1"/>
  <c r="CA96" i="1"/>
  <c r="CC96" i="1"/>
  <c r="CA95" i="1"/>
  <c r="BV95" i="1"/>
  <c r="BS96" i="1"/>
  <c r="CE94" i="1"/>
  <c r="CD96" i="1"/>
  <c r="CG96" i="1"/>
  <c r="BR96" i="1"/>
  <c r="BW96" i="1"/>
  <c r="BY94" i="1"/>
  <c r="BZ96" i="1"/>
  <c r="AR98" i="1"/>
  <c r="AS98" i="1" s="1"/>
  <c r="BN98" i="1"/>
  <c r="W99" i="1"/>
  <c r="AS97" i="1"/>
  <c r="CI97" i="1" s="1"/>
  <c r="CH97" i="1"/>
  <c r="Z99" i="1" a="1"/>
  <c r="AM159" i="26" a="1"/>
  <c r="AH159" i="26" a="1"/>
  <c r="AE159" i="26" a="1"/>
  <c r="AJ159" i="26" a="1"/>
  <c r="AE99" i="1" a="1"/>
  <c r="AC99" i="1" a="1"/>
  <c r="AD99" i="1" a="1"/>
  <c r="AB159" i="26" a="1"/>
  <c r="AF99" i="1" a="1"/>
  <c r="AM99" i="1" a="1"/>
  <c r="AP99" i="1" a="1"/>
  <c r="AL159" i="26" a="1"/>
  <c r="AP159" i="26" a="1"/>
  <c r="AF159" i="26" a="1"/>
  <c r="AO99" i="1" a="1"/>
  <c r="AN99" i="1" a="1"/>
  <c r="AA159" i="26" a="1"/>
  <c r="AI159" i="26" a="1"/>
  <c r="AB99" i="1" a="1"/>
  <c r="AH99" i="1" a="1"/>
  <c r="Z159" i="26" a="1"/>
  <c r="AK159" i="26" a="1"/>
  <c r="AN159" i="26" a="1"/>
  <c r="AI99" i="1" a="1"/>
  <c r="AQ159" i="26" a="1"/>
  <c r="AO159" i="26" a="1"/>
  <c r="AC159" i="26" a="1"/>
  <c r="AD159" i="26" a="1"/>
  <c r="AK99" i="1" a="1"/>
  <c r="AJ99" i="1" a="1"/>
  <c r="AG159" i="26" a="1"/>
  <c r="AG99" i="1" a="1"/>
  <c r="AL99" i="1" a="1"/>
  <c r="AA99" i="1" a="1"/>
  <c r="AQ99" i="1" a="1"/>
  <c r="AE159" i="26" l="1"/>
  <c r="AF159" i="26"/>
  <c r="Z159" i="26"/>
  <c r="AG159" i="26"/>
  <c r="AI159" i="26"/>
  <c r="AJ159" i="26"/>
  <c r="AD159" i="26"/>
  <c r="AB159" i="26"/>
  <c r="AM159" i="26"/>
  <c r="AN159" i="26"/>
  <c r="AH159" i="26"/>
  <c r="AK159" i="26"/>
  <c r="AO159" i="26"/>
  <c r="AQ159" i="26"/>
  <c r="AL159" i="26"/>
  <c r="AA159" i="26"/>
  <c r="AC159" i="26"/>
  <c r="AP159" i="26"/>
  <c r="CL154" i="26"/>
  <c r="CM154" i="26" s="1"/>
  <c r="AR160" i="26"/>
  <c r="W161" i="26"/>
  <c r="BN160" i="26"/>
  <c r="CL94" i="1"/>
  <c r="CM94" i="1" s="1"/>
  <c r="AH99" i="1"/>
  <c r="AE99" i="1"/>
  <c r="AI99" i="1"/>
  <c r="AB99" i="1"/>
  <c r="AQ99" i="1"/>
  <c r="AK99" i="1"/>
  <c r="AM99" i="1"/>
  <c r="Z99" i="1"/>
  <c r="AL99" i="1"/>
  <c r="AF99" i="1"/>
  <c r="AD99" i="1"/>
  <c r="AJ99" i="1"/>
  <c r="AO99" i="1"/>
  <c r="AA99" i="1"/>
  <c r="AC99" i="1"/>
  <c r="AG99" i="1"/>
  <c r="AP99" i="1"/>
  <c r="AN99" i="1"/>
  <c r="CO97" i="1"/>
  <c r="BN99" i="1"/>
  <c r="AR99" i="1"/>
  <c r="AS99" i="1" s="1"/>
  <c r="W100" i="1"/>
  <c r="AN100" i="1" a="1"/>
  <c r="AG160" i="26" a="1"/>
  <c r="Z100" i="1" a="1"/>
  <c r="AQ100" i="1" a="1"/>
  <c r="AE160" i="26" a="1"/>
  <c r="AG100" i="1" a="1"/>
  <c r="AJ100" i="1" a="1"/>
  <c r="AB100" i="1" a="1"/>
  <c r="AL160" i="26" a="1"/>
  <c r="AI100" i="1" a="1"/>
  <c r="AM160" i="26" a="1"/>
  <c r="AF160" i="26" a="1"/>
  <c r="AH100" i="1" a="1"/>
  <c r="AA100" i="1" a="1"/>
  <c r="AD100" i="1" a="1"/>
  <c r="AK160" i="26" a="1"/>
  <c r="Z160" i="26" a="1"/>
  <c r="AP160" i="26" a="1"/>
  <c r="AN160" i="26" a="1"/>
  <c r="AC100" i="1" a="1"/>
  <c r="AO100" i="1" a="1"/>
  <c r="AB160" i="26" a="1"/>
  <c r="AQ160" i="26" a="1"/>
  <c r="AI160" i="26" a="1"/>
  <c r="AC160" i="26" a="1"/>
  <c r="AK100" i="1" a="1"/>
  <c r="AF100" i="1" a="1"/>
  <c r="AP100" i="1" a="1"/>
  <c r="AL100" i="1" a="1"/>
  <c r="AJ160" i="26" a="1"/>
  <c r="AA160" i="26" a="1"/>
  <c r="AH160" i="26" a="1"/>
  <c r="AD160" i="26" a="1"/>
  <c r="AM100" i="1" a="1"/>
  <c r="AE100" i="1" a="1"/>
  <c r="AO160" i="26" a="1"/>
  <c r="BK157" i="26" l="1"/>
  <c r="BM158" i="26"/>
  <c r="AW159" i="26"/>
  <c r="AY157" i="26"/>
  <c r="BD157" i="26"/>
  <c r="BE158" i="26"/>
  <c r="AW157" i="26"/>
  <c r="BE157" i="26"/>
  <c r="AV157" i="26"/>
  <c r="AZ158" i="26"/>
  <c r="BF158" i="26"/>
  <c r="AW158" i="26"/>
  <c r="BC158" i="26"/>
  <c r="BK158" i="26"/>
  <c r="BH158" i="26"/>
  <c r="BL158" i="26"/>
  <c r="BA158" i="26"/>
  <c r="BB157" i="26"/>
  <c r="BA157" i="26"/>
  <c r="BH159" i="26"/>
  <c r="BG158" i="26"/>
  <c r="AZ157" i="26"/>
  <c r="AX158" i="26"/>
  <c r="BH157" i="26"/>
  <c r="BC157" i="26"/>
  <c r="BL157" i="26"/>
  <c r="BJ158" i="26"/>
  <c r="AX157" i="26"/>
  <c r="CP157" i="26"/>
  <c r="AV158" i="26"/>
  <c r="BD158" i="26"/>
  <c r="AY158" i="26"/>
  <c r="BJ157" i="26"/>
  <c r="BG157" i="26"/>
  <c r="BM157" i="26"/>
  <c r="BI158" i="26"/>
  <c r="BF157" i="26"/>
  <c r="AE160" i="26"/>
  <c r="AJ160" i="26"/>
  <c r="AI160" i="26"/>
  <c r="AN160" i="26"/>
  <c r="AH160" i="26"/>
  <c r="AM160" i="26"/>
  <c r="AL160" i="26"/>
  <c r="AQ160" i="26"/>
  <c r="AC160" i="26"/>
  <c r="AP160" i="26"/>
  <c r="AG160" i="26"/>
  <c r="Z160" i="26"/>
  <c r="AK160" i="26"/>
  <c r="AD160" i="26"/>
  <c r="AB160" i="26"/>
  <c r="AO160" i="26"/>
  <c r="AA160" i="26"/>
  <c r="AF160" i="26"/>
  <c r="AX159" i="26"/>
  <c r="AZ159" i="26"/>
  <c r="CH160" i="26"/>
  <c r="AS160" i="26"/>
  <c r="CI160" i="26" s="1"/>
  <c r="BM159" i="26"/>
  <c r="BF159" i="26"/>
  <c r="BK159" i="26"/>
  <c r="BE159" i="26"/>
  <c r="BB158" i="26"/>
  <c r="BG159" i="26"/>
  <c r="BC159" i="26"/>
  <c r="BN161" i="26"/>
  <c r="W162" i="26"/>
  <c r="AR161" i="26"/>
  <c r="AS161" i="26" s="1"/>
  <c r="BI157" i="26"/>
  <c r="BD159" i="26"/>
  <c r="AV159" i="26"/>
  <c r="CQ157" i="26"/>
  <c r="BL159" i="26"/>
  <c r="BJ159" i="26"/>
  <c r="BB159" i="26"/>
  <c r="AY159" i="26"/>
  <c r="BI159" i="26"/>
  <c r="BA159" i="26"/>
  <c r="AW98" i="1"/>
  <c r="BI98" i="1"/>
  <c r="BA97" i="1"/>
  <c r="BK98" i="1"/>
  <c r="BC98" i="1"/>
  <c r="AW97" i="1"/>
  <c r="AY98" i="1"/>
  <c r="BM97" i="1"/>
  <c r="AV98" i="1"/>
  <c r="AV97" i="1"/>
  <c r="BM98" i="1"/>
  <c r="BJ97" i="1"/>
  <c r="BE97" i="1"/>
  <c r="BG98" i="1"/>
  <c r="BB97" i="1"/>
  <c r="BA98" i="1"/>
  <c r="CP97" i="1"/>
  <c r="BD98" i="1"/>
  <c r="AI100" i="1"/>
  <c r="AM100" i="1"/>
  <c r="AC100" i="1"/>
  <c r="AJ100" i="1"/>
  <c r="AL100" i="1"/>
  <c r="AD100" i="1"/>
  <c r="AK100" i="1"/>
  <c r="AB100" i="1"/>
  <c r="AA100" i="1"/>
  <c r="AG100" i="1"/>
  <c r="AN100" i="1"/>
  <c r="AP100" i="1"/>
  <c r="AH100" i="1"/>
  <c r="AO100" i="1"/>
  <c r="AE100" i="1"/>
  <c r="Z100" i="1"/>
  <c r="AF100" i="1"/>
  <c r="AQ100" i="1"/>
  <c r="BN100" i="1"/>
  <c r="AR100" i="1"/>
  <c r="W101" i="1"/>
  <c r="BC99" i="1"/>
  <c r="AV99" i="1"/>
  <c r="AX97" i="1"/>
  <c r="BK97" i="1"/>
  <c r="BH97" i="1"/>
  <c r="BI97" i="1"/>
  <c r="AZ97" i="1"/>
  <c r="BD97" i="1"/>
  <c r="BF97" i="1"/>
  <c r="BG97" i="1"/>
  <c r="AY97" i="1"/>
  <c r="AY99" i="1"/>
  <c r="BI99" i="1"/>
  <c r="AW99" i="1"/>
  <c r="BG99" i="1"/>
  <c r="BB98" i="1"/>
  <c r="BK99" i="1"/>
  <c r="BM99" i="1"/>
  <c r="BE98" i="1"/>
  <c r="BF99" i="1"/>
  <c r="AX99" i="1"/>
  <c r="BL98" i="1"/>
  <c r="BJ98" i="1"/>
  <c r="AX98" i="1"/>
  <c r="AZ99" i="1"/>
  <c r="BE99" i="1"/>
  <c r="BL97" i="1"/>
  <c r="BF98" i="1"/>
  <c r="BH98" i="1"/>
  <c r="BJ99" i="1"/>
  <c r="BB99" i="1"/>
  <c r="BA99" i="1"/>
  <c r="BC97" i="1"/>
  <c r="CQ97" i="1"/>
  <c r="AZ98" i="1"/>
  <c r="BL99" i="1"/>
  <c r="BH99" i="1"/>
  <c r="BD99" i="1"/>
  <c r="AF161" i="26" a="1"/>
  <c r="AD161" i="26" a="1"/>
  <c r="BP158" i="26" a="1"/>
  <c r="AQ101" i="1" a="1"/>
  <c r="AK161" i="26" a="1"/>
  <c r="CD97" i="1" a="1"/>
  <c r="AA101" i="1" a="1"/>
  <c r="BT158" i="26" a="1"/>
  <c r="BQ159" i="26" a="1"/>
  <c r="CE158" i="26" a="1"/>
  <c r="BX97" i="1" a="1"/>
  <c r="AN101" i="1" a="1"/>
  <c r="AH161" i="26" a="1"/>
  <c r="BQ99" i="1" a="1"/>
  <c r="AI101" i="1" a="1"/>
  <c r="CC159" i="26" a="1"/>
  <c r="AF101" i="1" a="1"/>
  <c r="CA158" i="26" a="1"/>
  <c r="AI161" i="26" a="1"/>
  <c r="BS98" i="1" a="1"/>
  <c r="BR157" i="26" a="1"/>
  <c r="BX158" i="26" a="1"/>
  <c r="CG98" i="1" a="1"/>
  <c r="BY99" i="1" a="1"/>
  <c r="BZ98" i="1" a="1"/>
  <c r="AJ161" i="26" a="1"/>
  <c r="BV157" i="26" a="1"/>
  <c r="CD157" i="26" a="1"/>
  <c r="CG158" i="26" a="1"/>
  <c r="AC101" i="1" a="1"/>
  <c r="AA161" i="26" a="1"/>
  <c r="BS97" i="1" a="1"/>
  <c r="CC99" i="1" a="1"/>
  <c r="CA157" i="26" a="1"/>
  <c r="AC161" i="26" a="1"/>
  <c r="CC98" i="1" a="1"/>
  <c r="BY98" i="1" a="1"/>
  <c r="CF159" i="26" a="1"/>
  <c r="CG157" i="26" a="1"/>
  <c r="BU157" i="26" a="1"/>
  <c r="BQ157" i="26" a="1"/>
  <c r="AH101" i="1" a="1"/>
  <c r="CE157" i="26" a="1"/>
  <c r="BS157" i="26" a="1"/>
  <c r="CF97" i="1" a="1"/>
  <c r="BR97" i="1" a="1"/>
  <c r="BV159" i="26" a="1"/>
  <c r="AO101" i="1" a="1"/>
  <c r="BY158" i="26" a="1"/>
  <c r="AQ161" i="26" a="1"/>
  <c r="CD158" i="26" a="1"/>
  <c r="AE161" i="26" a="1"/>
  <c r="AE101" i="1" a="1"/>
  <c r="BR98" i="1" a="1"/>
  <c r="BV97" i="1" a="1"/>
  <c r="BW159" i="26" a="1"/>
  <c r="CC158" i="26" a="1"/>
  <c r="BU99" i="1" a="1"/>
  <c r="CC97" i="1" a="1"/>
  <c r="AN161" i="26" a="1"/>
  <c r="AG101" i="1" a="1"/>
  <c r="BU97" i="1" a="1"/>
  <c r="BT159" i="26" a="1"/>
  <c r="Z161" i="26" a="1"/>
  <c r="CB159" i="26" a="1"/>
  <c r="AM161" i="26" a="1"/>
  <c r="CF157" i="26" a="1"/>
  <c r="AG161" i="26" a="1"/>
  <c r="AJ101" i="1" a="1"/>
  <c r="CD159" i="26" a="1"/>
  <c r="CG99" i="1" a="1"/>
  <c r="BU98" i="1" a="1"/>
  <c r="CF98" i="1" a="1"/>
  <c r="CB97" i="1" a="1"/>
  <c r="CG159" i="26" a="1"/>
  <c r="BX98" i="1" a="1"/>
  <c r="CF99" i="1" a="1"/>
  <c r="AD101" i="1" a="1"/>
  <c r="CA159" i="26" a="1"/>
  <c r="BP157" i="26" a="1"/>
  <c r="BZ158" i="26" a="1"/>
  <c r="CD99" i="1" a="1"/>
  <c r="AL101" i="1" a="1"/>
  <c r="BW98" i="1" a="1"/>
  <c r="BV98" i="1" a="1"/>
  <c r="Z101" i="1" a="1"/>
  <c r="BS99" i="1" a="1"/>
  <c r="CE97" i="1" a="1"/>
  <c r="BT97" i="1" a="1"/>
  <c r="BU159" i="26" a="1"/>
  <c r="BP97" i="1" a="1"/>
  <c r="CB99" i="1" a="1"/>
  <c r="BX99" i="1" a="1"/>
  <c r="BT157" i="26" a="1"/>
  <c r="AP161" i="26" a="1"/>
  <c r="AK101" i="1" a="1"/>
  <c r="CE98" i="1" a="1"/>
  <c r="AM101" i="1" a="1"/>
  <c r="BY97" i="1" a="1"/>
  <c r="BU158" i="26" a="1"/>
  <c r="AO161" i="26" a="1"/>
  <c r="BQ158" i="26" a="1"/>
  <c r="AL161" i="26" a="1"/>
  <c r="AB101" i="1" a="1"/>
  <c r="AP101" i="1" a="1"/>
  <c r="CC157" i="26" a="1"/>
  <c r="BT98" i="1" a="1"/>
  <c r="AB161" i="26" a="1"/>
  <c r="CA99" i="1" a="1"/>
  <c r="BW157" i="26" a="1"/>
  <c r="BV99" i="1" a="1"/>
  <c r="BR99" i="1" a="1"/>
  <c r="BQ97" i="1" a="1"/>
  <c r="CB98" i="1" a="1"/>
  <c r="BZ99" i="1" a="1"/>
  <c r="CE159" i="26" a="1"/>
  <c r="BZ157" i="26" a="1"/>
  <c r="CD98" i="1" a="1"/>
  <c r="BR158" i="26" a="1"/>
  <c r="CE99" i="1" a="1"/>
  <c r="BY157" i="26" a="1"/>
  <c r="BR159" i="26" a="1"/>
  <c r="BV158" i="26" a="1"/>
  <c r="BQ98" i="1" a="1"/>
  <c r="BW158" i="26" a="1"/>
  <c r="CB158" i="26" a="1"/>
  <c r="BZ97" i="1" a="1"/>
  <c r="CF158" i="26" a="1"/>
  <c r="BP159" i="26" a="1"/>
  <c r="BP98" i="1" a="1"/>
  <c r="BX157" i="26" a="1"/>
  <c r="BY159" i="26" a="1"/>
  <c r="BW99" i="1" a="1"/>
  <c r="BS158" i="26" a="1"/>
  <c r="BZ159" i="26" a="1"/>
  <c r="CA98" i="1" a="1"/>
  <c r="BX159" i="26" a="1"/>
  <c r="BT99" i="1" a="1"/>
  <c r="BS159" i="26" a="1"/>
  <c r="BW97" i="1" a="1"/>
  <c r="CB157" i="26" a="1"/>
  <c r="CG97" i="1" a="1"/>
  <c r="BP99" i="1" a="1"/>
  <c r="CA97" i="1" a="1"/>
  <c r="CR157" i="26" l="1"/>
  <c r="CE157" i="26"/>
  <c r="CG158" i="26"/>
  <c r="BQ159" i="26"/>
  <c r="BY158" i="26"/>
  <c r="BX157" i="26"/>
  <c r="BS157" i="26"/>
  <c r="CE158" i="26"/>
  <c r="BW158" i="26"/>
  <c r="BQ158" i="26"/>
  <c r="BZ158" i="26"/>
  <c r="BT158" i="26"/>
  <c r="BP157" i="26"/>
  <c r="BY157" i="26"/>
  <c r="CB158" i="26"/>
  <c r="BQ157" i="26"/>
  <c r="BU157" i="26"/>
  <c r="BV157" i="26"/>
  <c r="BU158" i="26"/>
  <c r="CF158" i="26"/>
  <c r="CD158" i="26"/>
  <c r="CF157" i="26"/>
  <c r="BW157" i="26"/>
  <c r="CB157" i="26"/>
  <c r="BR158" i="26"/>
  <c r="BT157" i="26"/>
  <c r="CA158" i="26"/>
  <c r="BR157" i="26"/>
  <c r="CB159" i="26"/>
  <c r="BZ157" i="26"/>
  <c r="CC158" i="26"/>
  <c r="CG157" i="26"/>
  <c r="CA157" i="26"/>
  <c r="CD157" i="26"/>
  <c r="BS158" i="26"/>
  <c r="BX158" i="26"/>
  <c r="BP158" i="26"/>
  <c r="BS159" i="26"/>
  <c r="AB161" i="26"/>
  <c r="AO161" i="26"/>
  <c r="AE161" i="26"/>
  <c r="BY159" i="26"/>
  <c r="BT159" i="26"/>
  <c r="AP161" i="26"/>
  <c r="BV159" i="26"/>
  <c r="AF161" i="26"/>
  <c r="AI161" i="26"/>
  <c r="CE159" i="26"/>
  <c r="BR159" i="26"/>
  <c r="BU159" i="26"/>
  <c r="CD159" i="26"/>
  <c r="AJ161" i="26"/>
  <c r="Z161" i="26"/>
  <c r="AM161" i="26"/>
  <c r="BZ159" i="26"/>
  <c r="AG161" i="26"/>
  <c r="CF159" i="26"/>
  <c r="AN161" i="26"/>
  <c r="AD161" i="26"/>
  <c r="AQ161" i="26"/>
  <c r="CG159" i="26"/>
  <c r="BX159" i="26"/>
  <c r="AH161" i="26"/>
  <c r="BP159" i="26"/>
  <c r="AC161" i="26"/>
  <c r="AL161" i="26"/>
  <c r="BW159" i="26"/>
  <c r="CA159" i="26"/>
  <c r="CC159" i="26"/>
  <c r="CC157" i="26"/>
  <c r="AK161" i="26"/>
  <c r="AA161" i="26"/>
  <c r="BV158" i="26"/>
  <c r="BN162" i="26"/>
  <c r="W163" i="26"/>
  <c r="AR162" i="26"/>
  <c r="AS162" i="26" s="1"/>
  <c r="CO160" i="26"/>
  <c r="BQ98" i="1"/>
  <c r="CC98" i="1"/>
  <c r="BP97" i="1"/>
  <c r="CG97" i="1"/>
  <c r="BS98" i="1"/>
  <c r="BQ97" i="1"/>
  <c r="BW98" i="1"/>
  <c r="CE98" i="1"/>
  <c r="BP98" i="1"/>
  <c r="BU97" i="1"/>
  <c r="CR97" i="1"/>
  <c r="BX98" i="1"/>
  <c r="BU98" i="1"/>
  <c r="BV97" i="1"/>
  <c r="CA98" i="1"/>
  <c r="BY97" i="1"/>
  <c r="CD97" i="1"/>
  <c r="CG98" i="1"/>
  <c r="CG99" i="1"/>
  <c r="CA97" i="1"/>
  <c r="BP99" i="1"/>
  <c r="BT99" i="1"/>
  <c r="BZ97" i="1"/>
  <c r="BW99" i="1"/>
  <c r="BW97" i="1"/>
  <c r="BR98" i="1"/>
  <c r="BV98" i="1"/>
  <c r="BX97" i="1"/>
  <c r="AK101" i="1"/>
  <c r="AL101" i="1"/>
  <c r="AH101" i="1"/>
  <c r="AJ101" i="1"/>
  <c r="Z101" i="1"/>
  <c r="AG101" i="1"/>
  <c r="AN101" i="1"/>
  <c r="AA101" i="1"/>
  <c r="AO101" i="1"/>
  <c r="AI101" i="1"/>
  <c r="AF101" i="1"/>
  <c r="AC101" i="1"/>
  <c r="AM101" i="1"/>
  <c r="AP101" i="1"/>
  <c r="AB101" i="1"/>
  <c r="AQ101" i="1"/>
  <c r="AD101" i="1"/>
  <c r="AE101" i="1"/>
  <c r="BY99" i="1"/>
  <c r="BV99" i="1"/>
  <c r="CD98" i="1"/>
  <c r="CA99" i="1"/>
  <c r="BT97" i="1"/>
  <c r="CD99" i="1"/>
  <c r="CF98" i="1"/>
  <c r="BQ99" i="1"/>
  <c r="CC97" i="1"/>
  <c r="BU99" i="1"/>
  <c r="CB99" i="1"/>
  <c r="CB98" i="1"/>
  <c r="BR99" i="1"/>
  <c r="CC99" i="1"/>
  <c r="CB97" i="1"/>
  <c r="CE99" i="1"/>
  <c r="CF99" i="1"/>
  <c r="BZ98" i="1"/>
  <c r="BZ99" i="1"/>
  <c r="BS99" i="1"/>
  <c r="CE97" i="1"/>
  <c r="BX99" i="1"/>
  <c r="BT98" i="1"/>
  <c r="CF97" i="1"/>
  <c r="BY98" i="1"/>
  <c r="BS97" i="1"/>
  <c r="BR97" i="1"/>
  <c r="BN101" i="1"/>
  <c r="AR101" i="1"/>
  <c r="AS101" i="1" s="1"/>
  <c r="W102" i="1"/>
  <c r="AS100" i="1"/>
  <c r="CI100" i="1" s="1"/>
  <c r="CH100" i="1"/>
  <c r="AF102" i="1" a="1"/>
  <c r="AJ162" i="26" a="1"/>
  <c r="Z162" i="26" a="1"/>
  <c r="AH102" i="1" a="1"/>
  <c r="AE162" i="26" a="1"/>
  <c r="AO162" i="26" a="1"/>
  <c r="AA102" i="1" a="1"/>
  <c r="AL102" i="1" a="1"/>
  <c r="AK102" i="1" a="1"/>
  <c r="AJ102" i="1" a="1"/>
  <c r="AA162" i="26" a="1"/>
  <c r="AL162" i="26" a="1"/>
  <c r="AE102" i="1" a="1"/>
  <c r="AP102" i="1" a="1"/>
  <c r="AD162" i="26" a="1"/>
  <c r="AM162" i="26" a="1"/>
  <c r="AN162" i="26" a="1"/>
  <c r="AB102" i="1" a="1"/>
  <c r="AI162" i="26" a="1"/>
  <c r="AG162" i="26" a="1"/>
  <c r="AM102" i="1" a="1"/>
  <c r="AQ102" i="1" a="1"/>
  <c r="Z102" i="1" a="1"/>
  <c r="AD102" i="1" a="1"/>
  <c r="AP162" i="26" a="1"/>
  <c r="AC162" i="26" a="1"/>
  <c r="AO102" i="1" a="1"/>
  <c r="AG102" i="1" a="1"/>
  <c r="AH162" i="26" a="1"/>
  <c r="AB162" i="26" a="1"/>
  <c r="AF162" i="26" a="1"/>
  <c r="AQ162" i="26" a="1"/>
  <c r="AK162" i="26" a="1"/>
  <c r="AI102" i="1" a="1"/>
  <c r="AN102" i="1" a="1"/>
  <c r="AC102" i="1" a="1"/>
  <c r="CL157" i="26" l="1"/>
  <c r="CM157" i="26" s="1"/>
  <c r="AC162" i="26"/>
  <c r="AP162" i="26"/>
  <c r="AG162" i="26"/>
  <c r="AK162" i="26"/>
  <c r="AA162" i="26"/>
  <c r="AB162" i="26"/>
  <c r="AO162" i="26"/>
  <c r="AE162" i="26"/>
  <c r="AL162" i="26"/>
  <c r="AF162" i="26"/>
  <c r="Z162" i="26"/>
  <c r="AI162" i="26"/>
  <c r="AJ162" i="26"/>
  <c r="AD162" i="26"/>
  <c r="AM162" i="26"/>
  <c r="AN162" i="26"/>
  <c r="AH162" i="26"/>
  <c r="AQ162" i="26"/>
  <c r="AR163" i="26"/>
  <c r="W164" i="26"/>
  <c r="BN163" i="26"/>
  <c r="CL97" i="1"/>
  <c r="CM97" i="1" s="1"/>
  <c r="AQ102" i="1"/>
  <c r="AK102" i="1"/>
  <c r="AN102" i="1"/>
  <c r="AJ102" i="1"/>
  <c r="AD102" i="1"/>
  <c r="Z102" i="1"/>
  <c r="AC102" i="1"/>
  <c r="AE102" i="1"/>
  <c r="AG102" i="1"/>
  <c r="AO102" i="1"/>
  <c r="AM102" i="1"/>
  <c r="AL102" i="1"/>
  <c r="AF102" i="1"/>
  <c r="AH102" i="1"/>
  <c r="AI102" i="1"/>
  <c r="AB102" i="1"/>
  <c r="AA102" i="1"/>
  <c r="AP102" i="1"/>
  <c r="CO100" i="1"/>
  <c r="AR102" i="1"/>
  <c r="AS102" i="1" s="1"/>
  <c r="BN102" i="1"/>
  <c r="W103" i="1"/>
  <c r="AK103" i="1" a="1"/>
  <c r="Z163" i="26" a="1"/>
  <c r="AH163" i="26" a="1"/>
  <c r="AQ103" i="1" a="1"/>
  <c r="AC163" i="26" a="1"/>
  <c r="AQ163" i="26" a="1"/>
  <c r="AM163" i="26" a="1"/>
  <c r="AK163" i="26" a="1"/>
  <c r="AD163" i="26" a="1"/>
  <c r="AE163" i="26" a="1"/>
  <c r="AG163" i="26" a="1"/>
  <c r="AD103" i="1" a="1"/>
  <c r="AB103" i="1" a="1"/>
  <c r="AF103" i="1" a="1"/>
  <c r="AE103" i="1" a="1"/>
  <c r="AJ163" i="26" a="1"/>
  <c r="AO163" i="26" a="1"/>
  <c r="AP103" i="1" a="1"/>
  <c r="AH103" i="1" a="1"/>
  <c r="AI103" i="1" a="1"/>
  <c r="AJ103" i="1" a="1"/>
  <c r="AM103" i="1" a="1"/>
  <c r="AA163" i="26" a="1"/>
  <c r="AN163" i="26" a="1"/>
  <c r="AB163" i="26" a="1"/>
  <c r="AL163" i="26" a="1"/>
  <c r="AI163" i="26" a="1"/>
  <c r="AF163" i="26" a="1"/>
  <c r="AP163" i="26" a="1"/>
  <c r="AL103" i="1" a="1"/>
  <c r="AC103" i="1" a="1"/>
  <c r="AG103" i="1" a="1"/>
  <c r="AO103" i="1" a="1"/>
  <c r="Z103" i="1" a="1"/>
  <c r="AA103" i="1" a="1"/>
  <c r="AN103" i="1" a="1"/>
  <c r="BI162" i="26" l="1"/>
  <c r="BK162" i="26"/>
  <c r="BM160" i="26"/>
  <c r="AY160" i="26"/>
  <c r="BB160" i="26"/>
  <c r="BE161" i="26"/>
  <c r="AM163" i="26"/>
  <c r="AI163" i="26"/>
  <c r="AN163" i="26"/>
  <c r="AH163" i="26"/>
  <c r="AQ163" i="26"/>
  <c r="AC163" i="26"/>
  <c r="AP163" i="26"/>
  <c r="AG163" i="26"/>
  <c r="AK163" i="26"/>
  <c r="AB163" i="26"/>
  <c r="AO163" i="26"/>
  <c r="AA163" i="26"/>
  <c r="AF163" i="26"/>
  <c r="Z163" i="26"/>
  <c r="AL163" i="26"/>
  <c r="AE163" i="26"/>
  <c r="AJ163" i="26"/>
  <c r="AD163" i="26"/>
  <c r="AX161" i="26"/>
  <c r="BF160" i="26"/>
  <c r="AX160" i="26"/>
  <c r="BM161" i="26"/>
  <c r="BJ162" i="26"/>
  <c r="BA162" i="26"/>
  <c r="BD161" i="26"/>
  <c r="BA161" i="26"/>
  <c r="BE160" i="26"/>
  <c r="BJ160" i="26"/>
  <c r="AZ162" i="26"/>
  <c r="AX162" i="26"/>
  <c r="BG161" i="26"/>
  <c r="AY161" i="26"/>
  <c r="AZ160" i="26"/>
  <c r="BL160" i="26"/>
  <c r="BG160" i="26"/>
  <c r="BF162" i="26"/>
  <c r="AW162" i="26"/>
  <c r="CH163" i="26"/>
  <c r="AS163" i="26"/>
  <c r="CI163" i="26" s="1"/>
  <c r="CQ160" i="26"/>
  <c r="BC160" i="26"/>
  <c r="AZ161" i="26"/>
  <c r="AR164" i="26"/>
  <c r="AS164" i="26" s="1"/>
  <c r="BN164" i="26"/>
  <c r="W165" i="26"/>
  <c r="BI160" i="26"/>
  <c r="AV160" i="26"/>
  <c r="BE162" i="26"/>
  <c r="BG162" i="26"/>
  <c r="BK161" i="26"/>
  <c r="BD160" i="26"/>
  <c r="BK160" i="26"/>
  <c r="AV161" i="26"/>
  <c r="CP160" i="26"/>
  <c r="AV162" i="26"/>
  <c r="BA160" i="26"/>
  <c r="BH160" i="26"/>
  <c r="BC162" i="26"/>
  <c r="BI161" i="26"/>
  <c r="BC161" i="26"/>
  <c r="BJ161" i="26"/>
  <c r="BL161" i="26"/>
  <c r="BM162" i="26"/>
  <c r="BB162" i="26"/>
  <c r="BL162" i="26"/>
  <c r="BB161" i="26"/>
  <c r="AW160" i="26"/>
  <c r="AW161" i="26"/>
  <c r="BH161" i="26"/>
  <c r="BF161" i="26"/>
  <c r="BD162" i="26"/>
  <c r="BH162" i="26"/>
  <c r="AY162" i="26"/>
  <c r="AW101" i="1"/>
  <c r="BE102" i="1"/>
  <c r="AX102" i="1"/>
  <c r="AY100" i="1"/>
  <c r="BH101" i="1"/>
  <c r="BK101" i="1"/>
  <c r="BJ101" i="1"/>
  <c r="AY101" i="1"/>
  <c r="BE101" i="1"/>
  <c r="BC100" i="1"/>
  <c r="BD100" i="1"/>
  <c r="AX100" i="1"/>
  <c r="AV101" i="1"/>
  <c r="CP100" i="1"/>
  <c r="CQ100" i="1"/>
  <c r="AX101" i="1"/>
  <c r="BG101" i="1"/>
  <c r="BG100" i="1"/>
  <c r="AH103" i="1"/>
  <c r="AK103" i="1"/>
  <c r="AD103" i="1"/>
  <c r="AA103" i="1"/>
  <c r="AF103" i="1"/>
  <c r="AJ103" i="1"/>
  <c r="AO103" i="1"/>
  <c r="AN103" i="1"/>
  <c r="AG103" i="1"/>
  <c r="AE103" i="1"/>
  <c r="AI103" i="1"/>
  <c r="AL103" i="1"/>
  <c r="AQ103" i="1"/>
  <c r="AM103" i="1"/>
  <c r="AC103" i="1"/>
  <c r="Z103" i="1"/>
  <c r="AB103" i="1"/>
  <c r="AP103" i="1"/>
  <c r="BA102" i="1"/>
  <c r="AY102" i="1"/>
  <c r="BA101" i="1"/>
  <c r="BF101" i="1"/>
  <c r="BD102" i="1"/>
  <c r="AV102" i="1"/>
  <c r="BL100" i="1"/>
  <c r="BK100" i="1"/>
  <c r="AV100" i="1"/>
  <c r="BB100" i="1"/>
  <c r="BF100" i="1"/>
  <c r="AZ100" i="1"/>
  <c r="AW100" i="1"/>
  <c r="BN103" i="1"/>
  <c r="AR103" i="1"/>
  <c r="W104" i="1"/>
  <c r="BI101" i="1"/>
  <c r="BB102" i="1"/>
  <c r="AZ102" i="1"/>
  <c r="BC101" i="1"/>
  <c r="BH102" i="1"/>
  <c r="BF102" i="1"/>
  <c r="BM101" i="1"/>
  <c r="BM100" i="1"/>
  <c r="BI100" i="1"/>
  <c r="BI102" i="1"/>
  <c r="BJ102" i="1"/>
  <c r="BJ100" i="1"/>
  <c r="BA100" i="1"/>
  <c r="BH100" i="1"/>
  <c r="BD101" i="1"/>
  <c r="BL102" i="1"/>
  <c r="BK102" i="1"/>
  <c r="BG102" i="1"/>
  <c r="BE100" i="1"/>
  <c r="AZ101" i="1"/>
  <c r="BL101" i="1"/>
  <c r="BB101" i="1"/>
  <c r="AW102" i="1"/>
  <c r="BC102" i="1"/>
  <c r="BM102" i="1"/>
  <c r="AM164" i="26" a="1"/>
  <c r="AC164" i="26" a="1"/>
  <c r="AJ164" i="26" a="1"/>
  <c r="CE160" i="26" a="1"/>
  <c r="AG164" i="26" a="1"/>
  <c r="BY160" i="26" a="1"/>
  <c r="AK104" i="1" a="1"/>
  <c r="BU102" i="1" a="1"/>
  <c r="AQ104" i="1" a="1"/>
  <c r="BV101" i="1" a="1"/>
  <c r="AK164" i="26" a="1"/>
  <c r="AC104" i="1" a="1"/>
  <c r="CD162" i="26" a="1"/>
  <c r="AF164" i="26" a="1"/>
  <c r="BS160" i="26" a="1"/>
  <c r="CC160" i="26" a="1"/>
  <c r="BV102" i="1" a="1"/>
  <c r="CG162" i="26" a="1"/>
  <c r="AJ104" i="1" a="1"/>
  <c r="CC161" i="26" a="1"/>
  <c r="CB161" i="26" a="1"/>
  <c r="BV160" i="26" a="1"/>
  <c r="BP102" i="1" a="1"/>
  <c r="BR102" i="1" a="1"/>
  <c r="AL104" i="1" a="1"/>
  <c r="BR161" i="26" a="1"/>
  <c r="AH104" i="1" a="1"/>
  <c r="CF102" i="1" a="1"/>
  <c r="BZ102" i="1" a="1"/>
  <c r="AE164" i="26" a="1"/>
  <c r="BX100" i="1" a="1"/>
  <c r="BQ162" i="26" a="1"/>
  <c r="CG101" i="1" a="1"/>
  <c r="CE100" i="1" a="1"/>
  <c r="CG100" i="1" a="1"/>
  <c r="AM104" i="1" a="1"/>
  <c r="AH164" i="26" a="1"/>
  <c r="CE102" i="1" a="1"/>
  <c r="CG161" i="26" a="1"/>
  <c r="BV161" i="26" a="1"/>
  <c r="BQ161" i="26" a="1"/>
  <c r="AN164" i="26" a="1"/>
  <c r="AD104" i="1" a="1"/>
  <c r="AF104" i="1" a="1"/>
  <c r="CD161" i="26" a="1"/>
  <c r="BZ162" i="26" a="1"/>
  <c r="BX101" i="1" a="1"/>
  <c r="BT162" i="26" a="1"/>
  <c r="BY102" i="1" a="1"/>
  <c r="BW102" i="1" a="1"/>
  <c r="BV100" i="1" a="1"/>
  <c r="AO164" i="26" a="1"/>
  <c r="AB104" i="1" a="1"/>
  <c r="CA160" i="26" a="1"/>
  <c r="CC162" i="26" a="1"/>
  <c r="AP164" i="26" a="1"/>
  <c r="CA161" i="26" a="1"/>
  <c r="AE104" i="1" a="1"/>
  <c r="CA100" i="1" a="1"/>
  <c r="AQ164" i="26" a="1"/>
  <c r="Z104" i="1" a="1"/>
  <c r="AI104" i="1" a="1"/>
  <c r="AL164" i="26" a="1"/>
  <c r="BX160" i="26" a="1"/>
  <c r="BW161" i="26" a="1"/>
  <c r="CF161" i="26" a="1"/>
  <c r="BZ161" i="26" a="1"/>
  <c r="BP160" i="26" a="1"/>
  <c r="CE101" i="1" a="1"/>
  <c r="BX162" i="26" a="1"/>
  <c r="BQ160" i="26" a="1"/>
  <c r="BQ102" i="1" a="1"/>
  <c r="AB164" i="26" a="1"/>
  <c r="CC102" i="1" a="1"/>
  <c r="Z164" i="26" a="1"/>
  <c r="BZ160" i="26" a="1"/>
  <c r="BR160" i="26" a="1"/>
  <c r="AG104" i="1" a="1"/>
  <c r="BS102" i="1" a="1"/>
  <c r="AI164" i="26" a="1"/>
  <c r="CC101" i="1" a="1"/>
  <c r="CC100" i="1" a="1"/>
  <c r="BP161" i="26" a="1"/>
  <c r="BU101" i="1" a="1"/>
  <c r="AO104" i="1" a="1"/>
  <c r="AA164" i="26" a="1"/>
  <c r="CG102" i="1" a="1"/>
  <c r="BW160" i="26" a="1"/>
  <c r="CB100" i="1" a="1"/>
  <c r="BR100" i="1" a="1"/>
  <c r="CE162" i="26" a="1"/>
  <c r="BR101" i="1" a="1"/>
  <c r="CB101" i="1" a="1"/>
  <c r="BW100" i="1" a="1"/>
  <c r="CD160" i="26" a="1"/>
  <c r="BS100" i="1" a="1"/>
  <c r="CG160" i="26" a="1"/>
  <c r="AD164" i="26" a="1"/>
  <c r="BP100" i="1" a="1"/>
  <c r="AP104" i="1" a="1"/>
  <c r="AA104" i="1" a="1"/>
  <c r="BP162" i="26" a="1"/>
  <c r="BU162" i="26" a="1"/>
  <c r="BP101" i="1" a="1"/>
  <c r="BT160" i="26" a="1"/>
  <c r="CF100" i="1" a="1"/>
  <c r="BR162" i="26" a="1"/>
  <c r="AN104" i="1" a="1"/>
  <c r="BZ101" i="1" a="1"/>
  <c r="CF162" i="26" a="1"/>
  <c r="CA102" i="1" a="1"/>
  <c r="BV162" i="26" a="1"/>
  <c r="BZ100" i="1" a="1"/>
  <c r="CA162" i="26" a="1"/>
  <c r="BT100" i="1" a="1"/>
  <c r="BT161" i="26" a="1"/>
  <c r="BQ100" i="1" a="1"/>
  <c r="BY161" i="26" a="1"/>
  <c r="BU160" i="26" a="1"/>
  <c r="CB162" i="26" a="1"/>
  <c r="CD101" i="1" a="1"/>
  <c r="BX161" i="26" a="1"/>
  <c r="BW101" i="1" a="1"/>
  <c r="BW162" i="26" a="1"/>
  <c r="CB102" i="1" a="1"/>
  <c r="BS161" i="26" a="1"/>
  <c r="BT102" i="1" a="1"/>
  <c r="CB160" i="26" a="1"/>
  <c r="BT101" i="1" a="1"/>
  <c r="BY101" i="1" a="1"/>
  <c r="BX102" i="1" a="1"/>
  <c r="CF101" i="1" a="1"/>
  <c r="BY162" i="26" a="1"/>
  <c r="CD102" i="1" a="1"/>
  <c r="BS162" i="26" a="1"/>
  <c r="CF160" i="26" a="1"/>
  <c r="CE161" i="26" a="1"/>
  <c r="BQ101" i="1" a="1"/>
  <c r="BU100" i="1" a="1"/>
  <c r="BY100" i="1" a="1"/>
  <c r="BS101" i="1" a="1"/>
  <c r="CD100" i="1" a="1"/>
  <c r="BU161" i="26" a="1"/>
  <c r="CA101" i="1" a="1"/>
  <c r="CC162" i="26" l="1"/>
  <c r="CE162" i="26"/>
  <c r="CG160" i="26"/>
  <c r="BS160" i="26"/>
  <c r="BY161" i="26"/>
  <c r="BV160" i="26"/>
  <c r="BZ161" i="26"/>
  <c r="CF161" i="26"/>
  <c r="CC160" i="26"/>
  <c r="AH164" i="26"/>
  <c r="CF160" i="26"/>
  <c r="BU161" i="26"/>
  <c r="CD161" i="26"/>
  <c r="BX161" i="26"/>
  <c r="BQ161" i="26"/>
  <c r="BW161" i="26"/>
  <c r="CE160" i="26"/>
  <c r="AG164" i="26"/>
  <c r="AP164" i="26"/>
  <c r="AF164" i="26"/>
  <c r="BS161" i="26"/>
  <c r="BU162" i="26"/>
  <c r="BP161" i="26"/>
  <c r="AB164" i="26"/>
  <c r="BQ160" i="26"/>
  <c r="CC161" i="26"/>
  <c r="BX160" i="26"/>
  <c r="AK164" i="26"/>
  <c r="AA164" i="26"/>
  <c r="AJ164" i="26"/>
  <c r="CA161" i="26"/>
  <c r="CD162" i="26"/>
  <c r="CB161" i="26"/>
  <c r="AL164" i="26"/>
  <c r="BV161" i="26"/>
  <c r="BW162" i="26"/>
  <c r="CE161" i="26"/>
  <c r="AO164" i="26"/>
  <c r="AE164" i="26"/>
  <c r="AN164" i="26"/>
  <c r="BR162" i="26"/>
  <c r="CG161" i="26"/>
  <c r="BS162" i="26"/>
  <c r="CF162" i="26"/>
  <c r="CB160" i="26"/>
  <c r="CA162" i="26"/>
  <c r="AI164" i="26"/>
  <c r="BQ162" i="26"/>
  <c r="BT162" i="26"/>
  <c r="BR160" i="26"/>
  <c r="AC164" i="26"/>
  <c r="CB162" i="26"/>
  <c r="BV162" i="26"/>
  <c r="BU160" i="26"/>
  <c r="BY162" i="26"/>
  <c r="Z164" i="26"/>
  <c r="AM164" i="26"/>
  <c r="BT161" i="26"/>
  <c r="BZ162" i="26"/>
  <c r="CD160" i="26"/>
  <c r="BZ160" i="26"/>
  <c r="BT160" i="26"/>
  <c r="BX162" i="26"/>
  <c r="CG162" i="26"/>
  <c r="BP162" i="26"/>
  <c r="BP160" i="26"/>
  <c r="AD164" i="26"/>
  <c r="AQ164" i="26"/>
  <c r="BW160" i="26"/>
  <c r="CA160" i="26"/>
  <c r="BY160" i="26"/>
  <c r="BR161" i="26"/>
  <c r="CR160" i="26"/>
  <c r="CO163" i="26"/>
  <c r="BN165" i="26"/>
  <c r="W166" i="26"/>
  <c r="AR165" i="26"/>
  <c r="AS165" i="26" s="1"/>
  <c r="BQ101" i="1"/>
  <c r="BY102" i="1"/>
  <c r="BR102" i="1"/>
  <c r="CR100" i="1"/>
  <c r="BS100" i="1"/>
  <c r="CB101" i="1"/>
  <c r="BS101" i="1"/>
  <c r="CD101" i="1"/>
  <c r="CE101" i="1"/>
  <c r="BR101" i="1"/>
  <c r="BP101" i="1"/>
  <c r="BR100" i="1"/>
  <c r="BX100" i="1"/>
  <c r="CA100" i="1"/>
  <c r="BW100" i="1"/>
  <c r="CA101" i="1"/>
  <c r="BY101" i="1"/>
  <c r="CB100" i="1"/>
  <c r="BZ102" i="1"/>
  <c r="BP102" i="1"/>
  <c r="CB102" i="1"/>
  <c r="BQ100" i="1"/>
  <c r="BX102" i="1"/>
  <c r="BU100" i="1"/>
  <c r="BW101" i="1"/>
  <c r="BT100" i="1"/>
  <c r="BZ101" i="1"/>
  <c r="BV101" i="1"/>
  <c r="CD102" i="1"/>
  <c r="BT102" i="1"/>
  <c r="BZ100" i="1"/>
  <c r="BU101" i="1"/>
  <c r="CD100" i="1"/>
  <c r="BV102" i="1"/>
  <c r="BV100" i="1"/>
  <c r="BS102" i="1"/>
  <c r="BT101" i="1"/>
  <c r="CC102" i="1"/>
  <c r="CC100" i="1"/>
  <c r="CC101" i="1"/>
  <c r="BP100" i="1"/>
  <c r="BU102" i="1"/>
  <c r="BY100" i="1"/>
  <c r="CG102" i="1"/>
  <c r="BW102" i="1"/>
  <c r="CF102" i="1"/>
  <c r="CG100" i="1"/>
  <c r="AH104" i="1"/>
  <c r="AJ104" i="1"/>
  <c r="AG104" i="1"/>
  <c r="AF104" i="1"/>
  <c r="AD104" i="1"/>
  <c r="AO104" i="1"/>
  <c r="AB104" i="1"/>
  <c r="Z104" i="1"/>
  <c r="AM104" i="1"/>
  <c r="AC104" i="1"/>
  <c r="AE104" i="1"/>
  <c r="AP104" i="1"/>
  <c r="AI104" i="1"/>
  <c r="AA104" i="1"/>
  <c r="AN104" i="1"/>
  <c r="AK104" i="1"/>
  <c r="AL104" i="1"/>
  <c r="AQ104" i="1"/>
  <c r="CE100" i="1"/>
  <c r="CF101" i="1"/>
  <c r="CA102" i="1"/>
  <c r="CE102" i="1"/>
  <c r="BQ102" i="1"/>
  <c r="BX101" i="1"/>
  <c r="CG101" i="1"/>
  <c r="CF100" i="1"/>
  <c r="AR104" i="1"/>
  <c r="AS104" i="1" s="1"/>
  <c r="BN104" i="1"/>
  <c r="W105" i="1"/>
  <c r="AS103" i="1"/>
  <c r="CI103" i="1" s="1"/>
  <c r="CH103" i="1"/>
  <c r="AD165" i="26" a="1"/>
  <c r="AG165" i="26" a="1"/>
  <c r="AI165" i="26" a="1"/>
  <c r="Z165" i="26" a="1"/>
  <c r="AC165" i="26" a="1"/>
  <c r="AM165" i="26" a="1"/>
  <c r="AE165" i="26" a="1"/>
  <c r="AJ105" i="1" a="1"/>
  <c r="AM105" i="1" a="1"/>
  <c r="AQ105" i="1" a="1"/>
  <c r="AG105" i="1" a="1"/>
  <c r="AI105" i="1" a="1"/>
  <c r="AP165" i="26" a="1"/>
  <c r="AL165" i="26" a="1"/>
  <c r="AF105" i="1" a="1"/>
  <c r="AO105" i="1" a="1"/>
  <c r="Z105" i="1" a="1"/>
  <c r="AB165" i="26" a="1"/>
  <c r="AH105" i="1" a="1"/>
  <c r="AJ165" i="26" a="1"/>
  <c r="AO165" i="26" a="1"/>
  <c r="AH165" i="26" a="1"/>
  <c r="AN105" i="1" a="1"/>
  <c r="AK165" i="26" a="1"/>
  <c r="AN165" i="26" a="1"/>
  <c r="AP105" i="1" a="1"/>
  <c r="AE105" i="1" a="1"/>
  <c r="AB105" i="1" a="1"/>
  <c r="AL105" i="1" a="1"/>
  <c r="AF165" i="26" a="1"/>
  <c r="AA105" i="1" a="1"/>
  <c r="AK105" i="1" a="1"/>
  <c r="AC105" i="1" a="1"/>
  <c r="AQ165" i="26" a="1"/>
  <c r="AA165" i="26" a="1"/>
  <c r="AD105" i="1" a="1"/>
  <c r="AB165" i="26" l="1"/>
  <c r="AO165" i="26"/>
  <c r="AE165" i="26"/>
  <c r="AF165" i="26"/>
  <c r="Z165" i="26"/>
  <c r="AI165" i="26"/>
  <c r="AJ165" i="26"/>
  <c r="AD165" i="26"/>
  <c r="AM165" i="26"/>
  <c r="AN165" i="26"/>
  <c r="AH165" i="26"/>
  <c r="AQ165" i="26"/>
  <c r="AK165" i="26"/>
  <c r="AA165" i="26"/>
  <c r="AL165" i="26"/>
  <c r="AC165" i="26"/>
  <c r="AP165" i="26"/>
  <c r="AG165" i="26"/>
  <c r="CL160" i="26"/>
  <c r="CM160" i="26" s="1"/>
  <c r="AR166" i="26"/>
  <c r="W167" i="26"/>
  <c r="BN166" i="26"/>
  <c r="CL100" i="1"/>
  <c r="CM100" i="1" s="1"/>
  <c r="AK105" i="1"/>
  <c r="Z105" i="1"/>
  <c r="AI105" i="1"/>
  <c r="AH105" i="1"/>
  <c r="AA105" i="1"/>
  <c r="AM105" i="1"/>
  <c r="AB105" i="1"/>
  <c r="AF105" i="1"/>
  <c r="AD105" i="1"/>
  <c r="AL105" i="1"/>
  <c r="AE105" i="1"/>
  <c r="AG105" i="1"/>
  <c r="AO105" i="1"/>
  <c r="AQ105" i="1"/>
  <c r="AJ105" i="1"/>
  <c r="AC105" i="1"/>
  <c r="AN105" i="1"/>
  <c r="AP105" i="1"/>
  <c r="CO103" i="1"/>
  <c r="AR105" i="1"/>
  <c r="AS105" i="1" s="1"/>
  <c r="BN105" i="1"/>
  <c r="W106" i="1"/>
  <c r="AL166" i="26" a="1"/>
  <c r="AF106" i="1" a="1"/>
  <c r="AM166" i="26" a="1"/>
  <c r="AI106" i="1" a="1"/>
  <c r="AF166" i="26" a="1"/>
  <c r="AE166" i="26" a="1"/>
  <c r="AN166" i="26" a="1"/>
  <c r="Z106" i="1" a="1"/>
  <c r="AL106" i="1" a="1"/>
  <c r="AH166" i="26" a="1"/>
  <c r="AJ106" i="1" a="1"/>
  <c r="AN106" i="1" a="1"/>
  <c r="AI166" i="26" a="1"/>
  <c r="AH106" i="1" a="1"/>
  <c r="AQ106" i="1" a="1"/>
  <c r="AC106" i="1" a="1"/>
  <c r="AB166" i="26" a="1"/>
  <c r="AC166" i="26" a="1"/>
  <c r="AQ166" i="26" a="1"/>
  <c r="AO166" i="26" a="1"/>
  <c r="AK106" i="1" a="1"/>
  <c r="AB106" i="1" a="1"/>
  <c r="Z166" i="26" a="1"/>
  <c r="AA106" i="1" a="1"/>
  <c r="AD166" i="26" a="1"/>
  <c r="AM106" i="1" a="1"/>
  <c r="AG106" i="1" a="1"/>
  <c r="AP166" i="26" a="1"/>
  <c r="AO106" i="1" a="1"/>
  <c r="AG166" i="26" a="1"/>
  <c r="AP106" i="1" a="1"/>
  <c r="AA166" i="26" a="1"/>
  <c r="AE106" i="1" a="1"/>
  <c r="AJ166" i="26" a="1"/>
  <c r="AK166" i="26" a="1"/>
  <c r="AD106" i="1" a="1"/>
  <c r="AW164" i="26" l="1"/>
  <c r="BH165" i="26"/>
  <c r="BJ163" i="26"/>
  <c r="BL163" i="26"/>
  <c r="AE166" i="26"/>
  <c r="AJ166" i="26"/>
  <c r="AD166" i="26"/>
  <c r="AL166" i="26"/>
  <c r="AI166" i="26"/>
  <c r="AC166" i="26"/>
  <c r="AP166" i="26"/>
  <c r="AN166" i="26"/>
  <c r="AH166" i="26"/>
  <c r="AM166" i="26"/>
  <c r="AG166" i="26"/>
  <c r="AK166" i="26"/>
  <c r="AB166" i="26"/>
  <c r="AO166" i="26"/>
  <c r="AQ166" i="26"/>
  <c r="AA166" i="26"/>
  <c r="AF166" i="26"/>
  <c r="Z166" i="26"/>
  <c r="BA163" i="26"/>
  <c r="BH164" i="26"/>
  <c r="BK163" i="26"/>
  <c r="AY165" i="26"/>
  <c r="AZ165" i="26"/>
  <c r="BF165" i="26"/>
  <c r="BN167" i="26"/>
  <c r="W168" i="26"/>
  <c r="AR167" i="26"/>
  <c r="AS167" i="26" s="1"/>
  <c r="CH166" i="26"/>
  <c r="AS166" i="26"/>
  <c r="CI166" i="26" s="1"/>
  <c r="BE163" i="26"/>
  <c r="AZ163" i="26"/>
  <c r="AW163" i="26"/>
  <c r="BM163" i="26"/>
  <c r="AW165" i="26"/>
  <c r="BE165" i="26"/>
  <c r="BI164" i="26"/>
  <c r="BI163" i="26"/>
  <c r="BF164" i="26"/>
  <c r="BD163" i="26"/>
  <c r="BG165" i="26"/>
  <c r="AV165" i="26"/>
  <c r="AX163" i="26"/>
  <c r="AV163" i="26"/>
  <c r="BH163" i="26"/>
  <c r="BC163" i="26"/>
  <c r="BF163" i="26"/>
  <c r="BK164" i="26"/>
  <c r="BB164" i="26"/>
  <c r="CP163" i="26"/>
  <c r="BM165" i="26"/>
  <c r="BB165" i="26"/>
  <c r="BA164" i="26"/>
  <c r="BE164" i="26"/>
  <c r="AX164" i="26"/>
  <c r="BB163" i="26"/>
  <c r="BL164" i="26"/>
  <c r="BG164" i="26"/>
  <c r="AY163" i="26"/>
  <c r="BD165" i="26"/>
  <c r="BA165" i="26"/>
  <c r="CQ163" i="26"/>
  <c r="BJ164" i="26"/>
  <c r="BD164" i="26"/>
  <c r="AY164" i="26"/>
  <c r="BM164" i="26"/>
  <c r="BC165" i="26"/>
  <c r="BJ165" i="26"/>
  <c r="BK165" i="26"/>
  <c r="AV164" i="26"/>
  <c r="BC164" i="26"/>
  <c r="AZ164" i="26"/>
  <c r="BG163" i="26"/>
  <c r="BL165" i="26"/>
  <c r="BI165" i="26"/>
  <c r="AX165" i="26"/>
  <c r="BF105" i="1"/>
  <c r="BG104" i="1"/>
  <c r="BF103" i="1"/>
  <c r="BI103" i="1"/>
  <c r="BC104" i="1"/>
  <c r="BA104" i="1"/>
  <c r="AV103" i="1"/>
  <c r="BG103" i="1"/>
  <c r="AX104" i="1"/>
  <c r="BL104" i="1"/>
  <c r="AY105" i="1"/>
  <c r="BH104" i="1"/>
  <c r="BB104" i="1"/>
  <c r="BI104" i="1"/>
  <c r="BH103" i="1"/>
  <c r="BA103" i="1"/>
  <c r="AZ104" i="1"/>
  <c r="BD103" i="1"/>
  <c r="AQ106" i="1"/>
  <c r="AJ106" i="1"/>
  <c r="AC106" i="1"/>
  <c r="AH106" i="1"/>
  <c r="AL106" i="1"/>
  <c r="AO106" i="1"/>
  <c r="AD106" i="1"/>
  <c r="AM106" i="1"/>
  <c r="AE106" i="1"/>
  <c r="Z106" i="1"/>
  <c r="AB106" i="1"/>
  <c r="AN106" i="1"/>
  <c r="AK106" i="1"/>
  <c r="AF106" i="1"/>
  <c r="AP106" i="1"/>
  <c r="AA106" i="1"/>
  <c r="AI106" i="1"/>
  <c r="AG106" i="1"/>
  <c r="BB105" i="1"/>
  <c r="AX105" i="1"/>
  <c r="BE103" i="1"/>
  <c r="BN106" i="1"/>
  <c r="AR106" i="1"/>
  <c r="W107" i="1"/>
  <c r="BM104" i="1"/>
  <c r="BM105" i="1"/>
  <c r="BI105" i="1"/>
  <c r="CP103" i="1"/>
  <c r="AV104" i="1"/>
  <c r="BK105" i="1"/>
  <c r="AW105" i="1"/>
  <c r="BJ103" i="1"/>
  <c r="BM103" i="1"/>
  <c r="BF104" i="1"/>
  <c r="BC105" i="1"/>
  <c r="BD105" i="1"/>
  <c r="AW103" i="1"/>
  <c r="BK104" i="1"/>
  <c r="AY104" i="1"/>
  <c r="BD104" i="1"/>
  <c r="BA105" i="1"/>
  <c r="BE105" i="1"/>
  <c r="BE104" i="1"/>
  <c r="AY103" i="1"/>
  <c r="AW104" i="1"/>
  <c r="BJ104" i="1"/>
  <c r="BL105" i="1"/>
  <c r="BH105" i="1"/>
  <c r="AV105" i="1"/>
  <c r="BL103" i="1"/>
  <c r="AX103" i="1"/>
  <c r="BB103" i="1"/>
  <c r="BC103" i="1"/>
  <c r="CQ103" i="1"/>
  <c r="AZ103" i="1"/>
  <c r="BK103" i="1"/>
  <c r="BJ105" i="1"/>
  <c r="AZ105" i="1"/>
  <c r="BG105" i="1"/>
  <c r="CE163" i="26" a="1"/>
  <c r="AH107" i="1" a="1"/>
  <c r="BV103" i="1" a="1"/>
  <c r="AJ107" i="1" a="1"/>
  <c r="CD105" i="1" a="1"/>
  <c r="BR164" i="26" a="1"/>
  <c r="AN107" i="1" a="1"/>
  <c r="BU104" i="1" a="1"/>
  <c r="AI107" i="1" a="1"/>
  <c r="BP165" i="26" a="1"/>
  <c r="BP164" i="26" a="1"/>
  <c r="AD167" i="26" a="1"/>
  <c r="BP104" i="1" a="1"/>
  <c r="BT165" i="26" a="1"/>
  <c r="BT105" i="1" a="1"/>
  <c r="BT164" i="26" a="1"/>
  <c r="BV163" i="26" a="1"/>
  <c r="CC163" i="26" a="1"/>
  <c r="AC107" i="1" a="1"/>
  <c r="BV104" i="1" a="1"/>
  <c r="BW103" i="1" a="1"/>
  <c r="AN167" i="26" a="1"/>
  <c r="BR165" i="26" a="1"/>
  <c r="BQ104" i="1" a="1"/>
  <c r="BQ164" i="26" a="1"/>
  <c r="BX104" i="1" a="1"/>
  <c r="BS104" i="1" a="1"/>
  <c r="CC103" i="1" a="1"/>
  <c r="CC165" i="26" a="1"/>
  <c r="BZ165" i="26" a="1"/>
  <c r="CA103" i="1" a="1"/>
  <c r="BY104" i="1" a="1"/>
  <c r="BV164" i="26" a="1"/>
  <c r="BP105" i="1" a="1"/>
  <c r="AH167" i="26" a="1"/>
  <c r="BY164" i="26" a="1"/>
  <c r="CG163" i="26" a="1"/>
  <c r="BW105" i="1" a="1"/>
  <c r="CA164" i="26" a="1"/>
  <c r="BX103" i="1" a="1"/>
  <c r="AG107" i="1" a="1"/>
  <c r="AK107" i="1" a="1"/>
  <c r="BT163" i="26" a="1"/>
  <c r="CA163" i="26" a="1"/>
  <c r="CF165" i="26" a="1"/>
  <c r="AL107" i="1" a="1"/>
  <c r="CA165" i="26" a="1"/>
  <c r="CF164" i="26" a="1"/>
  <c r="CB105" i="1" a="1"/>
  <c r="AD107" i="1" a="1"/>
  <c r="CD164" i="26" a="1"/>
  <c r="CC104" i="1" a="1"/>
  <c r="BX105" i="1" a="1"/>
  <c r="AP107" i="1" a="1"/>
  <c r="AE107" i="1" a="1"/>
  <c r="AL167" i="26" a="1"/>
  <c r="AF107" i="1" a="1"/>
  <c r="AO107" i="1" a="1"/>
  <c r="CB165" i="26" a="1"/>
  <c r="CA104" i="1" a="1"/>
  <c r="CG104" i="1" a="1"/>
  <c r="BU105" i="1" a="1"/>
  <c r="BS105" i="1" a="1"/>
  <c r="CE103" i="1" a="1"/>
  <c r="CF104" i="1" a="1"/>
  <c r="AM107" i="1" a="1"/>
  <c r="BZ103" i="1" a="1"/>
  <c r="AP167" i="26" a="1"/>
  <c r="Z107" i="1" a="1"/>
  <c r="CF163" i="26" a="1"/>
  <c r="BR105" i="1" a="1"/>
  <c r="AE167" i="26" a="1"/>
  <c r="BW104" i="1" a="1"/>
  <c r="CB104" i="1" a="1"/>
  <c r="CG164" i="26" a="1"/>
  <c r="BS103" i="1" a="1"/>
  <c r="CB103" i="1" a="1"/>
  <c r="AG167" i="26" a="1"/>
  <c r="CG105" i="1" a="1"/>
  <c r="AK167" i="26" a="1"/>
  <c r="BR103" i="1" a="1"/>
  <c r="BX165" i="26" a="1"/>
  <c r="BU165" i="26" a="1"/>
  <c r="AJ167" i="26" a="1"/>
  <c r="AQ167" i="26" a="1"/>
  <c r="BZ105" i="1" a="1"/>
  <c r="AB107" i="1" a="1"/>
  <c r="AC167" i="26" a="1"/>
  <c r="BS165" i="26" a="1"/>
  <c r="AA107" i="1" a="1"/>
  <c r="Z167" i="26" a="1"/>
  <c r="CD103" i="1" a="1"/>
  <c r="BZ163" i="26" a="1"/>
  <c r="BY163" i="26" a="1"/>
  <c r="AB167" i="26" a="1"/>
  <c r="AM167" i="26" a="1"/>
  <c r="BQ163" i="26" a="1"/>
  <c r="BZ164" i="26" a="1"/>
  <c r="BX163" i="26" a="1"/>
  <c r="AO167" i="26" a="1"/>
  <c r="BV105" i="1" a="1"/>
  <c r="AI167" i="26" a="1"/>
  <c r="AF167" i="26" a="1"/>
  <c r="CA105" i="1" a="1"/>
  <c r="CG103" i="1" a="1"/>
  <c r="BW164" i="26" a="1"/>
  <c r="BS163" i="26" a="1"/>
  <c r="CC105" i="1" a="1"/>
  <c r="CE164" i="26" a="1"/>
  <c r="BX164" i="26" a="1"/>
  <c r="BQ103" i="1" a="1"/>
  <c r="AA167" i="26" a="1"/>
  <c r="BZ104" i="1" a="1"/>
  <c r="BS164" i="26" a="1"/>
  <c r="BW163" i="26" a="1"/>
  <c r="AQ107" i="1" a="1"/>
  <c r="CD163" i="26" a="1"/>
  <c r="BY105" i="1" a="1"/>
  <c r="CF103" i="1" a="1"/>
  <c r="BP103" i="1" a="1"/>
  <c r="BY165" i="26" a="1"/>
  <c r="BV165" i="26" a="1"/>
  <c r="BU103" i="1" a="1"/>
  <c r="CB164" i="26" a="1"/>
  <c r="BR104" i="1" a="1"/>
  <c r="BT103" i="1" a="1"/>
  <c r="BU163" i="26" a="1"/>
  <c r="CD104" i="1" a="1"/>
  <c r="BU164" i="26" a="1"/>
  <c r="CF105" i="1" a="1"/>
  <c r="BR163" i="26" a="1"/>
  <c r="CD165" i="26" a="1"/>
  <c r="CE104" i="1" a="1"/>
  <c r="CB163" i="26" a="1"/>
  <c r="BT104" i="1" a="1"/>
  <c r="BQ165" i="26" a="1"/>
  <c r="CG165" i="26" a="1"/>
  <c r="BW165" i="26" a="1"/>
  <c r="BY103" i="1" a="1"/>
  <c r="BP163" i="26" a="1"/>
  <c r="CE105" i="1" a="1"/>
  <c r="CC164" i="26" a="1"/>
  <c r="CE165" i="26" a="1"/>
  <c r="BQ105" i="1" a="1"/>
  <c r="CB165" i="26" l="1"/>
  <c r="BQ164" i="26"/>
  <c r="CF163" i="26"/>
  <c r="CD163" i="26"/>
  <c r="CR163" i="26"/>
  <c r="BT164" i="26"/>
  <c r="CA163" i="26"/>
  <c r="BS164" i="26"/>
  <c r="CF164" i="26"/>
  <c r="BV164" i="26"/>
  <c r="CA165" i="26"/>
  <c r="BQ163" i="26"/>
  <c r="AH167" i="26"/>
  <c r="AG167" i="26"/>
  <c r="AI167" i="26"/>
  <c r="CB164" i="26"/>
  <c r="BX164" i="26"/>
  <c r="BW164" i="26"/>
  <c r="CD164" i="26"/>
  <c r="BR164" i="26"/>
  <c r="BZ163" i="26"/>
  <c r="BZ164" i="26"/>
  <c r="BY163" i="26"/>
  <c r="AD167" i="26"/>
  <c r="AN167" i="26"/>
  <c r="AQ167" i="26"/>
  <c r="BT163" i="26"/>
  <c r="BP164" i="26"/>
  <c r="BY164" i="26"/>
  <c r="BW163" i="26"/>
  <c r="CC163" i="26"/>
  <c r="AA167" i="26"/>
  <c r="BX163" i="26"/>
  <c r="AJ167" i="26"/>
  <c r="CE165" i="26"/>
  <c r="BU165" i="26"/>
  <c r="BU164" i="26"/>
  <c r="CB163" i="26"/>
  <c r="CC164" i="26"/>
  <c r="AE167" i="26"/>
  <c r="AK167" i="26"/>
  <c r="BZ165" i="26"/>
  <c r="Z167" i="26"/>
  <c r="BR165" i="26"/>
  <c r="CD165" i="26"/>
  <c r="BX165" i="26"/>
  <c r="BV165" i="26"/>
  <c r="BP163" i="26"/>
  <c r="BY165" i="26"/>
  <c r="AF167" i="26"/>
  <c r="AO167" i="26"/>
  <c r="BT165" i="26"/>
  <c r="CE164" i="26"/>
  <c r="BU163" i="26"/>
  <c r="CC165" i="26"/>
  <c r="BW165" i="26"/>
  <c r="BS163" i="26"/>
  <c r="CG165" i="26"/>
  <c r="BR163" i="26"/>
  <c r="BQ165" i="26"/>
  <c r="AL167" i="26"/>
  <c r="BS165" i="26"/>
  <c r="BV163" i="26"/>
  <c r="AM167" i="26"/>
  <c r="CF165" i="26"/>
  <c r="CG164" i="26"/>
  <c r="CA164" i="26"/>
  <c r="BP165" i="26"/>
  <c r="CG163" i="26"/>
  <c r="AC167" i="26"/>
  <c r="AB167" i="26"/>
  <c r="AP167" i="26"/>
  <c r="CE163" i="26"/>
  <c r="CO166" i="26"/>
  <c r="BN168" i="26"/>
  <c r="W169" i="26"/>
  <c r="AR168" i="26"/>
  <c r="AS168" i="26" s="1"/>
  <c r="BZ105" i="1"/>
  <c r="CA104" i="1"/>
  <c r="BZ103" i="1"/>
  <c r="CC103" i="1"/>
  <c r="CR103" i="1"/>
  <c r="BP103" i="1"/>
  <c r="BU104" i="1"/>
  <c r="BW104" i="1"/>
  <c r="BS105" i="1"/>
  <c r="CF104" i="1"/>
  <c r="BR104" i="1"/>
  <c r="CA103" i="1"/>
  <c r="BX103" i="1"/>
  <c r="BT104" i="1"/>
  <c r="BU103" i="1"/>
  <c r="CB103" i="1"/>
  <c r="CC104" i="1"/>
  <c r="BV104" i="1"/>
  <c r="CB104" i="1"/>
  <c r="CD104" i="1"/>
  <c r="CE104" i="1"/>
  <c r="CE105" i="1"/>
  <c r="BQ103" i="1"/>
  <c r="BP104" i="1"/>
  <c r="BY103" i="1"/>
  <c r="BX105" i="1"/>
  <c r="BR105" i="1"/>
  <c r="CA105" i="1"/>
  <c r="BW105" i="1"/>
  <c r="CC105" i="1"/>
  <c r="BV105" i="1"/>
  <c r="BW103" i="1"/>
  <c r="BR103" i="1"/>
  <c r="BY105" i="1"/>
  <c r="BZ104" i="1"/>
  <c r="CG105" i="1"/>
  <c r="BV103" i="1"/>
  <c r="BT105" i="1"/>
  <c r="BP105" i="1"/>
  <c r="BU105" i="1"/>
  <c r="CG103" i="1"/>
  <c r="CG104" i="1"/>
  <c r="BS103" i="1"/>
  <c r="CF103" i="1"/>
  <c r="CE103" i="1"/>
  <c r="CB105" i="1"/>
  <c r="BX104" i="1"/>
  <c r="CD103" i="1"/>
  <c r="Z107" i="1"/>
  <c r="AK107" i="1"/>
  <c r="AB107" i="1"/>
  <c r="AG107" i="1"/>
  <c r="AM107" i="1"/>
  <c r="AF107" i="1"/>
  <c r="AL107" i="1"/>
  <c r="AH107" i="1"/>
  <c r="AO107" i="1"/>
  <c r="AP107" i="1"/>
  <c r="AE107" i="1"/>
  <c r="AD107" i="1"/>
  <c r="AC107" i="1"/>
  <c r="AJ107" i="1"/>
  <c r="AA107" i="1"/>
  <c r="AI107" i="1"/>
  <c r="AQ107" i="1"/>
  <c r="AN107" i="1"/>
  <c r="BQ104" i="1"/>
  <c r="BY104" i="1"/>
  <c r="CD105" i="1"/>
  <c r="BT103" i="1"/>
  <c r="CF105" i="1"/>
  <c r="BS104" i="1"/>
  <c r="BQ105" i="1"/>
  <c r="AR107" i="1"/>
  <c r="AS107" i="1" s="1"/>
  <c r="BN107" i="1"/>
  <c r="W108" i="1"/>
  <c r="AS106" i="1"/>
  <c r="CI106" i="1" s="1"/>
  <c r="CH106" i="1"/>
  <c r="AI108" i="1" a="1"/>
  <c r="AL168" i="26" a="1"/>
  <c r="AF168" i="26" a="1"/>
  <c r="AP108" i="1" a="1"/>
  <c r="AJ108" i="1" a="1"/>
  <c r="AF108" i="1" a="1"/>
  <c r="AH168" i="26" a="1"/>
  <c r="AD168" i="26" a="1"/>
  <c r="AN168" i="26" a="1"/>
  <c r="Z108" i="1" a="1"/>
  <c r="AO108" i="1" a="1"/>
  <c r="AB108" i="1" a="1"/>
  <c r="AP168" i="26" a="1"/>
  <c r="AM108" i="1" a="1"/>
  <c r="AC108" i="1" a="1"/>
  <c r="AE108" i="1" a="1"/>
  <c r="AG108" i="1" a="1"/>
  <c r="Z168" i="26" a="1"/>
  <c r="AI168" i="26" a="1"/>
  <c r="AA108" i="1" a="1"/>
  <c r="AQ168" i="26" a="1"/>
  <c r="AM168" i="26" a="1"/>
  <c r="AQ108" i="1" a="1"/>
  <c r="AE168" i="26" a="1"/>
  <c r="AH108" i="1" a="1"/>
  <c r="AA168" i="26" a="1"/>
  <c r="AL108" i="1" a="1"/>
  <c r="AC168" i="26" a="1"/>
  <c r="AB168" i="26" a="1"/>
  <c r="AJ168" i="26" a="1"/>
  <c r="AO168" i="26" a="1"/>
  <c r="AG168" i="26" a="1"/>
  <c r="AK108" i="1" a="1"/>
  <c r="AK168" i="26" a="1"/>
  <c r="AN108" i="1" a="1"/>
  <c r="AD108" i="1" a="1"/>
  <c r="AH168" i="26" l="1"/>
  <c r="AQ168" i="26"/>
  <c r="AP168" i="26"/>
  <c r="AN168" i="26"/>
  <c r="AL168" i="26"/>
  <c r="AG168" i="26"/>
  <c r="AK168" i="26"/>
  <c r="AA168" i="26"/>
  <c r="AE168" i="26"/>
  <c r="AO168" i="26"/>
  <c r="AF168" i="26"/>
  <c r="Z168" i="26"/>
  <c r="AI168" i="26"/>
  <c r="AC168" i="26"/>
  <c r="AB168" i="26"/>
  <c r="AJ168" i="26"/>
  <c r="AD168" i="26"/>
  <c r="AM168" i="26"/>
  <c r="AR169" i="26"/>
  <c r="W170" i="26"/>
  <c r="BN169" i="26"/>
  <c r="CL163" i="26"/>
  <c r="CM163" i="26" s="1"/>
  <c r="CL103" i="1"/>
  <c r="CM103" i="1" s="1"/>
  <c r="AI108" i="1"/>
  <c r="AE108" i="1"/>
  <c r="AA108" i="1"/>
  <c r="AD108" i="1"/>
  <c r="AG108" i="1"/>
  <c r="AH108" i="1"/>
  <c r="AB108" i="1"/>
  <c r="AC108" i="1"/>
  <c r="AJ108" i="1"/>
  <c r="Z108" i="1"/>
  <c r="AK108" i="1"/>
  <c r="AO108" i="1"/>
  <c r="AQ108" i="1"/>
  <c r="AM108" i="1"/>
  <c r="AP108" i="1"/>
  <c r="AN108" i="1"/>
  <c r="AL108" i="1"/>
  <c r="AF108" i="1"/>
  <c r="CO106" i="1"/>
  <c r="AR108" i="1"/>
  <c r="AS108" i="1" s="1"/>
  <c r="BN108" i="1"/>
  <c r="W109" i="1"/>
  <c r="AJ169" i="26" a="1"/>
  <c r="AG169" i="26" a="1"/>
  <c r="AH169" i="26" a="1"/>
  <c r="AF169" i="26" a="1"/>
  <c r="AC109" i="1" a="1"/>
  <c r="AC169" i="26" a="1"/>
  <c r="AO169" i="26" a="1"/>
  <c r="AH109" i="1" a="1"/>
  <c r="AE169" i="26" a="1"/>
  <c r="AK109" i="1" a="1"/>
  <c r="AI109" i="1" a="1"/>
  <c r="Z109" i="1" a="1"/>
  <c r="Z169" i="26" a="1"/>
  <c r="AD109" i="1" a="1"/>
  <c r="AI169" i="26" a="1"/>
  <c r="AK169" i="26" a="1"/>
  <c r="AM109" i="1" a="1"/>
  <c r="AA169" i="26" a="1"/>
  <c r="AM169" i="26" a="1"/>
  <c r="AJ109" i="1" a="1"/>
  <c r="AF109" i="1" a="1"/>
  <c r="AB169" i="26" a="1"/>
  <c r="AG109" i="1" a="1"/>
  <c r="AE109" i="1" a="1"/>
  <c r="AL109" i="1" a="1"/>
  <c r="AO109" i="1" a="1"/>
  <c r="AN169" i="26" a="1"/>
  <c r="AD169" i="26" a="1"/>
  <c r="AA109" i="1" a="1"/>
  <c r="AN109" i="1" a="1"/>
  <c r="AL169" i="26" a="1"/>
  <c r="AQ109" i="1" a="1"/>
  <c r="AP109" i="1" a="1"/>
  <c r="AB109" i="1" a="1"/>
  <c r="AQ169" i="26" a="1"/>
  <c r="AP169" i="26" a="1"/>
  <c r="BB166" i="26" l="1"/>
  <c r="BD167" i="26"/>
  <c r="BI167" i="26"/>
  <c r="BM167" i="26"/>
  <c r="AX168" i="26"/>
  <c r="BD166" i="26"/>
  <c r="BE167" i="26"/>
  <c r="AV167" i="26"/>
  <c r="BL167" i="26"/>
  <c r="BJ166" i="26"/>
  <c r="BM166" i="26"/>
  <c r="BF167" i="26"/>
  <c r="BH167" i="26"/>
  <c r="AY168" i="26"/>
  <c r="BK167" i="26"/>
  <c r="BB167" i="26"/>
  <c r="BG166" i="26"/>
  <c r="AX167" i="26"/>
  <c r="BC167" i="26"/>
  <c r="AX166" i="26"/>
  <c r="BI166" i="26"/>
  <c r="AZ167" i="26"/>
  <c r="BA167" i="26"/>
  <c r="BF166" i="26"/>
  <c r="CP166" i="26"/>
  <c r="AW167" i="26"/>
  <c r="AY167" i="26"/>
  <c r="BH166" i="26"/>
  <c r="BC166" i="26"/>
  <c r="BJ167" i="26"/>
  <c r="BG167" i="26"/>
  <c r="AZ166" i="26"/>
  <c r="AA169" i="26"/>
  <c r="AF169" i="26"/>
  <c r="Z169" i="26"/>
  <c r="AE169" i="26"/>
  <c r="AJ169" i="26"/>
  <c r="AD169" i="26"/>
  <c r="AN169" i="26"/>
  <c r="AH169" i="26"/>
  <c r="AL169" i="26"/>
  <c r="AI169" i="26"/>
  <c r="AC169" i="26"/>
  <c r="AP169" i="26"/>
  <c r="AM169" i="26"/>
  <c r="AG169" i="26"/>
  <c r="AQ169" i="26"/>
  <c r="AK169" i="26"/>
  <c r="AB169" i="26"/>
  <c r="AO169" i="26"/>
  <c r="BF168" i="26"/>
  <c r="AW168" i="26"/>
  <c r="BG168" i="26"/>
  <c r="BC168" i="26"/>
  <c r="AR170" i="26"/>
  <c r="AS170" i="26" s="1"/>
  <c r="BN170" i="26"/>
  <c r="W171" i="26"/>
  <c r="CH169" i="26"/>
  <c r="AS169" i="26"/>
  <c r="CI169" i="26" s="1"/>
  <c r="BE168" i="26"/>
  <c r="BH168" i="26"/>
  <c r="AV168" i="26"/>
  <c r="CQ166" i="26"/>
  <c r="BK166" i="26"/>
  <c r="BA166" i="26"/>
  <c r="AY166" i="26"/>
  <c r="BJ168" i="26"/>
  <c r="AV166" i="26"/>
  <c r="BE166" i="26"/>
  <c r="BB168" i="26"/>
  <c r="BL168" i="26"/>
  <c r="AW166" i="26"/>
  <c r="BI168" i="26"/>
  <c r="BK168" i="26"/>
  <c r="BM168" i="26"/>
  <c r="BL166" i="26"/>
  <c r="AZ168" i="26"/>
  <c r="BA168" i="26"/>
  <c r="BD168" i="26"/>
  <c r="BD107" i="1"/>
  <c r="BG107" i="1"/>
  <c r="BK107" i="1"/>
  <c r="AZ107" i="1"/>
  <c r="BF106" i="1"/>
  <c r="BJ106" i="1"/>
  <c r="AY107" i="1"/>
  <c r="BH106" i="1"/>
  <c r="BH107" i="1"/>
  <c r="BI107" i="1"/>
  <c r="BC107" i="1"/>
  <c r="BG106" i="1"/>
  <c r="AV107" i="1"/>
  <c r="BI106" i="1"/>
  <c r="BM107" i="1"/>
  <c r="BE107" i="1"/>
  <c r="AN109" i="1"/>
  <c r="AI109" i="1"/>
  <c r="AA109" i="1"/>
  <c r="AE109" i="1"/>
  <c r="Z109" i="1"/>
  <c r="AF109" i="1"/>
  <c r="AK109" i="1"/>
  <c r="AM109" i="1"/>
  <c r="AQ109" i="1"/>
  <c r="AC109" i="1"/>
  <c r="AB109" i="1"/>
  <c r="AJ109" i="1"/>
  <c r="AO109" i="1"/>
  <c r="AH109" i="1"/>
  <c r="AD109" i="1"/>
  <c r="AG109" i="1"/>
  <c r="AL109" i="1"/>
  <c r="AP109" i="1"/>
  <c r="BJ108" i="1"/>
  <c r="AY108" i="1"/>
  <c r="BL108" i="1"/>
  <c r="AX108" i="1"/>
  <c r="BI108" i="1"/>
  <c r="BD108" i="1"/>
  <c r="BN109" i="1"/>
  <c r="AR109" i="1"/>
  <c r="W110" i="1"/>
  <c r="BM108" i="1"/>
  <c r="BC108" i="1"/>
  <c r="AW107" i="1"/>
  <c r="BJ107" i="1"/>
  <c r="BK108" i="1"/>
  <c r="AZ108" i="1"/>
  <c r="BA107" i="1"/>
  <c r="BE106" i="1"/>
  <c r="BB107" i="1"/>
  <c r="BM106" i="1"/>
  <c r="AX107" i="1"/>
  <c r="BG108" i="1"/>
  <c r="AW108" i="1"/>
  <c r="BD106" i="1"/>
  <c r="BA106" i="1"/>
  <c r="BB106" i="1"/>
  <c r="BF107" i="1"/>
  <c r="AW106" i="1"/>
  <c r="BB108" i="1"/>
  <c r="AV108" i="1"/>
  <c r="BL106" i="1"/>
  <c r="AY106" i="1"/>
  <c r="AV106" i="1"/>
  <c r="AX106" i="1"/>
  <c r="AZ106" i="1"/>
  <c r="BC106" i="1"/>
  <c r="BA108" i="1"/>
  <c r="CQ106" i="1"/>
  <c r="BK106" i="1"/>
  <c r="CP106" i="1"/>
  <c r="BL107" i="1"/>
  <c r="BH108" i="1"/>
  <c r="BF108" i="1"/>
  <c r="BE108" i="1"/>
  <c r="AJ110" i="1" a="1"/>
  <c r="AQ110" i="1" a="1"/>
  <c r="CB168" i="26" a="1"/>
  <c r="CA107" i="1" a="1"/>
  <c r="BS106" i="1" a="1"/>
  <c r="AK110" i="1" a="1"/>
  <c r="AC110" i="1" a="1"/>
  <c r="AO170" i="26" a="1"/>
  <c r="CG167" i="26" a="1"/>
  <c r="BT168" i="26" a="1"/>
  <c r="BY168" i="26" a="1"/>
  <c r="BU106" i="1" a="1"/>
  <c r="CC166" i="26" a="1"/>
  <c r="AD170" i="26" a="1"/>
  <c r="BQ166" i="26" a="1"/>
  <c r="BQ168" i="26" a="1"/>
  <c r="CD168" i="26" a="1"/>
  <c r="AE110" i="1" a="1"/>
  <c r="CG168" i="26" a="1"/>
  <c r="CG106" i="1" a="1"/>
  <c r="BT108" i="1" a="1"/>
  <c r="AL110" i="1" a="1"/>
  <c r="BW168" i="26" a="1"/>
  <c r="BT106" i="1" a="1"/>
  <c r="BQ106" i="1" a="1"/>
  <c r="CF167" i="26" a="1"/>
  <c r="AO110" i="1" a="1"/>
  <c r="AD110" i="1" a="1"/>
  <c r="AA110" i="1" a="1"/>
  <c r="AF170" i="26" a="1"/>
  <c r="AI110" i="1" a="1"/>
  <c r="AB110" i="1" a="1"/>
  <c r="BR166" i="26" a="1"/>
  <c r="BW166" i="26" a="1"/>
  <c r="CC107" i="1" a="1"/>
  <c r="AN110" i="1" a="1"/>
  <c r="BZ107" i="1" a="1"/>
  <c r="CD166" i="26" a="1"/>
  <c r="BQ107" i="1" a="1"/>
  <c r="BV167" i="26" a="1"/>
  <c r="BR167" i="26" a="1"/>
  <c r="BX107" i="1" a="1"/>
  <c r="BS167" i="26" a="1"/>
  <c r="BT107" i="1" a="1"/>
  <c r="BS107" i="1" a="1"/>
  <c r="AK170" i="26" a="1"/>
  <c r="CC168" i="26" a="1"/>
  <c r="BP106" i="1" a="1"/>
  <c r="BR107" i="1" a="1"/>
  <c r="AP170" i="26" a="1"/>
  <c r="BY108" i="1" a="1"/>
  <c r="AI170" i="26" a="1"/>
  <c r="BZ106" i="1" a="1"/>
  <c r="AN170" i="26" a="1"/>
  <c r="CD108" i="1" a="1"/>
  <c r="AQ170" i="26" a="1"/>
  <c r="BP166" i="26" a="1"/>
  <c r="AG170" i="26" a="1"/>
  <c r="BY106" i="1" a="1"/>
  <c r="CE107" i="1" a="1"/>
  <c r="BR106" i="1" a="1"/>
  <c r="BX166" i="26" a="1"/>
  <c r="AH170" i="26" a="1"/>
  <c r="BW108" i="1" a="1"/>
  <c r="BY166" i="26" a="1"/>
  <c r="BV107" i="1" a="1"/>
  <c r="BX167" i="26" a="1"/>
  <c r="CB167" i="26" a="1"/>
  <c r="CA166" i="26" a="1"/>
  <c r="AB170" i="26" a="1"/>
  <c r="BT166" i="26" a="1"/>
  <c r="BQ167" i="26" a="1"/>
  <c r="BR108" i="1" a="1"/>
  <c r="AM170" i="26" a="1"/>
  <c r="AC170" i="26" a="1"/>
  <c r="BU166" i="26" a="1"/>
  <c r="BU107" i="1" a="1"/>
  <c r="Z110" i="1" a="1"/>
  <c r="Z170" i="26" a="1"/>
  <c r="BX106" i="1" a="1"/>
  <c r="BV166" i="26" a="1"/>
  <c r="BW107" i="1" a="1"/>
  <c r="BS108" i="1" a="1"/>
  <c r="CA106" i="1" a="1"/>
  <c r="BV108" i="1" a="1"/>
  <c r="BZ167" i="26" a="1"/>
  <c r="BU167" i="26" a="1"/>
  <c r="AM110" i="1" a="1"/>
  <c r="AF110" i="1" a="1"/>
  <c r="AG110" i="1" a="1"/>
  <c r="AP110" i="1" a="1"/>
  <c r="CB107" i="1" a="1"/>
  <c r="AE170" i="26" a="1"/>
  <c r="CE166" i="26" a="1"/>
  <c r="BV106" i="1" a="1"/>
  <c r="BW106" i="1" a="1"/>
  <c r="CF108" i="1" a="1"/>
  <c r="CB166" i="26" a="1"/>
  <c r="BZ166" i="26" a="1"/>
  <c r="CC106" i="1" a="1"/>
  <c r="CB108" i="1" a="1"/>
  <c r="AJ170" i="26" a="1"/>
  <c r="CE168" i="26" a="1"/>
  <c r="BR168" i="26" a="1"/>
  <c r="CA168" i="26" a="1"/>
  <c r="CF107" i="1" a="1"/>
  <c r="CD106" i="1" a="1"/>
  <c r="CF166" i="26" a="1"/>
  <c r="AL170" i="26" a="1"/>
  <c r="BP107" i="1" a="1"/>
  <c r="AH110" i="1" a="1"/>
  <c r="BP167" i="26" a="1"/>
  <c r="BS166" i="26" a="1"/>
  <c r="AA170" i="26" a="1"/>
  <c r="CC167" i="26" a="1"/>
  <c r="BZ108" i="1" a="1"/>
  <c r="BP108" i="1" a="1"/>
  <c r="BY167" i="26" a="1"/>
  <c r="BX168" i="26" a="1"/>
  <c r="BX108" i="1" a="1"/>
  <c r="CG166" i="26" a="1"/>
  <c r="BZ168" i="26" a="1"/>
  <c r="CG108" i="1" a="1"/>
  <c r="BS168" i="26" a="1"/>
  <c r="BU168" i="26" a="1"/>
  <c r="CD107" i="1" a="1"/>
  <c r="CE167" i="26" a="1"/>
  <c r="BY107" i="1" a="1"/>
  <c r="BW167" i="26" a="1"/>
  <c r="BT167" i="26" a="1"/>
  <c r="CD167" i="26" a="1"/>
  <c r="BV168" i="26" a="1"/>
  <c r="CG107" i="1" a="1"/>
  <c r="CB106" i="1" a="1"/>
  <c r="CE108" i="1" a="1"/>
  <c r="CE106" i="1" a="1"/>
  <c r="BU108" i="1" a="1"/>
  <c r="BP168" i="26" a="1"/>
  <c r="CA108" i="1" a="1"/>
  <c r="CA167" i="26" a="1"/>
  <c r="BQ108" i="1" a="1"/>
  <c r="CC108" i="1" a="1"/>
  <c r="CF168" i="26" a="1"/>
  <c r="CF106" i="1" a="1"/>
  <c r="CR166" i="26" l="1"/>
  <c r="BX167" i="26"/>
  <c r="BV166" i="26"/>
  <c r="BY167" i="26"/>
  <c r="BX166" i="26"/>
  <c r="BR168" i="26"/>
  <c r="CG167" i="26"/>
  <c r="CC167" i="26"/>
  <c r="CA167" i="26"/>
  <c r="BU167" i="26"/>
  <c r="CE167" i="26"/>
  <c r="CD167" i="26"/>
  <c r="BT167" i="26"/>
  <c r="BS168" i="26"/>
  <c r="BW166" i="26"/>
  <c r="CC166" i="26"/>
  <c r="CB167" i="26"/>
  <c r="CB166" i="26"/>
  <c r="BR166" i="26"/>
  <c r="BZ167" i="26"/>
  <c r="BS167" i="26"/>
  <c r="BW167" i="26"/>
  <c r="CG166" i="26"/>
  <c r="BQ167" i="26"/>
  <c r="BR167" i="26"/>
  <c r="CD166" i="26"/>
  <c r="CA166" i="26"/>
  <c r="CF167" i="26"/>
  <c r="BT166" i="26"/>
  <c r="BZ166" i="26"/>
  <c r="BV167" i="26"/>
  <c r="BP167" i="26"/>
  <c r="BT168" i="26"/>
  <c r="BY166" i="26"/>
  <c r="CB168" i="26"/>
  <c r="AC170" i="26"/>
  <c r="AA170" i="26"/>
  <c r="AJ170" i="26"/>
  <c r="CF166" i="26"/>
  <c r="BP166" i="26"/>
  <c r="BY168" i="26"/>
  <c r="AG170" i="26"/>
  <c r="AE170" i="26"/>
  <c r="AN170" i="26"/>
  <c r="CG168" i="26"/>
  <c r="CD168" i="26"/>
  <c r="AI170" i="26"/>
  <c r="CE168" i="26"/>
  <c r="BS166" i="26"/>
  <c r="Z170" i="26"/>
  <c r="AM170" i="26"/>
  <c r="BW168" i="26"/>
  <c r="CC168" i="26"/>
  <c r="BU166" i="26"/>
  <c r="AD170" i="26"/>
  <c r="AQ170" i="26"/>
  <c r="CA168" i="26"/>
  <c r="BQ166" i="26"/>
  <c r="CE166" i="26"/>
  <c r="AH170" i="26"/>
  <c r="BQ168" i="26"/>
  <c r="BX168" i="26"/>
  <c r="CF168" i="26"/>
  <c r="AK170" i="26"/>
  <c r="AL170" i="26"/>
  <c r="AB170" i="26"/>
  <c r="BZ168" i="26"/>
  <c r="BU168" i="26"/>
  <c r="BV168" i="26"/>
  <c r="BP168" i="26"/>
  <c r="AO170" i="26"/>
  <c r="AP170" i="26"/>
  <c r="AF170" i="26"/>
  <c r="BN171" i="26"/>
  <c r="W172" i="26"/>
  <c r="AR171" i="26"/>
  <c r="AS171" i="26" s="1"/>
  <c r="CO169" i="26"/>
  <c r="BX107" i="1"/>
  <c r="CE107" i="1"/>
  <c r="CA107" i="1"/>
  <c r="CR106" i="1"/>
  <c r="BT107" i="1"/>
  <c r="BS107" i="1"/>
  <c r="CD106" i="1"/>
  <c r="BZ106" i="1"/>
  <c r="CA106" i="1"/>
  <c r="BW107" i="1"/>
  <c r="CC107" i="1"/>
  <c r="CB107" i="1"/>
  <c r="CB106" i="1"/>
  <c r="BY107" i="1"/>
  <c r="CG107" i="1"/>
  <c r="CC106" i="1"/>
  <c r="BP107" i="1"/>
  <c r="BQ108" i="1"/>
  <c r="CE108" i="1"/>
  <c r="BX108" i="1"/>
  <c r="CD107" i="1"/>
  <c r="CC108" i="1"/>
  <c r="CE106" i="1"/>
  <c r="BV108" i="1"/>
  <c r="BR107" i="1"/>
  <c r="BQ107" i="1"/>
  <c r="BR108" i="1"/>
  <c r="CA108" i="1"/>
  <c r="BQ106" i="1"/>
  <c r="CG106" i="1"/>
  <c r="BW108" i="1"/>
  <c r="CF108" i="1"/>
  <c r="CF106" i="1"/>
  <c r="BW106" i="1"/>
  <c r="BZ107" i="1"/>
  <c r="BV107" i="1"/>
  <c r="CG108" i="1"/>
  <c r="BS108" i="1"/>
  <c r="BP108" i="1"/>
  <c r="BZ108" i="1"/>
  <c r="BR106" i="1"/>
  <c r="BV106" i="1"/>
  <c r="BY106" i="1"/>
  <c r="AE110" i="1"/>
  <c r="AH110" i="1"/>
  <c r="AC110" i="1"/>
  <c r="AO110" i="1"/>
  <c r="AM110" i="1"/>
  <c r="AJ110" i="1"/>
  <c r="AP110" i="1"/>
  <c r="AG110" i="1"/>
  <c r="AD110" i="1"/>
  <c r="AB110" i="1"/>
  <c r="AF110" i="1"/>
  <c r="AQ110" i="1"/>
  <c r="AL110" i="1"/>
  <c r="AK110" i="1"/>
  <c r="AI110" i="1"/>
  <c r="AN110" i="1"/>
  <c r="Z110" i="1"/>
  <c r="AA110" i="1"/>
  <c r="CD108" i="1"/>
  <c r="BY108" i="1"/>
  <c r="CB108" i="1"/>
  <c r="CF107" i="1"/>
  <c r="BP106" i="1"/>
  <c r="BU106" i="1"/>
  <c r="BU107" i="1"/>
  <c r="BU108" i="1"/>
  <c r="BT106" i="1"/>
  <c r="BS106" i="1"/>
  <c r="BX106" i="1"/>
  <c r="BT108" i="1"/>
  <c r="BN110" i="1"/>
  <c r="AR110" i="1"/>
  <c r="AS110" i="1" s="1"/>
  <c r="W111" i="1"/>
  <c r="AS109" i="1"/>
  <c r="CI109" i="1" s="1"/>
  <c r="CH109" i="1"/>
  <c r="AA171" i="26" a="1"/>
  <c r="AL171" i="26" a="1"/>
  <c r="AD171" i="26" a="1"/>
  <c r="AJ171" i="26" a="1"/>
  <c r="AH171" i="26" a="1"/>
  <c r="AF171" i="26" a="1"/>
  <c r="AG111" i="1" a="1"/>
  <c r="AP171" i="26" a="1"/>
  <c r="AA111" i="1" a="1"/>
  <c r="AQ171" i="26" a="1"/>
  <c r="Z111" i="1" a="1"/>
  <c r="AQ111" i="1" a="1"/>
  <c r="AL111" i="1" a="1"/>
  <c r="AF111" i="1" a="1"/>
  <c r="AK111" i="1" a="1"/>
  <c r="AI171" i="26" a="1"/>
  <c r="AM171" i="26" a="1"/>
  <c r="AI111" i="1" a="1"/>
  <c r="AP111" i="1" a="1"/>
  <c r="AN171" i="26" a="1"/>
  <c r="AB111" i="1" a="1"/>
  <c r="AJ111" i="1" a="1"/>
  <c r="AB171" i="26" a="1"/>
  <c r="AN111" i="1" a="1"/>
  <c r="AC111" i="1" a="1"/>
  <c r="AG171" i="26" a="1"/>
  <c r="AO111" i="1" a="1"/>
  <c r="AE111" i="1" a="1"/>
  <c r="AD111" i="1" a="1"/>
  <c r="Z171" i="26" a="1"/>
  <c r="AK171" i="26" a="1"/>
  <c r="AC171" i="26" a="1"/>
  <c r="AO171" i="26" a="1"/>
  <c r="AM111" i="1" a="1"/>
  <c r="AE171" i="26" a="1"/>
  <c r="AH111" i="1" a="1"/>
  <c r="AF171" i="26" l="1"/>
  <c r="Z171" i="26"/>
  <c r="AI171" i="26"/>
  <c r="AN171" i="26"/>
  <c r="AH171" i="26"/>
  <c r="AQ171" i="26"/>
  <c r="AJ171" i="26"/>
  <c r="AD171" i="26"/>
  <c r="AL171" i="26"/>
  <c r="AC171" i="26"/>
  <c r="AP171" i="26"/>
  <c r="AM171" i="26"/>
  <c r="AG171" i="26"/>
  <c r="AK171" i="26"/>
  <c r="AA171" i="26"/>
  <c r="AB171" i="26"/>
  <c r="AO171" i="26"/>
  <c r="AE171" i="26"/>
  <c r="CL166" i="26"/>
  <c r="CM166" i="26" s="1"/>
  <c r="AR172" i="26"/>
  <c r="W173" i="26"/>
  <c r="BN172" i="26"/>
  <c r="AN111" i="1"/>
  <c r="AK111" i="1"/>
  <c r="AL111" i="1"/>
  <c r="AB111" i="1"/>
  <c r="AM111" i="1"/>
  <c r="AQ111" i="1"/>
  <c r="AI111" i="1"/>
  <c r="AF111" i="1"/>
  <c r="AG111" i="1"/>
  <c r="AJ111" i="1"/>
  <c r="AD111" i="1"/>
  <c r="AE111" i="1"/>
  <c r="AH111" i="1"/>
  <c r="AP111" i="1"/>
  <c r="AA111" i="1"/>
  <c r="AO111" i="1"/>
  <c r="AC111" i="1"/>
  <c r="Z111" i="1"/>
  <c r="CO109" i="1"/>
  <c r="BN111" i="1"/>
  <c r="AR111" i="1"/>
  <c r="AS111" i="1" s="1"/>
  <c r="W112" i="1"/>
  <c r="CL106" i="1"/>
  <c r="CM106" i="1" s="1"/>
  <c r="AE172" i="26" a="1"/>
  <c r="AN172" i="26" a="1"/>
  <c r="AA112" i="1" a="1"/>
  <c r="AD172" i="26" a="1"/>
  <c r="AN112" i="1" a="1"/>
  <c r="AJ172" i="26" a="1"/>
  <c r="AI112" i="1" a="1"/>
  <c r="AO172" i="26" a="1"/>
  <c r="AQ112" i="1" a="1"/>
  <c r="AC112" i="1" a="1"/>
  <c r="AP112" i="1" a="1"/>
  <c r="AP172" i="26" a="1"/>
  <c r="AG172" i="26" a="1"/>
  <c r="AM172" i="26" a="1"/>
  <c r="Z172" i="26" a="1"/>
  <c r="AL112" i="1" a="1"/>
  <c r="AO112" i="1" a="1"/>
  <c r="AH112" i="1" a="1"/>
  <c r="AM112" i="1" a="1"/>
  <c r="AB172" i="26" a="1"/>
  <c r="AJ112" i="1" a="1"/>
  <c r="AE112" i="1" a="1"/>
  <c r="AF112" i="1" a="1"/>
  <c r="AD112" i="1" a="1"/>
  <c r="AI172" i="26" a="1"/>
  <c r="AB112" i="1" a="1"/>
  <c r="AC172" i="26" a="1"/>
  <c r="AQ172" i="26" a="1"/>
  <c r="AG112" i="1" a="1"/>
  <c r="AF172" i="26" a="1"/>
  <c r="AA172" i="26" a="1"/>
  <c r="AK112" i="1" a="1"/>
  <c r="AL172" i="26" a="1"/>
  <c r="AH172" i="26" a="1"/>
  <c r="Z112" i="1" a="1"/>
  <c r="AK172" i="26" a="1"/>
  <c r="CQ169" i="26" l="1"/>
  <c r="AW171" i="26"/>
  <c r="BK169" i="26"/>
  <c r="AW169" i="26"/>
  <c r="BB170" i="26"/>
  <c r="BB169" i="26"/>
  <c r="AY169" i="26"/>
  <c r="AW170" i="26"/>
  <c r="AX171" i="26"/>
  <c r="CP169" i="26"/>
  <c r="AV169" i="26"/>
  <c r="BI169" i="26"/>
  <c r="BC170" i="26"/>
  <c r="BJ169" i="26"/>
  <c r="BM170" i="26"/>
  <c r="BM169" i="26"/>
  <c r="AV170" i="26"/>
  <c r="BI170" i="26"/>
  <c r="BD170" i="26"/>
  <c r="BG170" i="26"/>
  <c r="BD169" i="26"/>
  <c r="AX170" i="26"/>
  <c r="BH169" i="26"/>
  <c r="BL169" i="26"/>
  <c r="BK170" i="26"/>
  <c r="BA170" i="26"/>
  <c r="BH170" i="26"/>
  <c r="AX169" i="26"/>
  <c r="AZ170" i="26"/>
  <c r="AK172" i="26"/>
  <c r="AB172" i="26"/>
  <c r="AO172" i="26"/>
  <c r="AA172" i="26"/>
  <c r="AF172" i="26"/>
  <c r="Z172" i="26"/>
  <c r="AE172" i="26"/>
  <c r="AJ172" i="26"/>
  <c r="AD172" i="26"/>
  <c r="AI172" i="26"/>
  <c r="AN172" i="26"/>
  <c r="AH172" i="26"/>
  <c r="AM172" i="26"/>
  <c r="AL172" i="26"/>
  <c r="AQ172" i="26"/>
  <c r="AC172" i="26"/>
  <c r="AP172" i="26"/>
  <c r="AG172" i="26"/>
  <c r="AZ171" i="26"/>
  <c r="AR173" i="26"/>
  <c r="AS173" i="26" s="1"/>
  <c r="BN173" i="26"/>
  <c r="W174" i="26"/>
  <c r="BF171" i="26"/>
  <c r="AY170" i="26"/>
  <c r="BC169" i="26"/>
  <c r="BL170" i="26"/>
  <c r="BG171" i="26"/>
  <c r="BM171" i="26"/>
  <c r="BJ170" i="26"/>
  <c r="BF170" i="26"/>
  <c r="AZ169" i="26"/>
  <c r="BC171" i="26"/>
  <c r="BD171" i="26"/>
  <c r="BA169" i="26"/>
  <c r="BI171" i="26"/>
  <c r="BJ171" i="26"/>
  <c r="CH172" i="26"/>
  <c r="AS172" i="26"/>
  <c r="CI172" i="26" s="1"/>
  <c r="BG169" i="26"/>
  <c r="BE169" i="26"/>
  <c r="BL171" i="26"/>
  <c r="BE171" i="26"/>
  <c r="BF169" i="26"/>
  <c r="BE170" i="26"/>
  <c r="BA171" i="26"/>
  <c r="AY171" i="26"/>
  <c r="AV171" i="26"/>
  <c r="BK171" i="26"/>
  <c r="BH171" i="26"/>
  <c r="BB171" i="26"/>
  <c r="AZ110" i="1"/>
  <c r="AV110" i="1"/>
  <c r="BC110" i="1"/>
  <c r="BB109" i="1"/>
  <c r="BL110" i="1"/>
  <c r="AZ109" i="1"/>
  <c r="AV109" i="1"/>
  <c r="AW109" i="1"/>
  <c r="BH109" i="1"/>
  <c r="BG109" i="1"/>
  <c r="BI110" i="1"/>
  <c r="BE110" i="1"/>
  <c r="CP109" i="1"/>
  <c r="BA110" i="1"/>
  <c r="BG110" i="1"/>
  <c r="BD109" i="1"/>
  <c r="BM110" i="1"/>
  <c r="BJ110" i="1"/>
  <c r="CQ109" i="1"/>
  <c r="BL109" i="1"/>
  <c r="AY109" i="1"/>
  <c r="AE112" i="1"/>
  <c r="AJ112" i="1"/>
  <c r="AD112" i="1"/>
  <c r="Z112" i="1"/>
  <c r="AP112" i="1"/>
  <c r="AH112" i="1"/>
  <c r="AK112" i="1"/>
  <c r="AQ112" i="1"/>
  <c r="AI112" i="1"/>
  <c r="AF112" i="1"/>
  <c r="AL112" i="1"/>
  <c r="AC112" i="1"/>
  <c r="AO112" i="1"/>
  <c r="AN112" i="1"/>
  <c r="AB112" i="1"/>
  <c r="AA112" i="1"/>
  <c r="AG112" i="1"/>
  <c r="AM112" i="1"/>
  <c r="BK111" i="1"/>
  <c r="BB111" i="1"/>
  <c r="BN112" i="1"/>
  <c r="AR112" i="1"/>
  <c r="W113" i="1"/>
  <c r="AW111" i="1"/>
  <c r="BE111" i="1"/>
  <c r="BK110" i="1"/>
  <c r="BL111" i="1"/>
  <c r="BM111" i="1"/>
  <c r="BH110" i="1"/>
  <c r="BD111" i="1"/>
  <c r="BI111" i="1"/>
  <c r="BF110" i="1"/>
  <c r="BA111" i="1"/>
  <c r="AX111" i="1"/>
  <c r="BD110" i="1"/>
  <c r="AY110" i="1"/>
  <c r="BJ109" i="1"/>
  <c r="AZ111" i="1"/>
  <c r="BH111" i="1"/>
  <c r="BE109" i="1"/>
  <c r="AX110" i="1"/>
  <c r="BB110" i="1"/>
  <c r="AV111" i="1"/>
  <c r="BA109" i="1"/>
  <c r="AX109" i="1"/>
  <c r="BC109" i="1"/>
  <c r="BI109" i="1"/>
  <c r="BF109" i="1"/>
  <c r="BK109" i="1"/>
  <c r="BF111" i="1"/>
  <c r="BG111" i="1"/>
  <c r="BM109" i="1"/>
  <c r="AW110" i="1"/>
  <c r="AY111" i="1"/>
  <c r="BC111" i="1"/>
  <c r="BJ111" i="1"/>
  <c r="AG173" i="26" a="1"/>
  <c r="AA113" i="1" a="1"/>
  <c r="CG171" i="26" a="1"/>
  <c r="AD173" i="26" a="1"/>
  <c r="BU111" i="1" a="1"/>
  <c r="AM113" i="1" a="1"/>
  <c r="AP113" i="1" a="1"/>
  <c r="BT109" i="1" a="1"/>
  <c r="BT170" i="26" a="1"/>
  <c r="BR110" i="1" a="1"/>
  <c r="BT111" i="1" a="1"/>
  <c r="BQ110" i="1" a="1"/>
  <c r="AH113" i="1" a="1"/>
  <c r="BX170" i="26" a="1"/>
  <c r="AD113" i="1" a="1"/>
  <c r="BX171" i="26" a="1"/>
  <c r="CF110" i="1" a="1"/>
  <c r="AN173" i="26" a="1"/>
  <c r="AA173" i="26" a="1"/>
  <c r="CA170" i="26" a="1"/>
  <c r="CA110" i="1" a="1"/>
  <c r="CA109" i="1" a="1"/>
  <c r="AQ113" i="1" a="1"/>
  <c r="BY109" i="1" a="1"/>
  <c r="AF113" i="1" a="1"/>
  <c r="BR170" i="26" a="1"/>
  <c r="AB173" i="26" a="1"/>
  <c r="AM173" i="26" a="1"/>
  <c r="BR169" i="26" a="1"/>
  <c r="AE113" i="1" a="1"/>
  <c r="CD111" i="1" a="1"/>
  <c r="AI113" i="1" a="1"/>
  <c r="AG113" i="1" a="1"/>
  <c r="BX111" i="1" a="1"/>
  <c r="BP170" i="26" a="1"/>
  <c r="AC173" i="26" a="1"/>
  <c r="Z113" i="1" a="1"/>
  <c r="BW109" i="1" a="1"/>
  <c r="AL173" i="26" a="1"/>
  <c r="AN113" i="1" a="1"/>
  <c r="BV170" i="26" a="1"/>
  <c r="Z173" i="26" a="1"/>
  <c r="BQ111" i="1" a="1"/>
  <c r="BW111" i="1" a="1"/>
  <c r="BZ170" i="26" a="1"/>
  <c r="BP111" i="1" a="1"/>
  <c r="AO173" i="26" a="1"/>
  <c r="CC169" i="26" a="1"/>
  <c r="BY110" i="1" a="1"/>
  <c r="CE171" i="26" a="1"/>
  <c r="CA171" i="26" a="1"/>
  <c r="BU171" i="26" a="1"/>
  <c r="CD109" i="1" a="1"/>
  <c r="CG170" i="26" a="1"/>
  <c r="BW170" i="26" a="1"/>
  <c r="BZ109" i="1" a="1"/>
  <c r="BP110" i="1" a="1"/>
  <c r="BW110" i="1" a="1"/>
  <c r="AH173" i="26" a="1"/>
  <c r="AJ173" i="26" a="1"/>
  <c r="AI173" i="26" a="1"/>
  <c r="BY169" i="26" a="1"/>
  <c r="BV169" i="26" a="1"/>
  <c r="BY170" i="26" a="1"/>
  <c r="CD169" i="26" a="1"/>
  <c r="AQ173" i="26" a="1"/>
  <c r="BZ171" i="26" a="1"/>
  <c r="AB113" i="1" a="1"/>
  <c r="CD171" i="26" a="1"/>
  <c r="AO113" i="1" a="1"/>
  <c r="CD110" i="1" a="1"/>
  <c r="CA169" i="26" a="1"/>
  <c r="AK173" i="26" a="1"/>
  <c r="AK113" i="1" a="1"/>
  <c r="CF171" i="26" a="1"/>
  <c r="BS170" i="26" a="1"/>
  <c r="AL113" i="1" a="1"/>
  <c r="BV110" i="1" a="1"/>
  <c r="CE170" i="26" a="1"/>
  <c r="AP173" i="26" a="1"/>
  <c r="BY111" i="1" a="1"/>
  <c r="BS111" i="1" a="1"/>
  <c r="CC110" i="1" a="1"/>
  <c r="CC170" i="26" a="1"/>
  <c r="CB110" i="1" a="1"/>
  <c r="AE173" i="26" a="1"/>
  <c r="CE109" i="1" a="1"/>
  <c r="BT169" i="26" a="1"/>
  <c r="BU110" i="1" a="1"/>
  <c r="AJ113" i="1" a="1"/>
  <c r="BU170" i="26" a="1"/>
  <c r="BQ171" i="26" a="1"/>
  <c r="BR171" i="26" a="1"/>
  <c r="BZ110" i="1" a="1"/>
  <c r="BR109" i="1" a="1"/>
  <c r="BX169" i="26" a="1"/>
  <c r="BS109" i="1" a="1"/>
  <c r="CD170" i="26" a="1"/>
  <c r="BW171" i="26" a="1"/>
  <c r="BP171" i="26" a="1"/>
  <c r="CE111" i="1" a="1"/>
  <c r="BQ169" i="26" a="1"/>
  <c r="AC113" i="1" a="1"/>
  <c r="AF173" i="26" a="1"/>
  <c r="CE169" i="26" a="1"/>
  <c r="BV109" i="1" a="1"/>
  <c r="CB171" i="26" a="1"/>
  <c r="BR111" i="1" a="1"/>
  <c r="CB169" i="26" a="1"/>
  <c r="BY171" i="26" a="1"/>
  <c r="BX109" i="1" a="1"/>
  <c r="CG169" i="26" a="1"/>
  <c r="BT171" i="26" a="1"/>
  <c r="BT110" i="1" a="1"/>
  <c r="CG111" i="1" a="1"/>
  <c r="BS110" i="1" a="1"/>
  <c r="BP169" i="26" a="1"/>
  <c r="CB170" i="26" a="1"/>
  <c r="BS171" i="26" a="1"/>
  <c r="CF109" i="1" a="1"/>
  <c r="CC111" i="1" a="1"/>
  <c r="CB111" i="1" a="1"/>
  <c r="BP109" i="1" a="1"/>
  <c r="CE110" i="1" a="1"/>
  <c r="BZ111" i="1" a="1"/>
  <c r="BS169" i="26" a="1"/>
  <c r="BU169" i="26" a="1"/>
  <c r="BQ109" i="1" a="1"/>
  <c r="BX110" i="1" a="1"/>
  <c r="CF169" i="26" a="1"/>
  <c r="CB109" i="1" a="1"/>
  <c r="BU109" i="1" a="1"/>
  <c r="CC109" i="1" a="1"/>
  <c r="CF170" i="26" a="1"/>
  <c r="BV171" i="26" a="1"/>
  <c r="CF111" i="1" a="1"/>
  <c r="BQ170" i="26" a="1"/>
  <c r="CC171" i="26" a="1"/>
  <c r="CG110" i="1" a="1"/>
  <c r="CG109" i="1" a="1"/>
  <c r="BW169" i="26" a="1"/>
  <c r="CA111" i="1" a="1"/>
  <c r="BZ169" i="26" a="1"/>
  <c r="BV111" i="1" a="1"/>
  <c r="CR169" i="26" l="1"/>
  <c r="BQ171" i="26"/>
  <c r="CE169" i="26"/>
  <c r="BV169" i="26"/>
  <c r="BV170" i="26"/>
  <c r="BQ169" i="26"/>
  <c r="BT170" i="26"/>
  <c r="BX169" i="26"/>
  <c r="BW170" i="26"/>
  <c r="BR169" i="26"/>
  <c r="CA170" i="26"/>
  <c r="CB170" i="26"/>
  <c r="BX170" i="26"/>
  <c r="CC169" i="26"/>
  <c r="BU170" i="26"/>
  <c r="CC170" i="26"/>
  <c r="BP169" i="26"/>
  <c r="CE170" i="26"/>
  <c r="BP170" i="26"/>
  <c r="CF169" i="26"/>
  <c r="CG169" i="26"/>
  <c r="BR171" i="26"/>
  <c r="CB169" i="26"/>
  <c r="CG170" i="26"/>
  <c r="BQ170" i="26"/>
  <c r="BR170" i="26"/>
  <c r="CD169" i="26"/>
  <c r="BS169" i="26"/>
  <c r="AK173" i="26"/>
  <c r="CE171" i="26"/>
  <c r="BY169" i="26"/>
  <c r="BU169" i="26"/>
  <c r="CF170" i="26"/>
  <c r="AO173" i="26"/>
  <c r="AI173" i="26"/>
  <c r="CF171" i="26"/>
  <c r="BP171" i="26"/>
  <c r="CA169" i="26"/>
  <c r="BX171" i="26"/>
  <c r="BW169" i="26"/>
  <c r="Z173" i="26"/>
  <c r="AM173" i="26"/>
  <c r="BT171" i="26"/>
  <c r="CB171" i="26"/>
  <c r="AN173" i="26"/>
  <c r="BS171" i="26"/>
  <c r="BW171" i="26"/>
  <c r="BS170" i="26"/>
  <c r="AD173" i="26"/>
  <c r="AQ173" i="26"/>
  <c r="AE173" i="26"/>
  <c r="BU171" i="26"/>
  <c r="BT169" i="26"/>
  <c r="BZ171" i="26"/>
  <c r="AH173" i="26"/>
  <c r="CC171" i="26"/>
  <c r="BY170" i="26"/>
  <c r="BZ170" i="26"/>
  <c r="AL173" i="26"/>
  <c r="AB173" i="26"/>
  <c r="CA171" i="26"/>
  <c r="BZ169" i="26"/>
  <c r="CD170" i="26"/>
  <c r="AC173" i="26"/>
  <c r="AP173" i="26"/>
  <c r="AF173" i="26"/>
  <c r="BV171" i="26"/>
  <c r="BY171" i="26"/>
  <c r="CD171" i="26"/>
  <c r="CG171" i="26"/>
  <c r="AG173" i="26"/>
  <c r="AA173" i="26"/>
  <c r="AJ173" i="26"/>
  <c r="CO172" i="26"/>
  <c r="AR174" i="26"/>
  <c r="AS174" i="26" s="1"/>
  <c r="BN174" i="26"/>
  <c r="W175" i="26"/>
  <c r="BT110" i="1"/>
  <c r="BP110" i="1"/>
  <c r="BW110" i="1"/>
  <c r="BV109" i="1"/>
  <c r="CF110" i="1"/>
  <c r="BT109" i="1"/>
  <c r="CR109" i="1"/>
  <c r="BY110" i="1"/>
  <c r="CC110" i="1"/>
  <c r="CA109" i="1"/>
  <c r="CB109" i="1"/>
  <c r="BQ109" i="1"/>
  <c r="BP109" i="1"/>
  <c r="BS109" i="1"/>
  <c r="CF109" i="1"/>
  <c r="CD110" i="1"/>
  <c r="CG110" i="1"/>
  <c r="BX109" i="1"/>
  <c r="CA110" i="1"/>
  <c r="BU110" i="1"/>
  <c r="BR109" i="1"/>
  <c r="CD109" i="1"/>
  <c r="CB110" i="1"/>
  <c r="CG111" i="1"/>
  <c r="BV111" i="1"/>
  <c r="CA111" i="1"/>
  <c r="BX110" i="1"/>
  <c r="CF111" i="1"/>
  <c r="CE111" i="1"/>
  <c r="CG109" i="1"/>
  <c r="BV110" i="1"/>
  <c r="BR111" i="1"/>
  <c r="CE110" i="1"/>
  <c r="BS110" i="1"/>
  <c r="CE109" i="1"/>
  <c r="BR110" i="1"/>
  <c r="BU111" i="1"/>
  <c r="BY111" i="1"/>
  <c r="BU109" i="1"/>
  <c r="CD111" i="1"/>
  <c r="BY109" i="1"/>
  <c r="BZ110" i="1"/>
  <c r="BQ111" i="1"/>
  <c r="BQ110" i="1"/>
  <c r="BZ111" i="1"/>
  <c r="BW111" i="1"/>
  <c r="CC109" i="1"/>
  <c r="CB111" i="1"/>
  <c r="CC111" i="1"/>
  <c r="AO113" i="1"/>
  <c r="AK113" i="1"/>
  <c r="AN113" i="1"/>
  <c r="AM113" i="1"/>
  <c r="AL113" i="1"/>
  <c r="AG113" i="1"/>
  <c r="AH113" i="1"/>
  <c r="AP113" i="1"/>
  <c r="AA113" i="1"/>
  <c r="AB113" i="1"/>
  <c r="AI113" i="1"/>
  <c r="Z113" i="1"/>
  <c r="AD113" i="1"/>
  <c r="AC113" i="1"/>
  <c r="AE113" i="1"/>
  <c r="AJ113" i="1"/>
  <c r="AF113" i="1"/>
  <c r="AQ113" i="1"/>
  <c r="BP111" i="1"/>
  <c r="BZ109" i="1"/>
  <c r="BS111" i="1"/>
  <c r="BW109" i="1"/>
  <c r="BT111" i="1"/>
  <c r="BX111" i="1"/>
  <c r="AR113" i="1"/>
  <c r="AS113" i="1" s="1"/>
  <c r="BN113" i="1"/>
  <c r="W114" i="1"/>
  <c r="AS112" i="1"/>
  <c r="CI112" i="1" s="1"/>
  <c r="CH112" i="1"/>
  <c r="AN174" i="26" a="1"/>
  <c r="AF174" i="26" a="1"/>
  <c r="AC114" i="1" a="1"/>
  <c r="AC174" i="26" a="1"/>
  <c r="AM114" i="1" a="1"/>
  <c r="AF114" i="1" a="1"/>
  <c r="AK114" i="1" a="1"/>
  <c r="AO114" i="1" a="1"/>
  <c r="AD174" i="26" a="1"/>
  <c r="AI114" i="1" a="1"/>
  <c r="AJ114" i="1" a="1"/>
  <c r="AM174" i="26" a="1"/>
  <c r="AP114" i="1" a="1"/>
  <c r="AQ174" i="26" a="1"/>
  <c r="AE114" i="1" a="1"/>
  <c r="AH174" i="26" a="1"/>
  <c r="AL114" i="1" a="1"/>
  <c r="Z114" i="1" a="1"/>
  <c r="AO174" i="26" a="1"/>
  <c r="AI174" i="26" a="1"/>
  <c r="AL174" i="26" a="1"/>
  <c r="AN114" i="1" a="1"/>
  <c r="AQ114" i="1" a="1"/>
  <c r="AD114" i="1" a="1"/>
  <c r="AA174" i="26" a="1"/>
  <c r="AP174" i="26" a="1"/>
  <c r="AE174" i="26" a="1"/>
  <c r="AG114" i="1" a="1"/>
  <c r="Z174" i="26" a="1"/>
  <c r="AH114" i="1" a="1"/>
  <c r="AA114" i="1" a="1"/>
  <c r="AG174" i="26" a="1"/>
  <c r="AK174" i="26" a="1"/>
  <c r="AB114" i="1" a="1"/>
  <c r="AJ174" i="26" a="1"/>
  <c r="AB174" i="26" a="1"/>
  <c r="CL169" i="26" l="1"/>
  <c r="CM169" i="26" s="1"/>
  <c r="AO174" i="26"/>
  <c r="AL174" i="26"/>
  <c r="AB174" i="26"/>
  <c r="AP174" i="26"/>
  <c r="AF174" i="26"/>
  <c r="AA174" i="26"/>
  <c r="AK174" i="26"/>
  <c r="AE174" i="26"/>
  <c r="AN174" i="26"/>
  <c r="AJ174" i="26"/>
  <c r="AI174" i="26"/>
  <c r="Z174" i="26"/>
  <c r="AM174" i="26"/>
  <c r="AG174" i="26"/>
  <c r="AD174" i="26"/>
  <c r="AQ174" i="26"/>
  <c r="AC174" i="26"/>
  <c r="AH174" i="26"/>
  <c r="BN175" i="26"/>
  <c r="W176" i="26"/>
  <c r="AR175" i="26"/>
  <c r="AS175" i="26" s="1"/>
  <c r="CL109" i="1"/>
  <c r="CM109" i="1" s="1"/>
  <c r="AB114" i="1"/>
  <c r="AO114" i="1"/>
  <c r="AE114" i="1"/>
  <c r="AK114" i="1"/>
  <c r="AP114" i="1"/>
  <c r="AD114" i="1"/>
  <c r="AC114" i="1"/>
  <c r="AA114" i="1"/>
  <c r="AL114" i="1"/>
  <c r="Z114" i="1"/>
  <c r="AN114" i="1"/>
  <c r="AG114" i="1"/>
  <c r="AH114" i="1"/>
  <c r="AI114" i="1"/>
  <c r="AF114" i="1"/>
  <c r="AJ114" i="1"/>
  <c r="AQ114" i="1"/>
  <c r="AM114" i="1"/>
  <c r="AR114" i="1"/>
  <c r="AS114" i="1" s="1"/>
  <c r="BN114" i="1"/>
  <c r="W115" i="1"/>
  <c r="CO112" i="1"/>
  <c r="AE175" i="26" a="1"/>
  <c r="Z115" i="1" a="1"/>
  <c r="AA175" i="26" a="1"/>
  <c r="AH175" i="26" a="1"/>
  <c r="AH115" i="1" a="1"/>
  <c r="AJ175" i="26" a="1"/>
  <c r="AB175" i="26" a="1"/>
  <c r="AC115" i="1" a="1"/>
  <c r="AM115" i="1" a="1"/>
  <c r="AF115" i="1" a="1"/>
  <c r="AB115" i="1" a="1"/>
  <c r="AG115" i="1" a="1"/>
  <c r="AG175" i="26" a="1"/>
  <c r="AO115" i="1" a="1"/>
  <c r="AI115" i="1" a="1"/>
  <c r="AI175" i="26" a="1"/>
  <c r="AM175" i="26" a="1"/>
  <c r="AL175" i="26" a="1"/>
  <c r="AQ175" i="26" a="1"/>
  <c r="AQ115" i="1" a="1"/>
  <c r="AK175" i="26" a="1"/>
  <c r="AP175" i="26" a="1"/>
  <c r="AF175" i="26" a="1"/>
  <c r="AN115" i="1" a="1"/>
  <c r="AE115" i="1" a="1"/>
  <c r="AD175" i="26" a="1"/>
  <c r="AP115" i="1" a="1"/>
  <c r="Z175" i="26" a="1"/>
  <c r="AK115" i="1" a="1"/>
  <c r="AC175" i="26" a="1"/>
  <c r="AN175" i="26" a="1"/>
  <c r="AO175" i="26" a="1"/>
  <c r="AJ115" i="1" a="1"/>
  <c r="AA115" i="1" a="1"/>
  <c r="AL115" i="1" a="1"/>
  <c r="AD115" i="1" a="1"/>
  <c r="AO175" i="26" l="1"/>
  <c r="AB175" i="26"/>
  <c r="AF175" i="26"/>
  <c r="AI175" i="26"/>
  <c r="AJ175" i="26"/>
  <c r="Z175" i="26"/>
  <c r="AM175" i="26"/>
  <c r="AE175" i="26"/>
  <c r="AD175" i="26"/>
  <c r="AC175" i="26"/>
  <c r="AL175" i="26"/>
  <c r="AQ175" i="26"/>
  <c r="AG175" i="26"/>
  <c r="AP175" i="26"/>
  <c r="AN175" i="26"/>
  <c r="AH175" i="26"/>
  <c r="AK175" i="26"/>
  <c r="AA175" i="26"/>
  <c r="BN176" i="26"/>
  <c r="W177" i="26"/>
  <c r="AR176" i="26"/>
  <c r="AS176" i="26" s="1"/>
  <c r="BF114" i="1"/>
  <c r="BF112" i="1"/>
  <c r="BB113" i="1"/>
  <c r="CQ112" i="1"/>
  <c r="BI113" i="1"/>
  <c r="BD112" i="1"/>
  <c r="AW113" i="1"/>
  <c r="AV113" i="1"/>
  <c r="BK112" i="1"/>
  <c r="BE113" i="1"/>
  <c r="BH113" i="1"/>
  <c r="AY112" i="1"/>
  <c r="AZ112" i="1"/>
  <c r="AZ113" i="1"/>
  <c r="BM112" i="1"/>
  <c r="AL115" i="1"/>
  <c r="AN115" i="1"/>
  <c r="AK115" i="1"/>
  <c r="AQ115" i="1"/>
  <c r="AA115" i="1"/>
  <c r="AP115" i="1"/>
  <c r="AB115" i="1"/>
  <c r="AG115" i="1"/>
  <c r="AF115" i="1"/>
  <c r="AH115" i="1"/>
  <c r="AD115" i="1"/>
  <c r="Z115" i="1"/>
  <c r="AM115" i="1"/>
  <c r="AE115" i="1"/>
  <c r="AO115" i="1"/>
  <c r="AC115" i="1"/>
  <c r="AJ115" i="1"/>
  <c r="AI115" i="1"/>
  <c r="AW114" i="1"/>
  <c r="BG113" i="1"/>
  <c r="BB114" i="1"/>
  <c r="AY114" i="1"/>
  <c r="BM113" i="1"/>
  <c r="BN115" i="1"/>
  <c r="AR115" i="1"/>
  <c r="W116" i="1"/>
  <c r="BJ113" i="1"/>
  <c r="BE114" i="1"/>
  <c r="AZ114" i="1"/>
  <c r="BC113" i="1"/>
  <c r="BC112" i="1"/>
  <c r="BD114" i="1"/>
  <c r="BL114" i="1"/>
  <c r="BB112" i="1"/>
  <c r="CP112" i="1"/>
  <c r="BC114" i="1"/>
  <c r="BG114" i="1"/>
  <c r="AX112" i="1"/>
  <c r="AX113" i="1"/>
  <c r="BE112" i="1"/>
  <c r="BJ114" i="1"/>
  <c r="BA114" i="1"/>
  <c r="BI112" i="1"/>
  <c r="AY113" i="1"/>
  <c r="BD113" i="1"/>
  <c r="BL113" i="1"/>
  <c r="BI114" i="1"/>
  <c r="AV114" i="1"/>
  <c r="BL112" i="1"/>
  <c r="BJ112" i="1"/>
  <c r="AW112" i="1"/>
  <c r="BA112" i="1"/>
  <c r="AV112" i="1"/>
  <c r="BH112" i="1"/>
  <c r="BK114" i="1"/>
  <c r="BF113" i="1"/>
  <c r="BG112" i="1"/>
  <c r="BA113" i="1"/>
  <c r="BK113" i="1"/>
  <c r="BM114" i="1"/>
  <c r="BH114" i="1"/>
  <c r="AX114" i="1"/>
  <c r="BW113" i="1" a="1"/>
  <c r="BR112" i="1" a="1"/>
  <c r="AN116" i="1" a="1"/>
  <c r="BU114" i="1" a="1"/>
  <c r="Z176" i="26" a="1"/>
  <c r="AQ116" i="1" a="1"/>
  <c r="AE116" i="1" a="1"/>
  <c r="AJ176" i="26" a="1"/>
  <c r="AG116" i="1" a="1"/>
  <c r="AA176" i="26" a="1"/>
  <c r="BY113" i="1" a="1"/>
  <c r="CD114" i="1" a="1"/>
  <c r="AK176" i="26" a="1"/>
  <c r="AA116" i="1" a="1"/>
  <c r="AH176" i="26" a="1"/>
  <c r="BV112" i="1" a="1"/>
  <c r="AB116" i="1" a="1"/>
  <c r="AP176" i="26" a="1"/>
  <c r="AD176" i="26" a="1"/>
  <c r="AI116" i="1" a="1"/>
  <c r="AK116" i="1" a="1"/>
  <c r="BP112" i="1" a="1"/>
  <c r="Z116" i="1" a="1"/>
  <c r="AN176" i="26" a="1"/>
  <c r="CF113" i="1" a="1"/>
  <c r="BT113" i="1" a="1"/>
  <c r="AC116" i="1" a="1"/>
  <c r="BR114" i="1" a="1"/>
  <c r="BS114" i="1" a="1"/>
  <c r="AO176" i="26" a="1"/>
  <c r="AF116" i="1" a="1"/>
  <c r="AQ176" i="26" a="1"/>
  <c r="AF176" i="26" a="1"/>
  <c r="BQ114" i="1" a="1"/>
  <c r="AJ116" i="1" a="1"/>
  <c r="AG176" i="26" a="1"/>
  <c r="AO116" i="1" a="1"/>
  <c r="CB114" i="1" a="1"/>
  <c r="BX113" i="1" a="1"/>
  <c r="BW112" i="1" a="1"/>
  <c r="AB176" i="26" a="1"/>
  <c r="CG113" i="1" a="1"/>
  <c r="BQ113" i="1" a="1"/>
  <c r="AL116" i="1" a="1"/>
  <c r="AC176" i="26" a="1"/>
  <c r="BV114" i="1" a="1"/>
  <c r="AP116" i="1" a="1"/>
  <c r="BS112" i="1" a="1"/>
  <c r="CD112" i="1" a="1"/>
  <c r="AH116" i="1" a="1"/>
  <c r="AE176" i="26" a="1"/>
  <c r="AL176" i="26" a="1"/>
  <c r="AI176" i="26" a="1"/>
  <c r="CA114" i="1" a="1"/>
  <c r="AM116" i="1" a="1"/>
  <c r="CC113" i="1" a="1"/>
  <c r="BR113" i="1" a="1"/>
  <c r="BT114" i="1" a="1"/>
  <c r="AD116" i="1" a="1"/>
  <c r="BU113" i="1" a="1"/>
  <c r="CC114" i="1" a="1"/>
  <c r="CB112" i="1" a="1"/>
  <c r="BT112" i="1" a="1"/>
  <c r="BX112" i="1" a="1"/>
  <c r="CG112" i="1" a="1"/>
  <c r="CE112" i="1" a="1"/>
  <c r="CE114" i="1" a="1"/>
  <c r="BZ114" i="1" a="1"/>
  <c r="AM176" i="26" a="1"/>
  <c r="CF114" i="1" a="1"/>
  <c r="BX114" i="1" a="1"/>
  <c r="BP113" i="1" a="1"/>
  <c r="CA112" i="1" a="1"/>
  <c r="CD113" i="1" a="1"/>
  <c r="BQ112" i="1" a="1"/>
  <c r="BV113" i="1" a="1"/>
  <c r="CA113" i="1" a="1"/>
  <c r="BS113" i="1" a="1"/>
  <c r="BY112" i="1" a="1"/>
  <c r="BZ113" i="1" a="1"/>
  <c r="CF112" i="1" a="1"/>
  <c r="BZ112" i="1" a="1"/>
  <c r="CC112" i="1" a="1"/>
  <c r="CE113" i="1" a="1"/>
  <c r="CB113" i="1" a="1"/>
  <c r="BW114" i="1" a="1"/>
  <c r="CG114" i="1" a="1"/>
  <c r="BP114" i="1" a="1"/>
  <c r="BU112" i="1" a="1"/>
  <c r="BY114" i="1" a="1"/>
  <c r="AG176" i="26" l="1"/>
  <c r="AA176" i="26"/>
  <c r="AK176" i="26"/>
  <c r="AE176" i="26"/>
  <c r="AB176" i="26"/>
  <c r="AO176" i="26"/>
  <c r="AI176" i="26"/>
  <c r="AF176" i="26"/>
  <c r="Z176" i="26"/>
  <c r="AM176" i="26"/>
  <c r="AJ176" i="26"/>
  <c r="AD176" i="26"/>
  <c r="AQ176" i="26"/>
  <c r="AN176" i="26"/>
  <c r="AH176" i="26"/>
  <c r="AL176" i="26"/>
  <c r="AC176" i="26"/>
  <c r="AP176" i="26"/>
  <c r="W178" i="26"/>
  <c r="AR177" i="26"/>
  <c r="AS177" i="26" s="1"/>
  <c r="BN177" i="26"/>
  <c r="BZ114" i="1"/>
  <c r="BZ112" i="1"/>
  <c r="BV113" i="1"/>
  <c r="CR112" i="1"/>
  <c r="BX112" i="1"/>
  <c r="CC113" i="1"/>
  <c r="CE112" i="1"/>
  <c r="BP113" i="1"/>
  <c r="BQ113" i="1"/>
  <c r="CG112" i="1"/>
  <c r="BT113" i="1"/>
  <c r="BT112" i="1"/>
  <c r="BS112" i="1"/>
  <c r="CB113" i="1"/>
  <c r="BY113" i="1"/>
  <c r="CF112" i="1"/>
  <c r="CD114" i="1"/>
  <c r="CF114" i="1"/>
  <c r="BP114" i="1"/>
  <c r="BY112" i="1"/>
  <c r="BX114" i="1"/>
  <c r="CA112" i="1"/>
  <c r="CC114" i="1"/>
  <c r="BR113" i="1"/>
  <c r="BW112" i="1"/>
  <c r="CG113" i="1"/>
  <c r="CB112" i="1"/>
  <c r="CF113" i="1"/>
  <c r="BR112" i="1"/>
  <c r="BW113" i="1"/>
  <c r="BS114" i="1"/>
  <c r="CE114" i="1"/>
  <c r="BP112" i="1"/>
  <c r="BX113" i="1"/>
  <c r="CA114" i="1"/>
  <c r="BT114" i="1"/>
  <c r="BV114" i="1"/>
  <c r="CB114" i="1"/>
  <c r="BU112" i="1"/>
  <c r="BS113" i="1"/>
  <c r="BW114" i="1"/>
  <c r="BY114" i="1"/>
  <c r="CA113" i="1"/>
  <c r="BZ113" i="1"/>
  <c r="CG114" i="1"/>
  <c r="BQ112" i="1"/>
  <c r="CC112" i="1"/>
  <c r="CD113" i="1"/>
  <c r="BR114" i="1"/>
  <c r="CE113" i="1"/>
  <c r="BU113" i="1"/>
  <c r="CD112" i="1"/>
  <c r="BU114" i="1"/>
  <c r="BV112" i="1"/>
  <c r="AQ116" i="1"/>
  <c r="Z116" i="1"/>
  <c r="AE116" i="1"/>
  <c r="AL116" i="1"/>
  <c r="AO116" i="1"/>
  <c r="AH116" i="1"/>
  <c r="AI116" i="1"/>
  <c r="AA116" i="1"/>
  <c r="AJ116" i="1"/>
  <c r="AM116" i="1"/>
  <c r="AD116" i="1"/>
  <c r="AF116" i="1"/>
  <c r="AK116" i="1"/>
  <c r="AC116" i="1"/>
  <c r="AG116" i="1"/>
  <c r="AP116" i="1"/>
  <c r="AB116" i="1"/>
  <c r="AN116" i="1"/>
  <c r="BQ114" i="1"/>
  <c r="AS115" i="1"/>
  <c r="CI115" i="1" s="1"/>
  <c r="CH115" i="1"/>
  <c r="BN116" i="1"/>
  <c r="AR116" i="1"/>
  <c r="AS116" i="1" s="1"/>
  <c r="W117" i="1"/>
  <c r="AC117" i="1" a="1"/>
  <c r="AL177" i="26" a="1"/>
  <c r="AO177" i="26" a="1"/>
  <c r="AI117" i="1" a="1"/>
  <c r="AG117" i="1" a="1"/>
  <c r="AK177" i="26" a="1"/>
  <c r="AH177" i="26" a="1"/>
  <c r="AB177" i="26" a="1"/>
  <c r="AJ177" i="26" a="1"/>
  <c r="AA177" i="26" a="1"/>
  <c r="AE177" i="26" a="1"/>
  <c r="AQ177" i="26" a="1"/>
  <c r="AA117" i="1" a="1"/>
  <c r="Z117" i="1" a="1"/>
  <c r="AD117" i="1" a="1"/>
  <c r="AK117" i="1" a="1"/>
  <c r="AH117" i="1" a="1"/>
  <c r="AJ117" i="1" a="1"/>
  <c r="AG177" i="26" a="1"/>
  <c r="AF177" i="26" a="1"/>
  <c r="AM177" i="26" a="1"/>
  <c r="AC177" i="26" a="1"/>
  <c r="AE117" i="1" a="1"/>
  <c r="AL117" i="1" a="1"/>
  <c r="AI177" i="26" a="1"/>
  <c r="AD177" i="26" a="1"/>
  <c r="AP117" i="1" a="1"/>
  <c r="AM117" i="1" a="1"/>
  <c r="Z177" i="26" a="1"/>
  <c r="AO117" i="1" a="1"/>
  <c r="AP177" i="26" a="1"/>
  <c r="AN177" i="26" a="1"/>
  <c r="AB117" i="1" a="1"/>
  <c r="AN117" i="1" a="1"/>
  <c r="AQ117" i="1" a="1"/>
  <c r="AF117" i="1" a="1"/>
  <c r="AK177" i="26" l="1"/>
  <c r="AD177" i="26"/>
  <c r="AM177" i="26"/>
  <c r="AB177" i="26"/>
  <c r="AH177" i="26"/>
  <c r="AC177" i="26"/>
  <c r="AF177" i="26"/>
  <c r="AL177" i="26"/>
  <c r="AE177" i="26"/>
  <c r="AJ177" i="26"/>
  <c r="AP177" i="26"/>
  <c r="AO177" i="26"/>
  <c r="AN177" i="26"/>
  <c r="AQ177" i="26"/>
  <c r="AG177" i="26"/>
  <c r="AA177" i="26"/>
  <c r="AI177" i="26"/>
  <c r="Z177" i="26"/>
  <c r="W179" i="26"/>
  <c r="AR178" i="26"/>
  <c r="AS178" i="26" s="1"/>
  <c r="BN178" i="26"/>
  <c r="AL117" i="1"/>
  <c r="AQ117" i="1"/>
  <c r="AI117" i="1"/>
  <c r="AE117" i="1"/>
  <c r="AB117" i="1"/>
  <c r="AK117" i="1"/>
  <c r="AN117" i="1"/>
  <c r="AJ117" i="1"/>
  <c r="AG117" i="1"/>
  <c r="AH117" i="1"/>
  <c r="Z117" i="1"/>
  <c r="AO117" i="1"/>
  <c r="AD117" i="1"/>
  <c r="AC117" i="1"/>
  <c r="AM117" i="1"/>
  <c r="AA117" i="1"/>
  <c r="AF117" i="1"/>
  <c r="AP117" i="1"/>
  <c r="CL112" i="1"/>
  <c r="CM112" i="1" s="1"/>
  <c r="CO115" i="1"/>
  <c r="AR117" i="1"/>
  <c r="AS117" i="1" s="1"/>
  <c r="BN117" i="1"/>
  <c r="W118" i="1"/>
  <c r="AP178" i="26" a="1"/>
  <c r="AC178" i="26" a="1"/>
  <c r="AE178" i="26" a="1"/>
  <c r="AI118" i="1" a="1"/>
  <c r="AJ118" i="1" a="1"/>
  <c r="Z118" i="1" a="1"/>
  <c r="AD178" i="26" a="1"/>
  <c r="AP118" i="1" a="1"/>
  <c r="AD118" i="1" a="1"/>
  <c r="AN178" i="26" a="1"/>
  <c r="AF178" i="26" a="1"/>
  <c r="AO178" i="26" a="1"/>
  <c r="AC118" i="1" a="1"/>
  <c r="AL178" i="26" a="1"/>
  <c r="AM118" i="1" a="1"/>
  <c r="AH178" i="26" a="1"/>
  <c r="AK118" i="1" a="1"/>
  <c r="AJ178" i="26" a="1"/>
  <c r="AO118" i="1" a="1"/>
  <c r="AG118" i="1" a="1"/>
  <c r="Z178" i="26" a="1"/>
  <c r="AL118" i="1" a="1"/>
  <c r="AF118" i="1" a="1"/>
  <c r="AQ178" i="26" a="1"/>
  <c r="AI178" i="26" a="1"/>
  <c r="AA118" i="1" a="1"/>
  <c r="AB178" i="26" a="1"/>
  <c r="AE118" i="1" a="1"/>
  <c r="AH118" i="1" a="1"/>
  <c r="AK178" i="26" a="1"/>
  <c r="AA178" i="26" a="1"/>
  <c r="AM178" i="26" a="1"/>
  <c r="AQ118" i="1" a="1"/>
  <c r="AB118" i="1" a="1"/>
  <c r="AN118" i="1" a="1"/>
  <c r="AG178" i="26" a="1"/>
  <c r="AC178" i="26" l="1"/>
  <c r="AI178" i="26"/>
  <c r="AG178" i="26"/>
  <c r="AK178" i="26"/>
  <c r="AB178" i="26"/>
  <c r="AO178" i="26"/>
  <c r="AQ178" i="26"/>
  <c r="AF178" i="26"/>
  <c r="Z178" i="26"/>
  <c r="AM178" i="26"/>
  <c r="AJ178" i="26"/>
  <c r="AD178" i="26"/>
  <c r="AA178" i="26"/>
  <c r="AN178" i="26"/>
  <c r="AH178" i="26"/>
  <c r="AP178" i="26"/>
  <c r="AE178" i="26"/>
  <c r="AL178" i="26"/>
  <c r="AR179" i="26"/>
  <c r="W180" i="26"/>
  <c r="BN179" i="26"/>
  <c r="AW117" i="1"/>
  <c r="CQ115" i="1"/>
  <c r="AY116" i="1"/>
  <c r="BI116" i="1"/>
  <c r="BJ116" i="1"/>
  <c r="AV115" i="1"/>
  <c r="BB115" i="1"/>
  <c r="AY115" i="1"/>
  <c r="BI117" i="1"/>
  <c r="AZ115" i="1"/>
  <c r="BG116" i="1"/>
  <c r="BA115" i="1"/>
  <c r="BL115" i="1"/>
  <c r="AX116" i="1"/>
  <c r="BD116" i="1"/>
  <c r="BK115" i="1"/>
  <c r="AZ116" i="1"/>
  <c r="BH115" i="1"/>
  <c r="BM115" i="1"/>
  <c r="AC118" i="1"/>
  <c r="AH118" i="1"/>
  <c r="AD118" i="1"/>
  <c r="AN118" i="1"/>
  <c r="AE118" i="1"/>
  <c r="AF118" i="1"/>
  <c r="AG118" i="1"/>
  <c r="AL118" i="1"/>
  <c r="AK118" i="1"/>
  <c r="AI118" i="1"/>
  <c r="AJ118" i="1"/>
  <c r="AB118" i="1"/>
  <c r="AA118" i="1"/>
  <c r="AQ118" i="1"/>
  <c r="AO118" i="1"/>
  <c r="AP118" i="1"/>
  <c r="AM118" i="1"/>
  <c r="Z118" i="1"/>
  <c r="BF117" i="1"/>
  <c r="BJ117" i="1"/>
  <c r="AY117" i="1"/>
  <c r="BG117" i="1"/>
  <c r="BC115" i="1"/>
  <c r="BE116" i="1"/>
  <c r="AZ117" i="1"/>
  <c r="AX117" i="1"/>
  <c r="BN118" i="1"/>
  <c r="AR118" i="1"/>
  <c r="W119" i="1"/>
  <c r="BE115" i="1"/>
  <c r="BF116" i="1"/>
  <c r="BK117" i="1"/>
  <c r="BA117" i="1"/>
  <c r="BG115" i="1"/>
  <c r="BH116" i="1"/>
  <c r="BK116" i="1"/>
  <c r="BD115" i="1"/>
  <c r="AV117" i="1"/>
  <c r="AW115" i="1"/>
  <c r="BI115" i="1"/>
  <c r="AX115" i="1"/>
  <c r="BJ115" i="1"/>
  <c r="BF115" i="1"/>
  <c r="BE117" i="1"/>
  <c r="AW116" i="1"/>
  <c r="BB116" i="1"/>
  <c r="BC116" i="1"/>
  <c r="BL117" i="1"/>
  <c r="BD117" i="1"/>
  <c r="BM117" i="1"/>
  <c r="AV116" i="1"/>
  <c r="BA116" i="1"/>
  <c r="BM116" i="1"/>
  <c r="CP115" i="1"/>
  <c r="BL116" i="1"/>
  <c r="BB117" i="1"/>
  <c r="BC117" i="1"/>
  <c r="BH117" i="1"/>
  <c r="AI179" i="26" a="1"/>
  <c r="AD119" i="1" a="1"/>
  <c r="CB116" i="1" a="1"/>
  <c r="BU117" i="1" a="1"/>
  <c r="CG117" i="1" a="1"/>
  <c r="AD179" i="26" a="1"/>
  <c r="CA115" i="1" a="1"/>
  <c r="Z119" i="1" a="1"/>
  <c r="BQ117" i="1" a="1"/>
  <c r="AA119" i="1" a="1"/>
  <c r="BW117" i="1" a="1"/>
  <c r="CC116" i="1" a="1"/>
  <c r="AO119" i="1" a="1"/>
  <c r="AE119" i="1" a="1"/>
  <c r="BT116" i="1" a="1"/>
  <c r="AN119" i="1" a="1"/>
  <c r="BU115" i="1" a="1"/>
  <c r="BR115" i="1" a="1"/>
  <c r="AO179" i="26" a="1"/>
  <c r="AL119" i="1" a="1"/>
  <c r="AB119" i="1" a="1"/>
  <c r="AF119" i="1" a="1"/>
  <c r="BP115" i="1" a="1"/>
  <c r="AG179" i="26" a="1"/>
  <c r="AC119" i="1" a="1"/>
  <c r="AA179" i="26" a="1"/>
  <c r="CD115" i="1" a="1"/>
  <c r="AN179" i="26" a="1"/>
  <c r="CG116" i="1" a="1"/>
  <c r="AH179" i="26" a="1"/>
  <c r="BU116" i="1" a="1"/>
  <c r="AK119" i="1" a="1"/>
  <c r="BY117" i="1" a="1"/>
  <c r="BT115" i="1" a="1"/>
  <c r="AB179" i="26" a="1"/>
  <c r="CD116" i="1" a="1"/>
  <c r="BV115" i="1" a="1"/>
  <c r="BQ115" i="1" a="1"/>
  <c r="AL179" i="26" a="1"/>
  <c r="AC179" i="26" a="1"/>
  <c r="AK179" i="26" a="1"/>
  <c r="AM179" i="26" a="1"/>
  <c r="BZ115" i="1" a="1"/>
  <c r="AQ119" i="1" a="1"/>
  <c r="AH119" i="1" a="1"/>
  <c r="BT117" i="1" a="1"/>
  <c r="BR117" i="1" a="1"/>
  <c r="AJ179" i="26" a="1"/>
  <c r="BZ117" i="1" a="1"/>
  <c r="CD117" i="1" a="1"/>
  <c r="AG119" i="1" a="1"/>
  <c r="BX115" i="1" a="1"/>
  <c r="BP117" i="1" a="1"/>
  <c r="BR116" i="1" a="1"/>
  <c r="BS115" i="1" a="1"/>
  <c r="Z179" i="26" a="1"/>
  <c r="AP179" i="26" a="1"/>
  <c r="CA117" i="1" a="1"/>
  <c r="AI119" i="1" a="1"/>
  <c r="CB117" i="1" a="1"/>
  <c r="BX117" i="1" a="1"/>
  <c r="CF115" i="1" a="1"/>
  <c r="AQ179" i="26" a="1"/>
  <c r="CE116" i="1" a="1"/>
  <c r="AE179" i="26" a="1"/>
  <c r="AP119" i="1" a="1"/>
  <c r="CC117" i="1" a="1"/>
  <c r="BY115" i="1" a="1"/>
  <c r="AF179" i="26" a="1"/>
  <c r="AJ119" i="1" a="1"/>
  <c r="AM119" i="1" a="1"/>
  <c r="CC115" i="1" a="1"/>
  <c r="BP116" i="1" a="1"/>
  <c r="BX116" i="1" a="1"/>
  <c r="BQ116" i="1" a="1"/>
  <c r="BV116" i="1" a="1"/>
  <c r="BZ116" i="1" a="1"/>
  <c r="BS116" i="1" a="1"/>
  <c r="CE117" i="1" a="1"/>
  <c r="CE115" i="1" a="1"/>
  <c r="BW115" i="1" a="1"/>
  <c r="BW116" i="1" a="1"/>
  <c r="CA116" i="1" a="1"/>
  <c r="BY116" i="1" a="1"/>
  <c r="BS117" i="1" a="1"/>
  <c r="CB115" i="1" a="1"/>
  <c r="CF116" i="1" a="1"/>
  <c r="CG115" i="1" a="1"/>
  <c r="CF117" i="1" a="1"/>
  <c r="BV117" i="1" a="1"/>
  <c r="AY174" i="26" l="1"/>
  <c r="BG175" i="26"/>
  <c r="BL174" i="26"/>
  <c r="BA176" i="26"/>
  <c r="BI176" i="26"/>
  <c r="BM176" i="26"/>
  <c r="BF175" i="26"/>
  <c r="BB177" i="26"/>
  <c r="AY177" i="26"/>
  <c r="BE176" i="26"/>
  <c r="BK172" i="26"/>
  <c r="BC177" i="26"/>
  <c r="BA174" i="26"/>
  <c r="AX176" i="26"/>
  <c r="BE177" i="26"/>
  <c r="AW175" i="26"/>
  <c r="BL175" i="26"/>
  <c r="BI173" i="26"/>
  <c r="BA175" i="26"/>
  <c r="BL172" i="26"/>
  <c r="AV177" i="26"/>
  <c r="AZ176" i="26"/>
  <c r="BB176" i="26"/>
  <c r="BF176" i="26"/>
  <c r="BM177" i="26"/>
  <c r="BL178" i="26"/>
  <c r="BK174" i="26"/>
  <c r="BC173" i="26"/>
  <c r="BB175" i="26"/>
  <c r="BJ175" i="26"/>
  <c r="BI174" i="26"/>
  <c r="BF173" i="26"/>
  <c r="BB173" i="26"/>
  <c r="BE174" i="26"/>
  <c r="BL176" i="26"/>
  <c r="BM173" i="26"/>
  <c r="BG176" i="26"/>
  <c r="BM172" i="26"/>
  <c r="AV175" i="26"/>
  <c r="AZ174" i="26"/>
  <c r="BB172" i="26"/>
  <c r="BM175" i="26"/>
  <c r="BF172" i="26"/>
  <c r="BG172" i="26"/>
  <c r="AW172" i="26"/>
  <c r="CQ172" i="26"/>
  <c r="AY172" i="26"/>
  <c r="AX174" i="26"/>
  <c r="AY176" i="26"/>
  <c r="AZ173" i="26"/>
  <c r="AZ175" i="26"/>
  <c r="BD172" i="26"/>
  <c r="BM174" i="26"/>
  <c r="BA173" i="26"/>
  <c r="AY175" i="26"/>
  <c r="AX173" i="26"/>
  <c r="BJ172" i="26"/>
  <c r="BH174" i="26"/>
  <c r="AV174" i="26"/>
  <c r="BH172" i="26"/>
  <c r="BJ174" i="26"/>
  <c r="AZ177" i="26"/>
  <c r="AW174" i="26"/>
  <c r="BI175" i="26"/>
  <c r="BE175" i="26"/>
  <c r="BD173" i="26"/>
  <c r="BB174" i="26"/>
  <c r="BI177" i="26"/>
  <c r="BH177" i="26"/>
  <c r="BD177" i="26"/>
  <c r="AY173" i="26"/>
  <c r="AW177" i="26"/>
  <c r="BJ173" i="26"/>
  <c r="BG177" i="26"/>
  <c r="BF177" i="26"/>
  <c r="BC175" i="26"/>
  <c r="BC174" i="26"/>
  <c r="BL173" i="26"/>
  <c r="BD175" i="26"/>
  <c r="BH173" i="26"/>
  <c r="BL177" i="26"/>
  <c r="AX177" i="26"/>
  <c r="BJ177" i="26"/>
  <c r="AV173" i="26"/>
  <c r="BA177" i="26"/>
  <c r="BK175" i="26"/>
  <c r="BC172" i="26"/>
  <c r="BH175" i="26"/>
  <c r="BK173" i="26"/>
  <c r="AX175" i="26"/>
  <c r="BG173" i="26"/>
  <c r="BH176" i="26"/>
  <c r="BK177" i="26"/>
  <c r="BD176" i="26"/>
  <c r="AH179" i="26"/>
  <c r="AK179" i="26"/>
  <c r="Z179" i="26"/>
  <c r="AB179" i="26"/>
  <c r="AO179" i="26"/>
  <c r="AA179" i="26"/>
  <c r="AF179" i="26"/>
  <c r="AE179" i="26"/>
  <c r="AJ179" i="26"/>
  <c r="AI179" i="26"/>
  <c r="AN179" i="26"/>
  <c r="AL179" i="26"/>
  <c r="AM179" i="26"/>
  <c r="AD179" i="26"/>
  <c r="AQ179" i="26"/>
  <c r="AC179" i="26"/>
  <c r="AP179" i="26"/>
  <c r="AG179" i="26"/>
  <c r="BN180" i="26"/>
  <c r="W181" i="26"/>
  <c r="AR180" i="26"/>
  <c r="AS180" i="26" s="1"/>
  <c r="BB178" i="26"/>
  <c r="BD178" i="26"/>
  <c r="BM178" i="26"/>
  <c r="AZ172" i="26"/>
  <c r="CP172" i="26"/>
  <c r="AV172" i="26"/>
  <c r="AX172" i="26"/>
  <c r="BA172" i="26"/>
  <c r="BE172" i="26"/>
  <c r="BI172" i="26"/>
  <c r="BJ178" i="26"/>
  <c r="BK178" i="26"/>
  <c r="AW178" i="26"/>
  <c r="AX178" i="26"/>
  <c r="AZ178" i="26"/>
  <c r="BG178" i="26"/>
  <c r="AS179" i="26"/>
  <c r="CI179" i="26" s="1"/>
  <c r="CH179" i="26"/>
  <c r="BJ176" i="26"/>
  <c r="BF178" i="26"/>
  <c r="BC178" i="26"/>
  <c r="AW176" i="26"/>
  <c r="BH178" i="26"/>
  <c r="BI178" i="26"/>
  <c r="BE178" i="26"/>
  <c r="BD174" i="26"/>
  <c r="BA178" i="26"/>
  <c r="AV178" i="26"/>
  <c r="AV176" i="26"/>
  <c r="BE173" i="26"/>
  <c r="BG174" i="26"/>
  <c r="BK176" i="26"/>
  <c r="BC176" i="26"/>
  <c r="AW173" i="26"/>
  <c r="BF174" i="26"/>
  <c r="AY178" i="26"/>
  <c r="BQ117" i="1"/>
  <c r="CR115" i="1"/>
  <c r="BS116" i="1"/>
  <c r="CD116" i="1"/>
  <c r="CC116" i="1"/>
  <c r="BU115" i="1"/>
  <c r="CA116" i="1"/>
  <c r="BT115" i="1"/>
  <c r="CC117" i="1"/>
  <c r="BS115" i="1"/>
  <c r="BV115" i="1"/>
  <c r="BP115" i="1"/>
  <c r="CG115" i="1"/>
  <c r="CB115" i="1"/>
  <c r="BT116" i="1"/>
  <c r="CE115" i="1"/>
  <c r="BX116" i="1"/>
  <c r="BR116" i="1"/>
  <c r="CF115" i="1"/>
  <c r="BX115" i="1"/>
  <c r="AN119" i="1"/>
  <c r="AM119" i="1"/>
  <c r="AA119" i="1"/>
  <c r="AB119" i="1"/>
  <c r="AE119" i="1"/>
  <c r="AF119" i="1"/>
  <c r="AC119" i="1"/>
  <c r="AG119" i="1"/>
  <c r="AJ119" i="1"/>
  <c r="AL119" i="1"/>
  <c r="Z119" i="1"/>
  <c r="AI119" i="1"/>
  <c r="AQ119" i="1"/>
  <c r="AH119" i="1"/>
  <c r="AD119" i="1"/>
  <c r="AK119" i="1"/>
  <c r="AP119" i="1"/>
  <c r="AO119" i="1"/>
  <c r="BS117" i="1"/>
  <c r="BU116" i="1"/>
  <c r="BY117" i="1"/>
  <c r="CE116" i="1"/>
  <c r="BP116" i="1"/>
  <c r="BZ115" i="1"/>
  <c r="CB116" i="1"/>
  <c r="CD117" i="1"/>
  <c r="BQ116" i="1"/>
  <c r="CD115" i="1"/>
  <c r="CA115" i="1"/>
  <c r="BR117" i="1"/>
  <c r="BZ117" i="1"/>
  <c r="CG116" i="1"/>
  <c r="BX117" i="1"/>
  <c r="BR115" i="1"/>
  <c r="BU117" i="1"/>
  <c r="BT117" i="1"/>
  <c r="CB117" i="1"/>
  <c r="BV117" i="1"/>
  <c r="CF117" i="1"/>
  <c r="CC115" i="1"/>
  <c r="CE117" i="1"/>
  <c r="BY116" i="1"/>
  <c r="CG117" i="1"/>
  <c r="CF116" i="1"/>
  <c r="BW116" i="1"/>
  <c r="BQ115" i="1"/>
  <c r="BZ116" i="1"/>
  <c r="BW115" i="1"/>
  <c r="BW117" i="1"/>
  <c r="BV116" i="1"/>
  <c r="BP117" i="1"/>
  <c r="BY115" i="1"/>
  <c r="CA117" i="1"/>
  <c r="BN119" i="1"/>
  <c r="AR119" i="1"/>
  <c r="AS119" i="1" s="1"/>
  <c r="W120" i="1"/>
  <c r="AS118" i="1"/>
  <c r="CI118" i="1" s="1"/>
  <c r="CH118" i="1"/>
  <c r="AD180" i="26" a="1"/>
  <c r="BQ176" i="26" a="1"/>
  <c r="Z180" i="26" a="1"/>
  <c r="AL180" i="26" a="1"/>
  <c r="AP120" i="1" a="1"/>
  <c r="CA174" i="26" a="1"/>
  <c r="BV173" i="26" a="1"/>
  <c r="AC120" i="1" a="1"/>
  <c r="AD120" i="1" a="1"/>
  <c r="AB180" i="26" a="1"/>
  <c r="BY174" i="26" a="1"/>
  <c r="AK120" i="1" a="1"/>
  <c r="CG175" i="26" a="1"/>
  <c r="CE176" i="26" a="1"/>
  <c r="BR175" i="26" a="1"/>
  <c r="BW173" i="26" a="1"/>
  <c r="AF180" i="26" a="1"/>
  <c r="BT178" i="26" a="1"/>
  <c r="AE180" i="26" a="1"/>
  <c r="BY175" i="26" a="1"/>
  <c r="CA178" i="26" a="1"/>
  <c r="AN120" i="1" a="1"/>
  <c r="BV172" i="26" a="1"/>
  <c r="CA176" i="26" a="1"/>
  <c r="BZ172" i="26" a="1"/>
  <c r="Z120" i="1" a="1"/>
  <c r="AH180" i="26" a="1"/>
  <c r="CB174" i="26" a="1"/>
  <c r="AL120" i="1" a="1"/>
  <c r="AG180" i="26" a="1"/>
  <c r="CC173" i="26" a="1"/>
  <c r="BT173" i="26" a="1"/>
  <c r="CB178" i="26" a="1"/>
  <c r="AQ180" i="26" a="1"/>
  <c r="AI180" i="26" a="1"/>
  <c r="AO180" i="26" a="1"/>
  <c r="BU172" i="26" a="1"/>
  <c r="BS177" i="26" a="1"/>
  <c r="CD172" i="26" a="1"/>
  <c r="BS174" i="26" a="1"/>
  <c r="AN180" i="26" a="1"/>
  <c r="CD177" i="26" a="1"/>
  <c r="CA173" i="26" a="1"/>
  <c r="CF176" i="26" a="1"/>
  <c r="AP180" i="26" a="1"/>
  <c r="AK180" i="26" a="1"/>
  <c r="AI120" i="1" a="1"/>
  <c r="BY178" i="26" a="1"/>
  <c r="CF175" i="26" a="1"/>
  <c r="AA120" i="1" a="1"/>
  <c r="BX176" i="26" a="1"/>
  <c r="CF178" i="26" a="1"/>
  <c r="CE175" i="26" a="1"/>
  <c r="BX173" i="26" a="1"/>
  <c r="BV174" i="26" a="1"/>
  <c r="CG173" i="26" a="1"/>
  <c r="BT172" i="26" a="1"/>
  <c r="BX175" i="26" a="1"/>
  <c r="AM120" i="1" a="1"/>
  <c r="CE177" i="26" a="1"/>
  <c r="BV178" i="26" a="1"/>
  <c r="CA177" i="26" a="1"/>
  <c r="BW176" i="26" a="1"/>
  <c r="CG174" i="26" a="1"/>
  <c r="CB176" i="26" a="1"/>
  <c r="AJ120" i="1" a="1"/>
  <c r="AG120" i="1" a="1"/>
  <c r="BR177" i="26" a="1"/>
  <c r="BX172" i="26" a="1"/>
  <c r="BQ172" i="26" a="1"/>
  <c r="CF177" i="26" a="1"/>
  <c r="CE174" i="26" a="1"/>
  <c r="BZ174" i="26" a="1"/>
  <c r="BR178" i="26" a="1"/>
  <c r="BV175" i="26" a="1"/>
  <c r="AE120" i="1" a="1"/>
  <c r="AC180" i="26" a="1"/>
  <c r="CD174" i="26" a="1"/>
  <c r="BR172" i="26" a="1"/>
  <c r="CB177" i="26" a="1"/>
  <c r="BP172" i="26" a="1"/>
  <c r="AM180" i="26" a="1"/>
  <c r="BS176" i="26" a="1"/>
  <c r="BP174" i="26" a="1"/>
  <c r="BR176" i="26" a="1"/>
  <c r="BY176" i="26" a="1"/>
  <c r="AQ120" i="1" a="1"/>
  <c r="CC172" i="26" a="1"/>
  <c r="CC176" i="26" a="1"/>
  <c r="CE173" i="26" a="1"/>
  <c r="BP178" i="26" a="1"/>
  <c r="BX178" i="26" a="1"/>
  <c r="BT175" i="26" a="1"/>
  <c r="CC178" i="26" a="1"/>
  <c r="AO120" i="1" a="1"/>
  <c r="CD173" i="26" a="1"/>
  <c r="AB120" i="1" a="1"/>
  <c r="BT176" i="26" a="1"/>
  <c r="BS173" i="26" a="1"/>
  <c r="AJ180" i="26" a="1"/>
  <c r="CG177" i="26" a="1"/>
  <c r="BW175" i="26" a="1"/>
  <c r="CA175" i="26" a="1"/>
  <c r="BZ177" i="26" a="1"/>
  <c r="AH120" i="1" a="1"/>
  <c r="AA180" i="26" a="1"/>
  <c r="BY173" i="26" a="1"/>
  <c r="BW177" i="26" a="1"/>
  <c r="CF173" i="26" a="1"/>
  <c r="AF120" i="1" a="1"/>
  <c r="BU175" i="26" a="1"/>
  <c r="CB172" i="26" a="1"/>
  <c r="BU174" i="26" a="1"/>
  <c r="BX174" i="26" a="1"/>
  <c r="CG172" i="26" a="1"/>
  <c r="CF174" i="26" a="1"/>
  <c r="BU176" i="26" a="1"/>
  <c r="BP173" i="26" a="1"/>
  <c r="BW174" i="26" a="1"/>
  <c r="BQ173" i="26" a="1"/>
  <c r="BU173" i="26" a="1"/>
  <c r="BX177" i="26" a="1"/>
  <c r="CG178" i="26" a="1"/>
  <c r="CD176" i="26" a="1"/>
  <c r="BY177" i="26" a="1"/>
  <c r="CC174" i="26" a="1"/>
  <c r="BS175" i="26" a="1"/>
  <c r="CE178" i="26" a="1"/>
  <c r="BV177" i="26" a="1"/>
  <c r="BZ173" i="26" a="1"/>
  <c r="BR173" i="26" a="1"/>
  <c r="CB175" i="26" a="1"/>
  <c r="BW178" i="26" a="1"/>
  <c r="CE172" i="26" a="1"/>
  <c r="CF172" i="26" a="1"/>
  <c r="CC177" i="26" a="1"/>
  <c r="BY172" i="26" a="1"/>
  <c r="BP177" i="26" a="1"/>
  <c r="CG176" i="26" a="1"/>
  <c r="BP175" i="26" a="1"/>
  <c r="BQ174" i="26" a="1"/>
  <c r="BZ178" i="26" a="1"/>
  <c r="BQ175" i="26" a="1"/>
  <c r="BT174" i="26" a="1"/>
  <c r="CC175" i="26" a="1"/>
  <c r="CB173" i="26" a="1"/>
  <c r="BP176" i="26" a="1"/>
  <c r="CA172" i="26" a="1"/>
  <c r="BU177" i="26" a="1"/>
  <c r="CD175" i="26" a="1"/>
  <c r="BT177" i="26" a="1"/>
  <c r="CD178" i="26" a="1"/>
  <c r="BU178" i="26" a="1"/>
  <c r="BZ175" i="26" a="1"/>
  <c r="BV176" i="26" a="1"/>
  <c r="BS172" i="26" a="1"/>
  <c r="BW172" i="26" a="1"/>
  <c r="BS178" i="26" a="1"/>
  <c r="BZ176" i="26" a="1"/>
  <c r="BR174" i="26" a="1"/>
  <c r="BQ177" i="26" a="1"/>
  <c r="BQ178" i="26" a="1"/>
  <c r="CR172" i="26" l="1"/>
  <c r="BS174" i="26"/>
  <c r="CF174" i="26"/>
  <c r="CA175" i="26"/>
  <c r="BZ175" i="26"/>
  <c r="CG176" i="26"/>
  <c r="CC176" i="26"/>
  <c r="BU176" i="26"/>
  <c r="BR176" i="26"/>
  <c r="BU174" i="26"/>
  <c r="BW177" i="26"/>
  <c r="CE172" i="26"/>
  <c r="BY176" i="26"/>
  <c r="BS177" i="26"/>
  <c r="BV177" i="26"/>
  <c r="BX176" i="26"/>
  <c r="CE175" i="26"/>
  <c r="CF173" i="26"/>
  <c r="BX177" i="26"/>
  <c r="BT177" i="26"/>
  <c r="BU173" i="26"/>
  <c r="CG172" i="26"/>
  <c r="CD175" i="26"/>
  <c r="BT176" i="26"/>
  <c r="CE177" i="26"/>
  <c r="BU177" i="26"/>
  <c r="BW174" i="26"/>
  <c r="CB177" i="26"/>
  <c r="CD174" i="26"/>
  <c r="CG174" i="26"/>
  <c r="BQ172" i="26"/>
  <c r="CA176" i="26"/>
  <c r="BV175" i="26"/>
  <c r="BP177" i="26"/>
  <c r="CB176" i="26"/>
  <c r="BP173" i="26"/>
  <c r="BW175" i="26"/>
  <c r="CC177" i="26"/>
  <c r="CB172" i="26"/>
  <c r="BX172" i="26"/>
  <c r="CA172" i="26"/>
  <c r="CG173" i="26"/>
  <c r="BW173" i="26"/>
  <c r="CF172" i="26"/>
  <c r="CA173" i="26"/>
  <c r="CD177" i="26"/>
  <c r="BZ177" i="26"/>
  <c r="BV174" i="26"/>
  <c r="BP174" i="26"/>
  <c r="BT175" i="26"/>
  <c r="BZ172" i="26"/>
  <c r="CF176" i="26"/>
  <c r="CE174" i="26"/>
  <c r="BU175" i="26"/>
  <c r="BR175" i="26"/>
  <c r="BR177" i="26"/>
  <c r="CA177" i="26"/>
  <c r="BX173" i="26"/>
  <c r="CB174" i="26"/>
  <c r="BT173" i="26"/>
  <c r="CG175" i="26"/>
  <c r="BY174" i="26"/>
  <c r="CF178" i="26"/>
  <c r="CC173" i="26"/>
  <c r="CE173" i="26"/>
  <c r="CF177" i="26"/>
  <c r="CD173" i="26"/>
  <c r="BY175" i="26"/>
  <c r="CD172" i="26"/>
  <c r="BS176" i="26"/>
  <c r="BV172" i="26"/>
  <c r="BV173" i="26"/>
  <c r="CG177" i="26"/>
  <c r="CF175" i="26"/>
  <c r="CB175" i="26"/>
  <c r="CB173" i="26"/>
  <c r="BQ177" i="26"/>
  <c r="CC175" i="26"/>
  <c r="BR173" i="26"/>
  <c r="BR174" i="26"/>
  <c r="BT174" i="26"/>
  <c r="BZ173" i="26"/>
  <c r="BZ176" i="26"/>
  <c r="BQ175" i="26"/>
  <c r="BW172" i="26"/>
  <c r="BX175" i="26"/>
  <c r="BS173" i="26"/>
  <c r="BQ174" i="26"/>
  <c r="BS175" i="26"/>
  <c r="BS172" i="26"/>
  <c r="BP175" i="26"/>
  <c r="CC174" i="26"/>
  <c r="BV176" i="26"/>
  <c r="BY177" i="26"/>
  <c r="BW176" i="26"/>
  <c r="BY178" i="26"/>
  <c r="CE178" i="26"/>
  <c r="BT172" i="26"/>
  <c r="AB180" i="26"/>
  <c r="AH180" i="26"/>
  <c r="CE176" i="26"/>
  <c r="CC178" i="26"/>
  <c r="CD178" i="26"/>
  <c r="CG178" i="26"/>
  <c r="AN180" i="26"/>
  <c r="AL180" i="26"/>
  <c r="CA174" i="26"/>
  <c r="CB178" i="26"/>
  <c r="CC172" i="26"/>
  <c r="BX178" i="26"/>
  <c r="AC180" i="26"/>
  <c r="AP180" i="26"/>
  <c r="BY173" i="26"/>
  <c r="BQ176" i="26"/>
  <c r="BY172" i="26"/>
  <c r="BV178" i="26"/>
  <c r="AG180" i="26"/>
  <c r="AA180" i="26"/>
  <c r="BP176" i="26"/>
  <c r="CA178" i="26"/>
  <c r="BU172" i="26"/>
  <c r="AK180" i="26"/>
  <c r="AE180" i="26"/>
  <c r="BS178" i="26"/>
  <c r="BP178" i="26"/>
  <c r="BW178" i="26"/>
  <c r="BT178" i="26"/>
  <c r="BR172" i="26"/>
  <c r="AF180" i="26"/>
  <c r="AO180" i="26"/>
  <c r="AI180" i="26"/>
  <c r="BZ174" i="26"/>
  <c r="BU178" i="26"/>
  <c r="BZ178" i="26"/>
  <c r="BR178" i="26"/>
  <c r="BP172" i="26"/>
  <c r="Z180" i="26"/>
  <c r="AM180" i="26"/>
  <c r="BQ173" i="26"/>
  <c r="BX174" i="26"/>
  <c r="CD176" i="26"/>
  <c r="BQ178" i="26"/>
  <c r="AJ180" i="26"/>
  <c r="AD180" i="26"/>
  <c r="AQ180" i="26"/>
  <c r="CO179" i="26"/>
  <c r="W182" i="26"/>
  <c r="AR181" i="26"/>
  <c r="AS181" i="26" s="1"/>
  <c r="BN181" i="26"/>
  <c r="CL115" i="1"/>
  <c r="CM115" i="1" s="1"/>
  <c r="AG120" i="1"/>
  <c r="AF120" i="1"/>
  <c r="AN120" i="1"/>
  <c r="AH120" i="1"/>
  <c r="AC120" i="1"/>
  <c r="AK120" i="1"/>
  <c r="AA120" i="1"/>
  <c r="AI120" i="1"/>
  <c r="AM120" i="1"/>
  <c r="AE120" i="1"/>
  <c r="AD120" i="1"/>
  <c r="AB120" i="1"/>
  <c r="AP120" i="1"/>
  <c r="AQ120" i="1"/>
  <c r="AL120" i="1"/>
  <c r="AO120" i="1"/>
  <c r="Z120" i="1"/>
  <c r="AJ120" i="1"/>
  <c r="CO118" i="1"/>
  <c r="BN120" i="1"/>
  <c r="AR120" i="1"/>
  <c r="AS120" i="1" s="1"/>
  <c r="W121" i="1"/>
  <c r="AM121" i="1" a="1"/>
  <c r="AP121" i="1" a="1"/>
  <c r="AK121" i="1" a="1"/>
  <c r="AG181" i="26" a="1"/>
  <c r="AH121" i="1" a="1"/>
  <c r="AI121" i="1" a="1"/>
  <c r="AQ121" i="1" a="1"/>
  <c r="AL181" i="26" a="1"/>
  <c r="AN121" i="1" a="1"/>
  <c r="AJ181" i="26" a="1"/>
  <c r="AB121" i="1" a="1"/>
  <c r="Z181" i="26" a="1"/>
  <c r="Z121" i="1" a="1"/>
  <c r="AH181" i="26" a="1"/>
  <c r="AP181" i="26" a="1"/>
  <c r="AQ181" i="26" a="1"/>
  <c r="AM181" i="26" a="1"/>
  <c r="AL121" i="1" a="1"/>
  <c r="AE181" i="26" a="1"/>
  <c r="AD121" i="1" a="1"/>
  <c r="AG121" i="1" a="1"/>
  <c r="AF181" i="26" a="1"/>
  <c r="AN181" i="26" a="1"/>
  <c r="AI181" i="26" a="1"/>
  <c r="AA181" i="26" a="1"/>
  <c r="AD181" i="26" a="1"/>
  <c r="AC181" i="26" a="1"/>
  <c r="AA121" i="1" a="1"/>
  <c r="AE121" i="1" a="1"/>
  <c r="AK181" i="26" a="1"/>
  <c r="AJ121" i="1" a="1"/>
  <c r="AO121" i="1" a="1"/>
  <c r="AC121" i="1" a="1"/>
  <c r="AO181" i="26" a="1"/>
  <c r="AF121" i="1" a="1"/>
  <c r="AB181" i="26" a="1"/>
  <c r="CL172" i="26" l="1"/>
  <c r="CM172" i="26" s="1"/>
  <c r="Z181" i="26"/>
  <c r="AO181" i="26"/>
  <c r="AI181" i="26"/>
  <c r="AQ181" i="26"/>
  <c r="AD181" i="26"/>
  <c r="AG181" i="26"/>
  <c r="AH181" i="26"/>
  <c r="AA181" i="26"/>
  <c r="AB181" i="26"/>
  <c r="AL181" i="26"/>
  <c r="AC181" i="26"/>
  <c r="AK181" i="26"/>
  <c r="AF181" i="26"/>
  <c r="AP181" i="26"/>
  <c r="AN181" i="26"/>
  <c r="AM181" i="26"/>
  <c r="AJ181" i="26"/>
  <c r="AE181" i="26"/>
  <c r="W183" i="26"/>
  <c r="BN182" i="26"/>
  <c r="AR182" i="26"/>
  <c r="BH120" i="1"/>
  <c r="BK120" i="1"/>
  <c r="BB119" i="1"/>
  <c r="BK119" i="1"/>
  <c r="BG118" i="1"/>
  <c r="BJ118" i="1"/>
  <c r="BC119" i="1"/>
  <c r="AY118" i="1"/>
  <c r="BE119" i="1"/>
  <c r="AW118" i="1"/>
  <c r="BD119" i="1"/>
  <c r="BA119" i="1"/>
  <c r="AY119" i="1"/>
  <c r="BJ119" i="1"/>
  <c r="BG119" i="1"/>
  <c r="BF119" i="1"/>
  <c r="BL119" i="1"/>
  <c r="AX118" i="1"/>
  <c r="AM121" i="1"/>
  <c r="AL121" i="1"/>
  <c r="AJ121" i="1"/>
  <c r="AA121" i="1"/>
  <c r="AG121" i="1"/>
  <c r="AN121" i="1"/>
  <c r="AQ121" i="1"/>
  <c r="AP121" i="1"/>
  <c r="AI121" i="1"/>
  <c r="AE121" i="1"/>
  <c r="Z121" i="1"/>
  <c r="AH121" i="1"/>
  <c r="AC121" i="1"/>
  <c r="AD121" i="1"/>
  <c r="AF121" i="1"/>
  <c r="AO121" i="1"/>
  <c r="AK121" i="1"/>
  <c r="AB121" i="1"/>
  <c r="BE120" i="1"/>
  <c r="AW120" i="1"/>
  <c r="BM120" i="1"/>
  <c r="BG120" i="1"/>
  <c r="AW119" i="1"/>
  <c r="AZ119" i="1"/>
  <c r="BL120" i="1"/>
  <c r="AY120" i="1"/>
  <c r="BH118" i="1"/>
  <c r="AV119" i="1"/>
  <c r="AX120" i="1"/>
  <c r="BD120" i="1"/>
  <c r="BL118" i="1"/>
  <c r="BA118" i="1"/>
  <c r="AZ120" i="1"/>
  <c r="BJ120" i="1"/>
  <c r="BF118" i="1"/>
  <c r="BN121" i="1"/>
  <c r="AR121" i="1"/>
  <c r="W122" i="1"/>
  <c r="AZ118" i="1"/>
  <c r="BI119" i="1"/>
  <c r="AX119" i="1"/>
  <c r="BF120" i="1"/>
  <c r="BA120" i="1"/>
  <c r="BB120" i="1"/>
  <c r="BM119" i="1"/>
  <c r="BK118" i="1"/>
  <c r="BH119" i="1"/>
  <c r="AV118" i="1"/>
  <c r="AV120" i="1"/>
  <c r="BM118" i="1"/>
  <c r="CP118" i="1"/>
  <c r="BE118" i="1"/>
  <c r="BB118" i="1"/>
  <c r="BC118" i="1"/>
  <c r="BI118" i="1"/>
  <c r="BD118" i="1"/>
  <c r="CQ118" i="1"/>
  <c r="BI120" i="1"/>
  <c r="BC120" i="1"/>
  <c r="AJ122" i="1" a="1"/>
  <c r="BX119" i="1" a="1"/>
  <c r="CD120" i="1" a="1"/>
  <c r="AA122" i="1" a="1"/>
  <c r="CE119" i="1" a="1"/>
  <c r="AI182" i="26" a="1"/>
  <c r="CG118" i="1" a="1"/>
  <c r="CG119" i="1" a="1"/>
  <c r="CC120" i="1" a="1"/>
  <c r="AM122" i="1" a="1"/>
  <c r="CD118" i="1" a="1"/>
  <c r="AC122" i="1" a="1"/>
  <c r="AH182" i="26" a="1"/>
  <c r="AP182" i="26" a="1"/>
  <c r="BV118" i="1" a="1"/>
  <c r="AL182" i="26" a="1"/>
  <c r="AG122" i="1" a="1"/>
  <c r="AB122" i="1" a="1"/>
  <c r="CF119" i="1" a="1"/>
  <c r="BT120" i="1" a="1"/>
  <c r="AK122" i="1" a="1"/>
  <c r="BP120" i="1" a="1"/>
  <c r="BZ118" i="1" a="1"/>
  <c r="AD122" i="1" a="1"/>
  <c r="CB118" i="1" a="1"/>
  <c r="AO122" i="1" a="1"/>
  <c r="AP122" i="1" a="1"/>
  <c r="AQ122" i="1" a="1"/>
  <c r="Z182" i="26" a="1"/>
  <c r="AE122" i="1" a="1"/>
  <c r="Z122" i="1" a="1"/>
  <c r="AE182" i="26" a="1"/>
  <c r="BU119" i="1" a="1"/>
  <c r="AO182" i="26" a="1"/>
  <c r="AN122" i="1" a="1"/>
  <c r="BZ119" i="1" a="1"/>
  <c r="AQ182" i="26" a="1"/>
  <c r="AM182" i="26" a="1"/>
  <c r="BS118" i="1" a="1"/>
  <c r="AD182" i="26" a="1"/>
  <c r="BS119" i="1" a="1"/>
  <c r="AN182" i="26" a="1"/>
  <c r="AC182" i="26" a="1"/>
  <c r="BS120" i="1" a="1"/>
  <c r="AK182" i="26" a="1"/>
  <c r="BU120" i="1" a="1"/>
  <c r="BW120" i="1" a="1"/>
  <c r="AF182" i="26" a="1"/>
  <c r="BY120" i="1" a="1"/>
  <c r="BV119" i="1" a="1"/>
  <c r="BZ120" i="1" a="1"/>
  <c r="BV120" i="1" a="1"/>
  <c r="AH122" i="1" a="1"/>
  <c r="CF120" i="1" a="1"/>
  <c r="AL122" i="1" a="1"/>
  <c r="AG182" i="26" a="1"/>
  <c r="AB182" i="26" a="1"/>
  <c r="AA182" i="26" a="1"/>
  <c r="AI122" i="1" a="1"/>
  <c r="CA118" i="1" a="1"/>
  <c r="BR119" i="1" a="1"/>
  <c r="BR120" i="1" a="1"/>
  <c r="AF122" i="1" a="1"/>
  <c r="CE120" i="1" a="1"/>
  <c r="BP119" i="1" a="1"/>
  <c r="AJ182" i="26" a="1"/>
  <c r="CD119" i="1" a="1"/>
  <c r="BQ120" i="1" a="1"/>
  <c r="BY118" i="1" a="1"/>
  <c r="BW119" i="1" a="1"/>
  <c r="CA119" i="1" a="1"/>
  <c r="CG120" i="1" a="1"/>
  <c r="BX120" i="1" a="1"/>
  <c r="CE118" i="1" a="1"/>
  <c r="BW118" i="1" a="1"/>
  <c r="CB120" i="1" a="1"/>
  <c r="BY119" i="1" a="1"/>
  <c r="BQ119" i="1" a="1"/>
  <c r="BP118" i="1" a="1"/>
  <c r="CA120" i="1" a="1"/>
  <c r="CF118" i="1" a="1"/>
  <c r="BT118" i="1" a="1"/>
  <c r="CB119" i="1" a="1"/>
  <c r="CC118" i="1" a="1"/>
  <c r="BQ118" i="1" a="1"/>
  <c r="BR118" i="1" a="1"/>
  <c r="BT119" i="1" a="1"/>
  <c r="BU118" i="1" a="1"/>
  <c r="CC119" i="1" a="1"/>
  <c r="BX118" i="1" a="1"/>
  <c r="BB180" i="26" l="1"/>
  <c r="BC180" i="26"/>
  <c r="BI180" i="26"/>
  <c r="BG179" i="26"/>
  <c r="BK180" i="26"/>
  <c r="BJ180" i="26"/>
  <c r="BG180" i="26"/>
  <c r="BD180" i="26"/>
  <c r="BI179" i="26"/>
  <c r="AY180" i="26"/>
  <c r="BM180" i="26"/>
  <c r="AX180" i="26"/>
  <c r="BD179" i="26"/>
  <c r="AV180" i="26"/>
  <c r="BF180" i="26"/>
  <c r="BA180" i="26"/>
  <c r="BH179" i="26"/>
  <c r="BB179" i="26"/>
  <c r="BE180" i="26"/>
  <c r="BL180" i="26"/>
  <c r="CQ179" i="26"/>
  <c r="AZ180" i="26"/>
  <c r="BH180" i="26"/>
  <c r="BI181" i="26"/>
  <c r="AB182" i="26"/>
  <c r="AE182" i="26"/>
  <c r="AK182" i="26"/>
  <c r="AD182" i="26"/>
  <c r="AI182" i="26"/>
  <c r="AO182" i="26"/>
  <c r="AN182" i="26"/>
  <c r="AM182" i="26"/>
  <c r="AP182" i="26"/>
  <c r="AQ182" i="26"/>
  <c r="AF182" i="26"/>
  <c r="Z182" i="26"/>
  <c r="AH182" i="26"/>
  <c r="AJ182" i="26"/>
  <c r="AC182" i="26"/>
  <c r="AL182" i="26"/>
  <c r="AA182" i="26"/>
  <c r="AG182" i="26"/>
  <c r="AW181" i="26"/>
  <c r="BJ181" i="26"/>
  <c r="BD181" i="26"/>
  <c r="BL181" i="26"/>
  <c r="BC181" i="26"/>
  <c r="AW180" i="26"/>
  <c r="BB181" i="26"/>
  <c r="AZ181" i="26"/>
  <c r="CP179" i="26"/>
  <c r="BG181" i="26"/>
  <c r="BM181" i="26"/>
  <c r="BN183" i="26"/>
  <c r="W184" i="26"/>
  <c r="AR183" i="26"/>
  <c r="AS183" i="26" s="1"/>
  <c r="AY181" i="26"/>
  <c r="BE181" i="26"/>
  <c r="CH182" i="26"/>
  <c r="AS182" i="26"/>
  <c r="CI182" i="26" s="1"/>
  <c r="BE179" i="26"/>
  <c r="BC179" i="26"/>
  <c r="BA181" i="26"/>
  <c r="BH181" i="26"/>
  <c r="BK181" i="26"/>
  <c r="BK179" i="26"/>
  <c r="AX179" i="26"/>
  <c r="BF181" i="26"/>
  <c r="AX181" i="26"/>
  <c r="AV181" i="26"/>
  <c r="BF179" i="26"/>
  <c r="BL179" i="26"/>
  <c r="AV179" i="26"/>
  <c r="AZ179" i="26"/>
  <c r="BJ179" i="26"/>
  <c r="BA179" i="26"/>
  <c r="AW179" i="26"/>
  <c r="AY179" i="26"/>
  <c r="BM179" i="26"/>
  <c r="CB120" i="1"/>
  <c r="CE120" i="1"/>
  <c r="BV119" i="1"/>
  <c r="CR118" i="1"/>
  <c r="CE119" i="1"/>
  <c r="CA118" i="1"/>
  <c r="BW119" i="1"/>
  <c r="CD118" i="1"/>
  <c r="BQ118" i="1"/>
  <c r="BY119" i="1"/>
  <c r="BS118" i="1"/>
  <c r="BR118" i="1"/>
  <c r="CF119" i="1"/>
  <c r="BZ119" i="1"/>
  <c r="CA119" i="1"/>
  <c r="CD119" i="1"/>
  <c r="BS119" i="1"/>
  <c r="BU119" i="1"/>
  <c r="BX119" i="1"/>
  <c r="CE118" i="1"/>
  <c r="AH122" i="1"/>
  <c r="AM122" i="1"/>
  <c r="AC122" i="1"/>
  <c r="AA122" i="1"/>
  <c r="AL122" i="1"/>
  <c r="AE122" i="1"/>
  <c r="AG122" i="1"/>
  <c r="AP122" i="1"/>
  <c r="AB122" i="1"/>
  <c r="AK122" i="1"/>
  <c r="AF122" i="1"/>
  <c r="AO122" i="1"/>
  <c r="AD122" i="1"/>
  <c r="AQ122" i="1"/>
  <c r="AN122" i="1"/>
  <c r="AJ122" i="1"/>
  <c r="AI122" i="1"/>
  <c r="Z122" i="1"/>
  <c r="BX120" i="1"/>
  <c r="CA120" i="1"/>
  <c r="CG119" i="1"/>
  <c r="BR120" i="1"/>
  <c r="CG120" i="1"/>
  <c r="BY118" i="1"/>
  <c r="BV120" i="1"/>
  <c r="BP119" i="1"/>
  <c r="BQ120" i="1"/>
  <c r="BW118" i="1"/>
  <c r="BU120" i="1"/>
  <c r="BZ118" i="1"/>
  <c r="CB118" i="1"/>
  <c r="BY120" i="1"/>
  <c r="BV118" i="1"/>
  <c r="CC120" i="1"/>
  <c r="BZ120" i="1"/>
  <c r="CD120" i="1"/>
  <c r="BS120" i="1"/>
  <c r="BW120" i="1"/>
  <c r="CG118" i="1"/>
  <c r="BP120" i="1"/>
  <c r="BR119" i="1"/>
  <c r="BT120" i="1"/>
  <c r="CF120" i="1"/>
  <c r="BP118" i="1"/>
  <c r="CC119" i="1"/>
  <c r="BU118" i="1"/>
  <c r="BT119" i="1"/>
  <c r="BX118" i="1"/>
  <c r="CC118" i="1"/>
  <c r="CB119" i="1"/>
  <c r="BT118" i="1"/>
  <c r="CF118" i="1"/>
  <c r="BQ119" i="1"/>
  <c r="BN122" i="1"/>
  <c r="AR122" i="1"/>
  <c r="AS122" i="1" s="1"/>
  <c r="W123" i="1"/>
  <c r="AS121" i="1"/>
  <c r="CI121" i="1" s="1"/>
  <c r="CH121" i="1"/>
  <c r="AN123" i="1" a="1"/>
  <c r="AC123" i="1" a="1"/>
  <c r="AB183" i="26" a="1"/>
  <c r="AL183" i="26" a="1"/>
  <c r="AI123" i="1" a="1"/>
  <c r="BP179" i="26" a="1"/>
  <c r="CE181" i="26" a="1"/>
  <c r="AO183" i="26" a="1"/>
  <c r="AD183" i="26" a="1"/>
  <c r="AD123" i="1" a="1"/>
  <c r="AM123" i="1" a="1"/>
  <c r="BQ181" i="26" a="1"/>
  <c r="AA183" i="26" a="1"/>
  <c r="CC180" i="26" a="1"/>
  <c r="CC179" i="26" a="1"/>
  <c r="AP183" i="26" a="1"/>
  <c r="AH183" i="26" a="1"/>
  <c r="AJ183" i="26" a="1"/>
  <c r="BY181" i="26" a="1"/>
  <c r="AI183" i="26" a="1"/>
  <c r="AG123" i="1" a="1"/>
  <c r="CD181" i="26" a="1"/>
  <c r="AJ123" i="1" a="1"/>
  <c r="BZ181" i="26" a="1"/>
  <c r="AP123" i="1" a="1"/>
  <c r="AN183" i="26" a="1"/>
  <c r="AQ183" i="26" a="1"/>
  <c r="AE123" i="1" a="1"/>
  <c r="CF180" i="26" a="1"/>
  <c r="BU179" i="26" a="1"/>
  <c r="CB179" i="26" a="1"/>
  <c r="BT181" i="26" a="1"/>
  <c r="BR179" i="26" a="1"/>
  <c r="AB123" i="1" a="1"/>
  <c r="AF183" i="26" a="1"/>
  <c r="AA123" i="1" a="1"/>
  <c r="Z123" i="1" a="1"/>
  <c r="CD179" i="26" a="1"/>
  <c r="CD180" i="26" a="1"/>
  <c r="BT180" i="26" a="1"/>
  <c r="BY179" i="26" a="1"/>
  <c r="AE183" i="26" a="1"/>
  <c r="BW180" i="26" a="1"/>
  <c r="AH123" i="1" a="1"/>
  <c r="AM183" i="26" a="1"/>
  <c r="BR180" i="26" a="1"/>
  <c r="BV181" i="26" a="1"/>
  <c r="AK123" i="1" a="1"/>
  <c r="AF123" i="1" a="1"/>
  <c r="Z183" i="26" a="1"/>
  <c r="AL123" i="1" a="1"/>
  <c r="CE179" i="26" a="1"/>
  <c r="AQ123" i="1" a="1"/>
  <c r="BV179" i="26" a="1"/>
  <c r="BV180" i="26" a="1"/>
  <c r="AC183" i="26" a="1"/>
  <c r="AK183" i="26" a="1"/>
  <c r="BX179" i="26" a="1"/>
  <c r="BT179" i="26" a="1"/>
  <c r="BZ179" i="26" a="1"/>
  <c r="CE180" i="26" a="1"/>
  <c r="BS181" i="26" a="1"/>
  <c r="AO123" i="1" a="1"/>
  <c r="AG183" i="26" a="1"/>
  <c r="BS180" i="26" a="1"/>
  <c r="CG180" i="26" a="1"/>
  <c r="BY180" i="26" a="1"/>
  <c r="CA179" i="26" a="1"/>
  <c r="CA181" i="26" a="1"/>
  <c r="BX181" i="26" a="1"/>
  <c r="CG181" i="26" a="1"/>
  <c r="BR181" i="26" a="1"/>
  <c r="BQ179" i="26" a="1"/>
  <c r="BP180" i="26" a="1"/>
  <c r="CF181" i="26" a="1"/>
  <c r="BW179" i="26" a="1"/>
  <c r="BP181" i="26" a="1"/>
  <c r="BS179" i="26" a="1"/>
  <c r="CA180" i="26" a="1"/>
  <c r="BZ180" i="26" a="1"/>
  <c r="CB180" i="26" a="1"/>
  <c r="BW181" i="26" a="1"/>
  <c r="BU181" i="26" a="1"/>
  <c r="CG179" i="26" a="1"/>
  <c r="BX180" i="26" a="1"/>
  <c r="BU180" i="26" a="1"/>
  <c r="CC181" i="26" a="1"/>
  <c r="BQ180" i="26" a="1"/>
  <c r="CB181" i="26" a="1"/>
  <c r="CF179" i="26" a="1"/>
  <c r="BW180" i="26" l="1"/>
  <c r="BV180" i="26"/>
  <c r="CE180" i="26"/>
  <c r="CA179" i="26"/>
  <c r="CC180" i="26"/>
  <c r="BX179" i="26"/>
  <c r="BY180" i="26"/>
  <c r="CG180" i="26"/>
  <c r="BV179" i="26"/>
  <c r="BS180" i="26"/>
  <c r="CF180" i="26"/>
  <c r="CB179" i="26"/>
  <c r="CC179" i="26"/>
  <c r="CC181" i="26"/>
  <c r="BU180" i="26"/>
  <c r="BX180" i="26"/>
  <c r="BR180" i="26"/>
  <c r="CB180" i="26"/>
  <c r="BZ180" i="26"/>
  <c r="CA180" i="26"/>
  <c r="BT180" i="26"/>
  <c r="BP180" i="26"/>
  <c r="CD180" i="26"/>
  <c r="CR179" i="26"/>
  <c r="BU179" i="26"/>
  <c r="BZ181" i="26"/>
  <c r="AL183" i="26"/>
  <c r="AC183" i="26"/>
  <c r="AM183" i="26"/>
  <c r="BQ180" i="26"/>
  <c r="CD179" i="26"/>
  <c r="BR179" i="26"/>
  <c r="AD183" i="26"/>
  <c r="AG183" i="26"/>
  <c r="AQ183" i="26"/>
  <c r="BT179" i="26"/>
  <c r="CE179" i="26"/>
  <c r="AF183" i="26"/>
  <c r="AK183" i="26"/>
  <c r="BW181" i="26"/>
  <c r="BP179" i="26"/>
  <c r="CE181" i="26"/>
  <c r="AP183" i="26"/>
  <c r="AO183" i="26"/>
  <c r="CG181" i="26"/>
  <c r="CF181" i="26"/>
  <c r="CF179" i="26"/>
  <c r="CB181" i="26"/>
  <c r="BY181" i="26"/>
  <c r="CA181" i="26"/>
  <c r="BX181" i="26"/>
  <c r="CG179" i="26"/>
  <c r="BZ179" i="26"/>
  <c r="BU181" i="26"/>
  <c r="BS181" i="26"/>
  <c r="AH183" i="26"/>
  <c r="AA183" i="26"/>
  <c r="CD181" i="26"/>
  <c r="BS179" i="26"/>
  <c r="BP181" i="26"/>
  <c r="BW179" i="26"/>
  <c r="AN183" i="26"/>
  <c r="AJ183" i="26"/>
  <c r="AE183" i="26"/>
  <c r="BT181" i="26"/>
  <c r="BQ181" i="26"/>
  <c r="BQ179" i="26"/>
  <c r="BR181" i="26"/>
  <c r="BY179" i="26"/>
  <c r="AB183" i="26"/>
  <c r="Z183" i="26"/>
  <c r="AI183" i="26"/>
  <c r="BV181" i="26"/>
  <c r="CO182" i="26"/>
  <c r="BN184" i="26"/>
  <c r="W185" i="26"/>
  <c r="AR184" i="26"/>
  <c r="AS184" i="26" s="1"/>
  <c r="AJ123" i="1"/>
  <c r="AE123" i="1"/>
  <c r="AG123" i="1"/>
  <c r="AI123" i="1"/>
  <c r="AN123" i="1"/>
  <c r="AO123" i="1"/>
  <c r="AP123" i="1"/>
  <c r="AF123" i="1"/>
  <c r="Z123" i="1"/>
  <c r="AK123" i="1"/>
  <c r="AA123" i="1"/>
  <c r="AM123" i="1"/>
  <c r="AB123" i="1"/>
  <c r="AQ123" i="1"/>
  <c r="AL123" i="1"/>
  <c r="AC123" i="1"/>
  <c r="AH123" i="1"/>
  <c r="AD123" i="1"/>
  <c r="CO121" i="1"/>
  <c r="CL118" i="1"/>
  <c r="CM118" i="1" s="1"/>
  <c r="AR123" i="1"/>
  <c r="AS123" i="1" s="1"/>
  <c r="BN123" i="1"/>
  <c r="W124" i="1"/>
  <c r="AG124" i="1" a="1"/>
  <c r="Z124" i="1" a="1"/>
  <c r="AA184" i="26" a="1"/>
  <c r="AO124" i="1" a="1"/>
  <c r="AP124" i="1" a="1"/>
  <c r="AC124" i="1" a="1"/>
  <c r="AH124" i="1" a="1"/>
  <c r="AB184" i="26" a="1"/>
  <c r="AE184" i="26" a="1"/>
  <c r="AQ184" i="26" a="1"/>
  <c r="AI124" i="1" a="1"/>
  <c r="AL124" i="1" a="1"/>
  <c r="AC184" i="26" a="1"/>
  <c r="AF124" i="1" a="1"/>
  <c r="AP184" i="26" a="1"/>
  <c r="AI184" i="26" a="1"/>
  <c r="AH184" i="26" a="1"/>
  <c r="AA124" i="1" a="1"/>
  <c r="Z184" i="26" a="1"/>
  <c r="AN184" i="26" a="1"/>
  <c r="AD124" i="1" a="1"/>
  <c r="AO184" i="26" a="1"/>
  <c r="AL184" i="26" a="1"/>
  <c r="AB124" i="1" a="1"/>
  <c r="AK184" i="26" a="1"/>
  <c r="AQ124" i="1" a="1"/>
  <c r="AJ184" i="26" a="1"/>
  <c r="AE124" i="1" a="1"/>
  <c r="AK124" i="1" a="1"/>
  <c r="AN124" i="1" a="1"/>
  <c r="AG184" i="26" a="1"/>
  <c r="AM184" i="26" a="1"/>
  <c r="AM124" i="1" a="1"/>
  <c r="AF184" i="26" a="1"/>
  <c r="AJ124" i="1" a="1"/>
  <c r="AD184" i="26" a="1"/>
  <c r="AD184" i="26" l="1"/>
  <c r="AM184" i="26"/>
  <c r="AJ184" i="26"/>
  <c r="AH184" i="26"/>
  <c r="AQ184" i="26"/>
  <c r="AL184" i="26"/>
  <c r="AC184" i="26"/>
  <c r="AP184" i="26"/>
  <c r="AG184" i="26"/>
  <c r="AK184" i="26"/>
  <c r="AA184" i="26"/>
  <c r="AN184" i="26"/>
  <c r="AO184" i="26"/>
  <c r="AE184" i="26"/>
  <c r="AB184" i="26"/>
  <c r="AF184" i="26"/>
  <c r="Z184" i="26"/>
  <c r="AI184" i="26"/>
  <c r="AR185" i="26"/>
  <c r="W186" i="26"/>
  <c r="BN185" i="26"/>
  <c r="CL179" i="26"/>
  <c r="CM179" i="26" s="1"/>
  <c r="BM121" i="1"/>
  <c r="BE121" i="1"/>
  <c r="AY123" i="1"/>
  <c r="BI121" i="1"/>
  <c r="BL122" i="1"/>
  <c r="BD122" i="1"/>
  <c r="BF121" i="1"/>
  <c r="BB122" i="1"/>
  <c r="BG121" i="1"/>
  <c r="AW121" i="1"/>
  <c r="BK121" i="1"/>
  <c r="AX122" i="1"/>
  <c r="AZ121" i="1"/>
  <c r="AZ122" i="1"/>
  <c r="BI122" i="1"/>
  <c r="BA122" i="1"/>
  <c r="BG122" i="1"/>
  <c r="AV121" i="1"/>
  <c r="BK122" i="1"/>
  <c r="AY122" i="1"/>
  <c r="BF122" i="1"/>
  <c r="AC124" i="1"/>
  <c r="AP124" i="1"/>
  <c r="AH124" i="1"/>
  <c r="AB124" i="1"/>
  <c r="AL124" i="1"/>
  <c r="AD124" i="1"/>
  <c r="AJ124" i="1"/>
  <c r="AE124" i="1"/>
  <c r="AO124" i="1"/>
  <c r="AG124" i="1"/>
  <c r="AK124" i="1"/>
  <c r="AQ124" i="1"/>
  <c r="AA124" i="1"/>
  <c r="AI124" i="1"/>
  <c r="Z124" i="1"/>
  <c r="AF124" i="1"/>
  <c r="AN124" i="1"/>
  <c r="AM124" i="1"/>
  <c r="BB123" i="1"/>
  <c r="BH123" i="1"/>
  <c r="BL123" i="1"/>
  <c r="BC122" i="1"/>
  <c r="BM123" i="1"/>
  <c r="BK123" i="1"/>
  <c r="BJ122" i="1"/>
  <c r="AX123" i="1"/>
  <c r="BJ123" i="1"/>
  <c r="BI123" i="1"/>
  <c r="BE123" i="1"/>
  <c r="AV122" i="1"/>
  <c r="BM122" i="1"/>
  <c r="AW123" i="1"/>
  <c r="BC123" i="1"/>
  <c r="BE122" i="1"/>
  <c r="BB121" i="1"/>
  <c r="AW122" i="1"/>
  <c r="AZ123" i="1"/>
  <c r="BG123" i="1"/>
  <c r="BA123" i="1"/>
  <c r="BN124" i="1"/>
  <c r="AR124" i="1"/>
  <c r="W125" i="1"/>
  <c r="BD121" i="1"/>
  <c r="BL121" i="1"/>
  <c r="AX121" i="1"/>
  <c r="BH122" i="1"/>
  <c r="BD123" i="1"/>
  <c r="AV123" i="1"/>
  <c r="CP121" i="1"/>
  <c r="CQ121" i="1"/>
  <c r="BC121" i="1"/>
  <c r="BH121" i="1"/>
  <c r="BJ121" i="1"/>
  <c r="BA121" i="1"/>
  <c r="AY121" i="1"/>
  <c r="BF123" i="1"/>
  <c r="BR122" i="1" a="1"/>
  <c r="BS121" i="1" a="1"/>
  <c r="AN185" i="26" a="1"/>
  <c r="AM185" i="26" a="1"/>
  <c r="AH125" i="1" a="1"/>
  <c r="AN125" i="1" a="1"/>
  <c r="AD185" i="26" a="1"/>
  <c r="BX123" i="1" a="1"/>
  <c r="AC125" i="1" a="1"/>
  <c r="AK125" i="1" a="1"/>
  <c r="AA185" i="26" a="1"/>
  <c r="BU123" i="1" a="1"/>
  <c r="BX122" i="1" a="1"/>
  <c r="AP185" i="26" a="1"/>
  <c r="BQ123" i="1" a="1"/>
  <c r="AI185" i="26" a="1"/>
  <c r="BT122" i="1" a="1"/>
  <c r="AG125" i="1" a="1"/>
  <c r="AA125" i="1" a="1"/>
  <c r="AD125" i="1" a="1"/>
  <c r="CE123" i="1" a="1"/>
  <c r="AI125" i="1" a="1"/>
  <c r="AE185" i="26" a="1"/>
  <c r="AH185" i="26" a="1"/>
  <c r="BS122" i="1" a="1"/>
  <c r="AC185" i="26" a="1"/>
  <c r="BV122" i="1" a="1"/>
  <c r="CF122" i="1" a="1"/>
  <c r="BP123" i="1" a="1"/>
  <c r="BQ122" i="1" a="1"/>
  <c r="AF185" i="26" a="1"/>
  <c r="AQ185" i="26" a="1"/>
  <c r="BV121" i="1" a="1"/>
  <c r="CG122" i="1" a="1"/>
  <c r="BW121" i="1" a="1"/>
  <c r="AF125" i="1" a="1"/>
  <c r="BT123" i="1" a="1"/>
  <c r="AO185" i="26" a="1"/>
  <c r="AO125" i="1" a="1"/>
  <c r="BU121" i="1" a="1"/>
  <c r="AQ125" i="1" a="1"/>
  <c r="AB125" i="1" a="1"/>
  <c r="Z185" i="26" a="1"/>
  <c r="AB185" i="26" a="1"/>
  <c r="AL185" i="26" a="1"/>
  <c r="BZ122" i="1" a="1"/>
  <c r="AK185" i="26" a="1"/>
  <c r="BT121" i="1" a="1"/>
  <c r="AL125" i="1" a="1"/>
  <c r="CC121" i="1" a="1"/>
  <c r="CC122" i="1" a="1"/>
  <c r="CG123" i="1" a="1"/>
  <c r="CD122" i="1" a="1"/>
  <c r="BW123" i="1" a="1"/>
  <c r="AJ185" i="26" a="1"/>
  <c r="BZ121" i="1" a="1"/>
  <c r="AM125" i="1" a="1"/>
  <c r="BR121" i="1" a="1"/>
  <c r="AE125" i="1" a="1"/>
  <c r="AP125" i="1" a="1"/>
  <c r="AJ125" i="1" a="1"/>
  <c r="AG185" i="26" a="1"/>
  <c r="BR123" i="1" a="1"/>
  <c r="Z125" i="1" a="1"/>
  <c r="CC123" i="1" a="1"/>
  <c r="BS123" i="1" a="1"/>
  <c r="CE121" i="1" a="1"/>
  <c r="CE122" i="1" a="1"/>
  <c r="BW122" i="1" a="1"/>
  <c r="BP122" i="1" a="1"/>
  <c r="CA123" i="1" a="1"/>
  <c r="CB122" i="1" a="1"/>
  <c r="BZ123" i="1" a="1"/>
  <c r="BY122" i="1" a="1"/>
  <c r="BU122" i="1" a="1"/>
  <c r="BV123" i="1" a="1"/>
  <c r="CD123" i="1" a="1"/>
  <c r="BX121" i="1" a="1"/>
  <c r="CG121" i="1" a="1"/>
  <c r="CA121" i="1" a="1"/>
  <c r="CA122" i="1" a="1"/>
  <c r="CB123" i="1" a="1"/>
  <c r="CF121" i="1" a="1"/>
  <c r="CB121" i="1" a="1"/>
  <c r="BY121" i="1" a="1"/>
  <c r="BQ121" i="1" a="1"/>
  <c r="BP121" i="1" a="1"/>
  <c r="CF123" i="1" a="1"/>
  <c r="BY123" i="1" a="1"/>
  <c r="CD121" i="1" a="1"/>
  <c r="BB183" i="26" l="1"/>
  <c r="AY182" i="26"/>
  <c r="BC182" i="26"/>
  <c r="AX183" i="26"/>
  <c r="BM182" i="26"/>
  <c r="BH182" i="26"/>
  <c r="BJ183" i="26"/>
  <c r="BB184" i="26"/>
  <c r="AZ183" i="26"/>
  <c r="BH183" i="26"/>
  <c r="CQ182" i="26"/>
  <c r="BM183" i="26"/>
  <c r="BD183" i="26"/>
  <c r="AW183" i="26"/>
  <c r="BL183" i="26"/>
  <c r="BE183" i="26"/>
  <c r="AV182" i="26"/>
  <c r="BI182" i="26"/>
  <c r="BI183" i="26"/>
  <c r="CP182" i="26"/>
  <c r="BC183" i="26"/>
  <c r="AY183" i="26"/>
  <c r="BD182" i="26"/>
  <c r="AW182" i="26"/>
  <c r="BK183" i="26"/>
  <c r="AA185" i="26"/>
  <c r="AC185" i="26"/>
  <c r="AP185" i="26"/>
  <c r="AM185" i="26"/>
  <c r="AG185" i="26"/>
  <c r="AK185" i="26"/>
  <c r="AB185" i="26"/>
  <c r="AO185" i="26"/>
  <c r="AQ185" i="26"/>
  <c r="AF185" i="26"/>
  <c r="Z185" i="26"/>
  <c r="AE185" i="26"/>
  <c r="AJ185" i="26"/>
  <c r="AD185" i="26"/>
  <c r="AI185" i="26"/>
  <c r="AN185" i="26"/>
  <c r="AH185" i="26"/>
  <c r="AL185" i="26"/>
  <c r="BL184" i="26"/>
  <c r="AV183" i="26"/>
  <c r="AX184" i="26"/>
  <c r="AY184" i="26"/>
  <c r="AR186" i="26"/>
  <c r="AS186" i="26" s="1"/>
  <c r="BN186" i="26"/>
  <c r="W187" i="26"/>
  <c r="BA184" i="26"/>
  <c r="BH184" i="26"/>
  <c r="BA183" i="26"/>
  <c r="BK184" i="26"/>
  <c r="BM184" i="26"/>
  <c r="BJ184" i="26"/>
  <c r="BD184" i="26"/>
  <c r="AW184" i="26"/>
  <c r="BF184" i="26"/>
  <c r="BG183" i="26"/>
  <c r="BE184" i="26"/>
  <c r="BG184" i="26"/>
  <c r="BI184" i="26"/>
  <c r="CH185" i="26"/>
  <c r="AS185" i="26"/>
  <c r="CI185" i="26" s="1"/>
  <c r="BF183" i="26"/>
  <c r="AV184" i="26"/>
  <c r="AX182" i="26"/>
  <c r="BE182" i="26"/>
  <c r="BF182" i="26"/>
  <c r="AZ182" i="26"/>
  <c r="BG182" i="26"/>
  <c r="BK182" i="26"/>
  <c r="BL182" i="26"/>
  <c r="BA182" i="26"/>
  <c r="BJ182" i="26"/>
  <c r="BB182" i="26"/>
  <c r="BC184" i="26"/>
  <c r="AZ184" i="26"/>
  <c r="CG121" i="1"/>
  <c r="CR121" i="1"/>
  <c r="BY121" i="1"/>
  <c r="BS123" i="1"/>
  <c r="CC121" i="1"/>
  <c r="CF122" i="1"/>
  <c r="CE121" i="1"/>
  <c r="BX122" i="1"/>
  <c r="BR122" i="1"/>
  <c r="BQ121" i="1"/>
  <c r="CA121" i="1"/>
  <c r="BV122" i="1"/>
  <c r="BZ121" i="1"/>
  <c r="BS122" i="1"/>
  <c r="CE122" i="1"/>
  <c r="BP121" i="1"/>
  <c r="CA122" i="1"/>
  <c r="BU122" i="1"/>
  <c r="CC122" i="1"/>
  <c r="BT122" i="1"/>
  <c r="BZ122" i="1"/>
  <c r="BT121" i="1"/>
  <c r="BW121" i="1"/>
  <c r="CD123" i="1"/>
  <c r="BV123" i="1"/>
  <c r="BY122" i="1"/>
  <c r="BR123" i="1"/>
  <c r="BW123" i="1"/>
  <c r="CD122" i="1"/>
  <c r="BZ123" i="1"/>
  <c r="BP123" i="1"/>
  <c r="BQ123" i="1"/>
  <c r="CE123" i="1"/>
  <c r="BS121" i="1"/>
  <c r="BU123" i="1"/>
  <c r="CG122" i="1"/>
  <c r="CG123" i="1"/>
  <c r="BV121" i="1"/>
  <c r="BU121" i="1"/>
  <c r="CB122" i="1"/>
  <c r="CA123" i="1"/>
  <c r="BP122" i="1"/>
  <c r="BW122" i="1"/>
  <c r="AB125" i="1"/>
  <c r="AD125" i="1"/>
  <c r="AO125" i="1"/>
  <c r="AL125" i="1"/>
  <c r="AG125" i="1"/>
  <c r="AM125" i="1"/>
  <c r="AH125" i="1"/>
  <c r="AA125" i="1"/>
  <c r="AK125" i="1"/>
  <c r="AC125" i="1"/>
  <c r="Z125" i="1"/>
  <c r="AP125" i="1"/>
  <c r="AQ125" i="1"/>
  <c r="AF125" i="1"/>
  <c r="AI125" i="1"/>
  <c r="AN125" i="1"/>
  <c r="AJ125" i="1"/>
  <c r="AE125" i="1"/>
  <c r="CD121" i="1"/>
  <c r="BR121" i="1"/>
  <c r="BT123" i="1"/>
  <c r="BY123" i="1"/>
  <c r="CF123" i="1"/>
  <c r="BX121" i="1"/>
  <c r="BX123" i="1"/>
  <c r="CB121" i="1"/>
  <c r="CF121" i="1"/>
  <c r="BQ122" i="1"/>
  <c r="CC123" i="1"/>
  <c r="CB123" i="1"/>
  <c r="AS124" i="1"/>
  <c r="CI124" i="1" s="1"/>
  <c r="CH124" i="1"/>
  <c r="BN125" i="1"/>
  <c r="AR125" i="1"/>
  <c r="AS125" i="1" s="1"/>
  <c r="W126" i="1"/>
  <c r="AK186" i="26" a="1"/>
  <c r="BZ183" i="26" a="1"/>
  <c r="BP182" i="26" a="1"/>
  <c r="AK126" i="1" a="1"/>
  <c r="BV183" i="26" a="1"/>
  <c r="AE186" i="26" a="1"/>
  <c r="BU184" i="26" a="1"/>
  <c r="CC183" i="26" a="1"/>
  <c r="BW183" i="26" a="1"/>
  <c r="AA126" i="1" a="1"/>
  <c r="AP186" i="26" a="1"/>
  <c r="AF126" i="1" a="1"/>
  <c r="CB183" i="26" a="1"/>
  <c r="CD182" i="26" a="1"/>
  <c r="CG184" i="26" a="1"/>
  <c r="CG182" i="26" a="1"/>
  <c r="CE183" i="26" a="1"/>
  <c r="AD186" i="26" a="1"/>
  <c r="AN186" i="26" a="1"/>
  <c r="BW184" i="26" a="1"/>
  <c r="AG126" i="1" a="1"/>
  <c r="AL186" i="26" a="1"/>
  <c r="AH126" i="1" a="1"/>
  <c r="AL126" i="1" a="1"/>
  <c r="AQ186" i="26" a="1"/>
  <c r="AG186" i="26" a="1"/>
  <c r="AH186" i="26" a="1"/>
  <c r="AP126" i="1" a="1"/>
  <c r="CF182" i="26" a="1"/>
  <c r="AI126" i="1" a="1"/>
  <c r="Z126" i="1" a="1"/>
  <c r="BR183" i="26" a="1"/>
  <c r="BS182" i="26" a="1"/>
  <c r="AA186" i="26" a="1"/>
  <c r="CC182" i="26" a="1"/>
  <c r="CB184" i="26" a="1"/>
  <c r="CF184" i="26" a="1"/>
  <c r="BT183" i="26" a="1"/>
  <c r="AI186" i="26" a="1"/>
  <c r="BP184" i="26" a="1"/>
  <c r="AE126" i="1" a="1"/>
  <c r="CA184" i="26" a="1"/>
  <c r="AJ186" i="26" a="1"/>
  <c r="BZ184" i="26" a="1"/>
  <c r="AB186" i="26" a="1"/>
  <c r="CE184" i="26" a="1"/>
  <c r="AC126" i="1" a="1"/>
  <c r="AB126" i="1" a="1"/>
  <c r="BW182" i="26" a="1"/>
  <c r="AD126" i="1" a="1"/>
  <c r="AM186" i="26" a="1"/>
  <c r="CE182" i="26" a="1"/>
  <c r="AM126" i="1" a="1"/>
  <c r="AJ126" i="1" a="1"/>
  <c r="AC186" i="26" a="1"/>
  <c r="AF186" i="26" a="1"/>
  <c r="CA183" i="26" a="1"/>
  <c r="BU182" i="26" a="1"/>
  <c r="BY184" i="26" a="1"/>
  <c r="BR182" i="26" a="1"/>
  <c r="BQ184" i="26" a="1"/>
  <c r="Z186" i="26" a="1"/>
  <c r="AO126" i="1" a="1"/>
  <c r="AN126" i="1" a="1"/>
  <c r="AQ126" i="1" a="1"/>
  <c r="BZ182" i="26" a="1"/>
  <c r="AO186" i="26" a="1"/>
  <c r="BX184" i="26" a="1"/>
  <c r="BX183" i="26" a="1"/>
  <c r="BP183" i="26" a="1"/>
  <c r="BU183" i="26" a="1"/>
  <c r="BY182" i="26" a="1"/>
  <c r="CB182" i="26" a="1"/>
  <c r="BS183" i="26" a="1"/>
  <c r="BR184" i="26" a="1"/>
  <c r="CF183" i="26" a="1"/>
  <c r="BS184" i="26" a="1"/>
  <c r="CC184" i="26" a="1"/>
  <c r="BT184" i="26" a="1"/>
  <c r="BY183" i="26" a="1"/>
  <c r="CD184" i="26" a="1"/>
  <c r="CG183" i="26" a="1"/>
  <c r="BV182" i="26" a="1"/>
  <c r="BQ183" i="26" a="1"/>
  <c r="CD183" i="26" a="1"/>
  <c r="BX182" i="26" a="1"/>
  <c r="BT182" i="26" a="1"/>
  <c r="BV184" i="26" a="1"/>
  <c r="BQ182" i="26" a="1"/>
  <c r="CA182" i="26" a="1"/>
  <c r="BS182" i="26" l="1"/>
  <c r="BV183" i="26"/>
  <c r="BR183" i="26"/>
  <c r="BW182" i="26"/>
  <c r="CR182" i="26"/>
  <c r="CG183" i="26"/>
  <c r="CC183" i="26"/>
  <c r="CC182" i="26"/>
  <c r="CB183" i="26"/>
  <c r="CE183" i="26"/>
  <c r="BP182" i="26"/>
  <c r="BT183" i="26"/>
  <c r="BQ182" i="26"/>
  <c r="BY183" i="26"/>
  <c r="BV184" i="26"/>
  <c r="BX182" i="26"/>
  <c r="CF183" i="26"/>
  <c r="CD183" i="26"/>
  <c r="BS183" i="26"/>
  <c r="BQ183" i="26"/>
  <c r="CB182" i="26"/>
  <c r="BW183" i="26"/>
  <c r="BX183" i="26"/>
  <c r="CG182" i="26"/>
  <c r="AJ186" i="26"/>
  <c r="BV182" i="26"/>
  <c r="BY182" i="26"/>
  <c r="CC184" i="26"/>
  <c r="CG184" i="26"/>
  <c r="AG186" i="26"/>
  <c r="AE186" i="26"/>
  <c r="AN186" i="26"/>
  <c r="CD184" i="26"/>
  <c r="CD182" i="26"/>
  <c r="BR182" i="26"/>
  <c r="CA184" i="26"/>
  <c r="CE184" i="26"/>
  <c r="AI186" i="26"/>
  <c r="AO186" i="26"/>
  <c r="BP184" i="26"/>
  <c r="BY184" i="26"/>
  <c r="BU183" i="26"/>
  <c r="Z186" i="26"/>
  <c r="AM186" i="26"/>
  <c r="BS184" i="26"/>
  <c r="AA186" i="26"/>
  <c r="BU182" i="26"/>
  <c r="CF182" i="26"/>
  <c r="BZ183" i="26"/>
  <c r="CA183" i="26"/>
  <c r="CB184" i="26"/>
  <c r="AD186" i="26"/>
  <c r="AQ186" i="26"/>
  <c r="BR184" i="26"/>
  <c r="BZ182" i="26"/>
  <c r="BZ184" i="26"/>
  <c r="BU184" i="26"/>
  <c r="AH186" i="26"/>
  <c r="BP183" i="26"/>
  <c r="CA182" i="26"/>
  <c r="BQ184" i="26"/>
  <c r="AK186" i="26"/>
  <c r="AL186" i="26"/>
  <c r="AB186" i="26"/>
  <c r="CF184" i="26"/>
  <c r="BW184" i="26"/>
  <c r="CE182" i="26"/>
  <c r="BT184" i="26"/>
  <c r="BT182" i="26"/>
  <c r="BX184" i="26"/>
  <c r="AC186" i="26"/>
  <c r="AP186" i="26"/>
  <c r="AF186" i="26"/>
  <c r="AR187" i="26"/>
  <c r="AS187" i="26" s="1"/>
  <c r="BN187" i="26"/>
  <c r="W188" i="26"/>
  <c r="CO185" i="26"/>
  <c r="CL121" i="1"/>
  <c r="CM121" i="1" s="1"/>
  <c r="AN126" i="1"/>
  <c r="AO126" i="1"/>
  <c r="AA126" i="1"/>
  <c r="AB126" i="1"/>
  <c r="AI126" i="1"/>
  <c r="AH126" i="1"/>
  <c r="AP126" i="1"/>
  <c r="AD126" i="1"/>
  <c r="AK126" i="1"/>
  <c r="AG126" i="1"/>
  <c r="AJ126" i="1"/>
  <c r="Z126" i="1"/>
  <c r="AF126" i="1"/>
  <c r="AL126" i="1"/>
  <c r="AC126" i="1"/>
  <c r="AE126" i="1"/>
  <c r="AM126" i="1"/>
  <c r="AQ126" i="1"/>
  <c r="CO124" i="1"/>
  <c r="AR126" i="1"/>
  <c r="AS126" i="1" s="1"/>
  <c r="BN126" i="1"/>
  <c r="W127" i="1"/>
  <c r="AK127" i="1" a="1"/>
  <c r="AE127" i="1" a="1"/>
  <c r="AJ127" i="1" a="1"/>
  <c r="Z127" i="1" a="1"/>
  <c r="AA187" i="26" a="1"/>
  <c r="AQ127" i="1" a="1"/>
  <c r="AH127" i="1" a="1"/>
  <c r="AN127" i="1" a="1"/>
  <c r="AG187" i="26" a="1"/>
  <c r="AC127" i="1" a="1"/>
  <c r="AA127" i="1" a="1"/>
  <c r="AO127" i="1" a="1"/>
  <c r="AQ187" i="26" a="1"/>
  <c r="AF187" i="26" a="1"/>
  <c r="AC187" i="26" a="1"/>
  <c r="AM187" i="26" a="1"/>
  <c r="AK187" i="26" a="1"/>
  <c r="AD187" i="26" a="1"/>
  <c r="AB127" i="1" a="1"/>
  <c r="AN187" i="26" a="1"/>
  <c r="AL187" i="26" a="1"/>
  <c r="AO187" i="26" a="1"/>
  <c r="AD127" i="1" a="1"/>
  <c r="AF127" i="1" a="1"/>
  <c r="AH187" i="26" a="1"/>
  <c r="AL127" i="1" a="1"/>
  <c r="AG127" i="1" a="1"/>
  <c r="AJ187" i="26" a="1"/>
  <c r="Z187" i="26" a="1"/>
  <c r="AM127" i="1" a="1"/>
  <c r="AB187" i="26" a="1"/>
  <c r="AI187" i="26" a="1"/>
  <c r="AP127" i="1" a="1"/>
  <c r="AE187" i="26" a="1"/>
  <c r="AP187" i="26" a="1"/>
  <c r="AI127" i="1" a="1"/>
  <c r="CL182" i="26" l="1"/>
  <c r="CM182" i="26" s="1"/>
  <c r="AF187" i="26"/>
  <c r="AK187" i="26"/>
  <c r="AQ187" i="26"/>
  <c r="AH187" i="26"/>
  <c r="AO187" i="26"/>
  <c r="AJ187" i="26"/>
  <c r="AP187" i="26"/>
  <c r="Z187" i="26"/>
  <c r="AB187" i="26"/>
  <c r="AA187" i="26"/>
  <c r="AL187" i="26"/>
  <c r="AE187" i="26"/>
  <c r="AD187" i="26"/>
  <c r="AC187" i="26"/>
  <c r="AI187" i="26"/>
  <c r="AN187" i="26"/>
  <c r="AG187" i="26"/>
  <c r="AM187" i="26"/>
  <c r="W189" i="26"/>
  <c r="BN188" i="26"/>
  <c r="AR188" i="26"/>
  <c r="BB124" i="1"/>
  <c r="BA126" i="1"/>
  <c r="BL125" i="1"/>
  <c r="AV124" i="1"/>
  <c r="AZ124" i="1"/>
  <c r="BH124" i="1"/>
  <c r="BK124" i="1"/>
  <c r="BH125" i="1"/>
  <c r="CP124" i="1"/>
  <c r="BA124" i="1"/>
  <c r="BF125" i="1"/>
  <c r="BM125" i="1"/>
  <c r="AZ125" i="1"/>
  <c r="BC125" i="1"/>
  <c r="CQ124" i="1"/>
  <c r="BB125" i="1"/>
  <c r="AA127" i="1"/>
  <c r="AD127" i="1"/>
  <c r="AK127" i="1"/>
  <c r="AM127" i="1"/>
  <c r="AC127" i="1"/>
  <c r="AE127" i="1"/>
  <c r="AQ127" i="1"/>
  <c r="AP127" i="1"/>
  <c r="AJ127" i="1"/>
  <c r="AI127" i="1"/>
  <c r="AF127" i="1"/>
  <c r="AH127" i="1"/>
  <c r="Z127" i="1"/>
  <c r="AN127" i="1"/>
  <c r="AO127" i="1"/>
  <c r="AL127" i="1"/>
  <c r="AG127" i="1"/>
  <c r="AB127" i="1"/>
  <c r="AZ126" i="1"/>
  <c r="AY126" i="1"/>
  <c r="BL126" i="1"/>
  <c r="AW125" i="1"/>
  <c r="AY125" i="1"/>
  <c r="BH126" i="1"/>
  <c r="BD126" i="1"/>
  <c r="BJ125" i="1"/>
  <c r="BA125" i="1"/>
  <c r="BB126" i="1"/>
  <c r="BE126" i="1"/>
  <c r="BN127" i="1"/>
  <c r="AR127" i="1"/>
  <c r="W128" i="1"/>
  <c r="AX124" i="1"/>
  <c r="BK125" i="1"/>
  <c r="AV126" i="1"/>
  <c r="BF124" i="1"/>
  <c r="BL124" i="1"/>
  <c r="BC124" i="1"/>
  <c r="BD124" i="1"/>
  <c r="BG124" i="1"/>
  <c r="BJ124" i="1"/>
  <c r="AX126" i="1"/>
  <c r="BE125" i="1"/>
  <c r="BI124" i="1"/>
  <c r="AV125" i="1"/>
  <c r="BF126" i="1"/>
  <c r="AW126" i="1"/>
  <c r="BD125" i="1"/>
  <c r="AW124" i="1"/>
  <c r="BM124" i="1"/>
  <c r="AX125" i="1"/>
  <c r="BM126" i="1"/>
  <c r="BC126" i="1"/>
  <c r="BK126" i="1"/>
  <c r="BE124" i="1"/>
  <c r="AY124" i="1"/>
  <c r="BI125" i="1"/>
  <c r="BG125" i="1"/>
  <c r="BI126" i="1"/>
  <c r="BG126" i="1"/>
  <c r="BJ126" i="1"/>
  <c r="BV126" i="1" a="1"/>
  <c r="AK188" i="26" a="1"/>
  <c r="BP124" i="1" a="1"/>
  <c r="AF188" i="26" a="1"/>
  <c r="AE188" i="26" a="1"/>
  <c r="AI128" i="1" a="1"/>
  <c r="Z128" i="1" a="1"/>
  <c r="CC126" i="1" a="1"/>
  <c r="AP128" i="1" a="1"/>
  <c r="BS126" i="1" a="1"/>
  <c r="CB124" i="1" a="1"/>
  <c r="AC188" i="26" a="1"/>
  <c r="Z188" i="26" a="1"/>
  <c r="AP188" i="26" a="1"/>
  <c r="AI188" i="26" a="1"/>
  <c r="AM188" i="26" a="1"/>
  <c r="BW125" i="1" a="1"/>
  <c r="CE126" i="1" a="1"/>
  <c r="BY125" i="1" a="1"/>
  <c r="CD126" i="1" a="1"/>
  <c r="BW124" i="1" a="1"/>
  <c r="AG128" i="1" a="1"/>
  <c r="CF124" i="1" a="1"/>
  <c r="BW126" i="1" a="1"/>
  <c r="AO188" i="26" a="1"/>
  <c r="AM128" i="1" a="1"/>
  <c r="BQ126" i="1" a="1"/>
  <c r="BZ125" i="1" a="1"/>
  <c r="BV125" i="1" a="1"/>
  <c r="AQ128" i="1" a="1"/>
  <c r="AQ188" i="26" a="1"/>
  <c r="BX126" i="1" a="1"/>
  <c r="AB188" i="26" a="1"/>
  <c r="AL128" i="1" a="1"/>
  <c r="AK128" i="1" a="1"/>
  <c r="CB126" i="1" a="1"/>
  <c r="AH128" i="1" a="1"/>
  <c r="AL188" i="26" a="1"/>
  <c r="AB128" i="1" a="1"/>
  <c r="CG126" i="1" a="1"/>
  <c r="AC128" i="1" a="1"/>
  <c r="BZ124" i="1" a="1"/>
  <c r="CF125" i="1" a="1"/>
  <c r="CC124" i="1" a="1"/>
  <c r="AN188" i="26" a="1"/>
  <c r="AG188" i="26" a="1"/>
  <c r="BP125" i="1" a="1"/>
  <c r="BT126" i="1" a="1"/>
  <c r="CG125" i="1" a="1"/>
  <c r="CF126" i="1" a="1"/>
  <c r="AH188" i="26" a="1"/>
  <c r="CA126" i="1" a="1"/>
  <c r="AA128" i="1" a="1"/>
  <c r="BU125" i="1" a="1"/>
  <c r="AA188" i="26" a="1"/>
  <c r="AF128" i="1" a="1"/>
  <c r="BQ125" i="1" a="1"/>
  <c r="AE128" i="1" a="1"/>
  <c r="AO128" i="1" a="1"/>
  <c r="BT125" i="1" a="1"/>
  <c r="BZ126" i="1" a="1"/>
  <c r="BR125" i="1" a="1"/>
  <c r="BR124" i="1" a="1"/>
  <c r="AJ128" i="1" a="1"/>
  <c r="BY126" i="1" a="1"/>
  <c r="AN128" i="1" a="1"/>
  <c r="AD188" i="26" a="1"/>
  <c r="BP126" i="1" a="1"/>
  <c r="AJ188" i="26" a="1"/>
  <c r="AD128" i="1" a="1"/>
  <c r="BT124" i="1" a="1"/>
  <c r="BS125" i="1" a="1"/>
  <c r="BX124" i="1" a="1"/>
  <c r="BY124" i="1" a="1"/>
  <c r="CB125" i="1" a="1"/>
  <c r="BX125" i="1" a="1"/>
  <c r="BV124" i="1" a="1"/>
  <c r="BQ124" i="1" a="1"/>
  <c r="BU126" i="1" a="1"/>
  <c r="CE125" i="1" a="1"/>
  <c r="CA125" i="1" a="1"/>
  <c r="CA124" i="1" a="1"/>
  <c r="BU124" i="1" a="1"/>
  <c r="BR126" i="1" a="1"/>
  <c r="CE124" i="1" a="1"/>
  <c r="BS124" i="1" a="1"/>
  <c r="CD124" i="1" a="1"/>
  <c r="CC125" i="1" a="1"/>
  <c r="CD125" i="1" a="1"/>
  <c r="CG124" i="1" a="1"/>
  <c r="AZ185" i="26" l="1"/>
  <c r="BM185" i="26"/>
  <c r="BE187" i="26"/>
  <c r="BE186" i="26"/>
  <c r="BK185" i="26"/>
  <c r="AY185" i="26"/>
  <c r="BC186" i="26"/>
  <c r="BD186" i="26"/>
  <c r="BM186" i="26"/>
  <c r="AW186" i="26"/>
  <c r="BG186" i="26"/>
  <c r="CQ185" i="26"/>
  <c r="BH186" i="26"/>
  <c r="AY187" i="26"/>
  <c r="AV186" i="26"/>
  <c r="AY186" i="26"/>
  <c r="BF185" i="26"/>
  <c r="BJ186" i="26"/>
  <c r="BF186" i="26"/>
  <c r="BD185" i="26"/>
  <c r="BG185" i="26"/>
  <c r="CP185" i="26"/>
  <c r="BB186" i="26"/>
  <c r="AZ186" i="26"/>
  <c r="AL188" i="26"/>
  <c r="AC188" i="26"/>
  <c r="AP188" i="26"/>
  <c r="AG188" i="26"/>
  <c r="AA188" i="26"/>
  <c r="AK188" i="26"/>
  <c r="AE188" i="26"/>
  <c r="AB188" i="26"/>
  <c r="AO188" i="26"/>
  <c r="AI188" i="26"/>
  <c r="AF188" i="26"/>
  <c r="Z188" i="26"/>
  <c r="AM188" i="26"/>
  <c r="AJ188" i="26"/>
  <c r="AD188" i="26"/>
  <c r="AQ188" i="26"/>
  <c r="AN188" i="26"/>
  <c r="AH188" i="26"/>
  <c r="CH188" i="26"/>
  <c r="AS188" i="26"/>
  <c r="CI188" i="26" s="1"/>
  <c r="BN189" i="26"/>
  <c r="W190" i="26"/>
  <c r="AR189" i="26"/>
  <c r="AS189" i="26" s="1"/>
  <c r="BJ187" i="26"/>
  <c r="AV187" i="26"/>
  <c r="BI185" i="26"/>
  <c r="BH185" i="26"/>
  <c r="AW185" i="26"/>
  <c r="AX185" i="26"/>
  <c r="BB185" i="26"/>
  <c r="BA185" i="26"/>
  <c r="AV185" i="26"/>
  <c r="BJ185" i="26"/>
  <c r="BL185" i="26"/>
  <c r="BE185" i="26"/>
  <c r="BC185" i="26"/>
  <c r="BL187" i="26"/>
  <c r="BF187" i="26"/>
  <c r="AX186" i="26"/>
  <c r="AZ187" i="26"/>
  <c r="BK187" i="26"/>
  <c r="BL186" i="26"/>
  <c r="BA187" i="26"/>
  <c r="BD187" i="26"/>
  <c r="BH187" i="26"/>
  <c r="BM187" i="26"/>
  <c r="BA186" i="26"/>
  <c r="BI187" i="26"/>
  <c r="AW187" i="26"/>
  <c r="BG187" i="26"/>
  <c r="BI186" i="26"/>
  <c r="BK186" i="26"/>
  <c r="BC187" i="26"/>
  <c r="AX187" i="26"/>
  <c r="BB187" i="26"/>
  <c r="BV124" i="1"/>
  <c r="BU126" i="1"/>
  <c r="CR124" i="1"/>
  <c r="CF125" i="1"/>
  <c r="BP124" i="1"/>
  <c r="CB125" i="1"/>
  <c r="CE124" i="1"/>
  <c r="CB124" i="1"/>
  <c r="BT124" i="1"/>
  <c r="BV125" i="1"/>
  <c r="BW125" i="1"/>
  <c r="BT125" i="1"/>
  <c r="CG125" i="1"/>
  <c r="BZ125" i="1"/>
  <c r="BU124" i="1"/>
  <c r="BR126" i="1"/>
  <c r="CE125" i="1"/>
  <c r="CD125" i="1"/>
  <c r="CD124" i="1"/>
  <c r="BR124" i="1"/>
  <c r="BX126" i="1"/>
  <c r="BS124" i="1"/>
  <c r="BX125" i="1"/>
  <c r="CA124" i="1"/>
  <c r="AK128" i="1"/>
  <c r="AI128" i="1"/>
  <c r="AL128" i="1"/>
  <c r="AP128" i="1"/>
  <c r="AD128" i="1"/>
  <c r="AE128" i="1"/>
  <c r="AA128" i="1"/>
  <c r="AM128" i="1"/>
  <c r="AB128" i="1"/>
  <c r="AF128" i="1"/>
  <c r="AG128" i="1"/>
  <c r="Z128" i="1"/>
  <c r="AO128" i="1"/>
  <c r="AJ128" i="1"/>
  <c r="AH128" i="1"/>
  <c r="AN128" i="1"/>
  <c r="AQ128" i="1"/>
  <c r="AC128" i="1"/>
  <c r="CB126" i="1"/>
  <c r="BY124" i="1"/>
  <c r="BQ126" i="1"/>
  <c r="BX124" i="1"/>
  <c r="BS125" i="1"/>
  <c r="BQ124" i="1"/>
  <c r="CE126" i="1"/>
  <c r="BZ126" i="1"/>
  <c r="BW124" i="1"/>
  <c r="BQ125" i="1"/>
  <c r="CC125" i="1"/>
  <c r="BW126" i="1"/>
  <c r="BP125" i="1"/>
  <c r="CF124" i="1"/>
  <c r="BY126" i="1"/>
  <c r="CF126" i="1"/>
  <c r="CG124" i="1"/>
  <c r="CA126" i="1"/>
  <c r="CG126" i="1"/>
  <c r="CC124" i="1"/>
  <c r="BZ124" i="1"/>
  <c r="BV126" i="1"/>
  <c r="BS126" i="1"/>
  <c r="CA125" i="1"/>
  <c r="CD126" i="1"/>
  <c r="CC126" i="1"/>
  <c r="BR125" i="1"/>
  <c r="BY125" i="1"/>
  <c r="BP126" i="1"/>
  <c r="BU125" i="1"/>
  <c r="BT126" i="1"/>
  <c r="BN128" i="1"/>
  <c r="AR128" i="1"/>
  <c r="AS128" i="1" s="1"/>
  <c r="W129" i="1"/>
  <c r="AS127" i="1"/>
  <c r="CI127" i="1" s="1"/>
  <c r="CH127" i="1"/>
  <c r="CE187" i="26" a="1"/>
  <c r="AQ129" i="1" a="1"/>
  <c r="AN189" i="26" a="1"/>
  <c r="CD185" i="26" a="1"/>
  <c r="AA129" i="1" a="1"/>
  <c r="AF129" i="1" a="1"/>
  <c r="AE129" i="1" a="1"/>
  <c r="AK129" i="1" a="1"/>
  <c r="AF189" i="26" a="1"/>
  <c r="CA187" i="26" a="1"/>
  <c r="AH129" i="1" a="1"/>
  <c r="BQ186" i="26" a="1"/>
  <c r="AH189" i="26" a="1"/>
  <c r="BY185" i="26" a="1"/>
  <c r="Z189" i="26" a="1"/>
  <c r="BP187" i="26" a="1"/>
  <c r="CF185" i="26" a="1"/>
  <c r="AM129" i="1" a="1"/>
  <c r="BW185" i="26" a="1"/>
  <c r="BZ185" i="26" a="1"/>
  <c r="CA185" i="26" a="1"/>
  <c r="AQ189" i="26" a="1"/>
  <c r="AB189" i="26" a="1"/>
  <c r="AL189" i="26" a="1"/>
  <c r="BP186" i="26" a="1"/>
  <c r="BW186" i="26" a="1"/>
  <c r="BT185" i="26" a="1"/>
  <c r="BP185" i="26" a="1"/>
  <c r="AJ189" i="26" a="1"/>
  <c r="AE189" i="26" a="1"/>
  <c r="BQ185" i="26" a="1"/>
  <c r="AG189" i="26" a="1"/>
  <c r="BX185" i="26" a="1"/>
  <c r="AP129" i="1" a="1"/>
  <c r="AL129" i="1" a="1"/>
  <c r="AG129" i="1" a="1"/>
  <c r="CG186" i="26" a="1"/>
  <c r="CB187" i="26" a="1"/>
  <c r="AN129" i="1" a="1"/>
  <c r="AP189" i="26" a="1"/>
  <c r="AK189" i="26" a="1"/>
  <c r="AI189" i="26" a="1"/>
  <c r="CF186" i="26" a="1"/>
  <c r="BV186" i="26" a="1"/>
  <c r="BY186" i="26" a="1"/>
  <c r="BT187" i="26" a="1"/>
  <c r="AA189" i="26" a="1"/>
  <c r="AD189" i="26" a="1"/>
  <c r="BU186" i="26" a="1"/>
  <c r="CG185" i="26" a="1"/>
  <c r="CC185" i="26" a="1"/>
  <c r="AO129" i="1" a="1"/>
  <c r="Z129" i="1" a="1"/>
  <c r="AC129" i="1" a="1"/>
  <c r="BQ187" i="26" a="1"/>
  <c r="AO189" i="26" a="1"/>
  <c r="BZ186" i="26" a="1"/>
  <c r="BX187" i="26" a="1"/>
  <c r="AJ129" i="1" a="1"/>
  <c r="AB129" i="1" a="1"/>
  <c r="AC189" i="26" a="1"/>
  <c r="AI129" i="1" a="1"/>
  <c r="BW187" i="26" a="1"/>
  <c r="AM189" i="26" a="1"/>
  <c r="BS185" i="26" a="1"/>
  <c r="CF187" i="26" a="1"/>
  <c r="CB185" i="26" a="1"/>
  <c r="AD129" i="1" a="1"/>
  <c r="CE186" i="26" a="1"/>
  <c r="CD186" i="26" a="1"/>
  <c r="BU187" i="26" a="1"/>
  <c r="BY187" i="26" a="1"/>
  <c r="CA186" i="26" a="1"/>
  <c r="CC186" i="26" a="1"/>
  <c r="CE185" i="26" a="1"/>
  <c r="BR185" i="26" a="1"/>
  <c r="BS187" i="26" a="1"/>
  <c r="BV185" i="26" a="1"/>
  <c r="BZ187" i="26" a="1"/>
  <c r="BR187" i="26" a="1"/>
  <c r="BV187" i="26" a="1"/>
  <c r="BU185" i="26" a="1"/>
  <c r="CB186" i="26" a="1"/>
  <c r="CG187" i="26" a="1"/>
  <c r="BR186" i="26" a="1"/>
  <c r="BX186" i="26" a="1"/>
  <c r="BS186" i="26" a="1"/>
  <c r="BT186" i="26" a="1"/>
  <c r="CD187" i="26" a="1"/>
  <c r="CC187" i="26" a="1"/>
  <c r="BT185" i="26" l="1"/>
  <c r="CR185" i="26"/>
  <c r="BW186" i="26"/>
  <c r="BS185" i="26"/>
  <c r="CE185" i="26"/>
  <c r="BY186" i="26"/>
  <c r="BY187" i="26"/>
  <c r="CG185" i="26"/>
  <c r="BP186" i="26"/>
  <c r="BS187" i="26"/>
  <c r="BV186" i="26"/>
  <c r="CA185" i="26"/>
  <c r="CB186" i="26"/>
  <c r="BX185" i="26"/>
  <c r="BZ186" i="26"/>
  <c r="CA186" i="26"/>
  <c r="CD186" i="26"/>
  <c r="BQ186" i="26"/>
  <c r="BZ185" i="26"/>
  <c r="CG186" i="26"/>
  <c r="BT186" i="26"/>
  <c r="BS186" i="26"/>
  <c r="BX186" i="26"/>
  <c r="AK189" i="26"/>
  <c r="BW187" i="26"/>
  <c r="CB187" i="26"/>
  <c r="CF187" i="26"/>
  <c r="BR185" i="26"/>
  <c r="AH189" i="26"/>
  <c r="AB189" i="26"/>
  <c r="AO189" i="26"/>
  <c r="CG187" i="26"/>
  <c r="BV185" i="26"/>
  <c r="AQ189" i="26"/>
  <c r="CE186" i="26"/>
  <c r="AL189" i="26"/>
  <c r="BU187" i="26"/>
  <c r="BY185" i="26"/>
  <c r="CB185" i="26"/>
  <c r="AP189" i="26"/>
  <c r="AJ189" i="26"/>
  <c r="BR187" i="26"/>
  <c r="BW185" i="26"/>
  <c r="CC186" i="26"/>
  <c r="CA187" i="26"/>
  <c r="CF186" i="26"/>
  <c r="CF185" i="26"/>
  <c r="CC185" i="26"/>
  <c r="AA189" i="26"/>
  <c r="AN189" i="26"/>
  <c r="BZ187" i="26"/>
  <c r="AD189" i="26"/>
  <c r="BX187" i="26"/>
  <c r="AF189" i="26"/>
  <c r="BQ187" i="26"/>
  <c r="CE187" i="26"/>
  <c r="CD185" i="26"/>
  <c r="BP187" i="26"/>
  <c r="AE189" i="26"/>
  <c r="CC187" i="26"/>
  <c r="BT187" i="26"/>
  <c r="BP185" i="26"/>
  <c r="CD187" i="26"/>
  <c r="AI189" i="26"/>
  <c r="AC189" i="26"/>
  <c r="BQ185" i="26"/>
  <c r="BV187" i="26"/>
  <c r="BU186" i="26"/>
  <c r="BR186" i="26"/>
  <c r="BU185" i="26"/>
  <c r="Z189" i="26"/>
  <c r="AM189" i="26"/>
  <c r="AG189" i="26"/>
  <c r="BN190" i="26"/>
  <c r="W191" i="26"/>
  <c r="AR190" i="26"/>
  <c r="AS190" i="26" s="1"/>
  <c r="CO188" i="26"/>
  <c r="CL124" i="1"/>
  <c r="CM124" i="1" s="1"/>
  <c r="AD129" i="1"/>
  <c r="AE129" i="1"/>
  <c r="AP129" i="1"/>
  <c r="AM129" i="1"/>
  <c r="AO129" i="1"/>
  <c r="AB129" i="1"/>
  <c r="AK129" i="1"/>
  <c r="AG129" i="1"/>
  <c r="AA129" i="1"/>
  <c r="AJ129" i="1"/>
  <c r="AI129" i="1"/>
  <c r="AQ129" i="1"/>
  <c r="AF129" i="1"/>
  <c r="AL129" i="1"/>
  <c r="AC129" i="1"/>
  <c r="AH129" i="1"/>
  <c r="Z129" i="1"/>
  <c r="AN129" i="1"/>
  <c r="CO127" i="1"/>
  <c r="BN129" i="1"/>
  <c r="AR129" i="1"/>
  <c r="AS129" i="1" s="1"/>
  <c r="W130" i="1"/>
  <c r="Z130" i="1" a="1"/>
  <c r="AK190" i="26" a="1"/>
  <c r="AH190" i="26" a="1"/>
  <c r="AD130" i="1" a="1"/>
  <c r="AE190" i="26" a="1"/>
  <c r="AD190" i="26" a="1"/>
  <c r="AO190" i="26" a="1"/>
  <c r="AN130" i="1" a="1"/>
  <c r="AQ130" i="1" a="1"/>
  <c r="Z190" i="26" a="1"/>
  <c r="AN190" i="26" a="1"/>
  <c r="AM130" i="1" a="1"/>
  <c r="AP130" i="1" a="1"/>
  <c r="AA130" i="1" a="1"/>
  <c r="AF190" i="26" a="1"/>
  <c r="AI190" i="26" a="1"/>
  <c r="AE130" i="1" a="1"/>
  <c r="AC190" i="26" a="1"/>
  <c r="AQ190" i="26" a="1"/>
  <c r="AH130" i="1" a="1"/>
  <c r="AB190" i="26" a="1"/>
  <c r="AG190" i="26" a="1"/>
  <c r="AJ130" i="1" a="1"/>
  <c r="AA190" i="26" a="1"/>
  <c r="AK130" i="1" a="1"/>
  <c r="AI130" i="1" a="1"/>
  <c r="AL130" i="1" a="1"/>
  <c r="AC130" i="1" a="1"/>
  <c r="AL190" i="26" a="1"/>
  <c r="AG130" i="1" a="1"/>
  <c r="AO130" i="1" a="1"/>
  <c r="AJ190" i="26" a="1"/>
  <c r="AB130" i="1" a="1"/>
  <c r="AF130" i="1" a="1"/>
  <c r="AP190" i="26" a="1"/>
  <c r="AM190" i="26" a="1"/>
  <c r="CL185" i="26" l="1"/>
  <c r="CM185" i="26" s="1"/>
  <c r="AG190" i="26"/>
  <c r="AC190" i="26"/>
  <c r="AP190" i="26"/>
  <c r="AK190" i="26"/>
  <c r="AA190" i="26"/>
  <c r="AB190" i="26"/>
  <c r="AO190" i="26"/>
  <c r="AE190" i="26"/>
  <c r="AF190" i="26"/>
  <c r="Z190" i="26"/>
  <c r="AI190" i="26"/>
  <c r="AJ190" i="26"/>
  <c r="AD190" i="26"/>
  <c r="AM190" i="26"/>
  <c r="AN190" i="26"/>
  <c r="AH190" i="26"/>
  <c r="AQ190" i="26"/>
  <c r="AL190" i="26"/>
  <c r="AR191" i="26"/>
  <c r="W192" i="26"/>
  <c r="BN191" i="26"/>
  <c r="BM127" i="1"/>
  <c r="BK127" i="1"/>
  <c r="AX128" i="1"/>
  <c r="BL128" i="1"/>
  <c r="AV127" i="1"/>
  <c r="CP127" i="1"/>
  <c r="BM128" i="1"/>
  <c r="BE127" i="1"/>
  <c r="BI127" i="1"/>
  <c r="BD129" i="1"/>
  <c r="AZ127" i="1"/>
  <c r="AE130" i="1"/>
  <c r="AB130" i="1"/>
  <c r="AF130" i="1"/>
  <c r="AO130" i="1"/>
  <c r="AL130" i="1"/>
  <c r="AK130" i="1"/>
  <c r="AA130" i="1"/>
  <c r="AC130" i="1"/>
  <c r="AI130" i="1"/>
  <c r="AM130" i="1"/>
  <c r="AQ130" i="1"/>
  <c r="AJ130" i="1"/>
  <c r="AG130" i="1"/>
  <c r="AH130" i="1"/>
  <c r="AP130" i="1"/>
  <c r="AN130" i="1"/>
  <c r="Z130" i="1"/>
  <c r="AD130" i="1"/>
  <c r="BC128" i="1"/>
  <c r="BD127" i="1"/>
  <c r="AZ128" i="1"/>
  <c r="BH129" i="1"/>
  <c r="AX129" i="1"/>
  <c r="BL127" i="1"/>
  <c r="BK128" i="1"/>
  <c r="BB129" i="1"/>
  <c r="BK129" i="1"/>
  <c r="BN130" i="1"/>
  <c r="AR130" i="1"/>
  <c r="W131" i="1"/>
  <c r="AV128" i="1"/>
  <c r="BB128" i="1"/>
  <c r="AY127" i="1"/>
  <c r="AW128" i="1"/>
  <c r="BM129" i="1"/>
  <c r="BI129" i="1"/>
  <c r="BG129" i="1"/>
  <c r="CQ127" i="1"/>
  <c r="BJ127" i="1"/>
  <c r="BA128" i="1"/>
  <c r="BA127" i="1"/>
  <c r="BE129" i="1"/>
  <c r="BL129" i="1"/>
  <c r="BC129" i="1"/>
  <c r="BG127" i="1"/>
  <c r="BH127" i="1"/>
  <c r="BI128" i="1"/>
  <c r="BE128" i="1"/>
  <c r="BC127" i="1"/>
  <c r="BF128" i="1"/>
  <c r="BJ129" i="1"/>
  <c r="BF129" i="1"/>
  <c r="BA129" i="1"/>
  <c r="AY129" i="1"/>
  <c r="AX127" i="1"/>
  <c r="BJ128" i="1"/>
  <c r="AY128" i="1"/>
  <c r="BG128" i="1"/>
  <c r="BH128" i="1"/>
  <c r="BD128" i="1"/>
  <c r="AV129" i="1"/>
  <c r="BF127" i="1"/>
  <c r="AW127" i="1"/>
  <c r="BB127" i="1"/>
  <c r="AW129" i="1"/>
  <c r="AZ129" i="1"/>
  <c r="AQ131" i="1" a="1"/>
  <c r="AJ131" i="1" a="1"/>
  <c r="AE191" i="26" a="1"/>
  <c r="CE128" i="1" a="1"/>
  <c r="AN191" i="26" a="1"/>
  <c r="AP191" i="26" a="1"/>
  <c r="AQ191" i="26" a="1"/>
  <c r="AI131" i="1" a="1"/>
  <c r="BU127" i="1" a="1"/>
  <c r="AE131" i="1" a="1"/>
  <c r="BV129" i="1" a="1"/>
  <c r="BX128" i="1" a="1"/>
  <c r="AD191" i="26" a="1"/>
  <c r="Z191" i="26" a="1"/>
  <c r="CC128" i="1" a="1"/>
  <c r="BY129" i="1" a="1"/>
  <c r="CA128" i="1" a="1"/>
  <c r="BQ129" i="1" a="1"/>
  <c r="CF127" i="1" a="1"/>
  <c r="BR128" i="1" a="1"/>
  <c r="CE129" i="1" a="1"/>
  <c r="Z131" i="1" a="1"/>
  <c r="AC131" i="1" a="1"/>
  <c r="AF131" i="1" a="1"/>
  <c r="CF129" i="1" a="1"/>
  <c r="CD128" i="1" a="1"/>
  <c r="AL131" i="1" a="1"/>
  <c r="AM131" i="1" a="1"/>
  <c r="AB191" i="26" a="1"/>
  <c r="BT127" i="1" a="1"/>
  <c r="BW128" i="1" a="1"/>
  <c r="BZ128" i="1" a="1"/>
  <c r="AB131" i="1" a="1"/>
  <c r="CF128" i="1" a="1"/>
  <c r="BT129" i="1" a="1"/>
  <c r="CD129" i="1" a="1"/>
  <c r="AO191" i="26" a="1"/>
  <c r="AG131" i="1" a="1"/>
  <c r="AF191" i="26" a="1"/>
  <c r="AL191" i="26" a="1"/>
  <c r="BY128" i="1" a="1"/>
  <c r="CB129" i="1" a="1"/>
  <c r="AK131" i="1" a="1"/>
  <c r="BW129" i="1" a="1"/>
  <c r="BP127" i="1" a="1"/>
  <c r="CB128" i="1" a="1"/>
  <c r="AH131" i="1" a="1"/>
  <c r="CG129" i="1" a="1"/>
  <c r="AI191" i="26" a="1"/>
  <c r="BX127" i="1" a="1"/>
  <c r="BS128" i="1" a="1"/>
  <c r="BU128" i="1" a="1"/>
  <c r="AD131" i="1" a="1"/>
  <c r="BZ129" i="1" a="1"/>
  <c r="BZ127" i="1" a="1"/>
  <c r="AP131" i="1" a="1"/>
  <c r="BQ128" i="1" a="1"/>
  <c r="BW127" i="1" a="1"/>
  <c r="AK191" i="26" a="1"/>
  <c r="AH191" i="26" a="1"/>
  <c r="AN131" i="1" a="1"/>
  <c r="AJ191" i="26" a="1"/>
  <c r="BS127" i="1" a="1"/>
  <c r="AM191" i="26" a="1"/>
  <c r="AO131" i="1" a="1"/>
  <c r="CC129" i="1" a="1"/>
  <c r="AA131" i="1" a="1"/>
  <c r="AG191" i="26" a="1"/>
  <c r="AC191" i="26" a="1"/>
  <c r="BV128" i="1" a="1"/>
  <c r="CG128" i="1" a="1"/>
  <c r="AA191" i="26" a="1"/>
  <c r="BV127" i="1" a="1"/>
  <c r="BT128" i="1" a="1"/>
  <c r="CA129" i="1" a="1"/>
  <c r="CA127" i="1" a="1"/>
  <c r="BU129" i="1" a="1"/>
  <c r="CG127" i="1" a="1"/>
  <c r="BS129" i="1" a="1"/>
  <c r="BX129" i="1" a="1"/>
  <c r="BP128" i="1" a="1"/>
  <c r="BR127" i="1" a="1"/>
  <c r="CB127" i="1" a="1"/>
  <c r="BQ127" i="1" a="1"/>
  <c r="BY127" i="1" a="1"/>
  <c r="CC127" i="1" a="1"/>
  <c r="CE127" i="1" a="1"/>
  <c r="BR129" i="1" a="1"/>
  <c r="CD127" i="1" a="1"/>
  <c r="BP129" i="1" a="1"/>
  <c r="AX189" i="26" l="1"/>
  <c r="BE189" i="26"/>
  <c r="BI188" i="26"/>
  <c r="BF189" i="26"/>
  <c r="AY188" i="26"/>
  <c r="BC189" i="26"/>
  <c r="AV189" i="26"/>
  <c r="BL189" i="26"/>
  <c r="AY189" i="26"/>
  <c r="BA189" i="26"/>
  <c r="BD189" i="26"/>
  <c r="BD190" i="26"/>
  <c r="BI189" i="26"/>
  <c r="BG188" i="26"/>
  <c r="BH189" i="26"/>
  <c r="BM188" i="26"/>
  <c r="AZ188" i="26"/>
  <c r="BM189" i="26"/>
  <c r="AZ189" i="26"/>
  <c r="AV188" i="26"/>
  <c r="BJ189" i="26"/>
  <c r="AW188" i="26"/>
  <c r="BD188" i="26"/>
  <c r="BK188" i="26"/>
  <c r="BJ188" i="26"/>
  <c r="BL188" i="26"/>
  <c r="BB189" i="26"/>
  <c r="AX188" i="26"/>
  <c r="BG189" i="26"/>
  <c r="AN191" i="26"/>
  <c r="AH191" i="26"/>
  <c r="AL191" i="26"/>
  <c r="AI191" i="26"/>
  <c r="AC191" i="26"/>
  <c r="AP191" i="26"/>
  <c r="AM191" i="26"/>
  <c r="AG191" i="26"/>
  <c r="AQ191" i="26"/>
  <c r="AK191" i="26"/>
  <c r="AB191" i="26"/>
  <c r="AO191" i="26"/>
  <c r="AA191" i="26"/>
  <c r="AF191" i="26"/>
  <c r="Z191" i="26"/>
  <c r="AE191" i="26"/>
  <c r="AJ191" i="26"/>
  <c r="AD191" i="26"/>
  <c r="BA190" i="26"/>
  <c r="AR192" i="26"/>
  <c r="AS192" i="26" s="1"/>
  <c r="BN192" i="26"/>
  <c r="W193" i="26"/>
  <c r="CH191" i="26"/>
  <c r="AS191" i="26"/>
  <c r="CI191" i="26" s="1"/>
  <c r="BJ190" i="26"/>
  <c r="BK190" i="26"/>
  <c r="BA188" i="26"/>
  <c r="BI190" i="26"/>
  <c r="AX190" i="26"/>
  <c r="AZ190" i="26"/>
  <c r="AW190" i="26"/>
  <c r="CQ188" i="26"/>
  <c r="BF190" i="26"/>
  <c r="BG190" i="26"/>
  <c r="CP188" i="26"/>
  <c r="BE190" i="26"/>
  <c r="BL190" i="26"/>
  <c r="BF188" i="26"/>
  <c r="BH190" i="26"/>
  <c r="AV190" i="26"/>
  <c r="BC188" i="26"/>
  <c r="BH188" i="26"/>
  <c r="BB188" i="26"/>
  <c r="AY190" i="26"/>
  <c r="AW189" i="26"/>
  <c r="BE188" i="26"/>
  <c r="BK189" i="26"/>
  <c r="BM190" i="26"/>
  <c r="BB190" i="26"/>
  <c r="BC190" i="26"/>
  <c r="CR127" i="1"/>
  <c r="CG127" i="1"/>
  <c r="CE127" i="1"/>
  <c r="BP127" i="1"/>
  <c r="CF128" i="1"/>
  <c r="BR128" i="1"/>
  <c r="CG128" i="1"/>
  <c r="BT127" i="1"/>
  <c r="BX129" i="1"/>
  <c r="CC127" i="1"/>
  <c r="BY127" i="1"/>
  <c r="CB127" i="1"/>
  <c r="BU129" i="1"/>
  <c r="CA127" i="1"/>
  <c r="CA129" i="1"/>
  <c r="BT128" i="1"/>
  <c r="BX128" i="1"/>
  <c r="BZ129" i="1"/>
  <c r="BW129" i="1"/>
  <c r="CC129" i="1"/>
  <c r="BX127" i="1"/>
  <c r="BP129" i="1"/>
  <c r="CF129" i="1"/>
  <c r="CG129" i="1"/>
  <c r="CE129" i="1"/>
  <c r="BW128" i="1"/>
  <c r="AO131" i="1"/>
  <c r="AQ131" i="1"/>
  <c r="AL131" i="1"/>
  <c r="AF131" i="1"/>
  <c r="AD131" i="1"/>
  <c r="AK131" i="1"/>
  <c r="AG131" i="1"/>
  <c r="AE131" i="1"/>
  <c r="AI131" i="1"/>
  <c r="AH131" i="1"/>
  <c r="AJ131" i="1"/>
  <c r="AB131" i="1"/>
  <c r="AP131" i="1"/>
  <c r="Z131" i="1"/>
  <c r="AA131" i="1"/>
  <c r="AC131" i="1"/>
  <c r="AM131" i="1"/>
  <c r="AN131" i="1"/>
  <c r="CB128" i="1"/>
  <c r="CA128" i="1"/>
  <c r="BZ128" i="1"/>
  <c r="BY129" i="1"/>
  <c r="BQ128" i="1"/>
  <c r="BV129" i="1"/>
  <c r="BZ127" i="1"/>
  <c r="BQ129" i="1"/>
  <c r="BS128" i="1"/>
  <c r="BW127" i="1"/>
  <c r="BU127" i="1"/>
  <c r="BS127" i="1"/>
  <c r="CE128" i="1"/>
  <c r="CB129" i="1"/>
  <c r="BT129" i="1"/>
  <c r="CD128" i="1"/>
  <c r="BY128" i="1"/>
  <c r="BU128" i="1"/>
  <c r="BV128" i="1"/>
  <c r="CF127" i="1"/>
  <c r="BS129" i="1"/>
  <c r="CD129" i="1"/>
  <c r="BV127" i="1"/>
  <c r="BQ127" i="1"/>
  <c r="BR127" i="1"/>
  <c r="CC128" i="1"/>
  <c r="CD127" i="1"/>
  <c r="BP128" i="1"/>
  <c r="BR129" i="1"/>
  <c r="AS130" i="1"/>
  <c r="CI130" i="1" s="1"/>
  <c r="CH130" i="1"/>
  <c r="AR131" i="1"/>
  <c r="AS131" i="1" s="1"/>
  <c r="BN131" i="1"/>
  <c r="W132" i="1"/>
  <c r="AQ192" i="26" a="1"/>
  <c r="AJ192" i="26" a="1"/>
  <c r="AA192" i="26" a="1"/>
  <c r="AA132" i="1" a="1"/>
  <c r="BX189" i="26" a="1"/>
  <c r="CB190" i="26" a="1"/>
  <c r="AN192" i="26" a="1"/>
  <c r="AO192" i="26" a="1"/>
  <c r="AF132" i="1" a="1"/>
  <c r="AK132" i="1" a="1"/>
  <c r="BY190" i="26" a="1"/>
  <c r="AD132" i="1" a="1"/>
  <c r="AB132" i="1" a="1"/>
  <c r="CE189" i="26" a="1"/>
  <c r="BZ189" i="26" a="1"/>
  <c r="Z192" i="26" a="1"/>
  <c r="BW190" i="26" a="1"/>
  <c r="AC132" i="1" a="1"/>
  <c r="BS190" i="26" a="1"/>
  <c r="AH132" i="1" a="1"/>
  <c r="AD192" i="26" a="1"/>
  <c r="BP188" i="26" a="1"/>
  <c r="AH192" i="26" a="1"/>
  <c r="AG192" i="26" a="1"/>
  <c r="BS188" i="26" a="1"/>
  <c r="BT188" i="26" a="1"/>
  <c r="CC190" i="26" a="1"/>
  <c r="BX190" i="26" a="1"/>
  <c r="CA189" i="26" a="1"/>
  <c r="BS189" i="26" a="1"/>
  <c r="AL132" i="1" a="1"/>
  <c r="AI132" i="1" a="1"/>
  <c r="AP132" i="1" a="1"/>
  <c r="BZ188" i="26" a="1"/>
  <c r="BU188" i="26" a="1"/>
  <c r="AK192" i="26" a="1"/>
  <c r="AM132" i="1" a="1"/>
  <c r="AF192" i="26" a="1"/>
  <c r="AO132" i="1" a="1"/>
  <c r="CA188" i="26" a="1"/>
  <c r="AL192" i="26" a="1"/>
  <c r="BR189" i="26" a="1"/>
  <c r="BT190" i="26" a="1"/>
  <c r="BP190" i="26" a="1"/>
  <c r="AN132" i="1" a="1"/>
  <c r="CD189" i="26" a="1"/>
  <c r="BR188" i="26" a="1"/>
  <c r="AB192" i="26" a="1"/>
  <c r="AJ132" i="1" a="1"/>
  <c r="AM192" i="26" a="1"/>
  <c r="CC188" i="26" a="1"/>
  <c r="Z132" i="1" a="1"/>
  <c r="BY189" i="26" a="1"/>
  <c r="AQ132" i="1" a="1"/>
  <c r="AI192" i="26" a="1"/>
  <c r="AE192" i="26" a="1"/>
  <c r="CF190" i="26" a="1"/>
  <c r="BV189" i="26" a="1"/>
  <c r="BQ189" i="26" a="1"/>
  <c r="CA190" i="26" a="1"/>
  <c r="AG132" i="1" a="1"/>
  <c r="CG190" i="26" a="1"/>
  <c r="AE132" i="1" a="1"/>
  <c r="BU189" i="26" a="1"/>
  <c r="BQ190" i="26" a="1"/>
  <c r="BR190" i="26" a="1"/>
  <c r="CD188" i="26" a="1"/>
  <c r="AC192" i="26" a="1"/>
  <c r="AP192" i="26" a="1"/>
  <c r="CG189" i="26" a="1"/>
  <c r="CC189" i="26" a="1"/>
  <c r="CF188" i="26" a="1"/>
  <c r="BT189" i="26" a="1"/>
  <c r="BY188" i="26" a="1"/>
  <c r="CD190" i="26" a="1"/>
  <c r="BW188" i="26" a="1"/>
  <c r="CB189" i="26" a="1"/>
  <c r="CE190" i="26" a="1"/>
  <c r="BU190" i="26" a="1"/>
  <c r="BZ190" i="26" a="1"/>
  <c r="CG188" i="26" a="1"/>
  <c r="BP189" i="26" a="1"/>
  <c r="CE188" i="26" a="1"/>
  <c r="BW189" i="26" a="1"/>
  <c r="CF189" i="26" a="1"/>
  <c r="BQ188" i="26" a="1"/>
  <c r="BV190" i="26" a="1"/>
  <c r="BX188" i="26" a="1"/>
  <c r="CB188" i="26" a="1"/>
  <c r="BV188" i="26" a="1"/>
  <c r="BY189" i="26" l="1"/>
  <c r="BR189" i="26"/>
  <c r="BP189" i="26"/>
  <c r="BW189" i="26"/>
  <c r="BS188" i="26"/>
  <c r="BZ189" i="26"/>
  <c r="CC188" i="26"/>
  <c r="CA188" i="26"/>
  <c r="BX188" i="26"/>
  <c r="CB189" i="26"/>
  <c r="CA189" i="26"/>
  <c r="CD189" i="26"/>
  <c r="CC189" i="26"/>
  <c r="BR188" i="26"/>
  <c r="BP188" i="26"/>
  <c r="BX190" i="26"/>
  <c r="BV189" i="26"/>
  <c r="BT189" i="26"/>
  <c r="BX189" i="26"/>
  <c r="CF188" i="26"/>
  <c r="CG189" i="26"/>
  <c r="BU189" i="26"/>
  <c r="BQ188" i="26"/>
  <c r="CD188" i="26"/>
  <c r="BT188" i="26"/>
  <c r="BS189" i="26"/>
  <c r="CE188" i="26"/>
  <c r="CG188" i="26"/>
  <c r="CF189" i="26"/>
  <c r="CE189" i="26"/>
  <c r="CB190" i="26"/>
  <c r="BQ190" i="26"/>
  <c r="Z192" i="26"/>
  <c r="AM192" i="26"/>
  <c r="BU190" i="26"/>
  <c r="BY188" i="26"/>
  <c r="BZ188" i="26"/>
  <c r="BT190" i="26"/>
  <c r="AD192" i="26"/>
  <c r="AQ192" i="26"/>
  <c r="BR190" i="26"/>
  <c r="AH192" i="26"/>
  <c r="BQ189" i="26"/>
  <c r="BS190" i="26"/>
  <c r="BY190" i="26"/>
  <c r="CC190" i="26"/>
  <c r="AO192" i="26"/>
  <c r="AL192" i="26"/>
  <c r="AB192" i="26"/>
  <c r="CF190" i="26"/>
  <c r="BV188" i="26"/>
  <c r="BU188" i="26"/>
  <c r="AC192" i="26"/>
  <c r="AP192" i="26"/>
  <c r="AF192" i="26"/>
  <c r="CA190" i="26"/>
  <c r="CE190" i="26"/>
  <c r="AG192" i="26"/>
  <c r="AA192" i="26"/>
  <c r="AJ192" i="26"/>
  <c r="CB188" i="26"/>
  <c r="BV190" i="26"/>
  <c r="BW188" i="26"/>
  <c r="BZ190" i="26"/>
  <c r="CD190" i="26"/>
  <c r="AK192" i="26"/>
  <c r="AE192" i="26"/>
  <c r="AN192" i="26"/>
  <c r="BW190" i="26"/>
  <c r="CG190" i="26"/>
  <c r="BP190" i="26"/>
  <c r="AI192" i="26"/>
  <c r="CO191" i="26"/>
  <c r="CR188" i="26"/>
  <c r="BN193" i="26"/>
  <c r="W194" i="26"/>
  <c r="AR193" i="26"/>
  <c r="AS193" i="26" s="1"/>
  <c r="CL127" i="1"/>
  <c r="CM127" i="1" s="1"/>
  <c r="AN132" i="1"/>
  <c r="AG132" i="1"/>
  <c r="AM132" i="1"/>
  <c r="AP132" i="1"/>
  <c r="AC132" i="1"/>
  <c r="AJ132" i="1"/>
  <c r="Z132" i="1"/>
  <c r="AH132" i="1"/>
  <c r="AD132" i="1"/>
  <c r="AA132" i="1"/>
  <c r="AI132" i="1"/>
  <c r="AO132" i="1"/>
  <c r="AF132" i="1"/>
  <c r="AE132" i="1"/>
  <c r="AL132" i="1"/>
  <c r="AQ132" i="1"/>
  <c r="AB132" i="1"/>
  <c r="AK132" i="1"/>
  <c r="AR132" i="1"/>
  <c r="AS132" i="1" s="1"/>
  <c r="BN132" i="1"/>
  <c r="W133" i="1"/>
  <c r="CO130" i="1"/>
  <c r="AG193" i="26" a="1"/>
  <c r="AI193" i="26" a="1"/>
  <c r="AO193" i="26" a="1"/>
  <c r="AA193" i="26" a="1"/>
  <c r="AI133" i="1" a="1"/>
  <c r="AE193" i="26" a="1"/>
  <c r="Z133" i="1" a="1"/>
  <c r="AL133" i="1" a="1"/>
  <c r="AC133" i="1" a="1"/>
  <c r="AO133" i="1" a="1"/>
  <c r="AD133" i="1" a="1"/>
  <c r="AH133" i="1" a="1"/>
  <c r="AQ133" i="1" a="1"/>
  <c r="AM133" i="1" a="1"/>
  <c r="AF133" i="1" a="1"/>
  <c r="AP193" i="26" a="1"/>
  <c r="AE133" i="1" a="1"/>
  <c r="AJ193" i="26" a="1"/>
  <c r="AM193" i="26" a="1"/>
  <c r="AB193" i="26" a="1"/>
  <c r="AB133" i="1" a="1"/>
  <c r="AN133" i="1" a="1"/>
  <c r="AL193" i="26" a="1"/>
  <c r="AK133" i="1" a="1"/>
  <c r="AN193" i="26" a="1"/>
  <c r="AF193" i="26" a="1"/>
  <c r="AP133" i="1" a="1"/>
  <c r="AK193" i="26" a="1"/>
  <c r="Z193" i="26" a="1"/>
  <c r="AQ193" i="26" a="1"/>
  <c r="AA133" i="1" a="1"/>
  <c r="AG133" i="1" a="1"/>
  <c r="AD193" i="26" a="1"/>
  <c r="AC193" i="26" a="1"/>
  <c r="AH193" i="26" a="1"/>
  <c r="AJ133" i="1" a="1"/>
  <c r="CP130" i="1" l="1"/>
  <c r="CL188" i="26"/>
  <c r="CM188" i="26" s="1"/>
  <c r="AL193" i="26"/>
  <c r="AC193" i="26"/>
  <c r="AP193" i="26"/>
  <c r="AG193" i="26"/>
  <c r="AA193" i="26"/>
  <c r="AO193" i="26"/>
  <c r="Z193" i="26"/>
  <c r="AD193" i="26"/>
  <c r="AK193" i="26"/>
  <c r="AB193" i="26"/>
  <c r="AE193" i="26"/>
  <c r="AF193" i="26"/>
  <c r="AI193" i="26"/>
  <c r="AJ193" i="26"/>
  <c r="AM193" i="26"/>
  <c r="AN193" i="26"/>
  <c r="AH193" i="26"/>
  <c r="AQ193" i="26"/>
  <c r="AR194" i="26"/>
  <c r="W195" i="26"/>
  <c r="BN194" i="26"/>
  <c r="AZ131" i="1"/>
  <c r="BG131" i="1"/>
  <c r="BB131" i="1"/>
  <c r="BM132" i="1"/>
  <c r="CQ130" i="1"/>
  <c r="AV130" i="1"/>
  <c r="BD132" i="1"/>
  <c r="AC133" i="1"/>
  <c r="AF133" i="1"/>
  <c r="AE133" i="1"/>
  <c r="AL133" i="1"/>
  <c r="AN133" i="1"/>
  <c r="AI133" i="1"/>
  <c r="AD133" i="1"/>
  <c r="AQ133" i="1"/>
  <c r="AH133" i="1"/>
  <c r="AG133" i="1"/>
  <c r="Z133" i="1"/>
  <c r="AK133" i="1"/>
  <c r="AB133" i="1"/>
  <c r="AP133" i="1"/>
  <c r="AM133" i="1"/>
  <c r="AJ133" i="1"/>
  <c r="AO133" i="1"/>
  <c r="AA133" i="1"/>
  <c r="AW130" i="1"/>
  <c r="BC131" i="1"/>
  <c r="BH132" i="1"/>
  <c r="AV132" i="1"/>
  <c r="BH130" i="1"/>
  <c r="AY130" i="1"/>
  <c r="BF130" i="1"/>
  <c r="BD130" i="1"/>
  <c r="BK130" i="1"/>
  <c r="BA132" i="1"/>
  <c r="BF132" i="1"/>
  <c r="BB130" i="1"/>
  <c r="BL131" i="1"/>
  <c r="BN133" i="1"/>
  <c r="AR133" i="1"/>
  <c r="W134" i="1"/>
  <c r="BC130" i="1"/>
  <c r="BB132" i="1"/>
  <c r="AY132" i="1"/>
  <c r="AX131" i="1"/>
  <c r="BG130" i="1"/>
  <c r="BM130" i="1"/>
  <c r="BA130" i="1"/>
  <c r="AX130" i="1"/>
  <c r="BK132" i="1"/>
  <c r="BL132" i="1"/>
  <c r="BM131" i="1"/>
  <c r="AW131" i="1"/>
  <c r="BL130" i="1"/>
  <c r="BK131" i="1"/>
  <c r="BE132" i="1"/>
  <c r="BI132" i="1"/>
  <c r="BA131" i="1"/>
  <c r="BH131" i="1"/>
  <c r="BI130" i="1"/>
  <c r="AV131" i="1"/>
  <c r="BJ130" i="1"/>
  <c r="BG132" i="1"/>
  <c r="AW132" i="1"/>
  <c r="BC132" i="1"/>
  <c r="BE130" i="1"/>
  <c r="AZ130" i="1"/>
  <c r="BD131" i="1"/>
  <c r="BJ131" i="1"/>
  <c r="BF131" i="1"/>
  <c r="BE131" i="1"/>
  <c r="AY131" i="1"/>
  <c r="BI131" i="1"/>
  <c r="AX132" i="1"/>
  <c r="AZ132" i="1"/>
  <c r="BJ132" i="1"/>
  <c r="BV130" i="1" a="1"/>
  <c r="AA194" i="26" a="1"/>
  <c r="AC134" i="1" a="1"/>
  <c r="AJ194" i="26" a="1"/>
  <c r="Z134" i="1" a="1"/>
  <c r="BY130" i="1" a="1"/>
  <c r="AG194" i="26" a="1"/>
  <c r="AN134" i="1" a="1"/>
  <c r="AB134" i="1" a="1"/>
  <c r="AG134" i="1" a="1"/>
  <c r="BU131" i="1" a="1"/>
  <c r="BV132" i="1" a="1"/>
  <c r="CE132" i="1" a="1"/>
  <c r="AK194" i="26" a="1"/>
  <c r="AI134" i="1" a="1"/>
  <c r="CF131" i="1" a="1"/>
  <c r="AL194" i="26" a="1"/>
  <c r="AF194" i="26" a="1"/>
  <c r="CB132" i="1" a="1"/>
  <c r="CF130" i="1" a="1"/>
  <c r="BU130" i="1" a="1"/>
  <c r="BR131" i="1" a="1"/>
  <c r="AE134" i="1" a="1"/>
  <c r="AF134" i="1" a="1"/>
  <c r="CC130" i="1" a="1"/>
  <c r="BR132" i="1" a="1"/>
  <c r="AO134" i="1" a="1"/>
  <c r="CB130" i="1" a="1"/>
  <c r="AK134" i="1" a="1"/>
  <c r="BQ132" i="1" a="1"/>
  <c r="AB194" i="26" a="1"/>
  <c r="AM194" i="26" a="1"/>
  <c r="AD194" i="26" a="1"/>
  <c r="AE194" i="26" a="1"/>
  <c r="AN194" i="26" a="1"/>
  <c r="AI194" i="26" a="1"/>
  <c r="CE130" i="1" a="1"/>
  <c r="CD131" i="1" a="1"/>
  <c r="CA131" i="1" a="1"/>
  <c r="BP131" i="1" a="1"/>
  <c r="BQ130" i="1" a="1"/>
  <c r="BP132" i="1" a="1"/>
  <c r="BW131" i="1" a="1"/>
  <c r="BU132" i="1" a="1"/>
  <c r="AP194" i="26" a="1"/>
  <c r="AL134" i="1" a="1"/>
  <c r="AO194" i="26" a="1"/>
  <c r="Z194" i="26" a="1"/>
  <c r="AJ134" i="1" a="1"/>
  <c r="AM134" i="1" a="1"/>
  <c r="AA134" i="1" a="1"/>
  <c r="BT130" i="1" a="1"/>
  <c r="BW130" i="1" a="1"/>
  <c r="CB131" i="1" a="1"/>
  <c r="AD134" i="1" a="1"/>
  <c r="AQ194" i="26" a="1"/>
  <c r="AH134" i="1" a="1"/>
  <c r="BZ131" i="1" a="1"/>
  <c r="BY131" i="1" a="1"/>
  <c r="AP134" i="1" a="1"/>
  <c r="AQ134" i="1" a="1"/>
  <c r="CG131" i="1" a="1"/>
  <c r="CE131" i="1" a="1"/>
  <c r="BQ131" i="1" a="1"/>
  <c r="AC194" i="26" a="1"/>
  <c r="AH194" i="26" a="1"/>
  <c r="CG132" i="1" a="1"/>
  <c r="BP130" i="1" a="1"/>
  <c r="BV131" i="1" a="1"/>
  <c r="CF132" i="1" a="1"/>
  <c r="BT132" i="1" a="1"/>
  <c r="BZ132" i="1" a="1"/>
  <c r="BS132" i="1" a="1"/>
  <c r="BX131" i="1" a="1"/>
  <c r="CD132" i="1" a="1"/>
  <c r="BX132" i="1" a="1"/>
  <c r="CA132" i="1" a="1"/>
  <c r="BS131" i="1" a="1"/>
  <c r="BX130" i="1" a="1"/>
  <c r="BW132" i="1" a="1"/>
  <c r="CA130" i="1" a="1"/>
  <c r="BS130" i="1" a="1"/>
  <c r="CG130" i="1" a="1"/>
  <c r="BY132" i="1" a="1"/>
  <c r="BT131" i="1" a="1"/>
  <c r="CC132" i="1" a="1"/>
  <c r="CD130" i="1" a="1"/>
  <c r="BZ130" i="1" a="1"/>
  <c r="BR130" i="1" a="1"/>
  <c r="CC131" i="1" a="1"/>
  <c r="CR130" i="1" l="1"/>
  <c r="AV192" i="26"/>
  <c r="AZ192" i="26"/>
  <c r="BA192" i="26"/>
  <c r="BJ193" i="26"/>
  <c r="AW192" i="26"/>
  <c r="BK192" i="26"/>
  <c r="AX192" i="26"/>
  <c r="BB192" i="26"/>
  <c r="CP191" i="26"/>
  <c r="BG191" i="26"/>
  <c r="BI192" i="26"/>
  <c r="BM192" i="26"/>
  <c r="BD192" i="26"/>
  <c r="BF192" i="26"/>
  <c r="BL192" i="26"/>
  <c r="BH192" i="26"/>
  <c r="BC192" i="26"/>
  <c r="AY192" i="26"/>
  <c r="BF191" i="26"/>
  <c r="BE192" i="26"/>
  <c r="BG192" i="26"/>
  <c r="AV191" i="26"/>
  <c r="CQ191" i="26"/>
  <c r="AI194" i="26"/>
  <c r="AN194" i="26"/>
  <c r="AH194" i="26"/>
  <c r="AM194" i="26"/>
  <c r="AL194" i="26"/>
  <c r="AQ194" i="26"/>
  <c r="AC194" i="26"/>
  <c r="AP194" i="26"/>
  <c r="AG194" i="26"/>
  <c r="AK194" i="26"/>
  <c r="AB194" i="26"/>
  <c r="AO194" i="26"/>
  <c r="AA194" i="26"/>
  <c r="AF194" i="26"/>
  <c r="Z194" i="26"/>
  <c r="AE194" i="26"/>
  <c r="AJ194" i="26"/>
  <c r="AD194" i="26"/>
  <c r="AZ193" i="26"/>
  <c r="CH194" i="26"/>
  <c r="AS194" i="26"/>
  <c r="CI194" i="26" s="1"/>
  <c r="BI193" i="26"/>
  <c r="AV193" i="26"/>
  <c r="AX191" i="26"/>
  <c r="BA191" i="26"/>
  <c r="BI191" i="26"/>
  <c r="BH191" i="26"/>
  <c r="AW191" i="26"/>
  <c r="BM191" i="26"/>
  <c r="BB191" i="26"/>
  <c r="BE191" i="26"/>
  <c r="BD191" i="26"/>
  <c r="BL191" i="26"/>
  <c r="AY191" i="26"/>
  <c r="AZ191" i="26"/>
  <c r="BK191" i="26"/>
  <c r="BC191" i="26"/>
  <c r="BJ191" i="26"/>
  <c r="BF193" i="26"/>
  <c r="BK193" i="26"/>
  <c r="BE193" i="26"/>
  <c r="AW193" i="26"/>
  <c r="AR195" i="26"/>
  <c r="AS195" i="26" s="1"/>
  <c r="BN195" i="26"/>
  <c r="W196" i="26"/>
  <c r="BJ192" i="26"/>
  <c r="BB193" i="26"/>
  <c r="BC193" i="26"/>
  <c r="BA193" i="26"/>
  <c r="BL193" i="26"/>
  <c r="BM193" i="26"/>
  <c r="AX193" i="26"/>
  <c r="AY193" i="26"/>
  <c r="BD193" i="26"/>
  <c r="BG193" i="26"/>
  <c r="BH193" i="26"/>
  <c r="BT131" i="1"/>
  <c r="CA131" i="1"/>
  <c r="BV131" i="1"/>
  <c r="CG132" i="1"/>
  <c r="BX132" i="1"/>
  <c r="BP130" i="1"/>
  <c r="BR130" i="1"/>
  <c r="BQ132" i="1"/>
  <c r="BY132" i="1"/>
  <c r="BU130" i="1"/>
  <c r="BZ130" i="1"/>
  <c r="BY131" i="1"/>
  <c r="CA132" i="1"/>
  <c r="CE131" i="1"/>
  <c r="CG130" i="1"/>
  <c r="BS130" i="1"/>
  <c r="CC132" i="1"/>
  <c r="BS131" i="1"/>
  <c r="CD130" i="1"/>
  <c r="CF130" i="1"/>
  <c r="CA130" i="1"/>
  <c r="CF131" i="1"/>
  <c r="CB130" i="1"/>
  <c r="CC131" i="1"/>
  <c r="CD131" i="1"/>
  <c r="BP131" i="1"/>
  <c r="BQ131" i="1"/>
  <c r="BR131" i="1"/>
  <c r="BV130" i="1"/>
  <c r="BP132" i="1"/>
  <c r="BX130" i="1"/>
  <c r="CD132" i="1"/>
  <c r="CC130" i="1"/>
  <c r="CG131" i="1"/>
  <c r="BS132" i="1"/>
  <c r="BZ132" i="1"/>
  <c r="CB132" i="1"/>
  <c r="BW132" i="1"/>
  <c r="BX131" i="1"/>
  <c r="BT130" i="1"/>
  <c r="CB131" i="1"/>
  <c r="CF132" i="1"/>
  <c r="BV132" i="1"/>
  <c r="BU132" i="1"/>
  <c r="BW131" i="1"/>
  <c r="AA134" i="1"/>
  <c r="AH134" i="1"/>
  <c r="AF134" i="1"/>
  <c r="AL134" i="1"/>
  <c r="AN134" i="1"/>
  <c r="AP134" i="1"/>
  <c r="AG134" i="1"/>
  <c r="AO134" i="1"/>
  <c r="AM134" i="1"/>
  <c r="AB134" i="1"/>
  <c r="Z134" i="1"/>
  <c r="AK134" i="1"/>
  <c r="AJ134" i="1"/>
  <c r="AI134" i="1"/>
  <c r="AC134" i="1"/>
  <c r="AE134" i="1"/>
  <c r="AQ134" i="1"/>
  <c r="AD134" i="1"/>
  <c r="BZ131" i="1"/>
  <c r="BT132" i="1"/>
  <c r="BR132" i="1"/>
  <c r="BY130" i="1"/>
  <c r="BU131" i="1"/>
  <c r="CE132" i="1"/>
  <c r="BW130" i="1"/>
  <c r="CE130" i="1"/>
  <c r="BQ130" i="1"/>
  <c r="AS133" i="1"/>
  <c r="CI133" i="1" s="1"/>
  <c r="CH133" i="1"/>
  <c r="AR134" i="1"/>
  <c r="AS134" i="1" s="1"/>
  <c r="BN134" i="1"/>
  <c r="W135" i="1"/>
  <c r="BZ191" i="26" a="1"/>
  <c r="AE195" i="26" a="1"/>
  <c r="Z195" i="26" a="1"/>
  <c r="AG195" i="26" a="1"/>
  <c r="AH195" i="26" a="1"/>
  <c r="AK195" i="26" a="1"/>
  <c r="AG135" i="1" a="1"/>
  <c r="CG191" i="26" a="1"/>
  <c r="CE191" i="26" a="1"/>
  <c r="AE135" i="1" a="1"/>
  <c r="AF135" i="1" a="1"/>
  <c r="AN135" i="1" a="1"/>
  <c r="AO135" i="1" a="1"/>
  <c r="CC192" i="26" a="1"/>
  <c r="BS191" i="26" a="1"/>
  <c r="BV191" i="26" a="1"/>
  <c r="BZ192" i="26" a="1"/>
  <c r="AP195" i="26" a="1"/>
  <c r="AJ195" i="26" a="1"/>
  <c r="BW192" i="26" a="1"/>
  <c r="AL195" i="26" a="1"/>
  <c r="AB195" i="26" a="1"/>
  <c r="CC193" i="26" a="1"/>
  <c r="AP135" i="1" a="1"/>
  <c r="AJ135" i="1" a="1"/>
  <c r="AQ135" i="1" a="1"/>
  <c r="AA195" i="26" a="1"/>
  <c r="BP192" i="26" a="1"/>
  <c r="AO195" i="26" a="1"/>
  <c r="AM135" i="1" a="1"/>
  <c r="AD135" i="1" a="1"/>
  <c r="AC135" i="1" a="1"/>
  <c r="BT191" i="26" a="1"/>
  <c r="BX191" i="26" a="1"/>
  <c r="BU192" i="26" a="1"/>
  <c r="BU191" i="26" a="1"/>
  <c r="CF191" i="26" a="1"/>
  <c r="AH135" i="1" a="1"/>
  <c r="CB192" i="26" a="1"/>
  <c r="CG192" i="26" a="1"/>
  <c r="BX192" i="26" a="1"/>
  <c r="AM195" i="26" a="1"/>
  <c r="CA192" i="26" a="1"/>
  <c r="BW191" i="26" a="1"/>
  <c r="BU193" i="26" a="1"/>
  <c r="AL135" i="1" a="1"/>
  <c r="AA135" i="1" a="1"/>
  <c r="AI135" i="1" a="1"/>
  <c r="AC195" i="26" a="1"/>
  <c r="BY193" i="26" a="1"/>
  <c r="CC191" i="26" a="1"/>
  <c r="BR193" i="26" a="1"/>
  <c r="AD195" i="26" a="1"/>
  <c r="BQ191" i="26" a="1"/>
  <c r="CD193" i="26" a="1"/>
  <c r="AQ195" i="26" a="1"/>
  <c r="AF195" i="26" a="1"/>
  <c r="AK135" i="1" a="1"/>
  <c r="AN195" i="26" a="1"/>
  <c r="BV192" i="26" a="1"/>
  <c r="AB135" i="1" a="1"/>
  <c r="BQ193" i="26" a="1"/>
  <c r="AI195" i="26" a="1"/>
  <c r="BP191" i="26" a="1"/>
  <c r="BS193" i="26" a="1"/>
  <c r="Z135" i="1" a="1"/>
  <c r="BY192" i="26" a="1"/>
  <c r="CE193" i="26" a="1"/>
  <c r="CF193" i="26" a="1"/>
  <c r="BT192" i="26" a="1"/>
  <c r="CA191" i="26" a="1"/>
  <c r="BS192" i="26" a="1"/>
  <c r="BT193" i="26" a="1"/>
  <c r="CB191" i="26" a="1"/>
  <c r="CG193" i="26" a="1"/>
  <c r="BY191" i="26" a="1"/>
  <c r="CA193" i="26" a="1"/>
  <c r="CF192" i="26" a="1"/>
  <c r="BW193" i="26" a="1"/>
  <c r="BQ192" i="26" a="1"/>
  <c r="CD191" i="26" a="1"/>
  <c r="BX193" i="26" a="1"/>
  <c r="CE192" i="26" a="1"/>
  <c r="BP193" i="26" a="1"/>
  <c r="BZ193" i="26" a="1"/>
  <c r="BR192" i="26" a="1"/>
  <c r="CB193" i="26" a="1"/>
  <c r="CD192" i="26" a="1"/>
  <c r="BV193" i="26" a="1"/>
  <c r="BR191" i="26" a="1"/>
  <c r="BP192" i="26" l="1"/>
  <c r="BT192" i="26"/>
  <c r="BQ192" i="26"/>
  <c r="CD193" i="26"/>
  <c r="BU192" i="26"/>
  <c r="CR191" i="26"/>
  <c r="BY192" i="26"/>
  <c r="CG192" i="26"/>
  <c r="BZ191" i="26"/>
  <c r="CC192" i="26"/>
  <c r="CA192" i="26"/>
  <c r="BS192" i="26"/>
  <c r="CA191" i="26"/>
  <c r="BW192" i="26"/>
  <c r="BX192" i="26"/>
  <c r="CB192" i="26"/>
  <c r="BV192" i="26"/>
  <c r="CF192" i="26"/>
  <c r="BR192" i="26"/>
  <c r="BP191" i="26"/>
  <c r="BZ192" i="26"/>
  <c r="CE192" i="26"/>
  <c r="AD195" i="26"/>
  <c r="AQ195" i="26"/>
  <c r="BY193" i="26"/>
  <c r="CF191" i="26"/>
  <c r="BU191" i="26"/>
  <c r="BT193" i="26"/>
  <c r="CD192" i="26"/>
  <c r="AH195" i="26"/>
  <c r="CE193" i="26"/>
  <c r="BX191" i="26"/>
  <c r="BR191" i="26"/>
  <c r="CA193" i="26"/>
  <c r="AL195" i="26"/>
  <c r="AB195" i="26"/>
  <c r="BZ193" i="26"/>
  <c r="BY191" i="26"/>
  <c r="BP193" i="26"/>
  <c r="BR193" i="26"/>
  <c r="CD191" i="26"/>
  <c r="BV191" i="26"/>
  <c r="CC193" i="26"/>
  <c r="BV193" i="26"/>
  <c r="AC195" i="26"/>
  <c r="AP195" i="26"/>
  <c r="AF195" i="26"/>
  <c r="CG193" i="26"/>
  <c r="AG195" i="26"/>
  <c r="AA195" i="26"/>
  <c r="AJ195" i="26"/>
  <c r="BW191" i="26"/>
  <c r="CG191" i="26"/>
  <c r="BX193" i="26"/>
  <c r="AK195" i="26"/>
  <c r="AE195" i="26"/>
  <c r="CE191" i="26"/>
  <c r="BQ191" i="26"/>
  <c r="CF193" i="26"/>
  <c r="AN195" i="26"/>
  <c r="BU193" i="26"/>
  <c r="AO195" i="26"/>
  <c r="AI195" i="26"/>
  <c r="BT191" i="26"/>
  <c r="CB191" i="26"/>
  <c r="BS193" i="26"/>
  <c r="CB193" i="26"/>
  <c r="BW193" i="26"/>
  <c r="Z195" i="26"/>
  <c r="AM195" i="26"/>
  <c r="BQ193" i="26"/>
  <c r="BS191" i="26"/>
  <c r="CC191" i="26"/>
  <c r="AR196" i="26"/>
  <c r="AS196" i="26" s="1"/>
  <c r="BN196" i="26"/>
  <c r="W197" i="26"/>
  <c r="CO194" i="26"/>
  <c r="CL130" i="1"/>
  <c r="CM130" i="1" s="1"/>
  <c r="AC135" i="1"/>
  <c r="AJ135" i="1"/>
  <c r="AP135" i="1"/>
  <c r="AE135" i="1"/>
  <c r="AA135" i="1"/>
  <c r="AO135" i="1"/>
  <c r="AK135" i="1"/>
  <c r="AD135" i="1"/>
  <c r="AI135" i="1"/>
  <c r="AL135" i="1"/>
  <c r="AF135" i="1"/>
  <c r="AN135" i="1"/>
  <c r="AH135" i="1"/>
  <c r="AB135" i="1"/>
  <c r="Z135" i="1"/>
  <c r="AQ135" i="1"/>
  <c r="AG135" i="1"/>
  <c r="AM135" i="1"/>
  <c r="CO133" i="1"/>
  <c r="AR135" i="1"/>
  <c r="AS135" i="1" s="1"/>
  <c r="BN135" i="1"/>
  <c r="W136" i="1"/>
  <c r="AL196" i="26" a="1"/>
  <c r="AH196" i="26" a="1"/>
  <c r="AQ136" i="1" a="1"/>
  <c r="AG136" i="1" a="1"/>
  <c r="AN136" i="1" a="1"/>
  <c r="AM136" i="1" a="1"/>
  <c r="AD196" i="26" a="1"/>
  <c r="AJ136" i="1" a="1"/>
  <c r="AQ196" i="26" a="1"/>
  <c r="Z196" i="26" a="1"/>
  <c r="AO196" i="26" a="1"/>
  <c r="AH136" i="1" a="1"/>
  <c r="AK196" i="26" a="1"/>
  <c r="AP136" i="1" a="1"/>
  <c r="AP196" i="26" a="1"/>
  <c r="AC196" i="26" a="1"/>
  <c r="AB196" i="26" a="1"/>
  <c r="Z136" i="1" a="1"/>
  <c r="AI136" i="1" a="1"/>
  <c r="AE136" i="1" a="1"/>
  <c r="AC136" i="1" a="1"/>
  <c r="AF196" i="26" a="1"/>
  <c r="AN196" i="26" a="1"/>
  <c r="AM196" i="26" a="1"/>
  <c r="AF136" i="1" a="1"/>
  <c r="AK136" i="1" a="1"/>
  <c r="AE196" i="26" a="1"/>
  <c r="AJ196" i="26" a="1"/>
  <c r="AA136" i="1" a="1"/>
  <c r="AL136" i="1" a="1"/>
  <c r="AI196" i="26" a="1"/>
  <c r="AB136" i="1" a="1"/>
  <c r="AD136" i="1" a="1"/>
  <c r="AO136" i="1" a="1"/>
  <c r="AG196" i="26" a="1"/>
  <c r="AA196" i="26" a="1"/>
  <c r="CL191" i="26" l="1"/>
  <c r="CM191" i="26" s="1"/>
  <c r="AD196" i="26"/>
  <c r="AM196" i="26"/>
  <c r="AH196" i="26"/>
  <c r="AQ196" i="26"/>
  <c r="Z196" i="26"/>
  <c r="AL196" i="26"/>
  <c r="AC196" i="26"/>
  <c r="AP196" i="26"/>
  <c r="AB196" i="26"/>
  <c r="AI196" i="26"/>
  <c r="AG196" i="26"/>
  <c r="AF196" i="26"/>
  <c r="AK196" i="26"/>
  <c r="AA196" i="26"/>
  <c r="AJ196" i="26"/>
  <c r="AO196" i="26"/>
  <c r="AE196" i="26"/>
  <c r="AN196" i="26"/>
  <c r="W198" i="26"/>
  <c r="BN197" i="26"/>
  <c r="AR197" i="26"/>
  <c r="BM134" i="1"/>
  <c r="AW133" i="1"/>
  <c r="BD134" i="1"/>
  <c r="BE133" i="1"/>
  <c r="AX134" i="1"/>
  <c r="AZ134" i="1"/>
  <c r="BI133" i="1"/>
  <c r="BF134" i="1"/>
  <c r="BM135" i="1"/>
  <c r="AZ135" i="1"/>
  <c r="AM136" i="1"/>
  <c r="AJ136" i="1"/>
  <c r="AK136" i="1"/>
  <c r="AB136" i="1"/>
  <c r="AP136" i="1"/>
  <c r="AH136" i="1"/>
  <c r="AN136" i="1"/>
  <c r="Z136" i="1"/>
  <c r="AO136" i="1"/>
  <c r="AL136" i="1"/>
  <c r="AA136" i="1"/>
  <c r="AD136" i="1"/>
  <c r="AG136" i="1"/>
  <c r="AI136" i="1"/>
  <c r="AE136" i="1"/>
  <c r="AF136" i="1"/>
  <c r="AC136" i="1"/>
  <c r="AQ136" i="1"/>
  <c r="CP133" i="1"/>
  <c r="AV135" i="1"/>
  <c r="BH133" i="1"/>
  <c r="BJ133" i="1"/>
  <c r="AZ133" i="1"/>
  <c r="BK133" i="1"/>
  <c r="BG133" i="1"/>
  <c r="BG135" i="1"/>
  <c r="BB133" i="1"/>
  <c r="AX135" i="1"/>
  <c r="BK135" i="1"/>
  <c r="BA134" i="1"/>
  <c r="AW134" i="1"/>
  <c r="BI134" i="1"/>
  <c r="BD135" i="1"/>
  <c r="AW135" i="1"/>
  <c r="AX133" i="1"/>
  <c r="AY133" i="1"/>
  <c r="BE134" i="1"/>
  <c r="BK134" i="1"/>
  <c r="BJ135" i="1"/>
  <c r="BA135" i="1"/>
  <c r="AV134" i="1"/>
  <c r="BH134" i="1"/>
  <c r="BA133" i="1"/>
  <c r="BL133" i="1"/>
  <c r="BB135" i="1"/>
  <c r="BL135" i="1"/>
  <c r="BB134" i="1"/>
  <c r="BL134" i="1"/>
  <c r="BG134" i="1"/>
  <c r="BN136" i="1"/>
  <c r="AR136" i="1"/>
  <c r="W137" i="1"/>
  <c r="BF133" i="1"/>
  <c r="BC133" i="1"/>
  <c r="BC134" i="1"/>
  <c r="BI135" i="1"/>
  <c r="BH135" i="1"/>
  <c r="BF135" i="1"/>
  <c r="BD133" i="1"/>
  <c r="AV133" i="1"/>
  <c r="CQ133" i="1"/>
  <c r="BM133" i="1"/>
  <c r="BJ134" i="1"/>
  <c r="AY134" i="1"/>
  <c r="BC135" i="1"/>
  <c r="BE135" i="1"/>
  <c r="AY135" i="1"/>
  <c r="AD197" i="26" a="1"/>
  <c r="AG137" i="1" a="1"/>
  <c r="AP197" i="26" a="1"/>
  <c r="CB133" i="1" a="1"/>
  <c r="AQ197" i="26" a="1"/>
  <c r="BS134" i="1" a="1"/>
  <c r="CC133" i="1" a="1"/>
  <c r="BZ133" i="1" a="1"/>
  <c r="CF133" i="1" a="1"/>
  <c r="BY135" i="1" a="1"/>
  <c r="BY133" i="1" a="1"/>
  <c r="AC137" i="1" a="1"/>
  <c r="AP137" i="1" a="1"/>
  <c r="CC135" i="1" a="1"/>
  <c r="BQ133" i="1" a="1"/>
  <c r="AG197" i="26" a="1"/>
  <c r="BY134" i="1" a="1"/>
  <c r="AB197" i="26" a="1"/>
  <c r="CB134" i="1" a="1"/>
  <c r="AL137" i="1" a="1"/>
  <c r="BZ135" i="1" a="1"/>
  <c r="AB137" i="1" a="1"/>
  <c r="AH197" i="26" a="1"/>
  <c r="AJ197" i="26" a="1"/>
  <c r="AQ137" i="1" a="1"/>
  <c r="AM137" i="1" a="1"/>
  <c r="BS133" i="1" a="1"/>
  <c r="AD137" i="1" a="1"/>
  <c r="AM197" i="26" a="1"/>
  <c r="CF134" i="1" a="1"/>
  <c r="BT134" i="1" a="1"/>
  <c r="AI137" i="1" a="1"/>
  <c r="BP133" i="1" a="1"/>
  <c r="CA133" i="1" a="1"/>
  <c r="AH137" i="1" a="1"/>
  <c r="BW133" i="1" a="1"/>
  <c r="AO197" i="26" a="1"/>
  <c r="BT133" i="1" a="1"/>
  <c r="AF137" i="1" a="1"/>
  <c r="AC197" i="26" a="1"/>
  <c r="CB135" i="1" a="1"/>
  <c r="AK197" i="26" a="1"/>
  <c r="BP135" i="1" a="1"/>
  <c r="BP134" i="1" a="1"/>
  <c r="CA134" i="1" a="1"/>
  <c r="BX135" i="1" a="1"/>
  <c r="BU135" i="1" a="1"/>
  <c r="BU134" i="1" a="1"/>
  <c r="BW135" i="1" a="1"/>
  <c r="Z197" i="26" a="1"/>
  <c r="AK137" i="1" a="1"/>
  <c r="CG133" i="1" a="1"/>
  <c r="CA135" i="1" a="1"/>
  <c r="BV135" i="1" a="1"/>
  <c r="CD134" i="1" a="1"/>
  <c r="AA197" i="26" a="1"/>
  <c r="BT135" i="1" a="1"/>
  <c r="BX134" i="1" a="1"/>
  <c r="AA137" i="1" a="1"/>
  <c r="AL197" i="26" a="1"/>
  <c r="AN197" i="26" a="1"/>
  <c r="BR135" i="1" a="1"/>
  <c r="Z137" i="1" a="1"/>
  <c r="CC134" i="1" a="1"/>
  <c r="CE135" i="1" a="1"/>
  <c r="AF197" i="26" a="1"/>
  <c r="AJ137" i="1" a="1"/>
  <c r="AI197" i="26" a="1"/>
  <c r="CE133" i="1" a="1"/>
  <c r="AN137" i="1" a="1"/>
  <c r="AE137" i="1" a="1"/>
  <c r="AE197" i="26" a="1"/>
  <c r="AO137" i="1" a="1"/>
  <c r="BQ135" i="1" a="1"/>
  <c r="BR134" i="1" a="1"/>
  <c r="BV133" i="1" a="1"/>
  <c r="BR133" i="1" a="1"/>
  <c r="BU133" i="1" a="1"/>
  <c r="BX133" i="1" a="1"/>
  <c r="BQ134" i="1" a="1"/>
  <c r="BW134" i="1" a="1"/>
  <c r="BZ134" i="1" a="1"/>
  <c r="CF135" i="1" a="1"/>
  <c r="CG135" i="1" a="1"/>
  <c r="CD135" i="1" a="1"/>
  <c r="CD133" i="1" a="1"/>
  <c r="CE134" i="1" a="1"/>
  <c r="CG134" i="1" a="1"/>
  <c r="BV134" i="1" a="1"/>
  <c r="BS135" i="1" a="1"/>
  <c r="BF196" i="26" l="1"/>
  <c r="BB195" i="26"/>
  <c r="AV195" i="26"/>
  <c r="BF195" i="26"/>
  <c r="BM194" i="26"/>
  <c r="BG195" i="26"/>
  <c r="BF194" i="26"/>
  <c r="BD195" i="26"/>
  <c r="AW196" i="26"/>
  <c r="BE195" i="26"/>
  <c r="BJ194" i="26"/>
  <c r="BL195" i="26"/>
  <c r="BK194" i="26"/>
  <c r="BB194" i="26"/>
  <c r="AX195" i="26"/>
  <c r="BI195" i="26"/>
  <c r="BE194" i="26"/>
  <c r="AW195" i="26"/>
  <c r="BJ195" i="26"/>
  <c r="AX194" i="26"/>
  <c r="BC196" i="26"/>
  <c r="BM195" i="26"/>
  <c r="BG194" i="26"/>
  <c r="AZ194" i="26"/>
  <c r="BA195" i="26"/>
  <c r="BC194" i="26"/>
  <c r="AY195" i="26"/>
  <c r="AZ195" i="26"/>
  <c r="BC195" i="26"/>
  <c r="BH195" i="26"/>
  <c r="BK196" i="26"/>
  <c r="AL197" i="26"/>
  <c r="AC197" i="26"/>
  <c r="AP197" i="26"/>
  <c r="AG197" i="26"/>
  <c r="AA197" i="26"/>
  <c r="AK197" i="26"/>
  <c r="AE197" i="26"/>
  <c r="AB197" i="26"/>
  <c r="AO197" i="26"/>
  <c r="AI197" i="26"/>
  <c r="AF197" i="26"/>
  <c r="Z197" i="26"/>
  <c r="AM197" i="26"/>
  <c r="AJ197" i="26"/>
  <c r="AD197" i="26"/>
  <c r="AQ197" i="26"/>
  <c r="AN197" i="26"/>
  <c r="AH197" i="26"/>
  <c r="CH197" i="26"/>
  <c r="AS197" i="26"/>
  <c r="CI197" i="26" s="1"/>
  <c r="AR198" i="26"/>
  <c r="AS198" i="26" s="1"/>
  <c r="BN198" i="26"/>
  <c r="W199" i="26"/>
  <c r="BL196" i="26"/>
  <c r="AY196" i="26"/>
  <c r="BH196" i="26"/>
  <c r="BK195" i="26"/>
  <c r="BG196" i="26"/>
  <c r="AV196" i="26"/>
  <c r="BD194" i="26"/>
  <c r="BH194" i="26"/>
  <c r="CQ194" i="26"/>
  <c r="CP194" i="26"/>
  <c r="AW194" i="26"/>
  <c r="AV194" i="26"/>
  <c r="BI194" i="26"/>
  <c r="BA194" i="26"/>
  <c r="BB196" i="26"/>
  <c r="BM196" i="26"/>
  <c r="BD196" i="26"/>
  <c r="BJ196" i="26"/>
  <c r="BE196" i="26"/>
  <c r="BI196" i="26"/>
  <c r="BL194" i="26"/>
  <c r="AY194" i="26"/>
  <c r="BA196" i="26"/>
  <c r="AX196" i="26"/>
  <c r="AZ196" i="26"/>
  <c r="CG134" i="1"/>
  <c r="BQ133" i="1"/>
  <c r="CR133" i="1"/>
  <c r="BX134" i="1"/>
  <c r="BR134" i="1"/>
  <c r="BY133" i="1"/>
  <c r="BT135" i="1"/>
  <c r="CG135" i="1"/>
  <c r="BZ134" i="1"/>
  <c r="CC133" i="1"/>
  <c r="BT134" i="1"/>
  <c r="BW133" i="1"/>
  <c r="CF135" i="1"/>
  <c r="CE134" i="1"/>
  <c r="BU134" i="1"/>
  <c r="CD133" i="1"/>
  <c r="BY134" i="1"/>
  <c r="CE135" i="1"/>
  <c r="CB133" i="1"/>
  <c r="CF133" i="1"/>
  <c r="BS133" i="1"/>
  <c r="BR135" i="1"/>
  <c r="BP135" i="1"/>
  <c r="BZ133" i="1"/>
  <c r="BU133" i="1"/>
  <c r="BR133" i="1"/>
  <c r="BV133" i="1"/>
  <c r="BX133" i="1"/>
  <c r="BY135" i="1"/>
  <c r="BZ135" i="1"/>
  <c r="CB134" i="1"/>
  <c r="BQ135" i="1"/>
  <c r="CA135" i="1"/>
  <c r="CG133" i="1"/>
  <c r="BS135" i="1"/>
  <c r="CB135" i="1"/>
  <c r="CA134" i="1"/>
  <c r="BP134" i="1"/>
  <c r="BX135" i="1"/>
  <c r="CA133" i="1"/>
  <c r="BV135" i="1"/>
  <c r="BW135" i="1"/>
  <c r="CC135" i="1"/>
  <c r="CF134" i="1"/>
  <c r="BU135" i="1"/>
  <c r="CC134" i="1"/>
  <c r="CE133" i="1"/>
  <c r="BP133" i="1"/>
  <c r="AA137" i="1"/>
  <c r="AC137" i="1"/>
  <c r="AD137" i="1"/>
  <c r="AO137" i="1"/>
  <c r="AJ137" i="1"/>
  <c r="AN137" i="1"/>
  <c r="Z137" i="1"/>
  <c r="AQ137" i="1"/>
  <c r="AE137" i="1"/>
  <c r="AH137" i="1"/>
  <c r="AM137" i="1"/>
  <c r="AF137" i="1"/>
  <c r="AK137" i="1"/>
  <c r="AL137" i="1"/>
  <c r="AP137" i="1"/>
  <c r="AI137" i="1"/>
  <c r="AG137" i="1"/>
  <c r="AB137" i="1"/>
  <c r="BS134" i="1"/>
  <c r="CD134" i="1"/>
  <c r="BW134" i="1"/>
  <c r="BV134" i="1"/>
  <c r="CD135" i="1"/>
  <c r="BQ134" i="1"/>
  <c r="BT133" i="1"/>
  <c r="AS136" i="1"/>
  <c r="CI136" i="1" s="1"/>
  <c r="CH136" i="1"/>
  <c r="AR137" i="1"/>
  <c r="AS137" i="1" s="1"/>
  <c r="BN137" i="1"/>
  <c r="W138" i="1"/>
  <c r="CF195" i="26" a="1"/>
  <c r="AP198" i="26" a="1"/>
  <c r="AK198" i="26" a="1"/>
  <c r="AI198" i="26" a="1"/>
  <c r="BX194" i="26" a="1"/>
  <c r="AF198" i="26" a="1"/>
  <c r="AC138" i="1" a="1"/>
  <c r="AH198" i="26" a="1"/>
  <c r="CE194" i="26" a="1"/>
  <c r="BU195" i="26" a="1"/>
  <c r="BY195" i="26" a="1"/>
  <c r="BY194" i="26" a="1"/>
  <c r="AK138" i="1" a="1"/>
  <c r="AD138" i="1" a="1"/>
  <c r="BQ196" i="26" a="1"/>
  <c r="Z198" i="26" a="1"/>
  <c r="AI138" i="1" a="1"/>
  <c r="AB198" i="26" a="1"/>
  <c r="AQ138" i="1" a="1"/>
  <c r="AM138" i="1" a="1"/>
  <c r="BW195" i="26" a="1"/>
  <c r="AM198" i="26" a="1"/>
  <c r="AP138" i="1" a="1"/>
  <c r="AG138" i="1" a="1"/>
  <c r="BS196" i="26" a="1"/>
  <c r="AC198" i="26" a="1"/>
  <c r="CA195" i="26" a="1"/>
  <c r="BP196" i="26" a="1"/>
  <c r="BV195" i="26" a="1"/>
  <c r="CC195" i="26" a="1"/>
  <c r="BT194" i="26" a="1"/>
  <c r="BU196" i="26" a="1"/>
  <c r="BT195" i="26" a="1"/>
  <c r="AE198" i="26" a="1"/>
  <c r="BX195" i="26" a="1"/>
  <c r="CG194" i="26" a="1"/>
  <c r="BZ196" i="26" a="1"/>
  <c r="BY196" i="26" a="1"/>
  <c r="CB196" i="26" a="1"/>
  <c r="AA198" i="26" a="1"/>
  <c r="AB138" i="1" a="1"/>
  <c r="AE138" i="1" a="1"/>
  <c r="BS194" i="26" a="1"/>
  <c r="CE195" i="26" a="1"/>
  <c r="BR194" i="26" a="1"/>
  <c r="AA138" i="1" a="1"/>
  <c r="BV196" i="26" a="1"/>
  <c r="BT196" i="26" a="1"/>
  <c r="BZ195" i="26" a="1"/>
  <c r="AJ198" i="26" a="1"/>
  <c r="AF138" i="1" a="1"/>
  <c r="AQ198" i="26" a="1"/>
  <c r="AO198" i="26" a="1"/>
  <c r="BW196" i="26" a="1"/>
  <c r="AN138" i="1" a="1"/>
  <c r="Z138" i="1" a="1"/>
  <c r="BQ194" i="26" a="1"/>
  <c r="AH138" i="1" a="1"/>
  <c r="AJ138" i="1" a="1"/>
  <c r="AN198" i="26" a="1"/>
  <c r="AO138" i="1" a="1"/>
  <c r="AG198" i="26" a="1"/>
  <c r="AL198" i="26" a="1"/>
  <c r="BW194" i="26" a="1"/>
  <c r="AL138" i="1" a="1"/>
  <c r="AD198" i="26" a="1"/>
  <c r="CF196" i="26" a="1"/>
  <c r="BU194" i="26" a="1"/>
  <c r="CD196" i="26" a="1"/>
  <c r="BQ195" i="26" a="1"/>
  <c r="BP194" i="26" a="1"/>
  <c r="CC196" i="26" a="1"/>
  <c r="BP195" i="26" a="1"/>
  <c r="CD194" i="26" a="1"/>
  <c r="CD195" i="26" a="1"/>
  <c r="BS195" i="26" a="1"/>
  <c r="CA196" i="26" a="1"/>
  <c r="CC194" i="26" a="1"/>
  <c r="CF194" i="26" a="1"/>
  <c r="BV194" i="26" a="1"/>
  <c r="CB195" i="26" a="1"/>
  <c r="CG196" i="26" a="1"/>
  <c r="BR195" i="26" a="1"/>
  <c r="CE196" i="26" a="1"/>
  <c r="CG195" i="26" a="1"/>
  <c r="CB194" i="26" a="1"/>
  <c r="BR196" i="26" a="1"/>
  <c r="BZ194" i="26" a="1"/>
  <c r="CA194" i="26" a="1"/>
  <c r="BX196" i="26" a="1"/>
  <c r="BZ196" i="26" l="1"/>
  <c r="BV195" i="26"/>
  <c r="CG194" i="26"/>
  <c r="BZ195" i="26"/>
  <c r="BP195" i="26"/>
  <c r="BW195" i="26"/>
  <c r="BW196" i="26"/>
  <c r="CE194" i="26"/>
  <c r="CF195" i="26"/>
  <c r="BS195" i="26"/>
  <c r="CD195" i="26"/>
  <c r="CD194" i="26"/>
  <c r="BR194" i="26"/>
  <c r="BW194" i="26"/>
  <c r="BQ195" i="26"/>
  <c r="BY195" i="26"/>
  <c r="BT195" i="26"/>
  <c r="BU195" i="26"/>
  <c r="BY194" i="26"/>
  <c r="BQ196" i="26"/>
  <c r="BT194" i="26"/>
  <c r="CC195" i="26"/>
  <c r="BX195" i="26"/>
  <c r="CE196" i="26"/>
  <c r="CA194" i="26"/>
  <c r="BR195" i="26"/>
  <c r="BZ194" i="26"/>
  <c r="CB195" i="26"/>
  <c r="CG195" i="26"/>
  <c r="BV194" i="26"/>
  <c r="CA195" i="26"/>
  <c r="BU194" i="26"/>
  <c r="AQ198" i="26"/>
  <c r="CF194" i="26"/>
  <c r="CC194" i="26"/>
  <c r="CA196" i="26"/>
  <c r="Z198" i="26"/>
  <c r="AK198" i="26"/>
  <c r="CC196" i="26"/>
  <c r="CE195" i="26"/>
  <c r="AD198" i="26"/>
  <c r="AB198" i="26"/>
  <c r="AO198" i="26"/>
  <c r="BP196" i="26"/>
  <c r="AG198" i="26"/>
  <c r="BP194" i="26"/>
  <c r="BY196" i="26"/>
  <c r="BQ194" i="26"/>
  <c r="CB196" i="26"/>
  <c r="AF198" i="26"/>
  <c r="BS196" i="26"/>
  <c r="AA198" i="26"/>
  <c r="AJ198" i="26"/>
  <c r="AP198" i="26"/>
  <c r="BT196" i="26"/>
  <c r="CF196" i="26"/>
  <c r="AE198" i="26"/>
  <c r="AN198" i="26"/>
  <c r="CD196" i="26"/>
  <c r="BR196" i="26"/>
  <c r="CG196" i="26"/>
  <c r="CB194" i="26"/>
  <c r="AH198" i="26"/>
  <c r="AI198" i="26"/>
  <c r="BS194" i="26"/>
  <c r="BX196" i="26"/>
  <c r="BU196" i="26"/>
  <c r="BV196" i="26"/>
  <c r="BX194" i="26"/>
  <c r="AL198" i="26"/>
  <c r="AM198" i="26"/>
  <c r="AC198" i="26"/>
  <c r="AR199" i="26"/>
  <c r="AS199" i="26" s="1"/>
  <c r="BN199" i="26"/>
  <c r="W200" i="26"/>
  <c r="CO197" i="26"/>
  <c r="CR194" i="26"/>
  <c r="Z138" i="1"/>
  <c r="AD138" i="1"/>
  <c r="AG138" i="1"/>
  <c r="AM138" i="1"/>
  <c r="AI138" i="1"/>
  <c r="AA138" i="1"/>
  <c r="AL138" i="1"/>
  <c r="AE138" i="1"/>
  <c r="AJ138" i="1"/>
  <c r="AN138" i="1"/>
  <c r="AB138" i="1"/>
  <c r="AF138" i="1"/>
  <c r="AC138" i="1"/>
  <c r="AK138" i="1"/>
  <c r="AO138" i="1"/>
  <c r="AQ138" i="1"/>
  <c r="AP138" i="1"/>
  <c r="AH138" i="1"/>
  <c r="CL133" i="1"/>
  <c r="CM133" i="1" s="1"/>
  <c r="BN138" i="1"/>
  <c r="AR138" i="1"/>
  <c r="AS138" i="1" s="1"/>
  <c r="W139" i="1"/>
  <c r="CO136" i="1"/>
  <c r="AG139" i="1" a="1"/>
  <c r="AL199" i="26" a="1"/>
  <c r="AK199" i="26" a="1"/>
  <c r="AM139" i="1" a="1"/>
  <c r="AA139" i="1" a="1"/>
  <c r="AQ199" i="26" a="1"/>
  <c r="AE139" i="1" a="1"/>
  <c r="Z199" i="26" a="1"/>
  <c r="AC139" i="1" a="1"/>
  <c r="AO139" i="1" a="1"/>
  <c r="AN139" i="1" a="1"/>
  <c r="AD199" i="26" a="1"/>
  <c r="AL139" i="1" a="1"/>
  <c r="AO199" i="26" a="1"/>
  <c r="AQ139" i="1" a="1"/>
  <c r="AI139" i="1" a="1"/>
  <c r="AD139" i="1" a="1"/>
  <c r="AK139" i="1" a="1"/>
  <c r="Z139" i="1" a="1"/>
  <c r="AN199" i="26" a="1"/>
  <c r="AB139" i="1" a="1"/>
  <c r="AE199" i="26" a="1"/>
  <c r="AF199" i="26" a="1"/>
  <c r="AM199" i="26" a="1"/>
  <c r="AB199" i="26" a="1"/>
  <c r="AC199" i="26" a="1"/>
  <c r="AI199" i="26" a="1"/>
  <c r="AA199" i="26" a="1"/>
  <c r="AJ199" i="26" a="1"/>
  <c r="AH199" i="26" a="1"/>
  <c r="AJ139" i="1" a="1"/>
  <c r="AG199" i="26" a="1"/>
  <c r="AP139" i="1" a="1"/>
  <c r="AF139" i="1" a="1"/>
  <c r="AP199" i="26" a="1"/>
  <c r="AH139" i="1" a="1"/>
  <c r="Z199" i="26" l="1"/>
  <c r="AI199" i="26"/>
  <c r="AD199" i="26"/>
  <c r="AM199" i="26"/>
  <c r="AH199" i="26"/>
  <c r="AQ199" i="26"/>
  <c r="AL199" i="26"/>
  <c r="AC199" i="26"/>
  <c r="AP199" i="26"/>
  <c r="AB199" i="26"/>
  <c r="AG199" i="26"/>
  <c r="AK199" i="26"/>
  <c r="AA199" i="26"/>
  <c r="AJ199" i="26"/>
  <c r="AF199" i="26"/>
  <c r="AO199" i="26"/>
  <c r="AE199" i="26"/>
  <c r="AN199" i="26"/>
  <c r="CL194" i="26"/>
  <c r="CM194" i="26" s="1"/>
  <c r="W201" i="26"/>
  <c r="BN200" i="26"/>
  <c r="AR200" i="26"/>
  <c r="BL137" i="1"/>
  <c r="BE136" i="1"/>
  <c r="BK137" i="1"/>
  <c r="BB137" i="1"/>
  <c r="CQ136" i="1"/>
  <c r="AW136" i="1"/>
  <c r="BJ136" i="1"/>
  <c r="CP136" i="1"/>
  <c r="BD136" i="1"/>
  <c r="AV137" i="1"/>
  <c r="BK136" i="1"/>
  <c r="BA136" i="1"/>
  <c r="BC137" i="1"/>
  <c r="BF136" i="1"/>
  <c r="BJ137" i="1"/>
  <c r="BC136" i="1"/>
  <c r="AW137" i="1"/>
  <c r="BE137" i="1"/>
  <c r="BA137" i="1"/>
  <c r="BL136" i="1"/>
  <c r="AY137" i="1"/>
  <c r="BF137" i="1"/>
  <c r="BH137" i="1"/>
  <c r="AX137" i="1"/>
  <c r="BG137" i="1"/>
  <c r="AK139" i="1"/>
  <c r="AJ139" i="1"/>
  <c r="AH139" i="1"/>
  <c r="AM139" i="1"/>
  <c r="AA139" i="1"/>
  <c r="AE139" i="1"/>
  <c r="Z139" i="1"/>
  <c r="AP139" i="1"/>
  <c r="AO139" i="1"/>
  <c r="AN139" i="1"/>
  <c r="AF139" i="1"/>
  <c r="AI139" i="1"/>
  <c r="AC139" i="1"/>
  <c r="AG139" i="1"/>
  <c r="AB139" i="1"/>
  <c r="AQ139" i="1"/>
  <c r="AD139" i="1"/>
  <c r="AL139" i="1"/>
  <c r="BM138" i="1"/>
  <c r="BA138" i="1"/>
  <c r="BK138" i="1"/>
  <c r="BH138" i="1"/>
  <c r="BG138" i="1"/>
  <c r="AW138" i="1"/>
  <c r="AZ137" i="1"/>
  <c r="AY138" i="1"/>
  <c r="BE138" i="1"/>
  <c r="BI137" i="1"/>
  <c r="BB138" i="1"/>
  <c r="BI138" i="1"/>
  <c r="BN139" i="1"/>
  <c r="AR139" i="1"/>
  <c r="W140" i="1"/>
  <c r="AY136" i="1"/>
  <c r="AX138" i="1"/>
  <c r="BC138" i="1"/>
  <c r="BD138" i="1"/>
  <c r="BJ138" i="1"/>
  <c r="AZ138" i="1"/>
  <c r="BG136" i="1"/>
  <c r="BM137" i="1"/>
  <c r="BD137" i="1"/>
  <c r="BL138" i="1"/>
  <c r="BF138" i="1"/>
  <c r="AV138" i="1"/>
  <c r="AV136" i="1"/>
  <c r="BI136" i="1"/>
  <c r="BM136" i="1"/>
  <c r="AX136" i="1"/>
  <c r="AZ136" i="1"/>
  <c r="BB136" i="1"/>
  <c r="BH136" i="1"/>
  <c r="AI140" i="1" a="1"/>
  <c r="AG140" i="1" a="1"/>
  <c r="AF200" i="26" a="1"/>
  <c r="AD140" i="1" a="1"/>
  <c r="AD200" i="26" a="1"/>
  <c r="Z200" i="26" a="1"/>
  <c r="AB200" i="26" a="1"/>
  <c r="CE136" i="1" a="1"/>
  <c r="BV138" i="1" a="1"/>
  <c r="CB137" i="1" a="1"/>
  <c r="AO140" i="1" a="1"/>
  <c r="AJ200" i="26" a="1"/>
  <c r="BX138" i="1" a="1"/>
  <c r="BP136" i="1" a="1"/>
  <c r="CF138" i="1" a="1"/>
  <c r="AA200" i="26" a="1"/>
  <c r="AE200" i="26" a="1"/>
  <c r="BV136" i="1" a="1"/>
  <c r="BS138" i="1" a="1"/>
  <c r="CD136" i="1" a="1"/>
  <c r="AL200" i="26" a="1"/>
  <c r="AE140" i="1" a="1"/>
  <c r="CD137" i="1" a="1"/>
  <c r="AK140" i="1" a="1"/>
  <c r="CE138" i="1" a="1"/>
  <c r="CG137" i="1" a="1"/>
  <c r="BZ136" i="1" a="1"/>
  <c r="CE137" i="1" a="1"/>
  <c r="AP140" i="1" a="1"/>
  <c r="BR137" i="1" a="1"/>
  <c r="BT136" i="1" a="1"/>
  <c r="AM200" i="26" a="1"/>
  <c r="AQ200" i="26" a="1"/>
  <c r="AN200" i="26" a="1"/>
  <c r="AO200" i="26" a="1"/>
  <c r="AC140" i="1" a="1"/>
  <c r="AM140" i="1" a="1"/>
  <c r="BV137" i="1" a="1"/>
  <c r="AL140" i="1" a="1"/>
  <c r="BS137" i="1" a="1"/>
  <c r="AQ140" i="1" a="1"/>
  <c r="AI200" i="26" a="1"/>
  <c r="AN140" i="1" a="1"/>
  <c r="Z140" i="1" a="1"/>
  <c r="BS136" i="1" a="1"/>
  <c r="AJ140" i="1" a="1"/>
  <c r="BZ137" i="1" a="1"/>
  <c r="AB140" i="1" a="1"/>
  <c r="BR138" i="1" a="1"/>
  <c r="AA140" i="1" a="1"/>
  <c r="AG200" i="26" a="1"/>
  <c r="AH140" i="1" a="1"/>
  <c r="AP200" i="26" a="1"/>
  <c r="CB136" i="1" a="1"/>
  <c r="BX137" i="1" a="1"/>
  <c r="BU136" i="1" a="1"/>
  <c r="BW138" i="1" a="1"/>
  <c r="AF140" i="1" a="1"/>
  <c r="BU138" i="1" a="1"/>
  <c r="AK200" i="26" a="1"/>
  <c r="CC137" i="1" a="1"/>
  <c r="AH200" i="26" a="1"/>
  <c r="BW137" i="1" a="1"/>
  <c r="AC200" i="26" a="1"/>
  <c r="BP138" i="1" a="1"/>
  <c r="CC138" i="1" a="1"/>
  <c r="BU137" i="1" a="1"/>
  <c r="BQ136" i="1" a="1"/>
  <c r="CF136" i="1" a="1"/>
  <c r="CG138" i="1" a="1"/>
  <c r="BY138" i="1" a="1"/>
  <c r="BZ138" i="1" a="1"/>
  <c r="CA138" i="1" a="1"/>
  <c r="CF137" i="1" a="1"/>
  <c r="CA136" i="1" a="1"/>
  <c r="BY136" i="1" a="1"/>
  <c r="BT137" i="1" a="1"/>
  <c r="CD138" i="1" a="1"/>
  <c r="CC136" i="1" a="1"/>
  <c r="BQ137" i="1" a="1"/>
  <c r="BQ138" i="1" a="1"/>
  <c r="BP137" i="1" a="1"/>
  <c r="BR136" i="1" a="1"/>
  <c r="CB138" i="1" a="1"/>
  <c r="BW136" i="1" a="1"/>
  <c r="BT138" i="1" a="1"/>
  <c r="BX136" i="1" a="1"/>
  <c r="CA137" i="1" a="1"/>
  <c r="CG136" i="1" a="1"/>
  <c r="BY137" i="1" a="1"/>
  <c r="AX198" i="26" l="1"/>
  <c r="BE198" i="26"/>
  <c r="BK199" i="26"/>
  <c r="CP197" i="26"/>
  <c r="BL198" i="26"/>
  <c r="AG200" i="26"/>
  <c r="AA200" i="26"/>
  <c r="AK200" i="26"/>
  <c r="AE200" i="26"/>
  <c r="AB200" i="26"/>
  <c r="AO200" i="26"/>
  <c r="AI200" i="26"/>
  <c r="AP200" i="26"/>
  <c r="AF200" i="26"/>
  <c r="Z200" i="26"/>
  <c r="AM200" i="26"/>
  <c r="AJ200" i="26"/>
  <c r="AD200" i="26"/>
  <c r="AQ200" i="26"/>
  <c r="AN200" i="26"/>
  <c r="AH200" i="26"/>
  <c r="AC200" i="26"/>
  <c r="AL200" i="26"/>
  <c r="BK198" i="26"/>
  <c r="AY198" i="26"/>
  <c r="BB198" i="26"/>
  <c r="AW198" i="26"/>
  <c r="BH198" i="26"/>
  <c r="BB199" i="26"/>
  <c r="BH199" i="26"/>
  <c r="BI197" i="26"/>
  <c r="BJ198" i="26"/>
  <c r="BJ197" i="26"/>
  <c r="BD198" i="26"/>
  <c r="BF199" i="26"/>
  <c r="BM199" i="26"/>
  <c r="CQ197" i="26"/>
  <c r="AV198" i="26"/>
  <c r="BI198" i="26"/>
  <c r="AW199" i="26"/>
  <c r="BD199" i="26"/>
  <c r="BM198" i="26"/>
  <c r="BC198" i="26"/>
  <c r="AY197" i="26"/>
  <c r="BG199" i="26"/>
  <c r="BI199" i="26"/>
  <c r="AZ198" i="26"/>
  <c r="BF198" i="26"/>
  <c r="BC199" i="26"/>
  <c r="AZ199" i="26"/>
  <c r="AY199" i="26"/>
  <c r="BA198" i="26"/>
  <c r="BG198" i="26"/>
  <c r="BJ199" i="26"/>
  <c r="AX199" i="26"/>
  <c r="BE199" i="26"/>
  <c r="BA197" i="26"/>
  <c r="CH200" i="26"/>
  <c r="AS200" i="26"/>
  <c r="CI200" i="26" s="1"/>
  <c r="W202" i="26"/>
  <c r="AR201" i="26"/>
  <c r="AS201" i="26" s="1"/>
  <c r="BN201" i="26"/>
  <c r="BA199" i="26"/>
  <c r="BL199" i="26"/>
  <c r="AV199" i="26"/>
  <c r="BB197" i="26"/>
  <c r="BK197" i="26"/>
  <c r="BF197" i="26"/>
  <c r="AX197" i="26"/>
  <c r="AW197" i="26"/>
  <c r="BH197" i="26"/>
  <c r="AV197" i="26"/>
  <c r="BE197" i="26"/>
  <c r="AZ197" i="26"/>
  <c r="BD197" i="26"/>
  <c r="BG197" i="26"/>
  <c r="BC197" i="26"/>
  <c r="BM197" i="26"/>
  <c r="BL197" i="26"/>
  <c r="CF137" i="1"/>
  <c r="CE137" i="1"/>
  <c r="BY136" i="1"/>
  <c r="CR136" i="1"/>
  <c r="BV137" i="1"/>
  <c r="BX136" i="1"/>
  <c r="CD136" i="1"/>
  <c r="BQ136" i="1"/>
  <c r="CD137" i="1"/>
  <c r="BZ136" i="1"/>
  <c r="BW137" i="1"/>
  <c r="BU136" i="1"/>
  <c r="CE136" i="1"/>
  <c r="BP137" i="1"/>
  <c r="CB137" i="1"/>
  <c r="BZ137" i="1"/>
  <c r="BS137" i="1"/>
  <c r="CF136" i="1"/>
  <c r="BU137" i="1"/>
  <c r="BY137" i="1"/>
  <c r="CA137" i="1"/>
  <c r="BQ137" i="1"/>
  <c r="BR137" i="1"/>
  <c r="BW136" i="1"/>
  <c r="BR136" i="1"/>
  <c r="AJ140" i="1"/>
  <c r="AO140" i="1"/>
  <c r="AA140" i="1"/>
  <c r="AH140" i="1"/>
  <c r="AE140" i="1"/>
  <c r="AM140" i="1"/>
  <c r="AF140" i="1"/>
  <c r="AI140" i="1"/>
  <c r="AL140" i="1"/>
  <c r="AC140" i="1"/>
  <c r="Z140" i="1"/>
  <c r="AB140" i="1"/>
  <c r="AN140" i="1"/>
  <c r="AG140" i="1"/>
  <c r="AQ140" i="1"/>
  <c r="AD140" i="1"/>
  <c r="AP140" i="1"/>
  <c r="AK140" i="1"/>
  <c r="BT137" i="1"/>
  <c r="CG136" i="1"/>
  <c r="BQ138" i="1"/>
  <c r="CC136" i="1"/>
  <c r="BT138" i="1"/>
  <c r="CA138" i="1"/>
  <c r="BP136" i="1"/>
  <c r="CD138" i="1"/>
  <c r="CC138" i="1"/>
  <c r="CB138" i="1"/>
  <c r="BP138" i="1"/>
  <c r="BX138" i="1"/>
  <c r="BV138" i="1"/>
  <c r="CE138" i="1"/>
  <c r="CB136" i="1"/>
  <c r="BZ138" i="1"/>
  <c r="BW138" i="1"/>
  <c r="CC137" i="1"/>
  <c r="BU138" i="1"/>
  <c r="CA136" i="1"/>
  <c r="CF138" i="1"/>
  <c r="BR138" i="1"/>
  <c r="BY138" i="1"/>
  <c r="CG138" i="1"/>
  <c r="CG137" i="1"/>
  <c r="BV136" i="1"/>
  <c r="BT136" i="1"/>
  <c r="BX137" i="1"/>
  <c r="BS136" i="1"/>
  <c r="BS138" i="1"/>
  <c r="BN140" i="1"/>
  <c r="AR140" i="1"/>
  <c r="AS140" i="1" s="1"/>
  <c r="W141" i="1"/>
  <c r="AS139" i="1"/>
  <c r="CI139" i="1" s="1"/>
  <c r="CH139" i="1"/>
  <c r="AD201" i="26" a="1"/>
  <c r="AK141" i="1" a="1"/>
  <c r="AA141" i="1" a="1"/>
  <c r="AP141" i="1" a="1"/>
  <c r="AM141" i="1" a="1"/>
  <c r="CG199" i="26" a="1"/>
  <c r="AE201" i="26" a="1"/>
  <c r="CG198" i="26" a="1"/>
  <c r="BV199" i="26" a="1"/>
  <c r="BU198" i="26" a="1"/>
  <c r="CF198" i="26" a="1"/>
  <c r="AL201" i="26" a="1"/>
  <c r="AC201" i="26" a="1"/>
  <c r="BR199" i="26" a="1"/>
  <c r="CG197" i="26" a="1"/>
  <c r="BW197" i="26" a="1"/>
  <c r="CD199" i="26" a="1"/>
  <c r="CC197" i="26" a="1"/>
  <c r="CA199" i="26" a="1"/>
  <c r="BU197" i="26" a="1"/>
  <c r="BY197" i="26" a="1"/>
  <c r="AK201" i="26" a="1"/>
  <c r="AI201" i="26" a="1"/>
  <c r="AM201" i="26" a="1"/>
  <c r="CD197" i="26" a="1"/>
  <c r="AB201" i="26" a="1"/>
  <c r="Z141" i="1" a="1"/>
  <c r="AG141" i="1" a="1"/>
  <c r="AA201" i="26" a="1"/>
  <c r="AP201" i="26" a="1"/>
  <c r="AL141" i="1" a="1"/>
  <c r="AH201" i="26" a="1"/>
  <c r="AE141" i="1" a="1"/>
  <c r="AJ141" i="1" a="1"/>
  <c r="AG201" i="26" a="1"/>
  <c r="AJ201" i="26" a="1"/>
  <c r="AO201" i="26" a="1"/>
  <c r="BV198" i="26" a="1"/>
  <c r="CB198" i="26" a="1"/>
  <c r="CB199" i="26" a="1"/>
  <c r="BR198" i="26" a="1"/>
  <c r="BX199" i="26" a="1"/>
  <c r="AO141" i="1" a="1"/>
  <c r="CE198" i="26" a="1"/>
  <c r="AQ201" i="26" a="1"/>
  <c r="AN141" i="1" a="1"/>
  <c r="BZ197" i="26" a="1"/>
  <c r="BW199" i="26" a="1"/>
  <c r="AD141" i="1" a="1"/>
  <c r="AB141" i="1" a="1"/>
  <c r="AC141" i="1" a="1"/>
  <c r="BX198" i="26" a="1"/>
  <c r="BP199" i="26" a="1"/>
  <c r="BP198" i="26" a="1"/>
  <c r="Z201" i="26" a="1"/>
  <c r="BS198" i="26" a="1"/>
  <c r="AI141" i="1" a="1"/>
  <c r="BU199" i="26" a="1"/>
  <c r="AH141" i="1" a="1"/>
  <c r="BR197" i="26" a="1"/>
  <c r="BS197" i="26" a="1"/>
  <c r="CA198" i="26" a="1"/>
  <c r="CA197" i="26" a="1"/>
  <c r="AN201" i="26" a="1"/>
  <c r="AF201" i="26" a="1"/>
  <c r="BQ199" i="26" a="1"/>
  <c r="AF141" i="1" a="1"/>
  <c r="BT197" i="26" a="1"/>
  <c r="AQ141" i="1" a="1"/>
  <c r="BY198" i="26" a="1"/>
  <c r="BT199" i="26" a="1"/>
  <c r="BV197" i="26" a="1"/>
  <c r="CE199" i="26" a="1"/>
  <c r="BQ198" i="26" a="1"/>
  <c r="BZ199" i="26" a="1"/>
  <c r="BW198" i="26" a="1"/>
  <c r="BS199" i="26" a="1"/>
  <c r="CE197" i="26" a="1"/>
  <c r="BX197" i="26" a="1"/>
  <c r="BZ198" i="26" a="1"/>
  <c r="CC199" i="26" a="1"/>
  <c r="CC198" i="26" a="1"/>
  <c r="CB197" i="26" a="1"/>
  <c r="CF197" i="26" a="1"/>
  <c r="BY199" i="26" a="1"/>
  <c r="BP197" i="26" a="1"/>
  <c r="BQ197" i="26" a="1"/>
  <c r="BT198" i="26" a="1"/>
  <c r="CD198" i="26" a="1"/>
  <c r="CF199" i="26" a="1"/>
  <c r="CR197" i="26" l="1"/>
  <c r="BR198" i="26"/>
  <c r="BY198" i="26"/>
  <c r="CF198" i="26"/>
  <c r="CE199" i="26"/>
  <c r="AQ201" i="26"/>
  <c r="BX199" i="26"/>
  <c r="BZ197" i="26"/>
  <c r="AH201" i="26"/>
  <c r="AK201" i="26"/>
  <c r="BY199" i="26"/>
  <c r="BZ198" i="26"/>
  <c r="BQ199" i="26"/>
  <c r="CD198" i="26"/>
  <c r="CE198" i="26"/>
  <c r="BW199" i="26"/>
  <c r="CE197" i="26"/>
  <c r="AL201" i="26"/>
  <c r="AB201" i="26"/>
  <c r="AO201" i="26"/>
  <c r="BR199" i="26"/>
  <c r="BT198" i="26"/>
  <c r="CC198" i="26"/>
  <c r="CC197" i="26"/>
  <c r="BU197" i="26"/>
  <c r="CA197" i="26"/>
  <c r="BT197" i="26"/>
  <c r="BV197" i="26"/>
  <c r="AP201" i="26"/>
  <c r="AF201" i="26"/>
  <c r="CD199" i="26"/>
  <c r="CC199" i="26"/>
  <c r="BP198" i="26"/>
  <c r="CB199" i="26"/>
  <c r="BP199" i="26"/>
  <c r="AA201" i="26"/>
  <c r="AJ201" i="26"/>
  <c r="CA198" i="26"/>
  <c r="CA199" i="26"/>
  <c r="BV199" i="26"/>
  <c r="BW197" i="26"/>
  <c r="BS198" i="26"/>
  <c r="BP197" i="26"/>
  <c r="CF199" i="26"/>
  <c r="AE201" i="26"/>
  <c r="AN201" i="26"/>
  <c r="BU198" i="26"/>
  <c r="BS197" i="26"/>
  <c r="CG199" i="26"/>
  <c r="CB198" i="26"/>
  <c r="BR197" i="26"/>
  <c r="AG201" i="26"/>
  <c r="CD197" i="26"/>
  <c r="BX197" i="26"/>
  <c r="CF197" i="26"/>
  <c r="CB197" i="26"/>
  <c r="BU199" i="26"/>
  <c r="AI201" i="26"/>
  <c r="BS199" i="26"/>
  <c r="BW198" i="26"/>
  <c r="BZ199" i="26"/>
  <c r="BQ198" i="26"/>
  <c r="AD201" i="26"/>
  <c r="BY197" i="26"/>
  <c r="CG197" i="26"/>
  <c r="BQ197" i="26"/>
  <c r="Z201" i="26"/>
  <c r="AM201" i="26"/>
  <c r="AC201" i="26"/>
  <c r="BT199" i="26"/>
  <c r="CG198" i="26"/>
  <c r="BX198" i="26"/>
  <c r="BV198" i="26"/>
  <c r="AR202" i="26"/>
  <c r="AS202" i="26" s="1"/>
  <c r="BN202" i="26"/>
  <c r="W203" i="26"/>
  <c r="CO200" i="26"/>
  <c r="Z141" i="1"/>
  <c r="AD141" i="1"/>
  <c r="AM141" i="1"/>
  <c r="AF141" i="1"/>
  <c r="AG141" i="1"/>
  <c r="AL141" i="1"/>
  <c r="AA141" i="1"/>
  <c r="AI141" i="1"/>
  <c r="AC141" i="1"/>
  <c r="AQ141" i="1"/>
  <c r="AO141" i="1"/>
  <c r="AB141" i="1"/>
  <c r="AN141" i="1"/>
  <c r="AE141" i="1"/>
  <c r="AJ141" i="1"/>
  <c r="AP141" i="1"/>
  <c r="AK141" i="1"/>
  <c r="AH141" i="1"/>
  <c r="AR141" i="1"/>
  <c r="AS141" i="1" s="1"/>
  <c r="BN141" i="1"/>
  <c r="W142" i="1"/>
  <c r="CL136" i="1"/>
  <c r="CM136" i="1" s="1"/>
  <c r="CO139" i="1"/>
  <c r="AP142" i="1" a="1"/>
  <c r="AA202" i="26" a="1"/>
  <c r="AF202" i="26" a="1"/>
  <c r="AH202" i="26" a="1"/>
  <c r="AI142" i="1" a="1"/>
  <c r="AP202" i="26" a="1"/>
  <c r="AK202" i="26" a="1"/>
  <c r="AL202" i="26" a="1"/>
  <c r="AD202" i="26" a="1"/>
  <c r="AO202" i="26" a="1"/>
  <c r="AJ202" i="26" a="1"/>
  <c r="AA142" i="1" a="1"/>
  <c r="AE142" i="1" a="1"/>
  <c r="AE202" i="26" a="1"/>
  <c r="AF142" i="1" a="1"/>
  <c r="AL142" i="1" a="1"/>
  <c r="AO142" i="1" a="1"/>
  <c r="AM142" i="1" a="1"/>
  <c r="AH142" i="1" a="1"/>
  <c r="AN142" i="1" a="1"/>
  <c r="AD142" i="1" a="1"/>
  <c r="AC142" i="1" a="1"/>
  <c r="AC202" i="26" a="1"/>
  <c r="AQ142" i="1" a="1"/>
  <c r="AN202" i="26" a="1"/>
  <c r="AK142" i="1" a="1"/>
  <c r="Z142" i="1" a="1"/>
  <c r="Z202" i="26" a="1"/>
  <c r="AQ202" i="26" a="1"/>
  <c r="AG202" i="26" a="1"/>
  <c r="AB142" i="1" a="1"/>
  <c r="AJ142" i="1" a="1"/>
  <c r="AG142" i="1" a="1"/>
  <c r="AM202" i="26" a="1"/>
  <c r="AB202" i="26" a="1"/>
  <c r="AI202" i="26" a="1"/>
  <c r="AB202" i="26" l="1"/>
  <c r="AO202" i="26"/>
  <c r="AF202" i="26"/>
  <c r="Z202" i="26"/>
  <c r="AA202" i="26"/>
  <c r="AJ202" i="26"/>
  <c r="AE202" i="26"/>
  <c r="AN202" i="26"/>
  <c r="AH202" i="26"/>
  <c r="AI202" i="26"/>
  <c r="AD202" i="26"/>
  <c r="AM202" i="26"/>
  <c r="AC202" i="26"/>
  <c r="AL202" i="26"/>
  <c r="AQ202" i="26"/>
  <c r="AG202" i="26"/>
  <c r="AP202" i="26"/>
  <c r="AK202" i="26"/>
  <c r="AR203" i="26"/>
  <c r="W204" i="26"/>
  <c r="BN203" i="26"/>
  <c r="CL197" i="26"/>
  <c r="CM197" i="26" s="1"/>
  <c r="BF140" i="1"/>
  <c r="AZ140" i="1"/>
  <c r="BM139" i="1"/>
  <c r="CQ139" i="1"/>
  <c r="BG139" i="1"/>
  <c r="AY139" i="1"/>
  <c r="CP139" i="1"/>
  <c r="BK139" i="1"/>
  <c r="BJ139" i="1"/>
  <c r="BH140" i="1"/>
  <c r="BD139" i="1"/>
  <c r="AW139" i="1"/>
  <c r="BL139" i="1"/>
  <c r="BI139" i="1"/>
  <c r="BF139" i="1"/>
  <c r="BB139" i="1"/>
  <c r="AY140" i="1"/>
  <c r="BE140" i="1"/>
  <c r="AX139" i="1"/>
  <c r="BG140" i="1"/>
  <c r="BE139" i="1"/>
  <c r="BH139" i="1"/>
  <c r="AV139" i="1"/>
  <c r="BI140" i="1"/>
  <c r="BL140" i="1"/>
  <c r="AN142" i="1"/>
  <c r="AA142" i="1"/>
  <c r="AC142" i="1"/>
  <c r="AF142" i="1"/>
  <c r="AE142" i="1"/>
  <c r="AJ142" i="1"/>
  <c r="AK142" i="1"/>
  <c r="AB142" i="1"/>
  <c r="AO142" i="1"/>
  <c r="AH142" i="1"/>
  <c r="AL142" i="1"/>
  <c r="AP142" i="1"/>
  <c r="AQ142" i="1"/>
  <c r="Z142" i="1"/>
  <c r="AI142" i="1"/>
  <c r="AD142" i="1"/>
  <c r="AG142" i="1"/>
  <c r="AM142" i="1"/>
  <c r="BN142" i="1"/>
  <c r="AR142" i="1"/>
  <c r="W143" i="1"/>
  <c r="BL141" i="1"/>
  <c r="BE141" i="1"/>
  <c r="BF141" i="1"/>
  <c r="AW141" i="1"/>
  <c r="BA141" i="1"/>
  <c r="BH141" i="1"/>
  <c r="BA140" i="1"/>
  <c r="BJ141" i="1"/>
  <c r="BC141" i="1"/>
  <c r="BC139" i="1"/>
  <c r="AX141" i="1"/>
  <c r="BB141" i="1"/>
  <c r="AZ139" i="1"/>
  <c r="BJ140" i="1"/>
  <c r="BB140" i="1"/>
  <c r="BK141" i="1"/>
  <c r="BI141" i="1"/>
  <c r="BM140" i="1"/>
  <c r="AW140" i="1"/>
  <c r="BD140" i="1"/>
  <c r="BD141" i="1"/>
  <c r="BM141" i="1"/>
  <c r="AZ141" i="1"/>
  <c r="BC140" i="1"/>
  <c r="BK140" i="1"/>
  <c r="AV140" i="1"/>
  <c r="AX140" i="1"/>
  <c r="BG141" i="1"/>
  <c r="AY141" i="1"/>
  <c r="AV141" i="1"/>
  <c r="BA139" i="1"/>
  <c r="AQ143" i="1" a="1"/>
  <c r="BX141" i="1" a="1"/>
  <c r="CG139" i="1" a="1"/>
  <c r="AO203" i="26" a="1"/>
  <c r="AJ143" i="1" a="1"/>
  <c r="BQ139" i="1" a="1"/>
  <c r="AJ203" i="26" a="1"/>
  <c r="AL203" i="26" a="1"/>
  <c r="AG203" i="26" a="1"/>
  <c r="CC139" i="1" a="1"/>
  <c r="AF143" i="1" a="1"/>
  <c r="BW140" i="1" a="1"/>
  <c r="AA143" i="1" a="1"/>
  <c r="AD143" i="1" a="1"/>
  <c r="BU139" i="1" a="1"/>
  <c r="CG141" i="1" a="1"/>
  <c r="CA140" i="1" a="1"/>
  <c r="AG143" i="1" a="1"/>
  <c r="BP139" i="1" a="1"/>
  <c r="BV140" i="1" a="1"/>
  <c r="BZ141" i="1" a="1"/>
  <c r="AI143" i="1" a="1"/>
  <c r="AP143" i="1" a="1"/>
  <c r="BR139" i="1" a="1"/>
  <c r="AC203" i="26" a="1"/>
  <c r="BR140" i="1" a="1"/>
  <c r="AA203" i="26" a="1"/>
  <c r="BS140" i="1" a="1"/>
  <c r="CE141" i="1" a="1"/>
  <c r="AN143" i="1" a="1"/>
  <c r="Z203" i="26" a="1"/>
  <c r="AK203" i="26" a="1"/>
  <c r="AO143" i="1" a="1"/>
  <c r="AL143" i="1" a="1"/>
  <c r="BX139" i="1" a="1"/>
  <c r="AQ203" i="26" a="1"/>
  <c r="AE203" i="26" a="1"/>
  <c r="AN203" i="26" a="1"/>
  <c r="BS141" i="1" a="1"/>
  <c r="BS139" i="1" a="1"/>
  <c r="AE143" i="1" a="1"/>
  <c r="BP141" i="1" a="1"/>
  <c r="AH143" i="1" a="1"/>
  <c r="CB141" i="1" a="1"/>
  <c r="AK143" i="1" a="1"/>
  <c r="BP140" i="1" a="1"/>
  <c r="Z143" i="1" a="1"/>
  <c r="AF203" i="26" a="1"/>
  <c r="CC140" i="1" a="1"/>
  <c r="AC143" i="1" a="1"/>
  <c r="AP203" i="26" a="1"/>
  <c r="CA141" i="1" a="1"/>
  <c r="AM143" i="1" a="1"/>
  <c r="BT141" i="1" a="1"/>
  <c r="BU141" i="1" a="1"/>
  <c r="CF139" i="1" a="1"/>
  <c r="AI203" i="26" a="1"/>
  <c r="AH203" i="26" a="1"/>
  <c r="CB139" i="1" a="1"/>
  <c r="AB203" i="26" a="1"/>
  <c r="AM203" i="26" a="1"/>
  <c r="BW141" i="1" a="1"/>
  <c r="CE139" i="1" a="1"/>
  <c r="BV139" i="1" a="1"/>
  <c r="CA139" i="1" a="1"/>
  <c r="AB143" i="1" a="1"/>
  <c r="AD203" i="26" a="1"/>
  <c r="BY139" i="1" a="1"/>
  <c r="BT139" i="1" a="1"/>
  <c r="BU140" i="1" a="1"/>
  <c r="CD140" i="1" a="1"/>
  <c r="CD141" i="1" a="1"/>
  <c r="CF141" i="1" a="1"/>
  <c r="CC141" i="1" a="1"/>
  <c r="CE140" i="1" a="1"/>
  <c r="BY141" i="1" a="1"/>
  <c r="CG140" i="1" a="1"/>
  <c r="CD139" i="1" a="1"/>
  <c r="BR141" i="1" a="1"/>
  <c r="CB140" i="1" a="1"/>
  <c r="BQ141" i="1" a="1"/>
  <c r="BX140" i="1" a="1"/>
  <c r="BZ139" i="1" a="1"/>
  <c r="BW139" i="1" a="1"/>
  <c r="BZ140" i="1" a="1"/>
  <c r="CF140" i="1" a="1"/>
  <c r="BQ140" i="1" a="1"/>
  <c r="BY140" i="1" a="1"/>
  <c r="BV141" i="1" a="1"/>
  <c r="BT140" i="1" a="1"/>
  <c r="BM202" i="26" l="1"/>
  <c r="BA202" i="26"/>
  <c r="BE201" i="26"/>
  <c r="AW201" i="26"/>
  <c r="BD200" i="26"/>
  <c r="AG203" i="26"/>
  <c r="AP203" i="26"/>
  <c r="AB203" i="26"/>
  <c r="AF203" i="26"/>
  <c r="AK203" i="26"/>
  <c r="AE203" i="26"/>
  <c r="AJ203" i="26"/>
  <c r="AA203" i="26"/>
  <c r="AO203" i="26"/>
  <c r="AI203" i="26"/>
  <c r="AN203" i="26"/>
  <c r="Z203" i="26"/>
  <c r="AM203" i="26"/>
  <c r="AD203" i="26"/>
  <c r="AQ203" i="26"/>
  <c r="AH203" i="26"/>
  <c r="AC203" i="26"/>
  <c r="AL203" i="26"/>
  <c r="BJ201" i="26"/>
  <c r="BH201" i="26"/>
  <c r="BK201" i="26"/>
  <c r="BC202" i="26"/>
  <c r="BJ202" i="26"/>
  <c r="BL200" i="26"/>
  <c r="BF200" i="26"/>
  <c r="BC201" i="26"/>
  <c r="BH202" i="26"/>
  <c r="BF202" i="26"/>
  <c r="AZ201" i="26"/>
  <c r="AY200" i="26"/>
  <c r="BI201" i="26"/>
  <c r="AY202" i="26"/>
  <c r="AW202" i="26"/>
  <c r="BG200" i="26"/>
  <c r="AX201" i="26"/>
  <c r="BL201" i="26"/>
  <c r="CH203" i="26"/>
  <c r="AS203" i="26"/>
  <c r="CI203" i="26" s="1"/>
  <c r="BI202" i="26"/>
  <c r="AV202" i="26"/>
  <c r="AV200" i="26"/>
  <c r="BM200" i="26"/>
  <c r="BE200" i="26"/>
  <c r="BC200" i="26"/>
  <c r="AW200" i="26"/>
  <c r="BB200" i="26"/>
  <c r="BI200" i="26"/>
  <c r="BJ200" i="26"/>
  <c r="BH200" i="26"/>
  <c r="BA200" i="26"/>
  <c r="AZ200" i="26"/>
  <c r="CP200" i="26"/>
  <c r="BK200" i="26"/>
  <c r="BF201" i="26"/>
  <c r="CQ200" i="26"/>
  <c r="AZ202" i="26"/>
  <c r="BB202" i="26"/>
  <c r="BM201" i="26"/>
  <c r="BD201" i="26"/>
  <c r="AV201" i="26"/>
  <c r="BA201" i="26"/>
  <c r="BG202" i="26"/>
  <c r="BE202" i="26"/>
  <c r="BK202" i="26"/>
  <c r="BB201" i="26"/>
  <c r="BG201" i="26"/>
  <c r="AX200" i="26"/>
  <c r="AY201" i="26"/>
  <c r="W205" i="26"/>
  <c r="AR204" i="26"/>
  <c r="AS204" i="26" s="1"/>
  <c r="BN204" i="26"/>
  <c r="BL202" i="26"/>
  <c r="BD202" i="26"/>
  <c r="AX202" i="26"/>
  <c r="CR139" i="1"/>
  <c r="BT140" i="1"/>
  <c r="BZ140" i="1"/>
  <c r="CD139" i="1"/>
  <c r="CE139" i="1"/>
  <c r="BS139" i="1"/>
  <c r="CA139" i="1"/>
  <c r="CG139" i="1"/>
  <c r="BS140" i="1"/>
  <c r="BZ139" i="1"/>
  <c r="CC139" i="1"/>
  <c r="BV139" i="1"/>
  <c r="CF139" i="1"/>
  <c r="CA140" i="1"/>
  <c r="BQ139" i="1"/>
  <c r="BR139" i="1"/>
  <c r="BX139" i="1"/>
  <c r="BY140" i="1"/>
  <c r="CB140" i="1"/>
  <c r="CF140" i="1"/>
  <c r="CC140" i="1"/>
  <c r="BP139" i="1"/>
  <c r="CB139" i="1"/>
  <c r="BY139" i="1"/>
  <c r="BV141" i="1"/>
  <c r="BQ141" i="1"/>
  <c r="BP140" i="1"/>
  <c r="BR141" i="1"/>
  <c r="BZ141" i="1"/>
  <c r="BR140" i="1"/>
  <c r="BW139" i="1"/>
  <c r="BY141" i="1"/>
  <c r="BQ140" i="1"/>
  <c r="BW141" i="1"/>
  <c r="CF141" i="1"/>
  <c r="BW140" i="1"/>
  <c r="BT141" i="1"/>
  <c r="CE141" i="1"/>
  <c r="CD141" i="1"/>
  <c r="AB143" i="1"/>
  <c r="AF143" i="1"/>
  <c r="AC143" i="1"/>
  <c r="AP143" i="1"/>
  <c r="AH143" i="1"/>
  <c r="AI143" i="1"/>
  <c r="AJ143" i="1"/>
  <c r="AE143" i="1"/>
  <c r="AO143" i="1"/>
  <c r="Z143" i="1"/>
  <c r="AK143" i="1"/>
  <c r="AN143" i="1"/>
  <c r="AL143" i="1"/>
  <c r="AA143" i="1"/>
  <c r="AM143" i="1"/>
  <c r="AQ143" i="1"/>
  <c r="AD143" i="1"/>
  <c r="AG143" i="1"/>
  <c r="CC141" i="1"/>
  <c r="CG141" i="1"/>
  <c r="BV140" i="1"/>
  <c r="BU140" i="1"/>
  <c r="CE140" i="1"/>
  <c r="BU139" i="1"/>
  <c r="BS141" i="1"/>
  <c r="BX141" i="1"/>
  <c r="CD140" i="1"/>
  <c r="CB141" i="1"/>
  <c r="CG140" i="1"/>
  <c r="BP141" i="1"/>
  <c r="CA141" i="1"/>
  <c r="BX140" i="1"/>
  <c r="BT139" i="1"/>
  <c r="BU141" i="1"/>
  <c r="AR143" i="1"/>
  <c r="AS143" i="1" s="1"/>
  <c r="BN143" i="1"/>
  <c r="W144" i="1"/>
  <c r="AS142" i="1"/>
  <c r="CI142" i="1" s="1"/>
  <c r="CH142" i="1"/>
  <c r="AD204" i="26" a="1"/>
  <c r="AO144" i="1" a="1"/>
  <c r="AL144" i="1" a="1"/>
  <c r="AC204" i="26" a="1"/>
  <c r="AF144" i="1" a="1"/>
  <c r="CE201" i="26" a="1"/>
  <c r="BW200" i="26" a="1"/>
  <c r="BY201" i="26" a="1"/>
  <c r="AA144" i="1" a="1"/>
  <c r="BS200" i="26" a="1"/>
  <c r="AL204" i="26" a="1"/>
  <c r="BQ201" i="26" a="1"/>
  <c r="BY202" i="26" a="1"/>
  <c r="BZ201" i="26" a="1"/>
  <c r="BP201" i="26" a="1"/>
  <c r="AP144" i="1" a="1"/>
  <c r="BT202" i="26" a="1"/>
  <c r="BU202" i="26" a="1"/>
  <c r="BV202" i="26" a="1"/>
  <c r="AG204" i="26" a="1"/>
  <c r="CG200" i="26" a="1"/>
  <c r="AN144" i="1" a="1"/>
  <c r="AE204" i="26" a="1"/>
  <c r="CF202" i="26" a="1"/>
  <c r="AG144" i="1" a="1"/>
  <c r="AM144" i="1" a="1"/>
  <c r="BT201" i="26" a="1"/>
  <c r="AQ204" i="26" a="1"/>
  <c r="BS201" i="26" a="1"/>
  <c r="AI144" i="1" a="1"/>
  <c r="AK144" i="1" a="1"/>
  <c r="CA202" i="26" a="1"/>
  <c r="Z204" i="26" a="1"/>
  <c r="CF201" i="26" a="1"/>
  <c r="CF200" i="26" a="1"/>
  <c r="BQ200" i="26" a="1"/>
  <c r="AP204" i="26" a="1"/>
  <c r="CE200" i="26" a="1"/>
  <c r="AC144" i="1" a="1"/>
  <c r="AM204" i="26" a="1"/>
  <c r="AQ144" i="1" a="1"/>
  <c r="CC202" i="26" a="1"/>
  <c r="AB204" i="26" a="1"/>
  <c r="CC200" i="26" a="1"/>
  <c r="AH144" i="1" a="1"/>
  <c r="CG202" i="26" a="1"/>
  <c r="BV200" i="26" a="1"/>
  <c r="Z144" i="1" a="1"/>
  <c r="AJ144" i="1" a="1"/>
  <c r="AE144" i="1" a="1"/>
  <c r="AK204" i="26" a="1"/>
  <c r="AN204" i="26" a="1"/>
  <c r="CB201" i="26" a="1"/>
  <c r="AO204" i="26" a="1"/>
  <c r="AI204" i="26" a="1"/>
  <c r="AB144" i="1" a="1"/>
  <c r="AF204" i="26" a="1"/>
  <c r="BW202" i="26" a="1"/>
  <c r="AA204" i="26" a="1"/>
  <c r="CD202" i="26" a="1"/>
  <c r="BQ202" i="26" a="1"/>
  <c r="AH204" i="26" a="1"/>
  <c r="AJ204" i="26" a="1"/>
  <c r="BS202" i="26" a="1"/>
  <c r="BU201" i="26" a="1"/>
  <c r="AD144" i="1" a="1"/>
  <c r="BZ202" i="26" a="1"/>
  <c r="BP202" i="26" a="1"/>
  <c r="BX200" i="26" a="1"/>
  <c r="CA200" i="26" a="1"/>
  <c r="CD201" i="26" a="1"/>
  <c r="BT200" i="26" a="1"/>
  <c r="CC201" i="26" a="1"/>
  <c r="BZ200" i="26" a="1"/>
  <c r="CB200" i="26" a="1"/>
  <c r="BX202" i="26" a="1"/>
  <c r="BU200" i="26" a="1"/>
  <c r="CA201" i="26" a="1"/>
  <c r="BR201" i="26" a="1"/>
  <c r="BX201" i="26" a="1"/>
  <c r="CD200" i="26" a="1"/>
  <c r="CE202" i="26" a="1"/>
  <c r="BP200" i="26" a="1"/>
  <c r="BV201" i="26" a="1"/>
  <c r="BW201" i="26" a="1"/>
  <c r="CG201" i="26" a="1"/>
  <c r="BR202" i="26" a="1"/>
  <c r="CB202" i="26" a="1"/>
  <c r="BY200" i="26" a="1"/>
  <c r="BR200" i="26" a="1"/>
  <c r="CR200" i="26" l="1"/>
  <c r="CG202" i="26"/>
  <c r="BU202" i="26"/>
  <c r="BX200" i="26"/>
  <c r="BQ201" i="26"/>
  <c r="BY201" i="26"/>
  <c r="AA204" i="26"/>
  <c r="AJ204" i="26"/>
  <c r="Z204" i="26"/>
  <c r="BV201" i="26"/>
  <c r="BV202" i="26"/>
  <c r="CB200" i="26"/>
  <c r="BP200" i="26"/>
  <c r="BR201" i="26"/>
  <c r="CB202" i="26"/>
  <c r="CD201" i="26"/>
  <c r="AE204" i="26"/>
  <c r="AN204" i="26"/>
  <c r="AD204" i="26"/>
  <c r="CE202" i="26"/>
  <c r="BT202" i="26"/>
  <c r="CD200" i="26"/>
  <c r="BP202" i="26"/>
  <c r="CA200" i="26"/>
  <c r="BW201" i="26"/>
  <c r="BY202" i="26"/>
  <c r="CC200" i="26"/>
  <c r="CC202" i="26"/>
  <c r="BQ202" i="26"/>
  <c r="BZ200" i="26"/>
  <c r="AH204" i="26"/>
  <c r="AI204" i="26"/>
  <c r="AC204" i="26"/>
  <c r="AL204" i="26"/>
  <c r="CA202" i="26"/>
  <c r="BZ201" i="26"/>
  <c r="BV200" i="26"/>
  <c r="BS202" i="26"/>
  <c r="CF200" i="26"/>
  <c r="AM204" i="26"/>
  <c r="AG204" i="26"/>
  <c r="AP204" i="26"/>
  <c r="BU201" i="26"/>
  <c r="CE200" i="26"/>
  <c r="BQ200" i="26"/>
  <c r="CC201" i="26"/>
  <c r="CD202" i="26"/>
  <c r="BR202" i="26"/>
  <c r="AQ204" i="26"/>
  <c r="AK204" i="26"/>
  <c r="BS201" i="26"/>
  <c r="BP201" i="26"/>
  <c r="BW200" i="26"/>
  <c r="BS200" i="26"/>
  <c r="BW202" i="26"/>
  <c r="BX202" i="26"/>
  <c r="AB204" i="26"/>
  <c r="AO204" i="26"/>
  <c r="BR200" i="26"/>
  <c r="BX201" i="26"/>
  <c r="BT200" i="26"/>
  <c r="BY200" i="26"/>
  <c r="BT201" i="26"/>
  <c r="CE201" i="26"/>
  <c r="CF202" i="26"/>
  <c r="AF204" i="26"/>
  <c r="CA201" i="26"/>
  <c r="CG201" i="26"/>
  <c r="BU200" i="26"/>
  <c r="CG200" i="26"/>
  <c r="CF201" i="26"/>
  <c r="BZ202" i="26"/>
  <c r="CB201" i="26"/>
  <c r="CO203" i="26"/>
  <c r="AR205" i="26"/>
  <c r="AS205" i="26" s="1"/>
  <c r="BN205" i="26"/>
  <c r="W206" i="26"/>
  <c r="CL139" i="1"/>
  <c r="CM139" i="1" s="1"/>
  <c r="AK144" i="1"/>
  <c r="AF144" i="1"/>
  <c r="AD144" i="1"/>
  <c r="AB144" i="1"/>
  <c r="AO144" i="1"/>
  <c r="AG144" i="1"/>
  <c r="AM144" i="1"/>
  <c r="AJ144" i="1"/>
  <c r="AN144" i="1"/>
  <c r="AA144" i="1"/>
  <c r="AQ144" i="1"/>
  <c r="AE144" i="1"/>
  <c r="AP144" i="1"/>
  <c r="AI144" i="1"/>
  <c r="Z144" i="1"/>
  <c r="AC144" i="1"/>
  <c r="AL144" i="1"/>
  <c r="AH144" i="1"/>
  <c r="AR144" i="1"/>
  <c r="AS144" i="1" s="1"/>
  <c r="BN144" i="1"/>
  <c r="W145" i="1"/>
  <c r="CO142" i="1"/>
  <c r="AH205" i="26" a="1"/>
  <c r="AE205" i="26" a="1"/>
  <c r="AC145" i="1" a="1"/>
  <c r="AP205" i="26" a="1"/>
  <c r="AP145" i="1" a="1"/>
  <c r="AA145" i="1" a="1"/>
  <c r="AK145" i="1" a="1"/>
  <c r="AM205" i="26" a="1"/>
  <c r="AH145" i="1" a="1"/>
  <c r="AG205" i="26" a="1"/>
  <c r="AE145" i="1" a="1"/>
  <c r="AL205" i="26" a="1"/>
  <c r="AN145" i="1" a="1"/>
  <c r="AQ145" i="1" a="1"/>
  <c r="AK205" i="26" a="1"/>
  <c r="AD145" i="1" a="1"/>
  <c r="AQ205" i="26" a="1"/>
  <c r="AD205" i="26" a="1"/>
  <c r="Z145" i="1" a="1"/>
  <c r="AN205" i="26" a="1"/>
  <c r="AB205" i="26" a="1"/>
  <c r="AG145" i="1" a="1"/>
  <c r="AJ145" i="1" a="1"/>
  <c r="AI145" i="1" a="1"/>
  <c r="Z205" i="26" a="1"/>
  <c r="AF145" i="1" a="1"/>
  <c r="AL145" i="1" a="1"/>
  <c r="AO145" i="1" a="1"/>
  <c r="AB145" i="1" a="1"/>
  <c r="AM145" i="1" a="1"/>
  <c r="AA205" i="26" a="1"/>
  <c r="AO205" i="26" a="1"/>
  <c r="AI205" i="26" a="1"/>
  <c r="AC205" i="26" a="1"/>
  <c r="AF205" i="26" a="1"/>
  <c r="AJ205" i="26" a="1"/>
  <c r="AE205" i="26" l="1"/>
  <c r="AL205" i="26"/>
  <c r="AK205" i="26"/>
  <c r="AP205" i="26"/>
  <c r="AB205" i="26"/>
  <c r="AO205" i="26"/>
  <c r="AF205" i="26"/>
  <c r="AA205" i="26"/>
  <c r="AJ205" i="26"/>
  <c r="AN205" i="26"/>
  <c r="AI205" i="26"/>
  <c r="AD205" i="26"/>
  <c r="AM205" i="26"/>
  <c r="AC205" i="26"/>
  <c r="Z205" i="26"/>
  <c r="AH205" i="26"/>
  <c r="AQ205" i="26"/>
  <c r="AG205" i="26"/>
  <c r="CL200" i="26"/>
  <c r="CM200" i="26" s="1"/>
  <c r="AR206" i="26"/>
  <c r="W207" i="26"/>
  <c r="BN206" i="26"/>
  <c r="CP142" i="1"/>
  <c r="BF142" i="1"/>
  <c r="BC142" i="1"/>
  <c r="BB143" i="1"/>
  <c r="AY144" i="1"/>
  <c r="BH142" i="1"/>
  <c r="BE143" i="1"/>
  <c r="BG142" i="1"/>
  <c r="BG143" i="1"/>
  <c r="AY143" i="1"/>
  <c r="AV142" i="1"/>
  <c r="BH143" i="1"/>
  <c r="BJ143" i="1"/>
  <c r="BF143" i="1"/>
  <c r="BM142" i="1"/>
  <c r="BI143" i="1"/>
  <c r="AW143" i="1"/>
  <c r="BK143" i="1"/>
  <c r="AV143" i="1"/>
  <c r="AY142" i="1"/>
  <c r="BM143" i="1"/>
  <c r="BC143" i="1"/>
  <c r="BL143" i="1"/>
  <c r="AB145" i="1"/>
  <c r="AN145" i="1"/>
  <c r="AI145" i="1"/>
  <c r="AM145" i="1"/>
  <c r="AA145" i="1"/>
  <c r="AC145" i="1"/>
  <c r="AL145" i="1"/>
  <c r="AH145" i="1"/>
  <c r="AF145" i="1"/>
  <c r="AD145" i="1"/>
  <c r="AP145" i="1"/>
  <c r="AQ145" i="1"/>
  <c r="AO145" i="1"/>
  <c r="AJ145" i="1"/>
  <c r="AE145" i="1"/>
  <c r="AK145" i="1"/>
  <c r="AG145" i="1"/>
  <c r="Z145" i="1"/>
  <c r="BF144" i="1"/>
  <c r="AV144" i="1"/>
  <c r="BL142" i="1"/>
  <c r="BJ142" i="1"/>
  <c r="BB142" i="1"/>
  <c r="AZ142" i="1"/>
  <c r="BD142" i="1"/>
  <c r="AW142" i="1"/>
  <c r="BI144" i="1"/>
  <c r="BE144" i="1"/>
  <c r="BC144" i="1"/>
  <c r="BA143" i="1"/>
  <c r="BL144" i="1"/>
  <c r="BK144" i="1"/>
  <c r="AX143" i="1"/>
  <c r="BA144" i="1"/>
  <c r="AX144" i="1"/>
  <c r="BA142" i="1"/>
  <c r="BN145" i="1"/>
  <c r="AR145" i="1"/>
  <c r="W146" i="1"/>
  <c r="AZ143" i="1"/>
  <c r="BM144" i="1"/>
  <c r="AZ144" i="1"/>
  <c r="CQ142" i="1"/>
  <c r="BK142" i="1"/>
  <c r="BD144" i="1"/>
  <c r="AW144" i="1"/>
  <c r="BB144" i="1"/>
  <c r="AX142" i="1"/>
  <c r="BE142" i="1"/>
  <c r="BI142" i="1"/>
  <c r="BD143" i="1"/>
  <c r="BH144" i="1"/>
  <c r="BJ144" i="1"/>
  <c r="BG144" i="1"/>
  <c r="BW142" i="1" a="1"/>
  <c r="BV144" i="1" a="1"/>
  <c r="CD144" i="1" a="1"/>
  <c r="AP146" i="1" a="1"/>
  <c r="AJ146" i="1" a="1"/>
  <c r="AF146" i="1" a="1"/>
  <c r="CB144" i="1" a="1"/>
  <c r="CF144" i="1" a="1"/>
  <c r="BX144" i="1" a="1"/>
  <c r="AK206" i="26" a="1"/>
  <c r="CA144" i="1" a="1"/>
  <c r="AD146" i="1" a="1"/>
  <c r="AH206" i="26" a="1"/>
  <c r="AL146" i="1" a="1"/>
  <c r="AI206" i="26" a="1"/>
  <c r="AE206" i="26" a="1"/>
  <c r="AC206" i="26" a="1"/>
  <c r="BU143" i="1" a="1"/>
  <c r="AI146" i="1" a="1"/>
  <c r="AM206" i="26" a="1"/>
  <c r="AF206" i="26" a="1"/>
  <c r="AC146" i="1" a="1"/>
  <c r="BQ144" i="1" a="1"/>
  <c r="BU142" i="1" a="1"/>
  <c r="AJ206" i="26" a="1"/>
  <c r="BP142" i="1" a="1"/>
  <c r="CF142" i="1" a="1"/>
  <c r="BY144" i="1" a="1"/>
  <c r="BR143" i="1" a="1"/>
  <c r="CE144" i="1" a="1"/>
  <c r="AH146" i="1" a="1"/>
  <c r="Z206" i="26" a="1"/>
  <c r="CE142" i="1" a="1"/>
  <c r="AL206" i="26" a="1"/>
  <c r="CB143" i="1" a="1"/>
  <c r="BS142" i="1" a="1"/>
  <c r="BV143" i="1" a="1"/>
  <c r="BS144" i="1" a="1"/>
  <c r="AG146" i="1" a="1"/>
  <c r="BP143" i="1" a="1"/>
  <c r="AG206" i="26" a="1"/>
  <c r="CB142" i="1" a="1"/>
  <c r="BW144" i="1" a="1"/>
  <c r="AQ146" i="1" a="1"/>
  <c r="CC143" i="1" a="1"/>
  <c r="BT142" i="1" a="1"/>
  <c r="CD143" i="1" a="1"/>
  <c r="AB146" i="1" a="1"/>
  <c r="AK146" i="1" a="1"/>
  <c r="BZ143" i="1" a="1"/>
  <c r="BR144" i="1" a="1"/>
  <c r="AE146" i="1" a="1"/>
  <c r="CC144" i="1" a="1"/>
  <c r="CA142" i="1" a="1"/>
  <c r="BV142" i="1" a="1"/>
  <c r="BW143" i="1" a="1"/>
  <c r="AD206" i="26" a="1"/>
  <c r="AN146" i="1" a="1"/>
  <c r="AO206" i="26" a="1"/>
  <c r="BP144" i="1" a="1"/>
  <c r="AP206" i="26" a="1"/>
  <c r="AO146" i="1" a="1"/>
  <c r="AA206" i="26" a="1"/>
  <c r="BT143" i="1" a="1"/>
  <c r="Z146" i="1" a="1"/>
  <c r="CD142" i="1" a="1"/>
  <c r="AM146" i="1" a="1"/>
  <c r="BX142" i="1" a="1"/>
  <c r="AB206" i="26" a="1"/>
  <c r="AA146" i="1" a="1"/>
  <c r="CG143" i="1" a="1"/>
  <c r="AN206" i="26" a="1"/>
  <c r="AQ206" i="26" a="1"/>
  <c r="CG142" i="1" a="1"/>
  <c r="CF143" i="1" a="1"/>
  <c r="CG144" i="1" a="1"/>
  <c r="CA143" i="1" a="1"/>
  <c r="BQ142" i="1" a="1"/>
  <c r="CC142" i="1" a="1"/>
  <c r="CE143" i="1" a="1"/>
  <c r="BR142" i="1" a="1"/>
  <c r="BT144" i="1" a="1"/>
  <c r="BS143" i="1" a="1"/>
  <c r="BZ144" i="1" a="1"/>
  <c r="BY143" i="1" a="1"/>
  <c r="BY142" i="1" a="1"/>
  <c r="BQ143" i="1" a="1"/>
  <c r="BU144" i="1" a="1"/>
  <c r="BZ142" i="1" a="1"/>
  <c r="BX143" i="1" a="1"/>
  <c r="BI204" i="26" l="1"/>
  <c r="CP203" i="26"/>
  <c r="BB204" i="26"/>
  <c r="BF204" i="26"/>
  <c r="BC204" i="26"/>
  <c r="BH203" i="26"/>
  <c r="AX204" i="26"/>
  <c r="AZ204" i="26"/>
  <c r="BG203" i="26"/>
  <c r="BJ204" i="26"/>
  <c r="BI203" i="26"/>
  <c r="BD205" i="26"/>
  <c r="AW204" i="26"/>
  <c r="BL203" i="26"/>
  <c r="BH204" i="26"/>
  <c r="BD204" i="26"/>
  <c r="AV204" i="26"/>
  <c r="BL204" i="26"/>
  <c r="AV203" i="26"/>
  <c r="BA204" i="26"/>
  <c r="BG204" i="26"/>
  <c r="BE203" i="26"/>
  <c r="AY204" i="26"/>
  <c r="BK204" i="26"/>
  <c r="BE204" i="26"/>
  <c r="BM204" i="26"/>
  <c r="AO206" i="26"/>
  <c r="AI206" i="26"/>
  <c r="AN206" i="26"/>
  <c r="Z206" i="26"/>
  <c r="AM206" i="26"/>
  <c r="AD206" i="26"/>
  <c r="AQ206" i="26"/>
  <c r="AH206" i="26"/>
  <c r="AL206" i="26"/>
  <c r="AC206" i="26"/>
  <c r="AP206" i="26"/>
  <c r="AB206" i="26"/>
  <c r="AG206" i="26"/>
  <c r="AA206" i="26"/>
  <c r="AF206" i="26"/>
  <c r="AK206" i="26"/>
  <c r="AE206" i="26"/>
  <c r="AJ206" i="26"/>
  <c r="AW205" i="26"/>
  <c r="AS206" i="26"/>
  <c r="CI206" i="26" s="1"/>
  <c r="CH206" i="26"/>
  <c r="AV205" i="26"/>
  <c r="BB203" i="26"/>
  <c r="CQ203" i="26"/>
  <c r="AZ203" i="26"/>
  <c r="BF203" i="26"/>
  <c r="BM203" i="26"/>
  <c r="BK203" i="26"/>
  <c r="AW203" i="26"/>
  <c r="BD203" i="26"/>
  <c r="BC203" i="26"/>
  <c r="BA203" i="26"/>
  <c r="BJ203" i="26"/>
  <c r="BB205" i="26"/>
  <c r="AY205" i="26"/>
  <c r="BK205" i="26"/>
  <c r="AY203" i="26"/>
  <c r="BI205" i="26"/>
  <c r="AX205" i="26"/>
  <c r="W208" i="26"/>
  <c r="AR207" i="26"/>
  <c r="AS207" i="26" s="1"/>
  <c r="BN207" i="26"/>
  <c r="AX203" i="26"/>
  <c r="AZ205" i="26"/>
  <c r="BL205" i="26"/>
  <c r="BE205" i="26"/>
  <c r="BG205" i="26"/>
  <c r="BC205" i="26"/>
  <c r="BJ205" i="26"/>
  <c r="BH205" i="26"/>
  <c r="BM205" i="26"/>
  <c r="BF205" i="26"/>
  <c r="BA205" i="26"/>
  <c r="CR142" i="1"/>
  <c r="BZ142" i="1"/>
  <c r="BW142" i="1"/>
  <c r="BV143" i="1"/>
  <c r="BS144" i="1"/>
  <c r="CA142" i="1"/>
  <c r="BY143" i="1"/>
  <c r="CB142" i="1"/>
  <c r="CD143" i="1"/>
  <c r="CB143" i="1"/>
  <c r="BP142" i="1"/>
  <c r="BS143" i="1"/>
  <c r="CA143" i="1"/>
  <c r="CG143" i="1"/>
  <c r="BS142" i="1"/>
  <c r="BP143" i="1"/>
  <c r="CE143" i="1"/>
  <c r="BQ143" i="1"/>
  <c r="CC143" i="1"/>
  <c r="CF143" i="1"/>
  <c r="CG142" i="1"/>
  <c r="BW143" i="1"/>
  <c r="BZ143" i="1"/>
  <c r="BT144" i="1"/>
  <c r="BU144" i="1"/>
  <c r="BQ142" i="1"/>
  <c r="BY142" i="1"/>
  <c r="BR143" i="1"/>
  <c r="BX142" i="1"/>
  <c r="BR142" i="1"/>
  <c r="CE144" i="1"/>
  <c r="BT142" i="1"/>
  <c r="BT143" i="1"/>
  <c r="BV144" i="1"/>
  <c r="AO146" i="1"/>
  <c r="AE146" i="1"/>
  <c r="AP146" i="1"/>
  <c r="AC146" i="1"/>
  <c r="AF146" i="1"/>
  <c r="AD146" i="1"/>
  <c r="AI146" i="1"/>
  <c r="AN146" i="1"/>
  <c r="AH146" i="1"/>
  <c r="AL146" i="1"/>
  <c r="AA146" i="1"/>
  <c r="Z146" i="1"/>
  <c r="AQ146" i="1"/>
  <c r="AJ146" i="1"/>
  <c r="AM146" i="1"/>
  <c r="AK146" i="1"/>
  <c r="AG146" i="1"/>
  <c r="AB146" i="1"/>
  <c r="CF144" i="1"/>
  <c r="BV142" i="1"/>
  <c r="CC142" i="1"/>
  <c r="CA144" i="1"/>
  <c r="BQ144" i="1"/>
  <c r="BU143" i="1"/>
  <c r="CD142" i="1"/>
  <c r="CG144" i="1"/>
  <c r="CD144" i="1"/>
  <c r="BX144" i="1"/>
  <c r="BW144" i="1"/>
  <c r="CF142" i="1"/>
  <c r="BX143" i="1"/>
  <c r="CB144" i="1"/>
  <c r="CE142" i="1"/>
  <c r="BU142" i="1"/>
  <c r="BY144" i="1"/>
  <c r="BP144" i="1"/>
  <c r="BR144" i="1"/>
  <c r="CC144" i="1"/>
  <c r="BZ144" i="1"/>
  <c r="BN146" i="1"/>
  <c r="AR146" i="1"/>
  <c r="AS146" i="1" s="1"/>
  <c r="W147" i="1"/>
  <c r="AS145" i="1"/>
  <c r="CI145" i="1" s="1"/>
  <c r="CH145" i="1"/>
  <c r="CC203" i="26" a="1"/>
  <c r="CG203" i="26" a="1"/>
  <c r="BW204" i="26" a="1"/>
  <c r="AC207" i="26" a="1"/>
  <c r="AL147" i="1" a="1"/>
  <c r="AF147" i="1" a="1"/>
  <c r="BZ204" i="26" a="1"/>
  <c r="BV203" i="26" a="1"/>
  <c r="BT203" i="26" a="1"/>
  <c r="BR205" i="26" a="1"/>
  <c r="BQ205" i="26" a="1"/>
  <c r="AN207" i="26" a="1"/>
  <c r="AG207" i="26" a="1"/>
  <c r="AA207" i="26" a="1"/>
  <c r="AA147" i="1" a="1"/>
  <c r="AM207" i="26" a="1"/>
  <c r="CD205" i="26" a="1"/>
  <c r="AE207" i="26" a="1"/>
  <c r="CF204" i="26" a="1"/>
  <c r="BY204" i="26" a="1"/>
  <c r="AP147" i="1" a="1"/>
  <c r="BS205" i="26" a="1"/>
  <c r="CF203" i="26" a="1"/>
  <c r="CE205" i="26" a="1"/>
  <c r="BV204" i="26" a="1"/>
  <c r="BX204" i="26" a="1"/>
  <c r="AC147" i="1" a="1"/>
  <c r="CG204" i="26" a="1"/>
  <c r="AO147" i="1" a="1"/>
  <c r="BW203" i="26" a="1"/>
  <c r="CC204" i="26" a="1"/>
  <c r="BR203" i="26" a="1"/>
  <c r="AQ147" i="1" a="1"/>
  <c r="CD203" i="26" a="1"/>
  <c r="BP203" i="26" a="1"/>
  <c r="CA204" i="26" a="1"/>
  <c r="Z147" i="1" a="1"/>
  <c r="AH147" i="1" a="1"/>
  <c r="AJ207" i="26" a="1"/>
  <c r="BQ204" i="26" a="1"/>
  <c r="CE203" i="26" a="1"/>
  <c r="AL207" i="26" a="1"/>
  <c r="BY203" i="26" a="1"/>
  <c r="Z207" i="26" a="1"/>
  <c r="CA203" i="26" a="1"/>
  <c r="CB205" i="26" a="1"/>
  <c r="AI207" i="26" a="1"/>
  <c r="AJ147" i="1" a="1"/>
  <c r="BX205" i="26" a="1"/>
  <c r="BV205" i="26" a="1"/>
  <c r="AQ207" i="26" a="1"/>
  <c r="AN147" i="1" a="1"/>
  <c r="AO207" i="26" a="1"/>
  <c r="CG205" i="26" a="1"/>
  <c r="BU205" i="26" a="1"/>
  <c r="BZ203" i="26" a="1"/>
  <c r="AB207" i="26" a="1"/>
  <c r="BU203" i="26" a="1"/>
  <c r="AH207" i="26" a="1"/>
  <c r="AF207" i="26" a="1"/>
  <c r="AB147" i="1" a="1"/>
  <c r="AP207" i="26" a="1"/>
  <c r="AD207" i="26" a="1"/>
  <c r="CD204" i="26" a="1"/>
  <c r="CA205" i="26" a="1"/>
  <c r="AM147" i="1" a="1"/>
  <c r="AE147" i="1" a="1"/>
  <c r="AK147" i="1" a="1"/>
  <c r="AD147" i="1" a="1"/>
  <c r="BP204" i="26" a="1"/>
  <c r="AI147" i="1" a="1"/>
  <c r="BU204" i="26" a="1"/>
  <c r="AK207" i="26" a="1"/>
  <c r="AG147" i="1" a="1"/>
  <c r="BW205" i="26" a="1"/>
  <c r="CB203" i="26" a="1"/>
  <c r="CB204" i="26" a="1"/>
  <c r="BS204" i="26" a="1"/>
  <c r="BQ203" i="26" a="1"/>
  <c r="BS203" i="26" a="1"/>
  <c r="BT204" i="26" a="1"/>
  <c r="CC205" i="26" a="1"/>
  <c r="BT205" i="26" a="1"/>
  <c r="BY205" i="26" a="1"/>
  <c r="CE204" i="26" a="1"/>
  <c r="BR204" i="26" a="1"/>
  <c r="CF205" i="26" a="1"/>
  <c r="BX203" i="26" a="1"/>
  <c r="BZ205" i="26" a="1"/>
  <c r="BP205" i="26" a="1"/>
  <c r="CR203" i="26" l="1"/>
  <c r="CC204" i="26"/>
  <c r="BV204" i="26"/>
  <c r="BZ204" i="26"/>
  <c r="BT204" i="26"/>
  <c r="BR204" i="26"/>
  <c r="CB203" i="26"/>
  <c r="BW204" i="26"/>
  <c r="CE204" i="26"/>
  <c r="BX204" i="26"/>
  <c r="BY204" i="26"/>
  <c r="BS204" i="26"/>
  <c r="CB204" i="26"/>
  <c r="BP204" i="26"/>
  <c r="BY203" i="26"/>
  <c r="CF203" i="26"/>
  <c r="CA204" i="26"/>
  <c r="BQ204" i="26"/>
  <c r="BX205" i="26"/>
  <c r="BP203" i="26"/>
  <c r="CC203" i="26"/>
  <c r="BU204" i="26"/>
  <c r="CG204" i="26"/>
  <c r="CF204" i="26"/>
  <c r="CD204" i="26"/>
  <c r="CA203" i="26"/>
  <c r="BR203" i="26"/>
  <c r="AF207" i="26"/>
  <c r="BS203" i="26"/>
  <c r="BQ203" i="26"/>
  <c r="CG205" i="26"/>
  <c r="CB205" i="26"/>
  <c r="AA207" i="26"/>
  <c r="AJ207" i="26"/>
  <c r="Z207" i="26"/>
  <c r="CE205" i="26"/>
  <c r="CE203" i="26"/>
  <c r="CD205" i="26"/>
  <c r="AE207" i="26"/>
  <c r="AN207" i="26"/>
  <c r="AD207" i="26"/>
  <c r="BS205" i="26"/>
  <c r="CG203" i="26"/>
  <c r="BW205" i="26"/>
  <c r="AI207" i="26"/>
  <c r="AH207" i="26"/>
  <c r="BV205" i="26"/>
  <c r="BZ203" i="26"/>
  <c r="CA205" i="26"/>
  <c r="AM207" i="26"/>
  <c r="AC207" i="26"/>
  <c r="AL207" i="26"/>
  <c r="CD203" i="26"/>
  <c r="BT203" i="26"/>
  <c r="BQ205" i="26"/>
  <c r="BY205" i="26"/>
  <c r="AQ207" i="26"/>
  <c r="AG207" i="26"/>
  <c r="AP207" i="26"/>
  <c r="BU203" i="26"/>
  <c r="BU205" i="26"/>
  <c r="CF205" i="26"/>
  <c r="AK207" i="26"/>
  <c r="BR205" i="26"/>
  <c r="BW203" i="26"/>
  <c r="BV203" i="26"/>
  <c r="BZ205" i="26"/>
  <c r="BT205" i="26"/>
  <c r="AB207" i="26"/>
  <c r="AO207" i="26"/>
  <c r="CC205" i="26"/>
  <c r="BX203" i="26"/>
  <c r="BP205" i="26"/>
  <c r="W209" i="26"/>
  <c r="AR208" i="26"/>
  <c r="AS208" i="26" s="1"/>
  <c r="BN208" i="26"/>
  <c r="CO206" i="26"/>
  <c r="CL142" i="1"/>
  <c r="CM142" i="1" s="1"/>
  <c r="AH147" i="1"/>
  <c r="AJ147" i="1"/>
  <c r="AO147" i="1"/>
  <c r="AD147" i="1"/>
  <c r="AB147" i="1"/>
  <c r="AM147" i="1"/>
  <c r="AF147" i="1"/>
  <c r="AP147" i="1"/>
  <c r="AG147" i="1"/>
  <c r="AK147" i="1"/>
  <c r="AC147" i="1"/>
  <c r="AI147" i="1"/>
  <c r="AN147" i="1"/>
  <c r="AQ147" i="1"/>
  <c r="AA147" i="1"/>
  <c r="Z147" i="1"/>
  <c r="AE147" i="1"/>
  <c r="AL147" i="1"/>
  <c r="BN147" i="1"/>
  <c r="AR147" i="1"/>
  <c r="AS147" i="1" s="1"/>
  <c r="W148" i="1"/>
  <c r="CO145" i="1"/>
  <c r="AL208" i="26" a="1"/>
  <c r="AQ208" i="26" a="1"/>
  <c r="AN148" i="1" a="1"/>
  <c r="AL148" i="1" a="1"/>
  <c r="AB208" i="26" a="1"/>
  <c r="AG148" i="1" a="1"/>
  <c r="AD148" i="1" a="1"/>
  <c r="AQ148" i="1" a="1"/>
  <c r="AD208" i="26" a="1"/>
  <c r="AF148" i="1" a="1"/>
  <c r="AA208" i="26" a="1"/>
  <c r="AK208" i="26" a="1"/>
  <c r="AC148" i="1" a="1"/>
  <c r="Z148" i="1" a="1"/>
  <c r="AJ208" i="26" a="1"/>
  <c r="AP148" i="1" a="1"/>
  <c r="AH148" i="1" a="1"/>
  <c r="AF208" i="26" a="1"/>
  <c r="AP208" i="26" a="1"/>
  <c r="AO208" i="26" a="1"/>
  <c r="AE148" i="1" a="1"/>
  <c r="AK148" i="1" a="1"/>
  <c r="Z208" i="26" a="1"/>
  <c r="AO148" i="1" a="1"/>
  <c r="AJ148" i="1" a="1"/>
  <c r="AG208" i="26" a="1"/>
  <c r="AE208" i="26" a="1"/>
  <c r="AH208" i="26" a="1"/>
  <c r="AB148" i="1" a="1"/>
  <c r="AM148" i="1" a="1"/>
  <c r="AI208" i="26" a="1"/>
  <c r="AC208" i="26" a="1"/>
  <c r="AA148" i="1" a="1"/>
  <c r="AM208" i="26" a="1"/>
  <c r="AI148" i="1" a="1"/>
  <c r="AN208" i="26" a="1"/>
  <c r="CL203" i="26" l="1"/>
  <c r="CM203" i="26" s="1"/>
  <c r="AM208" i="26"/>
  <c r="AG208" i="26"/>
  <c r="AQ208" i="26"/>
  <c r="AK208" i="26"/>
  <c r="AB208" i="26"/>
  <c r="AO208" i="26"/>
  <c r="AF208" i="26"/>
  <c r="Z208" i="26"/>
  <c r="AA208" i="26"/>
  <c r="AJ208" i="26"/>
  <c r="AD208" i="26"/>
  <c r="AE208" i="26"/>
  <c r="AN208" i="26"/>
  <c r="AH208" i="26"/>
  <c r="AL208" i="26"/>
  <c r="AI208" i="26"/>
  <c r="AC208" i="26"/>
  <c r="AP208" i="26"/>
  <c r="AR209" i="26"/>
  <c r="W210" i="26"/>
  <c r="BN209" i="26"/>
  <c r="BK146" i="1"/>
  <c r="AZ145" i="1"/>
  <c r="BH145" i="1"/>
  <c r="BD145" i="1"/>
  <c r="BJ145" i="1"/>
  <c r="BD146" i="1"/>
  <c r="BE146" i="1"/>
  <c r="BK145" i="1"/>
  <c r="BL145" i="1"/>
  <c r="AX146" i="1"/>
  <c r="BH146" i="1"/>
  <c r="BB145" i="1"/>
  <c r="BC146" i="1"/>
  <c r="BL146" i="1"/>
  <c r="BI146" i="1"/>
  <c r="AY145" i="1"/>
  <c r="BF146" i="1"/>
  <c r="AV145" i="1"/>
  <c r="AW146" i="1"/>
  <c r="AZ146" i="1"/>
  <c r="AD148" i="1"/>
  <c r="AL148" i="1"/>
  <c r="AB148" i="1"/>
  <c r="AM148" i="1"/>
  <c r="AP148" i="1"/>
  <c r="AG148" i="1"/>
  <c r="AO148" i="1"/>
  <c r="AA148" i="1"/>
  <c r="AN148" i="1"/>
  <c r="AC148" i="1"/>
  <c r="AK148" i="1"/>
  <c r="AQ148" i="1"/>
  <c r="Z148" i="1"/>
  <c r="AI148" i="1"/>
  <c r="AH148" i="1"/>
  <c r="AE148" i="1"/>
  <c r="AF148" i="1"/>
  <c r="AJ148" i="1"/>
  <c r="AV147" i="1"/>
  <c r="CP145" i="1"/>
  <c r="CQ145" i="1"/>
  <c r="BI145" i="1"/>
  <c r="AX145" i="1"/>
  <c r="BM145" i="1"/>
  <c r="BG145" i="1"/>
  <c r="BL147" i="1"/>
  <c r="AW147" i="1"/>
  <c r="BB147" i="1"/>
  <c r="BM147" i="1"/>
  <c r="BI147" i="1"/>
  <c r="AY146" i="1"/>
  <c r="BJ147" i="1"/>
  <c r="AX147" i="1"/>
  <c r="BB146" i="1"/>
  <c r="BE147" i="1"/>
  <c r="AZ147" i="1"/>
  <c r="BC145" i="1"/>
  <c r="BE145" i="1"/>
  <c r="BM146" i="1"/>
  <c r="AY147" i="1"/>
  <c r="BK147" i="1"/>
  <c r="BF145" i="1"/>
  <c r="AV146" i="1"/>
  <c r="AW145" i="1"/>
  <c r="BH147" i="1"/>
  <c r="BG147" i="1"/>
  <c r="BF147" i="1"/>
  <c r="BA145" i="1"/>
  <c r="BG146" i="1"/>
  <c r="BN148" i="1"/>
  <c r="AR148" i="1"/>
  <c r="W149" i="1"/>
  <c r="BJ146" i="1"/>
  <c r="BA146" i="1"/>
  <c r="BA147" i="1"/>
  <c r="BC147" i="1"/>
  <c r="BD147" i="1"/>
  <c r="BP146" i="1" a="1"/>
  <c r="AF209" i="26" a="1"/>
  <c r="AL149" i="1" a="1"/>
  <c r="AQ149" i="1" a="1"/>
  <c r="AD149" i="1" a="1"/>
  <c r="AO149" i="1" a="1"/>
  <c r="AF149" i="1" a="1"/>
  <c r="AH149" i="1" a="1"/>
  <c r="CC146" i="1" a="1"/>
  <c r="BY147" i="1" a="1"/>
  <c r="BY146" i="1" a="1"/>
  <c r="AJ209" i="26" a="1"/>
  <c r="AD209" i="26" a="1"/>
  <c r="AJ149" i="1" a="1"/>
  <c r="AI209" i="26" a="1"/>
  <c r="AE209" i="26" a="1"/>
  <c r="AE149" i="1" a="1"/>
  <c r="AP149" i="1" a="1"/>
  <c r="AM149" i="1" a="1"/>
  <c r="BU147" i="1" a="1"/>
  <c r="BR147" i="1" a="1"/>
  <c r="CA146" i="1" a="1"/>
  <c r="BX147" i="1" a="1"/>
  <c r="AK149" i="1" a="1"/>
  <c r="Z209" i="26" a="1"/>
  <c r="AP209" i="26" a="1"/>
  <c r="AO209" i="26" a="1"/>
  <c r="BZ146" i="1" a="1"/>
  <c r="BV145" i="1" a="1"/>
  <c r="AQ209" i="26" a="1"/>
  <c r="CD147" i="1" a="1"/>
  <c r="CF146" i="1" a="1"/>
  <c r="AN209" i="26" a="1"/>
  <c r="CB145" i="1" a="1"/>
  <c r="AC209" i="26" a="1"/>
  <c r="BU145" i="1" a="1"/>
  <c r="BQ146" i="1" a="1"/>
  <c r="Z149" i="1" a="1"/>
  <c r="BQ147" i="1" a="1"/>
  <c r="BW146" i="1" a="1"/>
  <c r="BS147" i="1" a="1"/>
  <c r="CE147" i="1" a="1"/>
  <c r="AL209" i="26" a="1"/>
  <c r="AN149" i="1" a="1"/>
  <c r="AC149" i="1" a="1"/>
  <c r="CG146" i="1" a="1"/>
  <c r="BR145" i="1" a="1"/>
  <c r="AG149" i="1" a="1"/>
  <c r="BV146" i="1" a="1"/>
  <c r="AA149" i="1" a="1"/>
  <c r="BZ147" i="1" a="1"/>
  <c r="BW147" i="1" a="1"/>
  <c r="CD145" i="1" a="1"/>
  <c r="BT146" i="1" a="1"/>
  <c r="AB209" i="26" a="1"/>
  <c r="BS146" i="1" a="1"/>
  <c r="CA145" i="1" a="1"/>
  <c r="AK209" i="26" a="1"/>
  <c r="BX146" i="1" a="1"/>
  <c r="CF147" i="1" a="1"/>
  <c r="AI149" i="1" a="1"/>
  <c r="AM209" i="26" a="1"/>
  <c r="AG209" i="26" a="1"/>
  <c r="AB149" i="1" a="1"/>
  <c r="BZ145" i="1" a="1"/>
  <c r="AH209" i="26" a="1"/>
  <c r="CG145" i="1" a="1"/>
  <c r="CB146" i="1" a="1"/>
  <c r="BS145" i="1" a="1"/>
  <c r="BP147" i="1" a="1"/>
  <c r="BX145" i="1" a="1"/>
  <c r="AA209" i="26" a="1"/>
  <c r="CE145" i="1" a="1"/>
  <c r="CG147" i="1" a="1"/>
  <c r="CB147" i="1" a="1"/>
  <c r="BP145" i="1" a="1"/>
  <c r="BY145" i="1" a="1"/>
  <c r="BV147" i="1" a="1"/>
  <c r="CE146" i="1" a="1"/>
  <c r="CF145" i="1" a="1"/>
  <c r="BW145" i="1" a="1"/>
  <c r="CD146" i="1" a="1"/>
  <c r="BR146" i="1" a="1"/>
  <c r="CA147" i="1" a="1"/>
  <c r="BT145" i="1" a="1"/>
  <c r="BT147" i="1" a="1"/>
  <c r="CC145" i="1" a="1"/>
  <c r="BU146" i="1" a="1"/>
  <c r="BQ145" i="1" a="1"/>
  <c r="CC147" i="1" a="1"/>
  <c r="BB206" i="26" l="1"/>
  <c r="BH208" i="26"/>
  <c r="BI207" i="26"/>
  <c r="BG207" i="26"/>
  <c r="BF207" i="26"/>
  <c r="BL207" i="26"/>
  <c r="BE207" i="26"/>
  <c r="AW207" i="26"/>
  <c r="CP206" i="26"/>
  <c r="CQ206" i="26"/>
  <c r="AX207" i="26"/>
  <c r="AZ207" i="26"/>
  <c r="BA207" i="26"/>
  <c r="BH207" i="26"/>
  <c r="BJ208" i="26"/>
  <c r="AX206" i="26"/>
  <c r="AV207" i="26"/>
  <c r="BD207" i="26"/>
  <c r="BM207" i="26"/>
  <c r="BB207" i="26"/>
  <c r="BJ207" i="26"/>
  <c r="AY207" i="26"/>
  <c r="BK207" i="26"/>
  <c r="BE208" i="26"/>
  <c r="Z209" i="26"/>
  <c r="AM209" i="26"/>
  <c r="AD209" i="26"/>
  <c r="AQ209" i="26"/>
  <c r="AC209" i="26"/>
  <c r="AH209" i="26"/>
  <c r="AG209" i="26"/>
  <c r="AL209" i="26"/>
  <c r="AK209" i="26"/>
  <c r="AP209" i="26"/>
  <c r="AB209" i="26"/>
  <c r="AO209" i="26"/>
  <c r="AA209" i="26"/>
  <c r="AF209" i="26"/>
  <c r="AE209" i="26"/>
  <c r="AJ209" i="26"/>
  <c r="AI209" i="26"/>
  <c r="AN209" i="26"/>
  <c r="AS209" i="26"/>
  <c r="CI209" i="26" s="1"/>
  <c r="CH209" i="26"/>
  <c r="AV208" i="26"/>
  <c r="BD206" i="26"/>
  <c r="BM206" i="26"/>
  <c r="AY206" i="26"/>
  <c r="BI206" i="26"/>
  <c r="BJ206" i="26"/>
  <c r="BK206" i="26"/>
  <c r="BG206" i="26"/>
  <c r="BF206" i="26"/>
  <c r="BC206" i="26"/>
  <c r="BH206" i="26"/>
  <c r="BL206" i="26"/>
  <c r="BA206" i="26"/>
  <c r="AZ206" i="26"/>
  <c r="BE206" i="26"/>
  <c r="AV206" i="26"/>
  <c r="AW206" i="26"/>
  <c r="BB208" i="26"/>
  <c r="BD208" i="26"/>
  <c r="BK208" i="26"/>
  <c r="BN210" i="26"/>
  <c r="W211" i="26"/>
  <c r="AR210" i="26"/>
  <c r="AS210" i="26" s="1"/>
  <c r="AX208" i="26"/>
  <c r="BA208" i="26"/>
  <c r="BG208" i="26"/>
  <c r="AZ208" i="26"/>
  <c r="BM208" i="26"/>
  <c r="BL208" i="26"/>
  <c r="BF208" i="26"/>
  <c r="BC208" i="26"/>
  <c r="BC207" i="26"/>
  <c r="AY208" i="26"/>
  <c r="AW208" i="26"/>
  <c r="BI208" i="26"/>
  <c r="CE146" i="1"/>
  <c r="BT145" i="1"/>
  <c r="CB145" i="1"/>
  <c r="BX146" i="1"/>
  <c r="CD145" i="1"/>
  <c r="BX145" i="1"/>
  <c r="BR146" i="1"/>
  <c r="CF145" i="1"/>
  <c r="CE145" i="1"/>
  <c r="BY146" i="1"/>
  <c r="BP145" i="1"/>
  <c r="BZ146" i="1"/>
  <c r="BS145" i="1"/>
  <c r="CC146" i="1"/>
  <c r="CF146" i="1"/>
  <c r="BW146" i="1"/>
  <c r="BT146" i="1"/>
  <c r="BV145" i="1"/>
  <c r="BQ146" i="1"/>
  <c r="CB146" i="1"/>
  <c r="BV147" i="1"/>
  <c r="BY147" i="1"/>
  <c r="BQ147" i="1"/>
  <c r="BP147" i="1"/>
  <c r="BP146" i="1"/>
  <c r="BZ145" i="1"/>
  <c r="BV146" i="1"/>
  <c r="CF147" i="1"/>
  <c r="BT147" i="1"/>
  <c r="CA146" i="1"/>
  <c r="CE147" i="1"/>
  <c r="BR147" i="1"/>
  <c r="CA145" i="1"/>
  <c r="CD146" i="1"/>
  <c r="BU145" i="1"/>
  <c r="BS147" i="1"/>
  <c r="CD147" i="1"/>
  <c r="CG145" i="1"/>
  <c r="AI149" i="1"/>
  <c r="AM149" i="1"/>
  <c r="AC149" i="1"/>
  <c r="AE149" i="1"/>
  <c r="AN149" i="1"/>
  <c r="AJ149" i="1"/>
  <c r="AH149" i="1"/>
  <c r="AL149" i="1"/>
  <c r="AD149" i="1"/>
  <c r="AQ149" i="1"/>
  <c r="AA149" i="1"/>
  <c r="AB149" i="1"/>
  <c r="AO149" i="1"/>
  <c r="AG149" i="1"/>
  <c r="Z149" i="1"/>
  <c r="AF149" i="1"/>
  <c r="AP149" i="1"/>
  <c r="AK149" i="1"/>
  <c r="BX147" i="1"/>
  <c r="BU147" i="1"/>
  <c r="BZ147" i="1"/>
  <c r="CG146" i="1"/>
  <c r="BS146" i="1"/>
  <c r="BR145" i="1"/>
  <c r="BQ145" i="1"/>
  <c r="BW147" i="1"/>
  <c r="BU146" i="1"/>
  <c r="CA147" i="1"/>
  <c r="BY145" i="1"/>
  <c r="CC147" i="1"/>
  <c r="CC145" i="1"/>
  <c r="CB147" i="1"/>
  <c r="BW145" i="1"/>
  <c r="CG147" i="1"/>
  <c r="AR149" i="1"/>
  <c r="AS149" i="1" s="1"/>
  <c r="BN149" i="1"/>
  <c r="W150" i="1"/>
  <c r="AS148" i="1"/>
  <c r="CI148" i="1" s="1"/>
  <c r="CH148" i="1"/>
  <c r="CR145" i="1"/>
  <c r="AF150" i="1" a="1"/>
  <c r="AH210" i="26" a="1"/>
  <c r="BS208" i="26" a="1"/>
  <c r="BZ208" i="26" a="1"/>
  <c r="AF210" i="26" a="1"/>
  <c r="AQ210" i="26" a="1"/>
  <c r="AD150" i="1" a="1"/>
  <c r="AJ210" i="26" a="1"/>
  <c r="CC207" i="26" a="1"/>
  <c r="AJ150" i="1" a="1"/>
  <c r="AB210" i="26" a="1"/>
  <c r="CE206" i="26" a="1"/>
  <c r="AC150" i="1" a="1"/>
  <c r="BZ206" i="26" a="1"/>
  <c r="AB150" i="1" a="1"/>
  <c r="AC210" i="26" a="1"/>
  <c r="AE150" i="1" a="1"/>
  <c r="AI210" i="26" a="1"/>
  <c r="BX208" i="26" a="1"/>
  <c r="AH150" i="1" a="1"/>
  <c r="BV206" i="26" a="1"/>
  <c r="CF208" i="26" a="1"/>
  <c r="CC206" i="26" a="1"/>
  <c r="AG150" i="1" a="1"/>
  <c r="AP150" i="1" a="1"/>
  <c r="BP207" i="26" a="1"/>
  <c r="BP206" i="26" a="1"/>
  <c r="AA210" i="26" a="1"/>
  <c r="AG210" i="26" a="1"/>
  <c r="AN150" i="1" a="1"/>
  <c r="BR208" i="26" a="1"/>
  <c r="BW207" i="26" a="1"/>
  <c r="AN210" i="26" a="1"/>
  <c r="AO210" i="26" a="1"/>
  <c r="BP208" i="26" a="1"/>
  <c r="BU207" i="26" a="1"/>
  <c r="CD208" i="26" a="1"/>
  <c r="BQ206" i="26" a="1"/>
  <c r="AL210" i="26" a="1"/>
  <c r="CG207" i="26" a="1"/>
  <c r="BZ207" i="26" a="1"/>
  <c r="BW208" i="26" a="1"/>
  <c r="AE210" i="26" a="1"/>
  <c r="BV207" i="26" a="1"/>
  <c r="BT206" i="26" a="1"/>
  <c r="CA207" i="26" a="1"/>
  <c r="BR207" i="26" a="1"/>
  <c r="BU208" i="26" a="1"/>
  <c r="AK210" i="26" a="1"/>
  <c r="CD206" i="26" a="1"/>
  <c r="AM210" i="26" a="1"/>
  <c r="AL150" i="1" a="1"/>
  <c r="AM150" i="1" a="1"/>
  <c r="AD210" i="26" a="1"/>
  <c r="AA150" i="1" a="1"/>
  <c r="BY206" i="26" a="1"/>
  <c r="BX207" i="26" a="1"/>
  <c r="BQ208" i="26" a="1"/>
  <c r="Z210" i="26" a="1"/>
  <c r="CD207" i="26" a="1"/>
  <c r="AK150" i="1" a="1"/>
  <c r="BU206" i="26" a="1"/>
  <c r="CA206" i="26" a="1"/>
  <c r="AQ150" i="1" a="1"/>
  <c r="AI150" i="1" a="1"/>
  <c r="CB208" i="26" a="1"/>
  <c r="Z150" i="1" a="1"/>
  <c r="AO150" i="1" a="1"/>
  <c r="BT207" i="26" a="1"/>
  <c r="AP210" i="26" a="1"/>
  <c r="CB207" i="26" a="1"/>
  <c r="BV208" i="26" a="1"/>
  <c r="BY207" i="26" a="1"/>
  <c r="CB206" i="26" a="1"/>
  <c r="BR206" i="26" a="1"/>
  <c r="BS206" i="26" a="1"/>
  <c r="CF207" i="26" a="1"/>
  <c r="BW206" i="26" a="1"/>
  <c r="CE207" i="26" a="1"/>
  <c r="BQ207" i="26" a="1"/>
  <c r="CF206" i="26" a="1"/>
  <c r="CC208" i="26" a="1"/>
  <c r="BS207" i="26" a="1"/>
  <c r="BX206" i="26" a="1"/>
  <c r="CG206" i="26" a="1"/>
  <c r="BT208" i="26" a="1"/>
  <c r="BY208" i="26" a="1"/>
  <c r="CG208" i="26" a="1"/>
  <c r="CA208" i="26" a="1"/>
  <c r="CE208" i="26" a="1"/>
  <c r="BV206" i="26" l="1"/>
  <c r="CC207" i="26"/>
  <c r="CB208" i="26"/>
  <c r="CF207" i="26"/>
  <c r="BZ207" i="26"/>
  <c r="CA207" i="26"/>
  <c r="BY207" i="26"/>
  <c r="CB207" i="26"/>
  <c r="CD207" i="26"/>
  <c r="BU207" i="26"/>
  <c r="CE207" i="26"/>
  <c r="BS207" i="26"/>
  <c r="BV207" i="26"/>
  <c r="BT207" i="26"/>
  <c r="CG207" i="26"/>
  <c r="BR207" i="26"/>
  <c r="CD208" i="26"/>
  <c r="BX207" i="26"/>
  <c r="BP207" i="26"/>
  <c r="BY208" i="26"/>
  <c r="BR206" i="26"/>
  <c r="BQ207" i="26"/>
  <c r="CR206" i="26"/>
  <c r="AF210" i="26"/>
  <c r="BS208" i="26"/>
  <c r="BU208" i="26"/>
  <c r="AC210" i="26"/>
  <c r="AP210" i="26"/>
  <c r="BX208" i="26"/>
  <c r="CB206" i="26"/>
  <c r="CG206" i="26"/>
  <c r="BW207" i="26"/>
  <c r="BR208" i="26"/>
  <c r="AG210" i="26"/>
  <c r="AA210" i="26"/>
  <c r="BV208" i="26"/>
  <c r="BW206" i="26"/>
  <c r="BX206" i="26"/>
  <c r="CA208" i="26"/>
  <c r="BW208" i="26"/>
  <c r="AN210" i="26"/>
  <c r="AK210" i="26"/>
  <c r="AE210" i="26"/>
  <c r="BQ206" i="26"/>
  <c r="BZ206" i="26"/>
  <c r="BP208" i="26"/>
  <c r="BQ208" i="26"/>
  <c r="AL210" i="26"/>
  <c r="BZ208" i="26"/>
  <c r="AJ210" i="26"/>
  <c r="AO210" i="26"/>
  <c r="AI210" i="26"/>
  <c r="BP206" i="26"/>
  <c r="CA206" i="26"/>
  <c r="BS206" i="26"/>
  <c r="CF208" i="26"/>
  <c r="Z210" i="26"/>
  <c r="AM210" i="26"/>
  <c r="BY206" i="26"/>
  <c r="CE206" i="26"/>
  <c r="CE208" i="26"/>
  <c r="CG208" i="26"/>
  <c r="AD210" i="26"/>
  <c r="AQ210" i="26"/>
  <c r="BT206" i="26"/>
  <c r="CD206" i="26"/>
  <c r="CF206" i="26"/>
  <c r="CC208" i="26"/>
  <c r="BT208" i="26"/>
  <c r="AB210" i="26"/>
  <c r="AH210" i="26"/>
  <c r="BU206" i="26"/>
  <c r="CC206" i="26"/>
  <c r="CO209" i="26"/>
  <c r="AR211" i="26"/>
  <c r="AS211" i="26" s="1"/>
  <c r="BN211" i="26"/>
  <c r="W212" i="26"/>
  <c r="CL145" i="1"/>
  <c r="CM145" i="1" s="1"/>
  <c r="AP150" i="1"/>
  <c r="AB150" i="1"/>
  <c r="AN150" i="1"/>
  <c r="AM150" i="1"/>
  <c r="AL150" i="1"/>
  <c r="AA150" i="1"/>
  <c r="AD150" i="1"/>
  <c r="AE150" i="1"/>
  <c r="AO150" i="1"/>
  <c r="AJ150" i="1"/>
  <c r="AI150" i="1"/>
  <c r="AK150" i="1"/>
  <c r="AC150" i="1"/>
  <c r="AQ150" i="1"/>
  <c r="AG150" i="1"/>
  <c r="Z150" i="1"/>
  <c r="AH150" i="1"/>
  <c r="AF150" i="1"/>
  <c r="BN150" i="1"/>
  <c r="AR150" i="1"/>
  <c r="AS150" i="1" s="1"/>
  <c r="W151" i="1"/>
  <c r="CO148" i="1"/>
  <c r="AM211" i="26" a="1"/>
  <c r="AF151" i="1" a="1"/>
  <c r="AD151" i="1" a="1"/>
  <c r="AN151" i="1" a="1"/>
  <c r="AE151" i="1" a="1"/>
  <c r="AG151" i="1" a="1"/>
  <c r="AD211" i="26" a="1"/>
  <c r="AF211" i="26" a="1"/>
  <c r="AH211" i="26" a="1"/>
  <c r="AO211" i="26" a="1"/>
  <c r="AQ211" i="26" a="1"/>
  <c r="AP151" i="1" a="1"/>
  <c r="AQ151" i="1" a="1"/>
  <c r="AJ151" i="1" a="1"/>
  <c r="AI151" i="1" a="1"/>
  <c r="AB211" i="26" a="1"/>
  <c r="AP211" i="26" a="1"/>
  <c r="AA211" i="26" a="1"/>
  <c r="AN211" i="26" a="1"/>
  <c r="AM151" i="1" a="1"/>
  <c r="AB151" i="1" a="1"/>
  <c r="AC151" i="1" a="1"/>
  <c r="AJ211" i="26" a="1"/>
  <c r="AL151" i="1" a="1"/>
  <c r="Z211" i="26" a="1"/>
  <c r="AA151" i="1" a="1"/>
  <c r="AC211" i="26" a="1"/>
  <c r="AI211" i="26" a="1"/>
  <c r="Z151" i="1" a="1"/>
  <c r="AL211" i="26" a="1"/>
  <c r="AO151" i="1" a="1"/>
  <c r="AE211" i="26" a="1"/>
  <c r="AK211" i="26" a="1"/>
  <c r="AH151" i="1" a="1"/>
  <c r="AK151" i="1" a="1"/>
  <c r="AG211" i="26" a="1"/>
  <c r="AH211" i="26" l="1"/>
  <c r="AG211" i="26"/>
  <c r="AL211" i="26"/>
  <c r="AB211" i="26"/>
  <c r="AA211" i="26"/>
  <c r="AF211" i="26"/>
  <c r="AK211" i="26"/>
  <c r="AJ211" i="26"/>
  <c r="AC211" i="26"/>
  <c r="AE211" i="26"/>
  <c r="AN211" i="26"/>
  <c r="AO211" i="26"/>
  <c r="AI211" i="26"/>
  <c r="Z211" i="26"/>
  <c r="AM211" i="26"/>
  <c r="AP211" i="26"/>
  <c r="AD211" i="26"/>
  <c r="AQ211" i="26"/>
  <c r="CL206" i="26"/>
  <c r="CM206" i="26" s="1"/>
  <c r="W213" i="26"/>
  <c r="BN212" i="26"/>
  <c r="AR212" i="26"/>
  <c r="BI149" i="1"/>
  <c r="AV149" i="1"/>
  <c r="BM150" i="1"/>
  <c r="AW149" i="1"/>
  <c r="AX149" i="1"/>
  <c r="BG148" i="1"/>
  <c r="BC148" i="1"/>
  <c r="BI148" i="1"/>
  <c r="BJ148" i="1"/>
  <c r="BC149" i="1"/>
  <c r="BM149" i="1"/>
  <c r="AW148" i="1"/>
  <c r="BK148" i="1"/>
  <c r="AG151" i="1"/>
  <c r="Z151" i="1"/>
  <c r="AJ151" i="1"/>
  <c r="AQ151" i="1"/>
  <c r="AE151" i="1"/>
  <c r="AH151" i="1"/>
  <c r="AA151" i="1"/>
  <c r="AP151" i="1"/>
  <c r="AM151" i="1"/>
  <c r="AB151" i="1"/>
  <c r="AL151" i="1"/>
  <c r="AF151" i="1"/>
  <c r="AD151" i="1"/>
  <c r="AI151" i="1"/>
  <c r="AK151" i="1"/>
  <c r="AN151" i="1"/>
  <c r="AO151" i="1"/>
  <c r="AC151" i="1"/>
  <c r="AV150" i="1"/>
  <c r="BL148" i="1"/>
  <c r="AX148" i="1"/>
  <c r="BA148" i="1"/>
  <c r="CP148" i="1"/>
  <c r="BA150" i="1"/>
  <c r="AZ148" i="1"/>
  <c r="BC150" i="1"/>
  <c r="AZ150" i="1"/>
  <c r="AW150" i="1"/>
  <c r="BE149" i="1"/>
  <c r="BM148" i="1"/>
  <c r="BA149" i="1"/>
  <c r="AY150" i="1"/>
  <c r="BH150" i="1"/>
  <c r="BH149" i="1"/>
  <c r="BD148" i="1"/>
  <c r="BJ149" i="1"/>
  <c r="BG150" i="1"/>
  <c r="BI150" i="1"/>
  <c r="BE148" i="1"/>
  <c r="BB149" i="1"/>
  <c r="BL149" i="1"/>
  <c r="AV148" i="1"/>
  <c r="BF149" i="1"/>
  <c r="BE150" i="1"/>
  <c r="BJ150" i="1"/>
  <c r="BK149" i="1"/>
  <c r="BH148" i="1"/>
  <c r="BN151" i="1"/>
  <c r="AR151" i="1"/>
  <c r="W152" i="1"/>
  <c r="BF148" i="1"/>
  <c r="AY148" i="1"/>
  <c r="AY149" i="1"/>
  <c r="BB150" i="1"/>
  <c r="BF150" i="1"/>
  <c r="AX150" i="1"/>
  <c r="AZ149" i="1"/>
  <c r="BD149" i="1"/>
  <c r="CQ148" i="1"/>
  <c r="BG149" i="1"/>
  <c r="BB148" i="1"/>
  <c r="BD150" i="1"/>
  <c r="BK150" i="1"/>
  <c r="BL150" i="1"/>
  <c r="AF152" i="1" a="1"/>
  <c r="BU149" i="1" a="1"/>
  <c r="BQ148" i="1" a="1"/>
  <c r="Z152" i="1" a="1"/>
  <c r="AQ212" i="26" a="1"/>
  <c r="CC150" i="1" a="1"/>
  <c r="AG212" i="26" a="1"/>
  <c r="AH212" i="26" a="1"/>
  <c r="BV149" i="1" a="1"/>
  <c r="BX149" i="1" a="1"/>
  <c r="AL212" i="26" a="1"/>
  <c r="AC212" i="26" a="1"/>
  <c r="AK152" i="1" a="1"/>
  <c r="BZ150" i="1" a="1"/>
  <c r="CE150" i="1" a="1"/>
  <c r="AB212" i="26" a="1"/>
  <c r="CB149" i="1" a="1"/>
  <c r="AL152" i="1" a="1"/>
  <c r="CG149" i="1" a="1"/>
  <c r="BY148" i="1" a="1"/>
  <c r="AG152" i="1" a="1"/>
  <c r="AD212" i="26" a="1"/>
  <c r="AF212" i="26" a="1"/>
  <c r="BW150" i="1" a="1"/>
  <c r="CG148" i="1" a="1"/>
  <c r="AJ212" i="26" a="1"/>
  <c r="CA150" i="1" a="1"/>
  <c r="BR149" i="1" a="1"/>
  <c r="AM152" i="1" a="1"/>
  <c r="CE148" i="1" a="1"/>
  <c r="AP212" i="26" a="1"/>
  <c r="AN212" i="26" a="1"/>
  <c r="AP152" i="1" a="1"/>
  <c r="BT149" i="1" a="1"/>
  <c r="BY149" i="1" a="1"/>
  <c r="AH152" i="1" a="1"/>
  <c r="BW149" i="1" a="1"/>
  <c r="CB150" i="1" a="1"/>
  <c r="Z212" i="26" a="1"/>
  <c r="BT148" i="1" a="1"/>
  <c r="BS149" i="1" a="1"/>
  <c r="CD150" i="1" a="1"/>
  <c r="BU150" i="1" a="1"/>
  <c r="CB148" i="1" a="1"/>
  <c r="AE212" i="26" a="1"/>
  <c r="AQ152" i="1" a="1"/>
  <c r="CG150" i="1" a="1"/>
  <c r="BP150" i="1" a="1"/>
  <c r="CD148" i="1" a="1"/>
  <c r="AI212" i="26" a="1"/>
  <c r="AI152" i="1" a="1"/>
  <c r="CA148" i="1" a="1"/>
  <c r="BS150" i="1" a="1"/>
  <c r="BX150" i="1" a="1"/>
  <c r="AO212" i="26" a="1"/>
  <c r="AK212" i="26" a="1"/>
  <c r="AJ152" i="1" a="1"/>
  <c r="AA152" i="1" a="1"/>
  <c r="BR150" i="1" a="1"/>
  <c r="AC152" i="1" a="1"/>
  <c r="BQ149" i="1" a="1"/>
  <c r="BP148" i="1" a="1"/>
  <c r="AN152" i="1" a="1"/>
  <c r="AO152" i="1" a="1"/>
  <c r="AD152" i="1" a="1"/>
  <c r="BR148" i="1" a="1"/>
  <c r="AE152" i="1" a="1"/>
  <c r="AM212" i="26" a="1"/>
  <c r="BU148" i="1" a="1"/>
  <c r="AB152" i="1" a="1"/>
  <c r="BV150" i="1" a="1"/>
  <c r="CF149" i="1" a="1"/>
  <c r="CE149" i="1" a="1"/>
  <c r="BW148" i="1" a="1"/>
  <c r="BP149" i="1" a="1"/>
  <c r="AA212" i="26" a="1"/>
  <c r="CC149" i="1" a="1"/>
  <c r="CF148" i="1" a="1"/>
  <c r="BZ148" i="1" a="1"/>
  <c r="CF150" i="1" a="1"/>
  <c r="BX148" i="1" a="1"/>
  <c r="BZ149" i="1" a="1"/>
  <c r="CC148" i="1" a="1"/>
  <c r="CD149" i="1" a="1"/>
  <c r="BY150" i="1" a="1"/>
  <c r="CA149" i="1" a="1"/>
  <c r="BT150" i="1" a="1"/>
  <c r="BS148" i="1" a="1"/>
  <c r="BQ150" i="1" a="1"/>
  <c r="BV148" i="1" a="1"/>
  <c r="BB210" i="26" l="1"/>
  <c r="BA210" i="26"/>
  <c r="AV209" i="26"/>
  <c r="BM211" i="26"/>
  <c r="BD210" i="26"/>
  <c r="AF212" i="26"/>
  <c r="AL212" i="26"/>
  <c r="AC212" i="26"/>
  <c r="AP212" i="26"/>
  <c r="AQ212" i="26"/>
  <c r="AG212" i="26"/>
  <c r="AA212" i="26"/>
  <c r="AB212" i="26"/>
  <c r="AK212" i="26"/>
  <c r="AE212" i="26"/>
  <c r="AD212" i="26"/>
  <c r="AO212" i="26"/>
  <c r="AI212" i="26"/>
  <c r="AJ212" i="26"/>
  <c r="Z212" i="26"/>
  <c r="AM212" i="26"/>
  <c r="AN212" i="26"/>
  <c r="AH212" i="26"/>
  <c r="BM210" i="26"/>
  <c r="BG210" i="26"/>
  <c r="BB209" i="26"/>
  <c r="AR213" i="26"/>
  <c r="AS213" i="26" s="1"/>
  <c r="BN213" i="26"/>
  <c r="W214" i="26"/>
  <c r="BL211" i="26"/>
  <c r="BF211" i="26"/>
  <c r="AZ209" i="26"/>
  <c r="BF210" i="26"/>
  <c r="BL210" i="26"/>
  <c r="BI211" i="26"/>
  <c r="BG211" i="26"/>
  <c r="BG209" i="26"/>
  <c r="BI210" i="26"/>
  <c r="BE210" i="26"/>
  <c r="AX210" i="26"/>
  <c r="AV211" i="26"/>
  <c r="BK209" i="26"/>
  <c r="BH209" i="26"/>
  <c r="CQ209" i="26"/>
  <c r="AY209" i="26"/>
  <c r="BF209" i="26"/>
  <c r="AX209" i="26"/>
  <c r="BI209" i="26"/>
  <c r="BM209" i="26"/>
  <c r="BJ209" i="26"/>
  <c r="CP209" i="26"/>
  <c r="BD209" i="26"/>
  <c r="BA209" i="26"/>
  <c r="BB211" i="26"/>
  <c r="BJ210" i="26"/>
  <c r="BE209" i="26"/>
  <c r="BC209" i="26"/>
  <c r="AW209" i="26"/>
  <c r="BE211" i="26"/>
  <c r="AW211" i="26"/>
  <c r="AV210" i="26"/>
  <c r="AY210" i="26"/>
  <c r="AS212" i="26"/>
  <c r="CI212" i="26" s="1"/>
  <c r="CH212" i="26"/>
  <c r="AZ210" i="26"/>
  <c r="BK211" i="26"/>
  <c r="AX211" i="26"/>
  <c r="BL209" i="26"/>
  <c r="AW210" i="26"/>
  <c r="BJ211" i="26"/>
  <c r="BH211" i="26"/>
  <c r="BA211" i="26"/>
  <c r="BC211" i="26"/>
  <c r="BH210" i="26"/>
  <c r="BC210" i="26"/>
  <c r="BK210" i="26"/>
  <c r="AZ211" i="26"/>
  <c r="AY211" i="26"/>
  <c r="BD211" i="26"/>
  <c r="CC149" i="1"/>
  <c r="BQ149" i="1"/>
  <c r="CG150" i="1"/>
  <c r="BP149" i="1"/>
  <c r="BW148" i="1"/>
  <c r="CA148" i="1"/>
  <c r="BR149" i="1"/>
  <c r="CR148" i="1"/>
  <c r="CE148" i="1"/>
  <c r="BQ148" i="1"/>
  <c r="CG149" i="1"/>
  <c r="BW149" i="1"/>
  <c r="CD148" i="1"/>
  <c r="CC148" i="1"/>
  <c r="BX148" i="1"/>
  <c r="BT150" i="1"/>
  <c r="BP150" i="1"/>
  <c r="BX149" i="1"/>
  <c r="AL152" i="1"/>
  <c r="AK152" i="1"/>
  <c r="AJ152" i="1"/>
  <c r="AC152" i="1"/>
  <c r="AF152" i="1"/>
  <c r="Z152" i="1"/>
  <c r="AB152" i="1"/>
  <c r="AP152" i="1"/>
  <c r="AA152" i="1"/>
  <c r="AI152" i="1"/>
  <c r="AD152" i="1"/>
  <c r="AE152" i="1"/>
  <c r="AN152" i="1"/>
  <c r="AM152" i="1"/>
  <c r="AQ152" i="1"/>
  <c r="AH152" i="1"/>
  <c r="AO152" i="1"/>
  <c r="AG152" i="1"/>
  <c r="BP148" i="1"/>
  <c r="CB149" i="1"/>
  <c r="BW150" i="1"/>
  <c r="BT149" i="1"/>
  <c r="CF149" i="1"/>
  <c r="CB150" i="1"/>
  <c r="BT148" i="1"/>
  <c r="CF150" i="1"/>
  <c r="BR150" i="1"/>
  <c r="BV149" i="1"/>
  <c r="BS150" i="1"/>
  <c r="BU150" i="1"/>
  <c r="CE150" i="1"/>
  <c r="BY148" i="1"/>
  <c r="BU149" i="1"/>
  <c r="BZ148" i="1"/>
  <c r="BZ150" i="1"/>
  <c r="BV150" i="1"/>
  <c r="CE149" i="1"/>
  <c r="CC150" i="1"/>
  <c r="CG148" i="1"/>
  <c r="BU148" i="1"/>
  <c r="CB148" i="1"/>
  <c r="BV148" i="1"/>
  <c r="BS149" i="1"/>
  <c r="CD150" i="1"/>
  <c r="CA150" i="1"/>
  <c r="BY149" i="1"/>
  <c r="BR148" i="1"/>
  <c r="BZ149" i="1"/>
  <c r="BX150" i="1"/>
  <c r="CA149" i="1"/>
  <c r="BS148" i="1"/>
  <c r="BY150" i="1"/>
  <c r="CD149" i="1"/>
  <c r="BQ150" i="1"/>
  <c r="CF148" i="1"/>
  <c r="AR152" i="1"/>
  <c r="AS152" i="1" s="1"/>
  <c r="BN152" i="1"/>
  <c r="W153" i="1"/>
  <c r="AS151" i="1"/>
  <c r="CI151" i="1" s="1"/>
  <c r="CH151" i="1"/>
  <c r="CB210" i="26" a="1"/>
  <c r="BX210" i="26" a="1"/>
  <c r="CF210" i="26" a="1"/>
  <c r="BS209" i="26" a="1"/>
  <c r="AQ153" i="1" a="1"/>
  <c r="BX209" i="26" a="1"/>
  <c r="AL213" i="26" a="1"/>
  <c r="CD209" i="26" a="1"/>
  <c r="CG211" i="26" a="1"/>
  <c r="CE210" i="26" a="1"/>
  <c r="CC209" i="26" a="1"/>
  <c r="BW209" i="26" a="1"/>
  <c r="AK213" i="26" a="1"/>
  <c r="AJ213" i="26" a="1"/>
  <c r="BQ209" i="26" a="1"/>
  <c r="BU209" i="26" a="1"/>
  <c r="AD153" i="1" a="1"/>
  <c r="BR211" i="26" a="1"/>
  <c r="CE209" i="26" a="1"/>
  <c r="BQ211" i="26" a="1"/>
  <c r="BW210" i="26" a="1"/>
  <c r="BY211" i="26" a="1"/>
  <c r="BT211" i="26" a="1"/>
  <c r="AC153" i="1" a="1"/>
  <c r="BV211" i="26" a="1"/>
  <c r="CF211" i="26" a="1"/>
  <c r="BZ211" i="26" a="1"/>
  <c r="CA210" i="26" a="1"/>
  <c r="BZ210" i="26" a="1"/>
  <c r="AN213" i="26" a="1"/>
  <c r="Z213" i="26" a="1"/>
  <c r="AC213" i="26" a="1"/>
  <c r="AP153" i="1" a="1"/>
  <c r="CG209" i="26" a="1"/>
  <c r="BU211" i="26" a="1"/>
  <c r="Z153" i="1" a="1"/>
  <c r="CE211" i="26" a="1"/>
  <c r="BU210" i="26" a="1"/>
  <c r="CA211" i="26" a="1"/>
  <c r="CB209" i="26" a="1"/>
  <c r="AG213" i="26" a="1"/>
  <c r="AK153" i="1" a="1"/>
  <c r="CF209" i="26" a="1"/>
  <c r="AF153" i="1" a="1"/>
  <c r="AL153" i="1" a="1"/>
  <c r="AB153" i="1" a="1"/>
  <c r="AI213" i="26" a="1"/>
  <c r="AQ213" i="26" a="1"/>
  <c r="AJ153" i="1" a="1"/>
  <c r="AO153" i="1" a="1"/>
  <c r="BR210" i="26" a="1"/>
  <c r="AH153" i="1" a="1"/>
  <c r="AA213" i="26" a="1"/>
  <c r="BV209" i="26" a="1"/>
  <c r="CC211" i="26" a="1"/>
  <c r="BP210" i="26" a="1"/>
  <c r="BP211" i="26" a="1"/>
  <c r="AB213" i="26" a="1"/>
  <c r="AM153" i="1" a="1"/>
  <c r="BW211" i="26" a="1"/>
  <c r="BT209" i="26" a="1"/>
  <c r="AD213" i="26" a="1"/>
  <c r="BT210" i="26" a="1"/>
  <c r="BV210" i="26" a="1"/>
  <c r="AA153" i="1" a="1"/>
  <c r="AE213" i="26" a="1"/>
  <c r="AH213" i="26" a="1"/>
  <c r="AP213" i="26" a="1"/>
  <c r="AN153" i="1" a="1"/>
  <c r="BQ210" i="26" a="1"/>
  <c r="BP209" i="26" a="1"/>
  <c r="AF213" i="26" a="1"/>
  <c r="AM213" i="26" a="1"/>
  <c r="BY209" i="26" a="1"/>
  <c r="CG210" i="26" a="1"/>
  <c r="AE153" i="1" a="1"/>
  <c r="AI153" i="1" a="1"/>
  <c r="AO213" i="26" a="1"/>
  <c r="CA209" i="26" a="1"/>
  <c r="AG153" i="1" a="1"/>
  <c r="BZ209" i="26" a="1"/>
  <c r="BS211" i="26" a="1"/>
  <c r="CD210" i="26" a="1"/>
  <c r="BX211" i="26" a="1"/>
  <c r="BS210" i="26" a="1"/>
  <c r="BR209" i="26" a="1"/>
  <c r="CC210" i="26" a="1"/>
  <c r="BY210" i="26" a="1"/>
  <c r="CB211" i="26" a="1"/>
  <c r="CD211" i="26" a="1"/>
  <c r="BV210" i="26" l="1"/>
  <c r="BU210" i="26"/>
  <c r="BX210" i="26"/>
  <c r="CG211" i="26"/>
  <c r="BP209" i="26"/>
  <c r="CE210" i="26"/>
  <c r="CF209" i="26"/>
  <c r="BS210" i="26"/>
  <c r="BV211" i="26"/>
  <c r="BZ209" i="26"/>
  <c r="CC210" i="26"/>
  <c r="CF211" i="26"/>
  <c r="AE213" i="26"/>
  <c r="AN213" i="26"/>
  <c r="CG210" i="26"/>
  <c r="BW210" i="26"/>
  <c r="BR211" i="26"/>
  <c r="BP210" i="26"/>
  <c r="BU209" i="26"/>
  <c r="BS209" i="26"/>
  <c r="CA209" i="26"/>
  <c r="AL213" i="26"/>
  <c r="AI213" i="26"/>
  <c r="CB210" i="26"/>
  <c r="CE211" i="26"/>
  <c r="BQ211" i="26"/>
  <c r="BX209" i="26"/>
  <c r="CA211" i="26"/>
  <c r="AD213" i="26"/>
  <c r="AM213" i="26"/>
  <c r="AC213" i="26"/>
  <c r="BT210" i="26"/>
  <c r="BY211" i="26"/>
  <c r="CB209" i="26"/>
  <c r="CC211" i="26"/>
  <c r="AP213" i="26"/>
  <c r="AQ213" i="26"/>
  <c r="AG213" i="26"/>
  <c r="BW211" i="26"/>
  <c r="BU211" i="26"/>
  <c r="BQ209" i="26"/>
  <c r="CD209" i="26"/>
  <c r="CE209" i="26"/>
  <c r="CF210" i="26"/>
  <c r="AK213" i="26"/>
  <c r="BX211" i="26"/>
  <c r="CB211" i="26"/>
  <c r="BW209" i="26"/>
  <c r="CG209" i="26"/>
  <c r="BP211" i="26"/>
  <c r="BZ210" i="26"/>
  <c r="AH213" i="26"/>
  <c r="AB213" i="26"/>
  <c r="AO213" i="26"/>
  <c r="BS211" i="26"/>
  <c r="CD211" i="26"/>
  <c r="BY209" i="26"/>
  <c r="CC209" i="26"/>
  <c r="BR210" i="26"/>
  <c r="BT209" i="26"/>
  <c r="Z213" i="26"/>
  <c r="AF213" i="26"/>
  <c r="BV209" i="26"/>
  <c r="BT211" i="26"/>
  <c r="BQ210" i="26"/>
  <c r="CD210" i="26"/>
  <c r="BR209" i="26"/>
  <c r="BY210" i="26"/>
  <c r="BZ211" i="26"/>
  <c r="AA213" i="26"/>
  <c r="AJ213" i="26"/>
  <c r="CA210" i="26"/>
  <c r="CR209" i="26"/>
  <c r="AR214" i="26"/>
  <c r="AS214" i="26" s="1"/>
  <c r="W215" i="26"/>
  <c r="BN214" i="26"/>
  <c r="CO212" i="26"/>
  <c r="AF153" i="1"/>
  <c r="AB153" i="1"/>
  <c r="AN153" i="1"/>
  <c r="AC153" i="1"/>
  <c r="AI153" i="1"/>
  <c r="AK153" i="1"/>
  <c r="AH153" i="1"/>
  <c r="AE153" i="1"/>
  <c r="AO153" i="1"/>
  <c r="Z153" i="1"/>
  <c r="AP153" i="1"/>
  <c r="AG153" i="1"/>
  <c r="AL153" i="1"/>
  <c r="AD153" i="1"/>
  <c r="AJ153" i="1"/>
  <c r="AA153" i="1"/>
  <c r="AM153" i="1"/>
  <c r="AQ153" i="1"/>
  <c r="AR153" i="1"/>
  <c r="AS153" i="1" s="1"/>
  <c r="BN153" i="1"/>
  <c r="W154" i="1"/>
  <c r="CO151" i="1"/>
  <c r="CL148" i="1"/>
  <c r="CM148" i="1" s="1"/>
  <c r="AB154" i="1" a="1"/>
  <c r="Z214" i="26" a="1"/>
  <c r="AK154" i="1" a="1"/>
  <c r="AQ214" i="26" a="1"/>
  <c r="AP214" i="26" a="1"/>
  <c r="AH154" i="1" a="1"/>
  <c r="AA154" i="1" a="1"/>
  <c r="AC214" i="26" a="1"/>
  <c r="AO214" i="26" a="1"/>
  <c r="AD214" i="26" a="1"/>
  <c r="AL154" i="1" a="1"/>
  <c r="AI214" i="26" a="1"/>
  <c r="AH214" i="26" a="1"/>
  <c r="AQ154" i="1" a="1"/>
  <c r="Z154" i="1" a="1"/>
  <c r="AM214" i="26" a="1"/>
  <c r="AA214" i="26" a="1"/>
  <c r="AG154" i="1" a="1"/>
  <c r="AE214" i="26" a="1"/>
  <c r="AD154" i="1" a="1"/>
  <c r="AP154" i="1" a="1"/>
  <c r="AG214" i="26" a="1"/>
  <c r="AJ154" i="1" a="1"/>
  <c r="AJ214" i="26" a="1"/>
  <c r="AC154" i="1" a="1"/>
  <c r="AM154" i="1" a="1"/>
  <c r="AI154" i="1" a="1"/>
  <c r="AN154" i="1" a="1"/>
  <c r="AN214" i="26" a="1"/>
  <c r="AB214" i="26" a="1"/>
  <c r="AK214" i="26" a="1"/>
  <c r="AF154" i="1" a="1"/>
  <c r="AF214" i="26" a="1"/>
  <c r="AL214" i="26" a="1"/>
  <c r="AE154" i="1" a="1"/>
  <c r="AO154" i="1" a="1"/>
  <c r="CL209" i="26" l="1"/>
  <c r="CM209" i="26" s="1"/>
  <c r="AW153" i="1"/>
  <c r="AK214" i="26"/>
  <c r="AL214" i="26"/>
  <c r="AA214" i="26"/>
  <c r="AP214" i="26"/>
  <c r="AH214" i="26"/>
  <c r="AC214" i="26"/>
  <c r="AG214" i="26"/>
  <c r="AM214" i="26"/>
  <c r="AB214" i="26"/>
  <c r="AI214" i="26"/>
  <c r="AQ214" i="26"/>
  <c r="AO214" i="26"/>
  <c r="AF214" i="26"/>
  <c r="AE214" i="26"/>
  <c r="Z214" i="26"/>
  <c r="AJ214" i="26"/>
  <c r="AD214" i="26"/>
  <c r="AN214" i="26"/>
  <c r="W216" i="26"/>
  <c r="BN215" i="26"/>
  <c r="AR215" i="26"/>
  <c r="BH152" i="1"/>
  <c r="AW152" i="1"/>
  <c r="BE151" i="1"/>
  <c r="BF151" i="1"/>
  <c r="BF153" i="1"/>
  <c r="CP151" i="1"/>
  <c r="BM152" i="1"/>
  <c r="AZ151" i="1"/>
  <c r="BD151" i="1"/>
  <c r="BC152" i="1"/>
  <c r="BI151" i="1"/>
  <c r="BC151" i="1"/>
  <c r="AV152" i="1"/>
  <c r="BJ151" i="1"/>
  <c r="BH151" i="1"/>
  <c r="BI152" i="1"/>
  <c r="BL152" i="1"/>
  <c r="AV151" i="1"/>
  <c r="BK151" i="1"/>
  <c r="BD152" i="1"/>
  <c r="AO154" i="1"/>
  <c r="AE154" i="1"/>
  <c r="AA154" i="1"/>
  <c r="AF154" i="1"/>
  <c r="AJ154" i="1"/>
  <c r="AH154" i="1"/>
  <c r="AC154" i="1"/>
  <c r="AN154" i="1"/>
  <c r="AB154" i="1"/>
  <c r="Z154" i="1"/>
  <c r="AG154" i="1"/>
  <c r="AQ154" i="1"/>
  <c r="AP154" i="1"/>
  <c r="AD154" i="1"/>
  <c r="AK154" i="1"/>
  <c r="AI154" i="1"/>
  <c r="AM154" i="1"/>
  <c r="AL154" i="1"/>
  <c r="BN154" i="1"/>
  <c r="AR154" i="1"/>
  <c r="W155" i="1"/>
  <c r="BA153" i="1"/>
  <c r="BD153" i="1"/>
  <c r="BK152" i="1"/>
  <c r="AZ153" i="1"/>
  <c r="BG153" i="1"/>
  <c r="BG152" i="1"/>
  <c r="BF152" i="1"/>
  <c r="BH153" i="1"/>
  <c r="BE153" i="1"/>
  <c r="BE152" i="1"/>
  <c r="AY152" i="1"/>
  <c r="BC153" i="1"/>
  <c r="AY153" i="1"/>
  <c r="BB151" i="1"/>
  <c r="CQ151" i="1"/>
  <c r="BL153" i="1"/>
  <c r="BJ153" i="1"/>
  <c r="BB152" i="1"/>
  <c r="BA151" i="1"/>
  <c r="AZ152" i="1"/>
  <c r="BM151" i="1"/>
  <c r="BM153" i="1"/>
  <c r="AV153" i="1"/>
  <c r="AW151" i="1"/>
  <c r="AX151" i="1"/>
  <c r="BG151" i="1"/>
  <c r="AY151" i="1"/>
  <c r="AX153" i="1"/>
  <c r="BJ152" i="1"/>
  <c r="AX152" i="1"/>
  <c r="BA152" i="1"/>
  <c r="BL151" i="1"/>
  <c r="BI153" i="1"/>
  <c r="BK153" i="1"/>
  <c r="BB153" i="1"/>
  <c r="AB155" i="1" a="1"/>
  <c r="CC151" i="1" a="1"/>
  <c r="CF153" i="1" a="1"/>
  <c r="AI155" i="1" a="1"/>
  <c r="CD153" i="1" a="1"/>
  <c r="AL215" i="26" a="1"/>
  <c r="BR151" i="1" a="1"/>
  <c r="AD215" i="26" a="1"/>
  <c r="CF152" i="1" a="1"/>
  <c r="AE215" i="26" a="1"/>
  <c r="Z215" i="26" a="1"/>
  <c r="BW153" i="1" a="1"/>
  <c r="AK215" i="26" a="1"/>
  <c r="AM215" i="26" a="1"/>
  <c r="AQ215" i="26" a="1"/>
  <c r="BU151" i="1" a="1"/>
  <c r="AN215" i="26" a="1"/>
  <c r="BY153" i="1" a="1"/>
  <c r="BR153" i="1" a="1"/>
  <c r="AJ215" i="26" a="1"/>
  <c r="AP215" i="26" a="1"/>
  <c r="AL155" i="1" a="1"/>
  <c r="BT152" i="1" a="1"/>
  <c r="AF215" i="26" a="1"/>
  <c r="BZ151" i="1" a="1"/>
  <c r="CF151" i="1" a="1"/>
  <c r="BQ153" i="1" a="1"/>
  <c r="BT153" i="1" a="1"/>
  <c r="AD155" i="1" a="1"/>
  <c r="AO155" i="1" a="1"/>
  <c r="CA153" i="1" a="1"/>
  <c r="BS153" i="1" a="1"/>
  <c r="AA215" i="26" a="1"/>
  <c r="AG155" i="1" a="1"/>
  <c r="AH155" i="1" a="1"/>
  <c r="BZ153" i="1" a="1"/>
  <c r="BU153" i="1" a="1"/>
  <c r="AA155" i="1" a="1"/>
  <c r="CB153" i="1" a="1"/>
  <c r="AJ155" i="1" a="1"/>
  <c r="AC215" i="26" a="1"/>
  <c r="AP155" i="1" a="1"/>
  <c r="BQ152" i="1" a="1"/>
  <c r="AI215" i="26" a="1"/>
  <c r="AH215" i="26" a="1"/>
  <c r="AO215" i="26" a="1"/>
  <c r="BX153" i="1" a="1"/>
  <c r="AM155" i="1" a="1"/>
  <c r="CE153" i="1" a="1"/>
  <c r="CA151" i="1" a="1"/>
  <c r="BY152" i="1" a="1"/>
  <c r="CE151" i="1" a="1"/>
  <c r="AQ155" i="1" a="1"/>
  <c r="CB151" i="1" a="1"/>
  <c r="AE155" i="1" a="1"/>
  <c r="BX151" i="1" a="1"/>
  <c r="CG151" i="1" a="1"/>
  <c r="AN155" i="1" a="1"/>
  <c r="AF155" i="1" a="1"/>
  <c r="BW152" i="1" a="1"/>
  <c r="AC155" i="1" a="1"/>
  <c r="BP152" i="1" a="1"/>
  <c r="AG215" i="26" a="1"/>
  <c r="BV152" i="1" a="1"/>
  <c r="CB152" i="1" a="1"/>
  <c r="Z155" i="1" a="1"/>
  <c r="BP151" i="1" a="1"/>
  <c r="AK155" i="1" a="1"/>
  <c r="BY151" i="1" a="1"/>
  <c r="AB215" i="26" a="1"/>
  <c r="CC153" i="1" a="1"/>
  <c r="CD152" i="1" a="1"/>
  <c r="BS151" i="1" a="1"/>
  <c r="BQ151" i="1" a="1"/>
  <c r="CD151" i="1" a="1"/>
  <c r="BW151" i="1" a="1"/>
  <c r="BX152" i="1" a="1"/>
  <c r="CE152" i="1" a="1"/>
  <c r="BS152" i="1" a="1"/>
  <c r="BV153" i="1" a="1"/>
  <c r="BR152" i="1" a="1"/>
  <c r="BP153" i="1" a="1"/>
  <c r="BU152" i="1" a="1"/>
  <c r="BT151" i="1" a="1"/>
  <c r="CG152" i="1" a="1"/>
  <c r="CG153" i="1" a="1"/>
  <c r="CC152" i="1" a="1"/>
  <c r="CA152" i="1" a="1"/>
  <c r="BV151" i="1" a="1"/>
  <c r="BZ152" i="1" a="1"/>
  <c r="BA214" i="26" l="1"/>
  <c r="BF212" i="26"/>
  <c r="AZ213" i="26"/>
  <c r="BD213" i="26"/>
  <c r="BJ213" i="26"/>
  <c r="AZ212" i="26"/>
  <c r="AY213" i="26"/>
  <c r="BF213" i="26"/>
  <c r="BG213" i="26"/>
  <c r="BC213" i="26"/>
  <c r="BG212" i="26"/>
  <c r="CP212" i="26"/>
  <c r="BB214" i="26"/>
  <c r="BJ212" i="26"/>
  <c r="BK213" i="26"/>
  <c r="BM213" i="26"/>
  <c r="BB213" i="26"/>
  <c r="BH212" i="26"/>
  <c r="BD212" i="26"/>
  <c r="BH213" i="26"/>
  <c r="AW213" i="26"/>
  <c r="BE212" i="26"/>
  <c r="AY212" i="26"/>
  <c r="BF214" i="26"/>
  <c r="BC212" i="26"/>
  <c r="BI213" i="26"/>
  <c r="BE213" i="26"/>
  <c r="BL212" i="26"/>
  <c r="BA212" i="26"/>
  <c r="BQ153" i="1"/>
  <c r="AX213" i="26"/>
  <c r="BM214" i="26"/>
  <c r="BB212" i="26"/>
  <c r="AN215" i="26"/>
  <c r="AO215" i="26"/>
  <c r="AD215" i="26"/>
  <c r="AA215" i="26"/>
  <c r="AF215" i="26"/>
  <c r="AE215" i="26"/>
  <c r="AJ215" i="26"/>
  <c r="AP215" i="26"/>
  <c r="AI215" i="26"/>
  <c r="AH215" i="26"/>
  <c r="AM215" i="26"/>
  <c r="Z215" i="26"/>
  <c r="AC215" i="26"/>
  <c r="AQ215" i="26"/>
  <c r="AB215" i="26"/>
  <c r="AG215" i="26"/>
  <c r="AL215" i="26"/>
  <c r="AK215" i="26"/>
  <c r="BI214" i="26"/>
  <c r="AV214" i="26"/>
  <c r="AV212" i="26"/>
  <c r="AX212" i="26"/>
  <c r="BI212" i="26"/>
  <c r="AW212" i="26"/>
  <c r="CQ212" i="26"/>
  <c r="BM212" i="26"/>
  <c r="BC214" i="26"/>
  <c r="AY214" i="26"/>
  <c r="BD214" i="26"/>
  <c r="CH215" i="26"/>
  <c r="AS215" i="26"/>
  <c r="CI215" i="26" s="1"/>
  <c r="BL213" i="26"/>
  <c r="AV213" i="26"/>
  <c r="BK214" i="26"/>
  <c r="BL214" i="26"/>
  <c r="AW214" i="26"/>
  <c r="BK212" i="26"/>
  <c r="BJ214" i="26"/>
  <c r="BE214" i="26"/>
  <c r="BH214" i="26"/>
  <c r="W217" i="26"/>
  <c r="BN216" i="26"/>
  <c r="AR216" i="26"/>
  <c r="AS216" i="26" s="1"/>
  <c r="BA213" i="26"/>
  <c r="AZ214" i="26"/>
  <c r="AX214" i="26"/>
  <c r="BG214" i="26"/>
  <c r="CB152" i="1"/>
  <c r="CR151" i="1"/>
  <c r="BQ152" i="1"/>
  <c r="BY151" i="1"/>
  <c r="BZ151" i="1"/>
  <c r="BW152" i="1"/>
  <c r="BX151" i="1"/>
  <c r="BT151" i="1"/>
  <c r="CG152" i="1"/>
  <c r="BZ153" i="1"/>
  <c r="BP151" i="1"/>
  <c r="CF152" i="1"/>
  <c r="CC152" i="1"/>
  <c r="CB151" i="1"/>
  <c r="CD151" i="1"/>
  <c r="BP152" i="1"/>
  <c r="BX152" i="1"/>
  <c r="BW151" i="1"/>
  <c r="CE151" i="1"/>
  <c r="CC151" i="1"/>
  <c r="BZ152" i="1"/>
  <c r="BR152" i="1"/>
  <c r="BV151" i="1"/>
  <c r="CA152" i="1"/>
  <c r="BU152" i="1"/>
  <c r="CG151" i="1"/>
  <c r="BS153" i="1"/>
  <c r="CA153" i="1"/>
  <c r="BR153" i="1"/>
  <c r="BT152" i="1"/>
  <c r="BW153" i="1"/>
  <c r="BT153" i="1"/>
  <c r="CG153" i="1"/>
  <c r="BU151" i="1"/>
  <c r="BS152" i="1"/>
  <c r="CE152" i="1"/>
  <c r="BP153" i="1"/>
  <c r="BS151" i="1"/>
  <c r="CA151" i="1"/>
  <c r="BV152" i="1"/>
  <c r="BY152" i="1"/>
  <c r="BX153" i="1"/>
  <c r="CD152" i="1"/>
  <c r="CE153" i="1"/>
  <c r="BR151" i="1"/>
  <c r="CD153" i="1"/>
  <c r="BY153" i="1"/>
  <c r="BU153" i="1"/>
  <c r="BV153" i="1"/>
  <c r="CC153" i="1"/>
  <c r="CF151" i="1"/>
  <c r="BQ151" i="1"/>
  <c r="CF153" i="1"/>
  <c r="CB153" i="1"/>
  <c r="AK155" i="1"/>
  <c r="AB155" i="1"/>
  <c r="AQ155" i="1"/>
  <c r="AO155" i="1"/>
  <c r="AP155" i="1"/>
  <c r="AJ155" i="1"/>
  <c r="AN155" i="1"/>
  <c r="AH155" i="1"/>
  <c r="AD155" i="1"/>
  <c r="AL155" i="1"/>
  <c r="AG155" i="1"/>
  <c r="AF155" i="1"/>
  <c r="Z155" i="1"/>
  <c r="AC155" i="1"/>
  <c r="AE155" i="1"/>
  <c r="AA155" i="1"/>
  <c r="AI155" i="1"/>
  <c r="AM155" i="1"/>
  <c r="AS154" i="1"/>
  <c r="CI154" i="1" s="1"/>
  <c r="CH154" i="1"/>
  <c r="BN155" i="1"/>
  <c r="AR155" i="1"/>
  <c r="AS155" i="1" s="1"/>
  <c r="W156" i="1"/>
  <c r="AE156" i="1" a="1"/>
  <c r="AM216" i="26" a="1"/>
  <c r="AO216" i="26" a="1"/>
  <c r="AF216" i="26" a="1"/>
  <c r="AL156" i="1" a="1"/>
  <c r="CC214" i="26" a="1"/>
  <c r="AD216" i="26" a="1"/>
  <c r="AJ156" i="1" a="1"/>
  <c r="BQ214" i="26" a="1"/>
  <c r="CD213" i="26" a="1"/>
  <c r="CG212" i="26" a="1"/>
  <c r="AA216" i="26" a="1"/>
  <c r="BW212" i="26" a="1"/>
  <c r="BX213" i="26" a="1"/>
  <c r="CE214" i="26" a="1"/>
  <c r="BY213" i="26" a="1"/>
  <c r="CF214" i="26" a="1"/>
  <c r="AC156" i="1" a="1"/>
  <c r="AM156" i="1" a="1"/>
  <c r="AF156" i="1" a="1"/>
  <c r="CG214" i="26" a="1"/>
  <c r="AK216" i="26" a="1"/>
  <c r="CB213" i="26" a="1"/>
  <c r="AB156" i="1" a="1"/>
  <c r="AO156" i="1" a="1"/>
  <c r="AG156" i="1" a="1"/>
  <c r="AH156" i="1" a="1"/>
  <c r="Z216" i="26" a="1"/>
  <c r="CC213" i="26" a="1"/>
  <c r="AL216" i="26" a="1"/>
  <c r="BS214" i="26" a="1"/>
  <c r="AC216" i="26" a="1"/>
  <c r="BU212" i="26" a="1"/>
  <c r="BV213" i="26" a="1"/>
  <c r="AJ216" i="26" a="1"/>
  <c r="AQ216" i="26" a="1"/>
  <c r="AE216" i="26" a="1"/>
  <c r="AP216" i="26" a="1"/>
  <c r="BW214" i="26" a="1"/>
  <c r="CE212" i="26" a="1"/>
  <c r="Z156" i="1" a="1"/>
  <c r="BW213" i="26" a="1"/>
  <c r="BV212" i="26" a="1"/>
  <c r="AA156" i="1" a="1"/>
  <c r="BU213" i="26" a="1"/>
  <c r="AD156" i="1" a="1"/>
  <c r="CF212" i="26" a="1"/>
  <c r="BX212" i="26" a="1"/>
  <c r="CB212" i="26" a="1"/>
  <c r="AK156" i="1" a="1"/>
  <c r="BT212" i="26" a="1"/>
  <c r="BT213" i="26" a="1"/>
  <c r="CB214" i="26" a="1"/>
  <c r="CF213" i="26" a="1"/>
  <c r="BQ212" i="26" a="1"/>
  <c r="BP213" i="26" a="1"/>
  <c r="AP156" i="1" a="1"/>
  <c r="BP214" i="26" a="1"/>
  <c r="CA212" i="26" a="1"/>
  <c r="BQ213" i="26" a="1"/>
  <c r="AN216" i="26" a="1"/>
  <c r="AB216" i="26" a="1"/>
  <c r="AI156" i="1" a="1"/>
  <c r="CA213" i="26" a="1"/>
  <c r="AI216" i="26" a="1"/>
  <c r="AQ156" i="1" a="1"/>
  <c r="AN156" i="1" a="1"/>
  <c r="BU214" i="26" a="1"/>
  <c r="BV214" i="26" a="1"/>
  <c r="BZ212" i="26" a="1"/>
  <c r="BX214" i="26" a="1"/>
  <c r="AH216" i="26" a="1"/>
  <c r="AG216" i="26" a="1"/>
  <c r="BS212" i="26" a="1"/>
  <c r="BY212" i="26" a="1"/>
  <c r="BS213" i="26" a="1"/>
  <c r="BR213" i="26" a="1"/>
  <c r="BZ213" i="26" a="1"/>
  <c r="CA214" i="26" a="1"/>
  <c r="BP212" i="26" a="1"/>
  <c r="CE213" i="26" a="1"/>
  <c r="CD214" i="26" a="1"/>
  <c r="CC212" i="26" a="1"/>
  <c r="BR214" i="26" a="1"/>
  <c r="CD212" i="26" a="1"/>
  <c r="BR212" i="26" a="1"/>
  <c r="BZ214" i="26" a="1"/>
  <c r="BY214" i="26" a="1"/>
  <c r="BT214" i="26" a="1"/>
  <c r="CG213" i="26" a="1"/>
  <c r="CR212" i="26" l="1"/>
  <c r="BU214" i="26"/>
  <c r="BZ212" i="26"/>
  <c r="BS213" i="26"/>
  <c r="BT212" i="26"/>
  <c r="CD213" i="26"/>
  <c r="BX213" i="26"/>
  <c r="BT213" i="26"/>
  <c r="BY212" i="26"/>
  <c r="CD212" i="26"/>
  <c r="BU212" i="26"/>
  <c r="BQ213" i="26"/>
  <c r="BV214" i="26"/>
  <c r="CF212" i="26"/>
  <c r="CB213" i="26"/>
  <c r="BS212" i="26"/>
  <c r="BY213" i="26"/>
  <c r="BX212" i="26"/>
  <c r="CA212" i="26"/>
  <c r="CC213" i="26"/>
  <c r="CB212" i="26"/>
  <c r="BW213" i="26"/>
  <c r="CE213" i="26"/>
  <c r="BW212" i="26"/>
  <c r="BV213" i="26"/>
  <c r="CA213" i="26"/>
  <c r="BZ214" i="26"/>
  <c r="CG213" i="26"/>
  <c r="BZ213" i="26"/>
  <c r="BV212" i="26"/>
  <c r="CG214" i="26"/>
  <c r="BR213" i="26"/>
  <c r="BQ212" i="26"/>
  <c r="BT214" i="26"/>
  <c r="AH216" i="26"/>
  <c r="AQ216" i="26"/>
  <c r="BY214" i="26"/>
  <c r="CD214" i="26"/>
  <c r="AB216" i="26"/>
  <c r="Z216" i="26"/>
  <c r="AC216" i="26"/>
  <c r="CE212" i="26"/>
  <c r="CC212" i="26"/>
  <c r="AL216" i="26"/>
  <c r="AJ216" i="26"/>
  <c r="AG216" i="26"/>
  <c r="BQ214" i="26"/>
  <c r="BR212" i="26"/>
  <c r="BU213" i="26"/>
  <c r="AD216" i="26"/>
  <c r="AA216" i="26"/>
  <c r="AK216" i="26"/>
  <c r="CF214" i="26"/>
  <c r="BX214" i="26"/>
  <c r="BP212" i="26"/>
  <c r="AN216" i="26"/>
  <c r="AE216" i="26"/>
  <c r="AO216" i="26"/>
  <c r="CE214" i="26"/>
  <c r="BS214" i="26"/>
  <c r="BP214" i="26"/>
  <c r="CA214" i="26"/>
  <c r="AP216" i="26"/>
  <c r="AI216" i="26"/>
  <c r="BP213" i="26"/>
  <c r="BW214" i="26"/>
  <c r="CC214" i="26"/>
  <c r="BR214" i="26"/>
  <c r="AF216" i="26"/>
  <c r="AM216" i="26"/>
  <c r="CB214" i="26"/>
  <c r="CF213" i="26"/>
  <c r="CG212" i="26"/>
  <c r="CO215" i="26"/>
  <c r="AR217" i="26"/>
  <c r="AS217" i="26" s="1"/>
  <c r="BN217" i="26"/>
  <c r="W218" i="26"/>
  <c r="CL151" i="1"/>
  <c r="CM151" i="1" s="1"/>
  <c r="AP156" i="1"/>
  <c r="AC156" i="1"/>
  <c r="AE156" i="1"/>
  <c r="AB156" i="1"/>
  <c r="AO156" i="1"/>
  <c r="AJ156" i="1"/>
  <c r="AH156" i="1"/>
  <c r="AL156" i="1"/>
  <c r="AN156" i="1"/>
  <c r="Z156" i="1"/>
  <c r="AG156" i="1"/>
  <c r="AM156" i="1"/>
  <c r="AD156" i="1"/>
  <c r="AA156" i="1"/>
  <c r="AK156" i="1"/>
  <c r="AQ156" i="1"/>
  <c r="AF156" i="1"/>
  <c r="AI156" i="1"/>
  <c r="AR156" i="1"/>
  <c r="AS156" i="1" s="1"/>
  <c r="BN156" i="1"/>
  <c r="W157" i="1"/>
  <c r="CO154" i="1"/>
  <c r="Z157" i="1" a="1"/>
  <c r="AM217" i="26" a="1"/>
  <c r="AP157" i="1" a="1"/>
  <c r="AI217" i="26" a="1"/>
  <c r="AK157" i="1" a="1"/>
  <c r="AM157" i="1" a="1"/>
  <c r="AQ217" i="26" a="1"/>
  <c r="AH157" i="1" a="1"/>
  <c r="AK217" i="26" a="1"/>
  <c r="AG217" i="26" a="1"/>
  <c r="AI157" i="1" a="1"/>
  <c r="AG157" i="1" a="1"/>
  <c r="AF157" i="1" a="1"/>
  <c r="AL217" i="26" a="1"/>
  <c r="AC157" i="1" a="1"/>
  <c r="AO217" i="26" a="1"/>
  <c r="AB217" i="26" a="1"/>
  <c r="AD157" i="1" a="1"/>
  <c r="AC217" i="26" a="1"/>
  <c r="AN157" i="1" a="1"/>
  <c r="AA157" i="1" a="1"/>
  <c r="AE157" i="1" a="1"/>
  <c r="AN217" i="26" a="1"/>
  <c r="AJ217" i="26" a="1"/>
  <c r="AA217" i="26" a="1"/>
  <c r="AQ157" i="1" a="1"/>
  <c r="AL157" i="1" a="1"/>
  <c r="AF217" i="26" a="1"/>
  <c r="AP217" i="26" a="1"/>
  <c r="AJ157" i="1" a="1"/>
  <c r="AH217" i="26" a="1"/>
  <c r="AO157" i="1" a="1"/>
  <c r="AB157" i="1" a="1"/>
  <c r="AD217" i="26" a="1"/>
  <c r="Z217" i="26" a="1"/>
  <c r="AE217" i="26" a="1"/>
  <c r="AL217" i="26" l="1"/>
  <c r="AF217" i="26"/>
  <c r="AA217" i="26"/>
  <c r="AJ217" i="26"/>
  <c r="AE217" i="26"/>
  <c r="AN217" i="26"/>
  <c r="AD217" i="26"/>
  <c r="AI217" i="26"/>
  <c r="AC217" i="26"/>
  <c r="AM217" i="26"/>
  <c r="AQ217" i="26"/>
  <c r="AG217" i="26"/>
  <c r="AH217" i="26"/>
  <c r="AK217" i="26"/>
  <c r="AP217" i="26"/>
  <c r="Z217" i="26"/>
  <c r="AB217" i="26"/>
  <c r="AO217" i="26"/>
  <c r="CL212" i="26"/>
  <c r="CM212" i="26" s="1"/>
  <c r="AR218" i="26"/>
  <c r="W219" i="26"/>
  <c r="BN218" i="26"/>
  <c r="BJ155" i="1"/>
  <c r="BG155" i="1"/>
  <c r="AX154" i="1"/>
  <c r="BG156" i="1"/>
  <c r="AW155" i="1"/>
  <c r="BA155" i="1"/>
  <c r="BD155" i="1"/>
  <c r="AX155" i="1"/>
  <c r="BH155" i="1"/>
  <c r="AZ155" i="1"/>
  <c r="BB155" i="1"/>
  <c r="BE155" i="1"/>
  <c r="BJ154" i="1"/>
  <c r="BD154" i="1"/>
  <c r="AW154" i="1"/>
  <c r="BA154" i="1"/>
  <c r="AV155" i="1"/>
  <c r="BK155" i="1"/>
  <c r="AZ154" i="1"/>
  <c r="BH154" i="1"/>
  <c r="BF154" i="1"/>
  <c r="BM156" i="1"/>
  <c r="AO157" i="1"/>
  <c r="AL157" i="1"/>
  <c r="AC157" i="1"/>
  <c r="AH157" i="1"/>
  <c r="AE157" i="1"/>
  <c r="AD157" i="1"/>
  <c r="AP157" i="1"/>
  <c r="AB157" i="1"/>
  <c r="AF157" i="1"/>
  <c r="AI157" i="1"/>
  <c r="Z157" i="1"/>
  <c r="AJ157" i="1"/>
  <c r="AA157" i="1"/>
  <c r="AQ157" i="1"/>
  <c r="AG157" i="1"/>
  <c r="AK157" i="1"/>
  <c r="AN157" i="1"/>
  <c r="AM157" i="1"/>
  <c r="BH156" i="1"/>
  <c r="BD156" i="1"/>
  <c r="AW156" i="1"/>
  <c r="BF156" i="1"/>
  <c r="AY155" i="1"/>
  <c r="AZ156" i="1"/>
  <c r="BK156" i="1"/>
  <c r="BI156" i="1"/>
  <c r="AX156" i="1"/>
  <c r="BL155" i="1"/>
  <c r="BI155" i="1"/>
  <c r="BN157" i="1"/>
  <c r="AR157" i="1"/>
  <c r="W158" i="1"/>
  <c r="BC155" i="1"/>
  <c r="BF155" i="1"/>
  <c r="BC156" i="1"/>
  <c r="BA156" i="1"/>
  <c r="AV154" i="1"/>
  <c r="CP154" i="1"/>
  <c r="BG154" i="1"/>
  <c r="BM154" i="1"/>
  <c r="BE156" i="1"/>
  <c r="AV156" i="1"/>
  <c r="BE154" i="1"/>
  <c r="BB154" i="1"/>
  <c r="BK154" i="1"/>
  <c r="CQ154" i="1"/>
  <c r="BC154" i="1"/>
  <c r="AY156" i="1"/>
  <c r="BL154" i="1"/>
  <c r="BI154" i="1"/>
  <c r="AY154" i="1"/>
  <c r="BM155" i="1"/>
  <c r="BB156" i="1"/>
  <c r="BJ156" i="1"/>
  <c r="BL156" i="1"/>
  <c r="BW155" i="1" a="1"/>
  <c r="AD158" i="1" a="1"/>
  <c r="BU155" i="1" a="1"/>
  <c r="AN158" i="1" a="1"/>
  <c r="AG158" i="1" a="1"/>
  <c r="AK218" i="26" a="1"/>
  <c r="CE154" i="1" a="1"/>
  <c r="BS156" i="1" a="1"/>
  <c r="BZ156" i="1" a="1"/>
  <c r="CG156" i="1" a="1"/>
  <c r="AE158" i="1" a="1"/>
  <c r="BY156" i="1" a="1"/>
  <c r="CD154" i="1" a="1"/>
  <c r="Z158" i="1" a="1"/>
  <c r="AJ158" i="1" a="1"/>
  <c r="AC218" i="26" a="1"/>
  <c r="AP158" i="1" a="1"/>
  <c r="BZ154" i="1" a="1"/>
  <c r="AG218" i="26" a="1"/>
  <c r="BT156" i="1" a="1"/>
  <c r="CA156" i="1" a="1"/>
  <c r="AK158" i="1" a="1"/>
  <c r="BX154" i="1" a="1"/>
  <c r="AN218" i="26" a="1"/>
  <c r="AB218" i="26" a="1"/>
  <c r="AF218" i="26" a="1"/>
  <c r="BV156" i="1" a="1"/>
  <c r="CC155" i="1" a="1"/>
  <c r="AA158" i="1" a="1"/>
  <c r="CF156" i="1" a="1"/>
  <c r="AE218" i="26" a="1"/>
  <c r="AO218" i="26" a="1"/>
  <c r="CE156" i="1" a="1"/>
  <c r="AH158" i="1" a="1"/>
  <c r="AH218" i="26" a="1"/>
  <c r="AJ218" i="26" a="1"/>
  <c r="BP154" i="1" a="1"/>
  <c r="BX155" i="1" a="1"/>
  <c r="AC158" i="1" a="1"/>
  <c r="BR154" i="1" a="1"/>
  <c r="AL218" i="26" a="1"/>
  <c r="CB154" i="1" a="1"/>
  <c r="CA155" i="1" a="1"/>
  <c r="BV154" i="1" a="1"/>
  <c r="BW156" i="1" a="1"/>
  <c r="AP218" i="26" a="1"/>
  <c r="AD218" i="26" a="1"/>
  <c r="AA218" i="26" a="1"/>
  <c r="AB158" i="1" a="1"/>
  <c r="AI158" i="1" a="1"/>
  <c r="CA154" i="1" a="1"/>
  <c r="AQ218" i="26" a="1"/>
  <c r="BQ156" i="1" a="1"/>
  <c r="AM158" i="1" a="1"/>
  <c r="AF158" i="1" a="1"/>
  <c r="AL158" i="1" a="1"/>
  <c r="AO158" i="1" a="1"/>
  <c r="AM218" i="26" a="1"/>
  <c r="BT154" i="1" a="1"/>
  <c r="BQ154" i="1" a="1"/>
  <c r="AI218" i="26" a="1"/>
  <c r="Z218" i="26" a="1"/>
  <c r="BS155" i="1" a="1"/>
  <c r="BQ155" i="1" a="1"/>
  <c r="AQ158" i="1" a="1"/>
  <c r="CF154" i="1" a="1"/>
  <c r="CG154" i="1" a="1"/>
  <c r="BW154" i="1" a="1"/>
  <c r="BV155" i="1" a="1"/>
  <c r="BY155" i="1" a="1"/>
  <c r="BT155" i="1" a="1"/>
  <c r="CD156" i="1" a="1"/>
  <c r="BR155" i="1" a="1"/>
  <c r="BZ155" i="1" a="1"/>
  <c r="BP156" i="1" a="1"/>
  <c r="CD155" i="1" a="1"/>
  <c r="CB155" i="1" a="1"/>
  <c r="BP155" i="1" a="1"/>
  <c r="BR156" i="1" a="1"/>
  <c r="CE155" i="1" a="1"/>
  <c r="BU156" i="1" a="1"/>
  <c r="CC156" i="1" a="1"/>
  <c r="BY154" i="1" a="1"/>
  <c r="CG155" i="1" a="1"/>
  <c r="BU154" i="1" a="1"/>
  <c r="CB156" i="1" a="1"/>
  <c r="BS154" i="1" a="1"/>
  <c r="CF155" i="1" a="1"/>
  <c r="CC154" i="1" a="1"/>
  <c r="BX156" i="1" a="1"/>
  <c r="AX216" i="26" l="1"/>
  <c r="AY216" i="26"/>
  <c r="BE215" i="26"/>
  <c r="CQ215" i="26"/>
  <c r="BG215" i="26"/>
  <c r="BK215" i="26"/>
  <c r="AX215" i="26"/>
  <c r="AW216" i="26"/>
  <c r="BG216" i="26"/>
  <c r="AZ216" i="26"/>
  <c r="BF216" i="26"/>
  <c r="AV216" i="26"/>
  <c r="BK216" i="26"/>
  <c r="AY215" i="26"/>
  <c r="BJ216" i="26"/>
  <c r="BH215" i="26"/>
  <c r="BA215" i="26"/>
  <c r="CP215" i="26"/>
  <c r="BC217" i="26"/>
  <c r="AW215" i="26"/>
  <c r="BF215" i="26"/>
  <c r="BC216" i="26"/>
  <c r="AV215" i="26"/>
  <c r="BL217" i="26"/>
  <c r="BD215" i="26"/>
  <c r="BM216" i="26"/>
  <c r="AZ215" i="26"/>
  <c r="BA216" i="26"/>
  <c r="BD216" i="26"/>
  <c r="BH216" i="26"/>
  <c r="Z218" i="26"/>
  <c r="AM218" i="26"/>
  <c r="AD218" i="26"/>
  <c r="AQ218" i="26"/>
  <c r="AH218" i="26"/>
  <c r="AL218" i="26"/>
  <c r="AO218" i="26"/>
  <c r="AP218" i="26"/>
  <c r="AB218" i="26"/>
  <c r="AG218" i="26"/>
  <c r="AA218" i="26"/>
  <c r="AF218" i="26"/>
  <c r="AK218" i="26"/>
  <c r="AE218" i="26"/>
  <c r="AJ218" i="26"/>
  <c r="AC218" i="26"/>
  <c r="AI218" i="26"/>
  <c r="AN218" i="26"/>
  <c r="CH218" i="26"/>
  <c r="AS218" i="26"/>
  <c r="CI218" i="26" s="1"/>
  <c r="AV217" i="26"/>
  <c r="BC215" i="26"/>
  <c r="BJ215" i="26"/>
  <c r="BI215" i="26"/>
  <c r="BL215" i="26"/>
  <c r="BM215" i="26"/>
  <c r="BB215" i="26"/>
  <c r="BE217" i="26"/>
  <c r="AZ217" i="26"/>
  <c r="BG217" i="26"/>
  <c r="BJ217" i="26"/>
  <c r="W220" i="26"/>
  <c r="AR219" i="26"/>
  <c r="AS219" i="26" s="1"/>
  <c r="BN219" i="26"/>
  <c r="BI216" i="26"/>
  <c r="BE216" i="26"/>
  <c r="BD217" i="26"/>
  <c r="BA217" i="26"/>
  <c r="BF217" i="26"/>
  <c r="BM217" i="26"/>
  <c r="AW217" i="26"/>
  <c r="BK217" i="26"/>
  <c r="BI217" i="26"/>
  <c r="BB217" i="26"/>
  <c r="BB216" i="26"/>
  <c r="BL216" i="26"/>
  <c r="AX217" i="26"/>
  <c r="AY217" i="26"/>
  <c r="BH217" i="26"/>
  <c r="CR154" i="1"/>
  <c r="CD155" i="1"/>
  <c r="CA155" i="1"/>
  <c r="BQ155" i="1"/>
  <c r="CA156" i="1"/>
  <c r="BR154" i="1"/>
  <c r="BX155" i="1"/>
  <c r="BU155" i="1"/>
  <c r="BX154" i="1"/>
  <c r="BQ154" i="1"/>
  <c r="BY155" i="1"/>
  <c r="BV155" i="1"/>
  <c r="BT155" i="1"/>
  <c r="CB155" i="1"/>
  <c r="CD154" i="1"/>
  <c r="BU154" i="1"/>
  <c r="BR155" i="1"/>
  <c r="CG156" i="1"/>
  <c r="BZ154" i="1"/>
  <c r="CB154" i="1"/>
  <c r="BT154" i="1"/>
  <c r="CE155" i="1"/>
  <c r="BP155" i="1"/>
  <c r="BP156" i="1"/>
  <c r="BZ155" i="1"/>
  <c r="CC156" i="1"/>
  <c r="CC154" i="1"/>
  <c r="BW155" i="1"/>
  <c r="CE156" i="1"/>
  <c r="BS156" i="1"/>
  <c r="CG154" i="1"/>
  <c r="AO158" i="1"/>
  <c r="AC158" i="1"/>
  <c r="Z158" i="1"/>
  <c r="AK158" i="1"/>
  <c r="AM158" i="1"/>
  <c r="AN158" i="1"/>
  <c r="AB158" i="1"/>
  <c r="AJ158" i="1"/>
  <c r="AA158" i="1"/>
  <c r="AL158" i="1"/>
  <c r="AF158" i="1"/>
  <c r="AQ158" i="1"/>
  <c r="AP158" i="1"/>
  <c r="AG158" i="1"/>
  <c r="AE158" i="1"/>
  <c r="AH158" i="1"/>
  <c r="AD158" i="1"/>
  <c r="AI158" i="1"/>
  <c r="BT156" i="1"/>
  <c r="BY156" i="1"/>
  <c r="BW154" i="1"/>
  <c r="CA154" i="1"/>
  <c r="BS155" i="1"/>
  <c r="BZ156" i="1"/>
  <c r="CF156" i="1"/>
  <c r="CE154" i="1"/>
  <c r="BP154" i="1"/>
  <c r="CC155" i="1"/>
  <c r="BQ156" i="1"/>
  <c r="CD156" i="1"/>
  <c r="CG155" i="1"/>
  <c r="BV154" i="1"/>
  <c r="BU156" i="1"/>
  <c r="CF155" i="1"/>
  <c r="BX156" i="1"/>
  <c r="CF154" i="1"/>
  <c r="BV156" i="1"/>
  <c r="BS154" i="1"/>
  <c r="BY154" i="1"/>
  <c r="BW156" i="1"/>
  <c r="BR156" i="1"/>
  <c r="CB156" i="1"/>
  <c r="AR158" i="1"/>
  <c r="AS158" i="1" s="1"/>
  <c r="BN158" i="1"/>
  <c r="W159" i="1"/>
  <c r="AS157" i="1"/>
  <c r="CI157" i="1" s="1"/>
  <c r="CH157" i="1"/>
  <c r="BY215" i="26" a="1"/>
  <c r="BQ215" i="26" a="1"/>
  <c r="BT217" i="26" a="1"/>
  <c r="AI159" i="1" a="1"/>
  <c r="AQ219" i="26" a="1"/>
  <c r="AD219" i="26" a="1"/>
  <c r="BW215" i="26" a="1"/>
  <c r="AG159" i="1" a="1"/>
  <c r="CA217" i="26" a="1"/>
  <c r="AJ159" i="1" a="1"/>
  <c r="AC219" i="26" a="1"/>
  <c r="AJ219" i="26" a="1"/>
  <c r="CD215" i="26" a="1"/>
  <c r="AK159" i="1" a="1"/>
  <c r="CB216" i="26" a="1"/>
  <c r="CD216" i="26" a="1"/>
  <c r="AH219" i="26" a="1"/>
  <c r="BS215" i="26" a="1"/>
  <c r="BT215" i="26" a="1"/>
  <c r="BT216" i="26" a="1"/>
  <c r="AG219" i="26" a="1"/>
  <c r="AQ159" i="1" a="1"/>
  <c r="BW217" i="26" a="1"/>
  <c r="AI219" i="26" a="1"/>
  <c r="BU215" i="26" a="1"/>
  <c r="BS216" i="26" a="1"/>
  <c r="AP159" i="1" a="1"/>
  <c r="AE159" i="1" a="1"/>
  <c r="AH159" i="1" a="1"/>
  <c r="CA215" i="26" a="1"/>
  <c r="BX217" i="26" a="1"/>
  <c r="BZ215" i="26" a="1"/>
  <c r="AM219" i="26" a="1"/>
  <c r="CG216" i="26" a="1"/>
  <c r="Z159" i="1" a="1"/>
  <c r="BV217" i="26" a="1"/>
  <c r="AA159" i="1" a="1"/>
  <c r="BR216" i="26" a="1"/>
  <c r="BP217" i="26" a="1"/>
  <c r="AB219" i="26" a="1"/>
  <c r="AO219" i="26" a="1"/>
  <c r="BU217" i="26" a="1"/>
  <c r="BY217" i="26" a="1"/>
  <c r="BR217" i="26" a="1"/>
  <c r="AC159" i="1" a="1"/>
  <c r="BZ217" i="26" a="1"/>
  <c r="AN159" i="1" a="1"/>
  <c r="AF219" i="26" a="1"/>
  <c r="AL219" i="26" a="1"/>
  <c r="AA219" i="26" a="1"/>
  <c r="BX215" i="26" a="1"/>
  <c r="BY216" i="26" a="1"/>
  <c r="BV215" i="26" a="1"/>
  <c r="CD217" i="26" a="1"/>
  <c r="AP219" i="26" a="1"/>
  <c r="AF159" i="1" a="1"/>
  <c r="AE219" i="26" a="1"/>
  <c r="BU216" i="26" a="1"/>
  <c r="AN219" i="26" a="1"/>
  <c r="BZ216" i="26" a="1"/>
  <c r="BP216" i="26" a="1"/>
  <c r="AK219" i="26" a="1"/>
  <c r="Z219" i="26" a="1"/>
  <c r="AO159" i="1" a="1"/>
  <c r="AD159" i="1" a="1"/>
  <c r="CC217" i="26" a="1"/>
  <c r="CA216" i="26" a="1"/>
  <c r="CE216" i="26" a="1"/>
  <c r="AM159" i="1" a="1"/>
  <c r="CF216" i="26" a="1"/>
  <c r="CC216" i="26" a="1"/>
  <c r="AL159" i="1" a="1"/>
  <c r="BX216" i="26" a="1"/>
  <c r="BV216" i="26" a="1"/>
  <c r="CC215" i="26" a="1"/>
  <c r="BP215" i="26" a="1"/>
  <c r="AB159" i="1" a="1"/>
  <c r="BS217" i="26" a="1"/>
  <c r="BQ216" i="26" a="1"/>
  <c r="CE215" i="26" a="1"/>
  <c r="CF215" i="26" a="1"/>
  <c r="CG215" i="26" a="1"/>
  <c r="CE217" i="26" a="1"/>
  <c r="BW216" i="26" a="1"/>
  <c r="BR215" i="26" a="1"/>
  <c r="BQ217" i="26" a="1"/>
  <c r="CB215" i="26" a="1"/>
  <c r="CG217" i="26" a="1"/>
  <c r="CB217" i="26" a="1"/>
  <c r="CF217" i="26" a="1"/>
  <c r="BR216" i="26" l="1"/>
  <c r="CE215" i="26"/>
  <c r="CA215" i="26"/>
  <c r="BY215" i="26"/>
  <c r="BS216" i="26"/>
  <c r="CR215" i="26"/>
  <c r="BX216" i="26"/>
  <c r="BZ215" i="26"/>
  <c r="BS215" i="26"/>
  <c r="BQ215" i="26"/>
  <c r="BT215" i="26"/>
  <c r="BP216" i="26"/>
  <c r="BU216" i="26"/>
  <c r="CE216" i="26"/>
  <c r="CG216" i="26"/>
  <c r="BW217" i="26"/>
  <c r="BZ216" i="26"/>
  <c r="BX215" i="26"/>
  <c r="BT216" i="26"/>
  <c r="CF217" i="26"/>
  <c r="BU215" i="26"/>
  <c r="CA216" i="26"/>
  <c r="BP215" i="26"/>
  <c r="CB215" i="26"/>
  <c r="BQ216" i="26"/>
  <c r="CB216" i="26"/>
  <c r="BW216" i="26"/>
  <c r="CD216" i="26"/>
  <c r="BR215" i="26"/>
  <c r="CG217" i="26"/>
  <c r="AM219" i="26"/>
  <c r="AH219" i="26"/>
  <c r="CG215" i="26"/>
  <c r="BS217" i="26"/>
  <c r="BR217" i="26"/>
  <c r="BZ217" i="26"/>
  <c r="AE219" i="26"/>
  <c r="AC219" i="26"/>
  <c r="AL219" i="26"/>
  <c r="CF215" i="26"/>
  <c r="CF216" i="26"/>
  <c r="BU217" i="26"/>
  <c r="AQ219" i="26"/>
  <c r="AG219" i="26"/>
  <c r="AP219" i="26"/>
  <c r="CC215" i="26"/>
  <c r="BV216" i="26"/>
  <c r="BX217" i="26"/>
  <c r="AI219" i="26"/>
  <c r="AK219" i="26"/>
  <c r="CD217" i="26"/>
  <c r="CD215" i="26"/>
  <c r="BV217" i="26"/>
  <c r="BY216" i="26"/>
  <c r="AB219" i="26"/>
  <c r="AO219" i="26"/>
  <c r="CA217" i="26"/>
  <c r="BW215" i="26"/>
  <c r="CC217" i="26"/>
  <c r="CC216" i="26"/>
  <c r="AF219" i="26"/>
  <c r="BT217" i="26"/>
  <c r="BP217" i="26"/>
  <c r="CE217" i="26"/>
  <c r="AA219" i="26"/>
  <c r="AJ219" i="26"/>
  <c r="Z219" i="26"/>
  <c r="BY217" i="26"/>
  <c r="CB217" i="26"/>
  <c r="BQ217" i="26"/>
  <c r="AN219" i="26"/>
  <c r="AD219" i="26"/>
  <c r="BV215" i="26"/>
  <c r="BN220" i="26"/>
  <c r="W221" i="26"/>
  <c r="AR220" i="26"/>
  <c r="AS220" i="26" s="1"/>
  <c r="CO218" i="26"/>
  <c r="AI159" i="1"/>
  <c r="AO159" i="1"/>
  <c r="AJ159" i="1"/>
  <c r="AQ159" i="1"/>
  <c r="AP159" i="1"/>
  <c r="AC159" i="1"/>
  <c r="Z159" i="1"/>
  <c r="AE159" i="1"/>
  <c r="AN159" i="1"/>
  <c r="AK159" i="1"/>
  <c r="AM159" i="1"/>
  <c r="AB159" i="1"/>
  <c r="AD159" i="1"/>
  <c r="AH159" i="1"/>
  <c r="AA159" i="1"/>
  <c r="AL159" i="1"/>
  <c r="AG159" i="1"/>
  <c r="AF159" i="1"/>
  <c r="CL154" i="1"/>
  <c r="CM154" i="1" s="1"/>
  <c r="CO157" i="1"/>
  <c r="BN159" i="1"/>
  <c r="AR159" i="1"/>
  <c r="AS159" i="1" s="1"/>
  <c r="W160" i="1"/>
  <c r="AI160" i="1" a="1"/>
  <c r="AF160" i="1" a="1"/>
  <c r="AJ160" i="1" a="1"/>
  <c r="AE160" i="1" a="1"/>
  <c r="AG220" i="26" a="1"/>
  <c r="AM160" i="1" a="1"/>
  <c r="AE220" i="26" a="1"/>
  <c r="AD220" i="26" a="1"/>
  <c r="AJ220" i="26" a="1"/>
  <c r="AA220" i="26" a="1"/>
  <c r="AB220" i="26" a="1"/>
  <c r="AQ220" i="26" a="1"/>
  <c r="AA160" i="1" a="1"/>
  <c r="AP160" i="1" a="1"/>
  <c r="AO160" i="1" a="1"/>
  <c r="AI220" i="26" a="1"/>
  <c r="AQ160" i="1" a="1"/>
  <c r="AB160" i="1" a="1"/>
  <c r="AL220" i="26" a="1"/>
  <c r="AK160" i="1" a="1"/>
  <c r="AC220" i="26" a="1"/>
  <c r="Z220" i="26" a="1"/>
  <c r="AG160" i="1" a="1"/>
  <c r="AN220" i="26" a="1"/>
  <c r="AM220" i="26" a="1"/>
  <c r="AD160" i="1" a="1"/>
  <c r="AL160" i="1" a="1"/>
  <c r="AF220" i="26" a="1"/>
  <c r="AP220" i="26" a="1"/>
  <c r="AH160" i="1" a="1"/>
  <c r="AC160" i="1" a="1"/>
  <c r="AN160" i="1" a="1"/>
  <c r="AH220" i="26" a="1"/>
  <c r="AK220" i="26" a="1"/>
  <c r="Z160" i="1" a="1"/>
  <c r="AO220" i="26" a="1"/>
  <c r="CL215" i="26" l="1"/>
  <c r="CM215" i="26" s="1"/>
  <c r="AF220" i="26"/>
  <c r="AB220" i="26"/>
  <c r="AI220" i="26"/>
  <c r="AQ220" i="26"/>
  <c r="AL220" i="26"/>
  <c r="Z220" i="26"/>
  <c r="AC220" i="26"/>
  <c r="AD220" i="26"/>
  <c r="AJ220" i="26"/>
  <c r="AG220" i="26"/>
  <c r="AM220" i="26"/>
  <c r="AN220" i="26"/>
  <c r="AA220" i="26"/>
  <c r="AK220" i="26"/>
  <c r="AH220" i="26"/>
  <c r="AP220" i="26"/>
  <c r="AE220" i="26"/>
  <c r="AO220" i="26"/>
  <c r="AR221" i="26"/>
  <c r="W222" i="26"/>
  <c r="BN221" i="26"/>
  <c r="BI157" i="1"/>
  <c r="AW158" i="1"/>
  <c r="BM158" i="1"/>
  <c r="AX157" i="1"/>
  <c r="BF157" i="1"/>
  <c r="AY158" i="1"/>
  <c r="AY157" i="1"/>
  <c r="AV158" i="1"/>
  <c r="BB158" i="1"/>
  <c r="CQ157" i="1"/>
  <c r="BJ157" i="1"/>
  <c r="BK158" i="1"/>
  <c r="CP157" i="1"/>
  <c r="BC157" i="1"/>
  <c r="BL158" i="1"/>
  <c r="BD157" i="1"/>
  <c r="AW157" i="1"/>
  <c r="BE157" i="1"/>
  <c r="BL157" i="1"/>
  <c r="AZ158" i="1"/>
  <c r="BH157" i="1"/>
  <c r="AN160" i="1"/>
  <c r="AA160" i="1"/>
  <c r="AM160" i="1"/>
  <c r="AL160" i="1"/>
  <c r="AH160" i="1"/>
  <c r="AD160" i="1"/>
  <c r="AP160" i="1"/>
  <c r="AJ160" i="1"/>
  <c r="AE160" i="1"/>
  <c r="AK160" i="1"/>
  <c r="AI160" i="1"/>
  <c r="Z160" i="1"/>
  <c r="AB160" i="1"/>
  <c r="AF160" i="1"/>
  <c r="AQ160" i="1"/>
  <c r="AO160" i="1"/>
  <c r="AG160" i="1"/>
  <c r="AC160" i="1"/>
  <c r="BH159" i="1"/>
  <c r="BA159" i="1"/>
  <c r="AW159" i="1"/>
  <c r="AV159" i="1"/>
  <c r="BG157" i="1"/>
  <c r="BB157" i="1"/>
  <c r="BK157" i="1"/>
  <c r="AV157" i="1"/>
  <c r="BA157" i="1"/>
  <c r="BD159" i="1"/>
  <c r="AY159" i="1"/>
  <c r="BC158" i="1"/>
  <c r="AZ159" i="1"/>
  <c r="BL159" i="1"/>
  <c r="AX158" i="1"/>
  <c r="AX159" i="1"/>
  <c r="BM159" i="1"/>
  <c r="BN160" i="1"/>
  <c r="AR160" i="1"/>
  <c r="W161" i="1"/>
  <c r="BJ158" i="1"/>
  <c r="BG158" i="1"/>
  <c r="BD158" i="1"/>
  <c r="BI159" i="1"/>
  <c r="BF159" i="1"/>
  <c r="BH158" i="1"/>
  <c r="BA158" i="1"/>
  <c r="AZ157" i="1"/>
  <c r="BB159" i="1"/>
  <c r="BG159" i="1"/>
  <c r="BK159" i="1"/>
  <c r="BM157" i="1"/>
  <c r="BE158" i="1"/>
  <c r="BF158" i="1"/>
  <c r="BI158" i="1"/>
  <c r="BC159" i="1"/>
  <c r="BJ159" i="1"/>
  <c r="BE159" i="1"/>
  <c r="AB161" i="1" a="1"/>
  <c r="AL161" i="1" a="1"/>
  <c r="BQ158" i="1" a="1"/>
  <c r="AF221" i="26" a="1"/>
  <c r="Z221" i="26" a="1"/>
  <c r="CG158" i="1" a="1"/>
  <c r="AL221" i="26" a="1"/>
  <c r="AJ221" i="26" a="1"/>
  <c r="AH221" i="26" a="1"/>
  <c r="AO221" i="26" a="1"/>
  <c r="BV159" i="1" a="1"/>
  <c r="AN161" i="1" a="1"/>
  <c r="CE159" i="1" a="1"/>
  <c r="AQ221" i="26" a="1"/>
  <c r="AC161" i="1" a="1"/>
  <c r="BR158" i="1" a="1"/>
  <c r="BR157" i="1" a="1"/>
  <c r="BP157" i="1" a="1"/>
  <c r="AC221" i="26" a="1"/>
  <c r="AI161" i="1" a="1"/>
  <c r="BT158" i="1" a="1"/>
  <c r="AP221" i="26" a="1"/>
  <c r="BX159" i="1" a="1"/>
  <c r="CB157" i="1" a="1"/>
  <c r="AN221" i="26" a="1"/>
  <c r="CA159" i="1" a="1"/>
  <c r="CA157" i="1" a="1"/>
  <c r="AD221" i="26" a="1"/>
  <c r="BY159" i="1" a="1"/>
  <c r="AD161" i="1" a="1"/>
  <c r="BS159" i="1" a="1"/>
  <c r="AG221" i="26" a="1"/>
  <c r="AA221" i="26" a="1"/>
  <c r="CD159" i="1" a="1"/>
  <c r="AI221" i="26" a="1"/>
  <c r="BS158" i="1" a="1"/>
  <c r="CF158" i="1" a="1"/>
  <c r="AJ161" i="1" a="1"/>
  <c r="CA158" i="1" a="1"/>
  <c r="BT159" i="1" a="1"/>
  <c r="CF159" i="1" a="1"/>
  <c r="BQ159" i="1" a="1"/>
  <c r="AH161" i="1" a="1"/>
  <c r="CF157" i="1" a="1"/>
  <c r="AG161" i="1" a="1"/>
  <c r="AB221" i="26" a="1"/>
  <c r="CC158" i="1" a="1"/>
  <c r="CE158" i="1" a="1"/>
  <c r="BV158" i="1" a="1"/>
  <c r="AO161" i="1" a="1"/>
  <c r="AE161" i="1" a="1"/>
  <c r="AF161" i="1" a="1"/>
  <c r="BY157" i="1" a="1"/>
  <c r="AM161" i="1" a="1"/>
  <c r="BS157" i="1" a="1"/>
  <c r="Z161" i="1" a="1"/>
  <c r="BU158" i="1" a="1"/>
  <c r="CG157" i="1" a="1"/>
  <c r="AE221" i="26" a="1"/>
  <c r="CD157" i="1" a="1"/>
  <c r="AA161" i="1" a="1"/>
  <c r="BW158" i="1" a="1"/>
  <c r="CD158" i="1" a="1"/>
  <c r="AK221" i="26" a="1"/>
  <c r="AK161" i="1" a="1"/>
  <c r="BP159" i="1" a="1"/>
  <c r="BW159" i="1" a="1"/>
  <c r="BW157" i="1" a="1"/>
  <c r="BT157" i="1" a="1"/>
  <c r="BR159" i="1" a="1"/>
  <c r="AP161" i="1" a="1"/>
  <c r="BX158" i="1" a="1"/>
  <c r="AM221" i="26" a="1"/>
  <c r="CC159" i="1" a="1"/>
  <c r="BZ157" i="1" a="1"/>
  <c r="CE157" i="1" a="1"/>
  <c r="BV157" i="1" a="1"/>
  <c r="AQ161" i="1" a="1"/>
  <c r="BY158" i="1" a="1"/>
  <c r="CG159" i="1" a="1"/>
  <c r="BX157" i="1" a="1"/>
  <c r="BP158" i="1" a="1"/>
  <c r="BZ159" i="1" a="1"/>
  <c r="CC157" i="1" a="1"/>
  <c r="BQ157" i="1" a="1"/>
  <c r="BZ158" i="1" a="1"/>
  <c r="CB158" i="1" a="1"/>
  <c r="CB159" i="1" a="1"/>
  <c r="BU159" i="1" a="1"/>
  <c r="BU157" i="1" a="1"/>
  <c r="BE219" i="26" l="1"/>
  <c r="BG219" i="26"/>
  <c r="BA218" i="26"/>
  <c r="BI219" i="26"/>
  <c r="AY218" i="26"/>
  <c r="BJ219" i="26"/>
  <c r="AZ219" i="26"/>
  <c r="BL220" i="26"/>
  <c r="CP218" i="26"/>
  <c r="AY219" i="26"/>
  <c r="BG218" i="26"/>
  <c r="BH218" i="26"/>
  <c r="BD220" i="26"/>
  <c r="CQ218" i="26"/>
  <c r="BB219" i="26"/>
  <c r="BF218" i="26"/>
  <c r="BL218" i="26"/>
  <c r="BD219" i="26"/>
  <c r="BK218" i="26"/>
  <c r="AV219" i="26"/>
  <c r="AW220" i="26"/>
  <c r="BL219" i="26"/>
  <c r="BK219" i="26"/>
  <c r="BC219" i="26"/>
  <c r="BC218" i="26"/>
  <c r="BH219" i="26"/>
  <c r="BJ218" i="26"/>
  <c r="BF219" i="26"/>
  <c r="AX219" i="26"/>
  <c r="AC221" i="26"/>
  <c r="AI221" i="26"/>
  <c r="AB221" i="26"/>
  <c r="AM221" i="26"/>
  <c r="AK221" i="26"/>
  <c r="AF221" i="26"/>
  <c r="AA221" i="26"/>
  <c r="Z221" i="26"/>
  <c r="AJ221" i="26"/>
  <c r="AO221" i="26"/>
  <c r="AD221" i="26"/>
  <c r="AN221" i="26"/>
  <c r="AE221" i="26"/>
  <c r="AH221" i="26"/>
  <c r="AG221" i="26"/>
  <c r="AL221" i="26"/>
  <c r="AQ221" i="26"/>
  <c r="AP221" i="26"/>
  <c r="AZ220" i="26"/>
  <c r="AY220" i="26"/>
  <c r="AX218" i="26"/>
  <c r="BG220" i="26"/>
  <c r="AV220" i="26"/>
  <c r="BI218" i="26"/>
  <c r="BM218" i="26"/>
  <c r="BB218" i="26"/>
  <c r="AZ218" i="26"/>
  <c r="BH220" i="26"/>
  <c r="AS221" i="26"/>
  <c r="CI221" i="26" s="1"/>
  <c r="CH221" i="26"/>
  <c r="BA219" i="26"/>
  <c r="BJ220" i="26"/>
  <c r="BM220" i="26"/>
  <c r="AW218" i="26"/>
  <c r="AV218" i="26"/>
  <c r="BI220" i="26"/>
  <c r="BE220" i="26"/>
  <c r="BD218" i="26"/>
  <c r="BK220" i="26"/>
  <c r="BC220" i="26"/>
  <c r="AX220" i="26"/>
  <c r="AW219" i="26"/>
  <c r="BE218" i="26"/>
  <c r="AR222" i="26"/>
  <c r="AS222" i="26" s="1"/>
  <c r="BN222" i="26"/>
  <c r="W223" i="26"/>
  <c r="BM219" i="26"/>
  <c r="BA220" i="26"/>
  <c r="BF220" i="26"/>
  <c r="BB220" i="26"/>
  <c r="BQ158" i="1"/>
  <c r="CC157" i="1"/>
  <c r="CR157" i="1"/>
  <c r="CG158" i="1"/>
  <c r="BR157" i="1"/>
  <c r="BS157" i="1"/>
  <c r="BS158" i="1"/>
  <c r="BZ157" i="1"/>
  <c r="CE158" i="1"/>
  <c r="CD157" i="1"/>
  <c r="BV158" i="1"/>
  <c r="BP158" i="1"/>
  <c r="CB157" i="1"/>
  <c r="BT158" i="1"/>
  <c r="CF157" i="1"/>
  <c r="BY157" i="1"/>
  <c r="BQ157" i="1"/>
  <c r="BX157" i="1"/>
  <c r="CF158" i="1"/>
  <c r="BW157" i="1"/>
  <c r="CB158" i="1"/>
  <c r="BS159" i="1"/>
  <c r="BQ159" i="1"/>
  <c r="BY158" i="1"/>
  <c r="BX159" i="1"/>
  <c r="BU159" i="1"/>
  <c r="BZ159" i="1"/>
  <c r="BU157" i="1"/>
  <c r="CB159" i="1"/>
  <c r="CG159" i="1"/>
  <c r="BX158" i="1"/>
  <c r="BR158" i="1"/>
  <c r="BP157" i="1"/>
  <c r="BZ158" i="1"/>
  <c r="CE159" i="1"/>
  <c r="CA159" i="1"/>
  <c r="CA158" i="1"/>
  <c r="CE157" i="1"/>
  <c r="CC159" i="1"/>
  <c r="CD159" i="1"/>
  <c r="CD158" i="1"/>
  <c r="CF159" i="1"/>
  <c r="BV157" i="1"/>
  <c r="BR159" i="1"/>
  <c r="BV159" i="1"/>
  <c r="BW159" i="1"/>
  <c r="BT157" i="1"/>
  <c r="AK161" i="1"/>
  <c r="AI161" i="1"/>
  <c r="AL161" i="1"/>
  <c r="AP161" i="1"/>
  <c r="AJ161" i="1"/>
  <c r="AD161" i="1"/>
  <c r="AF161" i="1"/>
  <c r="AB161" i="1"/>
  <c r="AC161" i="1"/>
  <c r="AO161" i="1"/>
  <c r="AA161" i="1"/>
  <c r="AQ161" i="1"/>
  <c r="Z161" i="1"/>
  <c r="AG161" i="1"/>
  <c r="AN161" i="1"/>
  <c r="AE161" i="1"/>
  <c r="AM161" i="1"/>
  <c r="AH161" i="1"/>
  <c r="BT159" i="1"/>
  <c r="CA157" i="1"/>
  <c r="CG157" i="1"/>
  <c r="BY159" i="1"/>
  <c r="CC158" i="1"/>
  <c r="BU158" i="1"/>
  <c r="BW158" i="1"/>
  <c r="BP159" i="1"/>
  <c r="BN161" i="1"/>
  <c r="AR161" i="1"/>
  <c r="AS161" i="1" s="1"/>
  <c r="W162" i="1"/>
  <c r="AS160" i="1"/>
  <c r="CI160" i="1" s="1"/>
  <c r="CH160" i="1"/>
  <c r="Z222" i="26" a="1"/>
  <c r="AG222" i="26" a="1"/>
  <c r="CA220" i="26" a="1"/>
  <c r="BY220" i="26" a="1"/>
  <c r="AN162" i="1" a="1"/>
  <c r="AI162" i="1" a="1"/>
  <c r="CF218" i="26" a="1"/>
  <c r="BS220" i="26" a="1"/>
  <c r="CE220" i="26" a="1"/>
  <c r="BP218" i="26" a="1"/>
  <c r="AP222" i="26" a="1"/>
  <c r="AQ162" i="1" a="1"/>
  <c r="CB220" i="26" a="1"/>
  <c r="BR219" i="26" a="1"/>
  <c r="CG219" i="26" a="1"/>
  <c r="AM222" i="26" a="1"/>
  <c r="BX218" i="26" a="1"/>
  <c r="AD222" i="26" a="1"/>
  <c r="Z162" i="1" a="1"/>
  <c r="AO162" i="1" a="1"/>
  <c r="BU220" i="26" a="1"/>
  <c r="AH162" i="1" a="1"/>
  <c r="AE162" i="1" a="1"/>
  <c r="AA162" i="1" a="1"/>
  <c r="AD162" i="1" a="1"/>
  <c r="BS218" i="26" a="1"/>
  <c r="BX219" i="26" a="1"/>
  <c r="AP162" i="1" a="1"/>
  <c r="AM162" i="1" a="1"/>
  <c r="AI222" i="26" a="1"/>
  <c r="AO222" i="26" a="1"/>
  <c r="AN222" i="26" a="1"/>
  <c r="CC220" i="26" a="1"/>
  <c r="CE218" i="26" a="1"/>
  <c r="BQ220" i="26" a="1"/>
  <c r="BP219" i="26" a="1"/>
  <c r="AE222" i="26" a="1"/>
  <c r="AB222" i="26" a="1"/>
  <c r="AQ222" i="26" a="1"/>
  <c r="BZ220" i="26" a="1"/>
  <c r="AK222" i="26" a="1"/>
  <c r="AJ162" i="1" a="1"/>
  <c r="CA219" i="26" a="1"/>
  <c r="AH222" i="26" a="1"/>
  <c r="AB162" i="1" a="1"/>
  <c r="CD218" i="26" a="1"/>
  <c r="AK162" i="1" a="1"/>
  <c r="AF162" i="1" a="1"/>
  <c r="BZ219" i="26" a="1"/>
  <c r="AC162" i="1" a="1"/>
  <c r="AJ222" i="26" a="1"/>
  <c r="CE219" i="26" a="1"/>
  <c r="BS219" i="26" a="1"/>
  <c r="AG162" i="1" a="1"/>
  <c r="AL222" i="26" a="1"/>
  <c r="CC218" i="26" a="1"/>
  <c r="AF222" i="26" a="1"/>
  <c r="BR218" i="26" a="1"/>
  <c r="CD220" i="26" a="1"/>
  <c r="BW220" i="26" a="1"/>
  <c r="CA218" i="26" a="1"/>
  <c r="CC219" i="26" a="1"/>
  <c r="BP220" i="26" a="1"/>
  <c r="AL162" i="1" a="1"/>
  <c r="BY219" i="26" a="1"/>
  <c r="CB219" i="26" a="1"/>
  <c r="CB218" i="26" a="1"/>
  <c r="AA222" i="26" a="1"/>
  <c r="BX220" i="26" a="1"/>
  <c r="BU219" i="26" a="1"/>
  <c r="BW218" i="26" a="1"/>
  <c r="AC222" i="26" a="1"/>
  <c r="BV218" i="26" a="1"/>
  <c r="BU218" i="26" a="1"/>
  <c r="CG220" i="26" a="1"/>
  <c r="BV219" i="26" a="1"/>
  <c r="BV220" i="26" a="1"/>
  <c r="BT220" i="26" a="1"/>
  <c r="BY218" i="26" a="1"/>
  <c r="CD219" i="26" a="1"/>
  <c r="BR220" i="26" a="1"/>
  <c r="BQ219" i="26" a="1"/>
  <c r="BW219" i="26" a="1"/>
  <c r="CF219" i="26" a="1"/>
  <c r="BT219" i="26" a="1"/>
  <c r="CF220" i="26" a="1"/>
  <c r="BT218" i="26" a="1"/>
  <c r="CG218" i="26" a="1"/>
  <c r="BQ218" i="26" a="1"/>
  <c r="BZ218" i="26" a="1"/>
  <c r="BY219" i="26" l="1"/>
  <c r="CA219" i="26"/>
  <c r="CF220" i="26"/>
  <c r="BT219" i="26"/>
  <c r="CD219" i="26"/>
  <c r="BS218" i="26"/>
  <c r="CC219" i="26"/>
  <c r="BU218" i="26"/>
  <c r="CR218" i="26"/>
  <c r="BW218" i="26"/>
  <c r="CF218" i="26"/>
  <c r="BW219" i="26"/>
  <c r="BZ218" i="26"/>
  <c r="CE219" i="26"/>
  <c r="BV219" i="26"/>
  <c r="CF219" i="26"/>
  <c r="BR219" i="26"/>
  <c r="BQ220" i="26"/>
  <c r="BX220" i="26"/>
  <c r="BZ219" i="26"/>
  <c r="BP219" i="26"/>
  <c r="CB218" i="26"/>
  <c r="CD218" i="26"/>
  <c r="CE218" i="26"/>
  <c r="CA218" i="26"/>
  <c r="CB219" i="26"/>
  <c r="BX219" i="26"/>
  <c r="BS219" i="26"/>
  <c r="BZ220" i="26"/>
  <c r="AF222" i="26"/>
  <c r="AM222" i="26"/>
  <c r="BY218" i="26"/>
  <c r="BP218" i="26"/>
  <c r="BR218" i="26"/>
  <c r="BQ219" i="26"/>
  <c r="BQ218" i="26"/>
  <c r="CB220" i="26"/>
  <c r="BS220" i="26"/>
  <c r="BR220" i="26"/>
  <c r="CG220" i="26"/>
  <c r="BT218" i="26"/>
  <c r="BT220" i="26"/>
  <c r="BU220" i="26"/>
  <c r="AL222" i="26"/>
  <c r="AO222" i="26"/>
  <c r="AC222" i="26"/>
  <c r="AP222" i="26"/>
  <c r="BW220" i="26"/>
  <c r="CD220" i="26"/>
  <c r="BV218" i="26"/>
  <c r="AQ222" i="26"/>
  <c r="AA222" i="26"/>
  <c r="AG222" i="26"/>
  <c r="CE220" i="26"/>
  <c r="BU219" i="26"/>
  <c r="CG218" i="26"/>
  <c r="AE222" i="26"/>
  <c r="Z222" i="26"/>
  <c r="AJ222" i="26"/>
  <c r="BX218" i="26"/>
  <c r="CC218" i="26"/>
  <c r="CG219" i="26"/>
  <c r="AI222" i="26"/>
  <c r="AD222" i="26"/>
  <c r="AN222" i="26"/>
  <c r="BY220" i="26"/>
  <c r="BP220" i="26"/>
  <c r="AK222" i="26"/>
  <c r="BV220" i="26"/>
  <c r="AB222" i="26"/>
  <c r="AH222" i="26"/>
  <c r="CC220" i="26"/>
  <c r="CA220" i="26"/>
  <c r="BN223" i="26"/>
  <c r="W224" i="26"/>
  <c r="AR223" i="26"/>
  <c r="AS223" i="26" s="1"/>
  <c r="CO221" i="26"/>
  <c r="AB162" i="1"/>
  <c r="AM162" i="1"/>
  <c r="AP162" i="1"/>
  <c r="AH162" i="1"/>
  <c r="AF162" i="1"/>
  <c r="AK162" i="1"/>
  <c r="AC162" i="1"/>
  <c r="AJ162" i="1"/>
  <c r="Z162" i="1"/>
  <c r="AN162" i="1"/>
  <c r="AD162" i="1"/>
  <c r="AL162" i="1"/>
  <c r="AE162" i="1"/>
  <c r="AI162" i="1"/>
  <c r="AQ162" i="1"/>
  <c r="AA162" i="1"/>
  <c r="AG162" i="1"/>
  <c r="AO162" i="1"/>
  <c r="AR162" i="1"/>
  <c r="AS162" i="1" s="1"/>
  <c r="BN162" i="1"/>
  <c r="W163" i="1"/>
  <c r="CL157" i="1"/>
  <c r="CM157" i="1" s="1"/>
  <c r="CO160" i="1"/>
  <c r="AJ163" i="1" a="1"/>
  <c r="AL163" i="1" a="1"/>
  <c r="AE223" i="26" a="1"/>
  <c r="Z223" i="26" a="1"/>
  <c r="AC163" i="1" a="1"/>
  <c r="AD163" i="1" a="1"/>
  <c r="AP223" i="26" a="1"/>
  <c r="AL223" i="26" a="1"/>
  <c r="AD223" i="26" a="1"/>
  <c r="AB163" i="1" a="1"/>
  <c r="AH223" i="26" a="1"/>
  <c r="AF223" i="26" a="1"/>
  <c r="AG223" i="26" a="1"/>
  <c r="AQ223" i="26" a="1"/>
  <c r="Z163" i="1" a="1"/>
  <c r="AO223" i="26" a="1"/>
  <c r="AN223" i="26" a="1"/>
  <c r="AI163" i="1" a="1"/>
  <c r="AM223" i="26" a="1"/>
  <c r="AC223" i="26" a="1"/>
  <c r="AH163" i="1" a="1"/>
  <c r="AO163" i="1" a="1"/>
  <c r="AG163" i="1" a="1"/>
  <c r="AA223" i="26" a="1"/>
  <c r="AE163" i="1" a="1"/>
  <c r="AA163" i="1" a="1"/>
  <c r="AF163" i="1" a="1"/>
  <c r="AM163" i="1" a="1"/>
  <c r="AK163" i="1" a="1"/>
  <c r="AN163" i="1" a="1"/>
  <c r="AI223" i="26" a="1"/>
  <c r="AB223" i="26" a="1"/>
  <c r="AP163" i="1" a="1"/>
  <c r="AJ223" i="26" a="1"/>
  <c r="AQ163" i="1" a="1"/>
  <c r="AK223" i="26" a="1"/>
  <c r="BA161" i="1" l="1"/>
  <c r="AW162" i="1"/>
  <c r="AD223" i="26"/>
  <c r="AM223" i="26"/>
  <c r="AH223" i="26"/>
  <c r="AC223" i="26"/>
  <c r="AQ223" i="26"/>
  <c r="AJ223" i="26"/>
  <c r="AG223" i="26"/>
  <c r="AK223" i="26"/>
  <c r="Z223" i="26"/>
  <c r="AO223" i="26"/>
  <c r="AB223" i="26"/>
  <c r="AA223" i="26"/>
  <c r="AF223" i="26"/>
  <c r="AL223" i="26"/>
  <c r="AE223" i="26"/>
  <c r="AP223" i="26"/>
  <c r="AN223" i="26"/>
  <c r="AI223" i="26"/>
  <c r="AR224" i="26"/>
  <c r="W225" i="26"/>
  <c r="BN224" i="26"/>
  <c r="CL218" i="26"/>
  <c r="CM218" i="26" s="1"/>
  <c r="BE160" i="1"/>
  <c r="AZ161" i="1"/>
  <c r="BM162" i="1"/>
  <c r="BM161" i="1"/>
  <c r="BC161" i="1"/>
  <c r="AW160" i="1"/>
  <c r="BH161" i="1"/>
  <c r="BJ160" i="1"/>
  <c r="AY160" i="1"/>
  <c r="AW161" i="1"/>
  <c r="BH160" i="1"/>
  <c r="BD161" i="1"/>
  <c r="CQ160" i="1"/>
  <c r="BJ161" i="1"/>
  <c r="BB160" i="1"/>
  <c r="AX160" i="1"/>
  <c r="AV161" i="1"/>
  <c r="BK161" i="1"/>
  <c r="BL161" i="1"/>
  <c r="AX161" i="1"/>
  <c r="BG160" i="1"/>
  <c r="BF160" i="1"/>
  <c r="BB161" i="1"/>
  <c r="BE161" i="1"/>
  <c r="AB163" i="1"/>
  <c r="AA163" i="1"/>
  <c r="AM163" i="1"/>
  <c r="Z163" i="1"/>
  <c r="AH163" i="1"/>
  <c r="AC163" i="1"/>
  <c r="AO163" i="1"/>
  <c r="AE163" i="1"/>
  <c r="AJ163" i="1"/>
  <c r="AK163" i="1"/>
  <c r="AG163" i="1"/>
  <c r="AP163" i="1"/>
  <c r="AQ163" i="1"/>
  <c r="AI163" i="1"/>
  <c r="AD163" i="1"/>
  <c r="AN163" i="1"/>
  <c r="AL163" i="1"/>
  <c r="AF163" i="1"/>
  <c r="BF162" i="1"/>
  <c r="AY162" i="1"/>
  <c r="BE162" i="1"/>
  <c r="BG162" i="1"/>
  <c r="BA162" i="1"/>
  <c r="BB162" i="1"/>
  <c r="BH162" i="1"/>
  <c r="BD162" i="1"/>
  <c r="BG161" i="1"/>
  <c r="BN163" i="1"/>
  <c r="AR163" i="1"/>
  <c r="W164" i="1"/>
  <c r="BF161" i="1"/>
  <c r="AZ162" i="1"/>
  <c r="BL162" i="1"/>
  <c r="AY161" i="1"/>
  <c r="BK162" i="1"/>
  <c r="BJ162" i="1"/>
  <c r="BI162" i="1"/>
  <c r="BK160" i="1"/>
  <c r="BI160" i="1"/>
  <c r="CP160" i="1"/>
  <c r="BI161" i="1"/>
  <c r="BC162" i="1"/>
  <c r="AV162" i="1"/>
  <c r="BD160" i="1"/>
  <c r="BA160" i="1"/>
  <c r="BM160" i="1"/>
  <c r="BC160" i="1"/>
  <c r="AZ160" i="1"/>
  <c r="AV160" i="1"/>
  <c r="BL160" i="1"/>
  <c r="AX162" i="1"/>
  <c r="AE224" i="26" a="1"/>
  <c r="AO224" i="26" a="1"/>
  <c r="BU161" i="1" a="1"/>
  <c r="Z224" i="26" a="1"/>
  <c r="Z164" i="1" a="1"/>
  <c r="BU160" i="1" a="1"/>
  <c r="AB164" i="1" a="1"/>
  <c r="CA160" i="1" a="1"/>
  <c r="AN164" i="1" a="1"/>
  <c r="CB160" i="1" a="1"/>
  <c r="AN224" i="26" a="1"/>
  <c r="CD162" i="1" a="1"/>
  <c r="AQ224" i="26" a="1"/>
  <c r="BR162" i="1" a="1"/>
  <c r="AI224" i="26" a="1"/>
  <c r="AI164" i="1" a="1"/>
  <c r="AD224" i="26" a="1"/>
  <c r="CE162" i="1" a="1"/>
  <c r="AJ164" i="1" a="1"/>
  <c r="AH164" i="1" a="1"/>
  <c r="AL164" i="1" a="1"/>
  <c r="BV162" i="1" a="1"/>
  <c r="AQ164" i="1" a="1"/>
  <c r="AG224" i="26" a="1"/>
  <c r="CA162" i="1" a="1"/>
  <c r="CC161" i="1" a="1"/>
  <c r="CG161" i="1" a="1"/>
  <c r="AP224" i="26" a="1"/>
  <c r="AF164" i="1" a="1"/>
  <c r="CE161" i="1" a="1"/>
  <c r="AH224" i="26" a="1"/>
  <c r="BX162" i="1" a="1"/>
  <c r="CB162" i="1" a="1"/>
  <c r="BS162" i="1" a="1"/>
  <c r="AA224" i="26" a="1"/>
  <c r="BT162" i="1" a="1"/>
  <c r="CA161" i="1" a="1"/>
  <c r="AJ224" i="26" a="1"/>
  <c r="CD160" i="1" a="1"/>
  <c r="AG164" i="1" a="1"/>
  <c r="AL224" i="26" a="1"/>
  <c r="AK164" i="1" a="1"/>
  <c r="AM224" i="26" a="1"/>
  <c r="BW161" i="1" a="1"/>
  <c r="CG162" i="1" a="1"/>
  <c r="BZ162" i="1" a="1"/>
  <c r="AM164" i="1" a="1"/>
  <c r="AF224" i="26" a="1"/>
  <c r="BY162" i="1" a="1"/>
  <c r="BQ161" i="1" a="1"/>
  <c r="BS160" i="1" a="1"/>
  <c r="AC224" i="26" a="1"/>
  <c r="CF160" i="1" a="1"/>
  <c r="AC164" i="1" a="1"/>
  <c r="CC162" i="1" a="1"/>
  <c r="AB224" i="26" a="1"/>
  <c r="BR160" i="1" a="1"/>
  <c r="BP161" i="1" a="1"/>
  <c r="BS161" i="1" a="1"/>
  <c r="BP162" i="1" a="1"/>
  <c r="AA164" i="1" a="1"/>
  <c r="BR161" i="1" a="1"/>
  <c r="CF162" i="1" a="1"/>
  <c r="AO164" i="1" a="1"/>
  <c r="BX161" i="1" a="1"/>
  <c r="BW162" i="1" a="1"/>
  <c r="CF161" i="1" a="1"/>
  <c r="BT161" i="1" a="1"/>
  <c r="BQ162" i="1" a="1"/>
  <c r="AD164" i="1" a="1"/>
  <c r="BY161" i="1" a="1"/>
  <c r="AP164" i="1" a="1"/>
  <c r="BT160" i="1" a="1"/>
  <c r="BY160" i="1" a="1"/>
  <c r="AK224" i="26" a="1"/>
  <c r="BP160" i="1" a="1"/>
  <c r="BX160" i="1" a="1"/>
  <c r="AE164" i="1" a="1"/>
  <c r="BQ160" i="1" a="1"/>
  <c r="BV161" i="1" a="1"/>
  <c r="CC160" i="1" a="1"/>
  <c r="CD161" i="1" a="1"/>
  <c r="CE160" i="1" a="1"/>
  <c r="BU162" i="1" a="1"/>
  <c r="BW160" i="1" a="1"/>
  <c r="BZ160" i="1" a="1"/>
  <c r="CG160" i="1" a="1"/>
  <c r="BV160" i="1" a="1"/>
  <c r="BZ161" i="1" a="1"/>
  <c r="CB161" i="1" a="1"/>
  <c r="BE222" i="26" l="1"/>
  <c r="BU161" i="1"/>
  <c r="BQ162" i="1"/>
  <c r="BL223" i="26"/>
  <c r="BG223" i="26"/>
  <c r="BF222" i="26"/>
  <c r="BC222" i="26"/>
  <c r="AG224" i="26"/>
  <c r="AE224" i="26"/>
  <c r="AD224" i="26"/>
  <c r="AI224" i="26"/>
  <c r="AO224" i="26"/>
  <c r="AH224" i="26"/>
  <c r="Z224" i="26"/>
  <c r="AB224" i="26"/>
  <c r="AL224" i="26"/>
  <c r="AA224" i="26"/>
  <c r="AF224" i="26"/>
  <c r="AP224" i="26"/>
  <c r="AK224" i="26"/>
  <c r="AJ224" i="26"/>
  <c r="AQ224" i="26"/>
  <c r="AM224" i="26"/>
  <c r="AN224" i="26"/>
  <c r="AC224" i="26"/>
  <c r="BB221" i="26"/>
  <c r="BD222" i="26"/>
  <c r="BC221" i="26"/>
  <c r="BA223" i="26"/>
  <c r="BC223" i="26"/>
  <c r="BB222" i="26"/>
  <c r="AV221" i="26"/>
  <c r="BH222" i="26"/>
  <c r="BH223" i="26"/>
  <c r="BF223" i="26"/>
  <c r="AY222" i="26"/>
  <c r="AZ222" i="26"/>
  <c r="AW222" i="26"/>
  <c r="BB223" i="26"/>
  <c r="BM223" i="26"/>
  <c r="AR225" i="26"/>
  <c r="AS225" i="26" s="1"/>
  <c r="BN225" i="26"/>
  <c r="W226" i="26"/>
  <c r="AX222" i="26"/>
  <c r="BG221" i="26"/>
  <c r="BG222" i="26"/>
  <c r="AW223" i="26"/>
  <c r="AY223" i="26"/>
  <c r="AX221" i="26"/>
  <c r="AV222" i="26"/>
  <c r="CP221" i="26"/>
  <c r="AX223" i="26"/>
  <c r="BD223" i="26"/>
  <c r="BI222" i="26"/>
  <c r="BA222" i="26"/>
  <c r="BH221" i="26"/>
  <c r="BE223" i="26"/>
  <c r="BK223" i="26"/>
  <c r="BI223" i="26"/>
  <c r="BK222" i="26"/>
  <c r="BL222" i="26"/>
  <c r="BJ222" i="26"/>
  <c r="CH224" i="26"/>
  <c r="AS224" i="26"/>
  <c r="CI224" i="26" s="1"/>
  <c r="BM222" i="26"/>
  <c r="BJ223" i="26"/>
  <c r="AV223" i="26"/>
  <c r="BD221" i="26"/>
  <c r="BL221" i="26"/>
  <c r="BM221" i="26"/>
  <c r="CQ221" i="26"/>
  <c r="AZ221" i="26"/>
  <c r="BE221" i="26"/>
  <c r="BJ221" i="26"/>
  <c r="AY221" i="26"/>
  <c r="AW221" i="26"/>
  <c r="BI221" i="26"/>
  <c r="BA221" i="26"/>
  <c r="BF221" i="26"/>
  <c r="BK221" i="26"/>
  <c r="AZ223" i="26"/>
  <c r="CR160" i="1"/>
  <c r="BT161" i="1"/>
  <c r="BY160" i="1"/>
  <c r="BQ161" i="1"/>
  <c r="CD160" i="1"/>
  <c r="BS160" i="1"/>
  <c r="BV160" i="1"/>
  <c r="CB161" i="1"/>
  <c r="CD161" i="1"/>
  <c r="BQ160" i="1"/>
  <c r="BW161" i="1"/>
  <c r="BX161" i="1"/>
  <c r="CG161" i="1"/>
  <c r="CB160" i="1"/>
  <c r="CG162" i="1"/>
  <c r="BV161" i="1"/>
  <c r="BZ160" i="1"/>
  <c r="CA160" i="1"/>
  <c r="BR161" i="1"/>
  <c r="CF161" i="1"/>
  <c r="CE161" i="1"/>
  <c r="BP161" i="1"/>
  <c r="BY161" i="1"/>
  <c r="BR160" i="1"/>
  <c r="CE160" i="1"/>
  <c r="AN164" i="1"/>
  <c r="AO164" i="1"/>
  <c r="AH164" i="1"/>
  <c r="AP164" i="1"/>
  <c r="AM164" i="1"/>
  <c r="AD164" i="1"/>
  <c r="AF164" i="1"/>
  <c r="AA164" i="1"/>
  <c r="AQ164" i="1"/>
  <c r="AE164" i="1"/>
  <c r="AK164" i="1"/>
  <c r="AL164" i="1"/>
  <c r="Z164" i="1"/>
  <c r="AC164" i="1"/>
  <c r="AJ164" i="1"/>
  <c r="AI164" i="1"/>
  <c r="AB164" i="1"/>
  <c r="AG164" i="1"/>
  <c r="BU162" i="1"/>
  <c r="CC162" i="1"/>
  <c r="CA162" i="1"/>
  <c r="BX160" i="1"/>
  <c r="CD162" i="1"/>
  <c r="BY162" i="1"/>
  <c r="CG160" i="1"/>
  <c r="CE162" i="1"/>
  <c r="CA161" i="1"/>
  <c r="BS162" i="1"/>
  <c r="CF160" i="1"/>
  <c r="BS161" i="1"/>
  <c r="BZ162" i="1"/>
  <c r="BP162" i="1"/>
  <c r="BP160" i="1"/>
  <c r="CC161" i="1"/>
  <c r="CF162" i="1"/>
  <c r="BX162" i="1"/>
  <c r="BU160" i="1"/>
  <c r="BW162" i="1"/>
  <c r="BT162" i="1"/>
  <c r="CB162" i="1"/>
  <c r="BR162" i="1"/>
  <c r="BT160" i="1"/>
  <c r="BW160" i="1"/>
  <c r="CC160" i="1"/>
  <c r="BZ161" i="1"/>
  <c r="BV162" i="1"/>
  <c r="AR164" i="1"/>
  <c r="AS164" i="1" s="1"/>
  <c r="BN164" i="1"/>
  <c r="W165" i="1"/>
  <c r="AS163" i="1"/>
  <c r="CI163" i="1" s="1"/>
  <c r="CH163" i="1"/>
  <c r="CA223" i="26" a="1"/>
  <c r="AB225" i="26" a="1"/>
  <c r="BR221" i="26" a="1"/>
  <c r="AI165" i="1" a="1"/>
  <c r="BY222" i="26" a="1"/>
  <c r="AK165" i="1" a="1"/>
  <c r="BR223" i="26" a="1"/>
  <c r="CD223" i="26" a="1"/>
  <c r="BP222" i="26" a="1"/>
  <c r="AC225" i="26" a="1"/>
  <c r="AD225" i="26" a="1"/>
  <c r="BW221" i="26" a="1"/>
  <c r="AJ165" i="1" a="1"/>
  <c r="CF223" i="26" a="1"/>
  <c r="CB222" i="26" a="1"/>
  <c r="AN165" i="1" a="1"/>
  <c r="CF222" i="26" a="1"/>
  <c r="AK225" i="26" a="1"/>
  <c r="AG165" i="1" a="1"/>
  <c r="AM225" i="26" a="1"/>
  <c r="AO225" i="26" a="1"/>
  <c r="AH165" i="1" a="1"/>
  <c r="AJ225" i="26" a="1"/>
  <c r="AL165" i="1" a="1"/>
  <c r="AE225" i="26" a="1"/>
  <c r="AP165" i="1" a="1"/>
  <c r="CC222" i="26" a="1"/>
  <c r="BX221" i="26" a="1"/>
  <c r="AA165" i="1" a="1"/>
  <c r="BU223" i="26" a="1"/>
  <c r="AQ225" i="26" a="1"/>
  <c r="BP223" i="26" a="1"/>
  <c r="BT222" i="26" a="1"/>
  <c r="AA225" i="26" a="1"/>
  <c r="AQ165" i="1" a="1"/>
  <c r="BQ221" i="26" a="1"/>
  <c r="BZ223" i="26" a="1"/>
  <c r="AF225" i="26" a="1"/>
  <c r="Z165" i="1" a="1"/>
  <c r="CA221" i="26" a="1"/>
  <c r="Z225" i="26" a="1"/>
  <c r="AN225" i="26" a="1"/>
  <c r="CB221" i="26" a="1"/>
  <c r="AI225" i="26" a="1"/>
  <c r="BX222" i="26" a="1"/>
  <c r="BV221" i="26" a="1"/>
  <c r="BS222" i="26" a="1"/>
  <c r="AH225" i="26" a="1"/>
  <c r="AE165" i="1" a="1"/>
  <c r="CB223" i="26" a="1"/>
  <c r="AC165" i="1" a="1"/>
  <c r="AB165" i="1" a="1"/>
  <c r="CF221" i="26" a="1"/>
  <c r="AF165" i="1" a="1"/>
  <c r="CE223" i="26" a="1"/>
  <c r="BZ222" i="26" a="1"/>
  <c r="AG225" i="26" a="1"/>
  <c r="CG222" i="26" a="1"/>
  <c r="BX223" i="26" a="1"/>
  <c r="BZ221" i="26" a="1"/>
  <c r="BS221" i="26" a="1"/>
  <c r="AD165" i="1" a="1"/>
  <c r="BR222" i="26" a="1"/>
  <c r="AP225" i="26" a="1"/>
  <c r="CE222" i="26" a="1"/>
  <c r="CD221" i="26" a="1"/>
  <c r="BY221" i="26" a="1"/>
  <c r="AL225" i="26" a="1"/>
  <c r="BT223" i="26" a="1"/>
  <c r="BY223" i="26" a="1"/>
  <c r="AM165" i="1" a="1"/>
  <c r="CD222" i="26" a="1"/>
  <c r="CC221" i="26" a="1"/>
  <c r="CC223" i="26" a="1"/>
  <c r="BU221" i="26" a="1"/>
  <c r="BW223" i="26" a="1"/>
  <c r="AO165" i="1" a="1"/>
  <c r="CA222" i="26" a="1"/>
  <c r="CG221" i="26" a="1"/>
  <c r="BV223" i="26" a="1"/>
  <c r="BQ223" i="26" a="1"/>
  <c r="BU222" i="26" a="1"/>
  <c r="BS223" i="26" a="1"/>
  <c r="BQ222" i="26" a="1"/>
  <c r="BP221" i="26" a="1"/>
  <c r="CG223" i="26" a="1"/>
  <c r="BW222" i="26" a="1"/>
  <c r="CE221" i="26" a="1"/>
  <c r="BV222" i="26" a="1"/>
  <c r="BT221" i="26" a="1"/>
  <c r="CR221" i="26" l="1"/>
  <c r="BY222" i="26"/>
  <c r="CF223" i="26"/>
  <c r="BW222" i="26"/>
  <c r="BZ222" i="26"/>
  <c r="CA223" i="26"/>
  <c r="BZ221" i="26"/>
  <c r="BU221" i="26"/>
  <c r="CG221" i="26"/>
  <c r="CB221" i="26"/>
  <c r="BS223" i="26"/>
  <c r="AO225" i="26"/>
  <c r="Z225" i="26"/>
  <c r="AN225" i="26"/>
  <c r="CB223" i="26"/>
  <c r="BV221" i="26"/>
  <c r="CC221" i="26"/>
  <c r="CF221" i="26"/>
  <c r="BU222" i="26"/>
  <c r="BQ223" i="26"/>
  <c r="AE225" i="26"/>
  <c r="AD225" i="26"/>
  <c r="CB222" i="26"/>
  <c r="BQ221" i="26"/>
  <c r="BX221" i="26"/>
  <c r="CD222" i="26"/>
  <c r="CC222" i="26"/>
  <c r="CA222" i="26"/>
  <c r="AH225" i="26"/>
  <c r="CG223" i="26"/>
  <c r="BP221" i="26"/>
  <c r="BS221" i="26"/>
  <c r="BP223" i="26"/>
  <c r="CF222" i="26"/>
  <c r="BX223" i="26"/>
  <c r="CA221" i="26"/>
  <c r="AG225" i="26"/>
  <c r="AL225" i="26"/>
  <c r="BV223" i="26"/>
  <c r="BV222" i="26"/>
  <c r="CD221" i="26"/>
  <c r="CD223" i="26"/>
  <c r="CE222" i="26"/>
  <c r="BR223" i="26"/>
  <c r="BR222" i="26"/>
  <c r="AQ225" i="26"/>
  <c r="AP225" i="26"/>
  <c r="BQ222" i="26"/>
  <c r="BW223" i="26"/>
  <c r="BT223" i="26"/>
  <c r="BY221" i="26"/>
  <c r="CG222" i="26"/>
  <c r="CC223" i="26"/>
  <c r="AA225" i="26"/>
  <c r="AB225" i="26"/>
  <c r="BT222" i="26"/>
  <c r="BU223" i="26"/>
  <c r="CE221" i="26"/>
  <c r="BT221" i="26"/>
  <c r="CE223" i="26"/>
  <c r="BP222" i="26"/>
  <c r="AC225" i="26"/>
  <c r="AI225" i="26"/>
  <c r="AF225" i="26"/>
  <c r="BS222" i="26"/>
  <c r="BW221" i="26"/>
  <c r="BY223" i="26"/>
  <c r="BR221" i="26"/>
  <c r="AM225" i="26"/>
  <c r="AK225" i="26"/>
  <c r="AJ225" i="26"/>
  <c r="BZ223" i="26"/>
  <c r="BX222" i="26"/>
  <c r="AR226" i="26"/>
  <c r="AS226" i="26" s="1"/>
  <c r="BN226" i="26"/>
  <c r="W227" i="26"/>
  <c r="CO224" i="26"/>
  <c r="Z165" i="1"/>
  <c r="AE165" i="1"/>
  <c r="AL165" i="1"/>
  <c r="AG165" i="1"/>
  <c r="AN165" i="1"/>
  <c r="AD165" i="1"/>
  <c r="AC165" i="1"/>
  <c r="AH165" i="1"/>
  <c r="AP165" i="1"/>
  <c r="AA165" i="1"/>
  <c r="AM165" i="1"/>
  <c r="AQ165" i="1"/>
  <c r="AO165" i="1"/>
  <c r="AF165" i="1"/>
  <c r="AB165" i="1"/>
  <c r="AJ165" i="1"/>
  <c r="AI165" i="1"/>
  <c r="AK165" i="1"/>
  <c r="CL160" i="1"/>
  <c r="CM160" i="1" s="1"/>
  <c r="CO163" i="1"/>
  <c r="AR165" i="1"/>
  <c r="AS165" i="1" s="1"/>
  <c r="BN165" i="1"/>
  <c r="W166" i="1"/>
  <c r="AI226" i="26" a="1"/>
  <c r="AJ226" i="26" a="1"/>
  <c r="AK226" i="26" a="1"/>
  <c r="AH166" i="1" a="1"/>
  <c r="AC226" i="26" a="1"/>
  <c r="AP226" i="26" a="1"/>
  <c r="AD166" i="1" a="1"/>
  <c r="AC166" i="1" a="1"/>
  <c r="AF166" i="1" a="1"/>
  <c r="AM226" i="26" a="1"/>
  <c r="AG226" i="26" a="1"/>
  <c r="AF226" i="26" a="1"/>
  <c r="AE226" i="26" a="1"/>
  <c r="AA166" i="1" a="1"/>
  <c r="AI166" i="1" a="1"/>
  <c r="AG166" i="1" a="1"/>
  <c r="AL226" i="26" a="1"/>
  <c r="AO226" i="26" a="1"/>
  <c r="AQ226" i="26" a="1"/>
  <c r="AM166" i="1" a="1"/>
  <c r="AB226" i="26" a="1"/>
  <c r="AP166" i="1" a="1"/>
  <c r="AJ166" i="1" a="1"/>
  <c r="AQ166" i="1" a="1"/>
  <c r="AL166" i="1" a="1"/>
  <c r="Z226" i="26" a="1"/>
  <c r="AK166" i="1" a="1"/>
  <c r="Z166" i="1" a="1"/>
  <c r="AB166" i="1" a="1"/>
  <c r="AH226" i="26" a="1"/>
  <c r="AN226" i="26" a="1"/>
  <c r="AD226" i="26" a="1"/>
  <c r="AN166" i="1" a="1"/>
  <c r="AO166" i="1" a="1"/>
  <c r="AA226" i="26" a="1"/>
  <c r="AE166" i="1" a="1"/>
  <c r="Z226" i="26" l="1"/>
  <c r="AM226" i="26"/>
  <c r="AD226" i="26"/>
  <c r="AH226" i="26"/>
  <c r="AQ226" i="26"/>
  <c r="AL226" i="26"/>
  <c r="AO226" i="26"/>
  <c r="AP226" i="26"/>
  <c r="AB226" i="26"/>
  <c r="AG226" i="26"/>
  <c r="AF226" i="26"/>
  <c r="AK226" i="26"/>
  <c r="AA226" i="26"/>
  <c r="AJ226" i="26"/>
  <c r="AI226" i="26"/>
  <c r="AC226" i="26"/>
  <c r="AE226" i="26"/>
  <c r="AN226" i="26"/>
  <c r="BE164" i="1"/>
  <c r="BF165" i="1"/>
  <c r="W228" i="26"/>
  <c r="BN227" i="26"/>
  <c r="AR227" i="26"/>
  <c r="CL221" i="26"/>
  <c r="CM221" i="26" s="1"/>
  <c r="AX165" i="1"/>
  <c r="AV163" i="1"/>
  <c r="AX163" i="1"/>
  <c r="AX164" i="1"/>
  <c r="BA164" i="1"/>
  <c r="BC164" i="1"/>
  <c r="AW164" i="1"/>
  <c r="BB163" i="1"/>
  <c r="BC163" i="1"/>
  <c r="BL164" i="1"/>
  <c r="BL163" i="1"/>
  <c r="BJ164" i="1"/>
  <c r="BI163" i="1"/>
  <c r="BM164" i="1"/>
  <c r="AP166" i="1"/>
  <c r="AA166" i="1"/>
  <c r="AO166" i="1"/>
  <c r="AC166" i="1"/>
  <c r="AM166" i="1"/>
  <c r="AI166" i="1"/>
  <c r="AQ166" i="1"/>
  <c r="AJ166" i="1"/>
  <c r="AG166" i="1"/>
  <c r="AN166" i="1"/>
  <c r="AH166" i="1"/>
  <c r="AE166" i="1"/>
  <c r="AB166" i="1"/>
  <c r="AK166" i="1"/>
  <c r="AL166" i="1"/>
  <c r="AF166" i="1"/>
  <c r="AD166" i="1"/>
  <c r="Z166" i="1"/>
  <c r="BD165" i="1"/>
  <c r="AY165" i="1"/>
  <c r="BJ163" i="1"/>
  <c r="BH164" i="1"/>
  <c r="BB165" i="1"/>
  <c r="AZ165" i="1"/>
  <c r="CP163" i="1"/>
  <c r="BI164" i="1"/>
  <c r="BK165" i="1"/>
  <c r="BJ165" i="1"/>
  <c r="AZ163" i="1"/>
  <c r="AZ164" i="1"/>
  <c r="AY164" i="1"/>
  <c r="BM165" i="1"/>
  <c r="BC165" i="1"/>
  <c r="BF163" i="1"/>
  <c r="BA163" i="1"/>
  <c r="BD164" i="1"/>
  <c r="BF164" i="1"/>
  <c r="BI165" i="1"/>
  <c r="BH165" i="1"/>
  <c r="BM163" i="1"/>
  <c r="BN166" i="1"/>
  <c r="AR166" i="1"/>
  <c r="W167" i="1"/>
  <c r="AV164" i="1"/>
  <c r="BG164" i="1"/>
  <c r="BG165" i="1"/>
  <c r="AW165" i="1"/>
  <c r="BA165" i="1"/>
  <c r="BB164" i="1"/>
  <c r="BK164" i="1"/>
  <c r="BD163" i="1"/>
  <c r="BE165" i="1"/>
  <c r="BL165" i="1"/>
  <c r="AV165" i="1"/>
  <c r="CQ163" i="1"/>
  <c r="BE163" i="1"/>
  <c r="BG163" i="1"/>
  <c r="BK163" i="1"/>
  <c r="AW163" i="1"/>
  <c r="AY163" i="1"/>
  <c r="BH163" i="1"/>
  <c r="CD165" i="1" a="1"/>
  <c r="BU163" i="1" a="1"/>
  <c r="BP163" i="1" a="1"/>
  <c r="AF227" i="26" a="1"/>
  <c r="CC165" i="1" a="1"/>
  <c r="AM167" i="1" a="1"/>
  <c r="BZ165" i="1" a="1"/>
  <c r="AA167" i="1" a="1"/>
  <c r="CF165" i="1" a="1"/>
  <c r="BZ164" i="1" a="1"/>
  <c r="AA227" i="26" a="1"/>
  <c r="BY164" i="1" a="1"/>
  <c r="AC167" i="1" a="1"/>
  <c r="AE227" i="26" a="1"/>
  <c r="BR164" i="1" a="1"/>
  <c r="CB163" i="1" a="1"/>
  <c r="CA165" i="1" a="1"/>
  <c r="BV165" i="1" a="1"/>
  <c r="CG163" i="1" a="1"/>
  <c r="CB164" i="1" a="1"/>
  <c r="BS163" i="1" a="1"/>
  <c r="AL227" i="26" a="1"/>
  <c r="AM227" i="26" a="1"/>
  <c r="AH227" i="26" a="1"/>
  <c r="AC227" i="26" a="1"/>
  <c r="AE167" i="1" a="1"/>
  <c r="CD163" i="1" a="1"/>
  <c r="BW163" i="1" a="1"/>
  <c r="AK227" i="26" a="1"/>
  <c r="BR163" i="1" a="1"/>
  <c r="AD167" i="1" a="1"/>
  <c r="BQ163" i="1" a="1"/>
  <c r="AF167" i="1" a="1"/>
  <c r="AB227" i="26" a="1"/>
  <c r="AN167" i="1" a="1"/>
  <c r="CG164" i="1" a="1"/>
  <c r="BS165" i="1" a="1"/>
  <c r="BY165" i="1" a="1"/>
  <c r="BX163" i="1" a="1"/>
  <c r="AD227" i="26" a="1"/>
  <c r="AB167" i="1" a="1"/>
  <c r="AP167" i="1" a="1"/>
  <c r="AI227" i="26" a="1"/>
  <c r="AP227" i="26" a="1"/>
  <c r="AG167" i="1" a="1"/>
  <c r="AN227" i="26" a="1"/>
  <c r="AJ167" i="1" a="1"/>
  <c r="Z167" i="1" a="1"/>
  <c r="AQ167" i="1" a="1"/>
  <c r="BZ163" i="1" a="1"/>
  <c r="BT163" i="1" a="1"/>
  <c r="AO227" i="26" a="1"/>
  <c r="BV163" i="1" a="1"/>
  <c r="BX165" i="1" a="1"/>
  <c r="Z227" i="26" a="1"/>
  <c r="BX164" i="1" a="1"/>
  <c r="CF163" i="1" a="1"/>
  <c r="AI167" i="1" a="1"/>
  <c r="CD164" i="1" a="1"/>
  <c r="AJ227" i="26" a="1"/>
  <c r="AK167" i="1" a="1"/>
  <c r="BT164" i="1" a="1"/>
  <c r="AQ227" i="26" a="1"/>
  <c r="BP165" i="1" a="1"/>
  <c r="BR165" i="1" a="1"/>
  <c r="AL167" i="1" a="1"/>
  <c r="AH167" i="1" a="1"/>
  <c r="CF164" i="1" a="1"/>
  <c r="BP164" i="1" a="1"/>
  <c r="CB165" i="1" a="1"/>
  <c r="CA164" i="1" a="1"/>
  <c r="CE165" i="1" a="1"/>
  <c r="AO167" i="1" a="1"/>
  <c r="AG227" i="26" a="1"/>
  <c r="CC163" i="1" a="1"/>
  <c r="BT165" i="1" a="1"/>
  <c r="BY163" i="1" a="1"/>
  <c r="BV164" i="1" a="1"/>
  <c r="CE164" i="1" a="1"/>
  <c r="BU164" i="1" a="1"/>
  <c r="BQ165" i="1" a="1"/>
  <c r="CG165" i="1" a="1"/>
  <c r="BQ164" i="1" a="1"/>
  <c r="CE163" i="1" a="1"/>
  <c r="CA163" i="1" a="1"/>
  <c r="BS164" i="1" a="1"/>
  <c r="BW164" i="1" a="1"/>
  <c r="BU165" i="1" a="1"/>
  <c r="BW165" i="1" a="1"/>
  <c r="CC164" i="1" a="1"/>
  <c r="BE225" i="26" l="1"/>
  <c r="BL225" i="26"/>
  <c r="BC225" i="26"/>
  <c r="AX224" i="26"/>
  <c r="AZ225" i="26"/>
  <c r="AX225" i="26"/>
  <c r="BB224" i="26"/>
  <c r="BI225" i="26"/>
  <c r="AY226" i="26"/>
  <c r="BA224" i="26"/>
  <c r="BI224" i="26"/>
  <c r="AZ224" i="26"/>
  <c r="BK225" i="26"/>
  <c r="BM225" i="26"/>
  <c r="BF225" i="26"/>
  <c r="BC224" i="26"/>
  <c r="CQ224" i="26"/>
  <c r="AY225" i="26"/>
  <c r="BG226" i="26"/>
  <c r="BB225" i="26"/>
  <c r="BD224" i="26"/>
  <c r="AV225" i="26"/>
  <c r="BG225" i="26"/>
  <c r="BH224" i="26"/>
  <c r="BA225" i="26"/>
  <c r="BH225" i="26"/>
  <c r="CP224" i="26"/>
  <c r="AY224" i="26"/>
  <c r="AJ227" i="26"/>
  <c r="AD227" i="26"/>
  <c r="AQ227" i="26"/>
  <c r="BY164" i="1"/>
  <c r="AB227" i="26"/>
  <c r="AH227" i="26"/>
  <c r="AN227" i="26"/>
  <c r="AL227" i="26"/>
  <c r="AC227" i="26"/>
  <c r="AP227" i="26"/>
  <c r="AG227" i="26"/>
  <c r="AA227" i="26"/>
  <c r="BZ165" i="1"/>
  <c r="AK227" i="26"/>
  <c r="AE227" i="26"/>
  <c r="AF227" i="26"/>
  <c r="AO227" i="26"/>
  <c r="AI227" i="26"/>
  <c r="Z227" i="26"/>
  <c r="AM227" i="26"/>
  <c r="BL226" i="26"/>
  <c r="BE226" i="26"/>
  <c r="BK226" i="26"/>
  <c r="BN228" i="26"/>
  <c r="W229" i="26"/>
  <c r="AR228" i="26"/>
  <c r="AS228" i="26" s="1"/>
  <c r="BF226" i="26"/>
  <c r="BH226" i="26"/>
  <c r="BD225" i="26"/>
  <c r="AW225" i="26"/>
  <c r="AW226" i="26"/>
  <c r="BM226" i="26"/>
  <c r="BD226" i="26"/>
  <c r="BB226" i="26"/>
  <c r="AZ226" i="26"/>
  <c r="BM224" i="26"/>
  <c r="BL224" i="26"/>
  <c r="BK224" i="26"/>
  <c r="BJ226" i="26"/>
  <c r="BC226" i="26"/>
  <c r="BI226" i="26"/>
  <c r="AS227" i="26"/>
  <c r="CI227" i="26" s="1"/>
  <c r="CH227" i="26"/>
  <c r="BG224" i="26"/>
  <c r="BE224" i="26"/>
  <c r="BJ225" i="26"/>
  <c r="BA226" i="26"/>
  <c r="AX226" i="26"/>
  <c r="AV226" i="26"/>
  <c r="BJ224" i="26"/>
  <c r="AW224" i="26"/>
  <c r="BF224" i="26"/>
  <c r="AV224" i="26"/>
  <c r="CR163" i="1"/>
  <c r="BR165" i="1"/>
  <c r="BP163" i="1"/>
  <c r="BR164" i="1"/>
  <c r="BR163" i="1"/>
  <c r="CD164" i="1"/>
  <c r="CF163" i="1"/>
  <c r="CF164" i="1"/>
  <c r="BW163" i="1"/>
  <c r="BV163" i="1"/>
  <c r="BQ164" i="1"/>
  <c r="CG164" i="1"/>
  <c r="BW164" i="1"/>
  <c r="CC163" i="1"/>
  <c r="BU164" i="1"/>
  <c r="CG163" i="1"/>
  <c r="CG165" i="1"/>
  <c r="BT165" i="1"/>
  <c r="BS164" i="1"/>
  <c r="BV165" i="1"/>
  <c r="BU165" i="1"/>
  <c r="CA165" i="1"/>
  <c r="CC165" i="1"/>
  <c r="BT164" i="1"/>
  <c r="CB164" i="1"/>
  <c r="BQ165" i="1"/>
  <c r="CA164" i="1"/>
  <c r="BZ164" i="1"/>
  <c r="BT163" i="1"/>
  <c r="CD163" i="1"/>
  <c r="CB165" i="1"/>
  <c r="BS163" i="1"/>
  <c r="BX164" i="1"/>
  <c r="CD165" i="1"/>
  <c r="BS165" i="1"/>
  <c r="BP165" i="1"/>
  <c r="BY165" i="1"/>
  <c r="BX163" i="1"/>
  <c r="AG167" i="1"/>
  <c r="AB167" i="1"/>
  <c r="AD167" i="1"/>
  <c r="AK167" i="1"/>
  <c r="AJ167" i="1"/>
  <c r="AQ167" i="1"/>
  <c r="AA167" i="1"/>
  <c r="AM167" i="1"/>
  <c r="AH167" i="1"/>
  <c r="AC167" i="1"/>
  <c r="AE167" i="1"/>
  <c r="AP167" i="1"/>
  <c r="Z167" i="1"/>
  <c r="AO167" i="1"/>
  <c r="AN167" i="1"/>
  <c r="AF167" i="1"/>
  <c r="AL167" i="1"/>
  <c r="AI167" i="1"/>
  <c r="BU163" i="1"/>
  <c r="CE165" i="1"/>
  <c r="BX165" i="1"/>
  <c r="BY163" i="1"/>
  <c r="CF165" i="1"/>
  <c r="BQ163" i="1"/>
  <c r="CE163" i="1"/>
  <c r="CE164" i="1"/>
  <c r="BZ163" i="1"/>
  <c r="CC164" i="1"/>
  <c r="CB163" i="1"/>
  <c r="BP164" i="1"/>
  <c r="CA163" i="1"/>
  <c r="BV164" i="1"/>
  <c r="BW165" i="1"/>
  <c r="BN167" i="1"/>
  <c r="AR167" i="1"/>
  <c r="AS167" i="1" s="1"/>
  <c r="W168" i="1"/>
  <c r="AS166" i="1"/>
  <c r="CI166" i="1" s="1"/>
  <c r="CH166" i="1"/>
  <c r="BT224" i="26" a="1"/>
  <c r="BU224" i="26" a="1"/>
  <c r="BS225" i="26" a="1"/>
  <c r="AI168" i="1" a="1"/>
  <c r="AH228" i="26" a="1"/>
  <c r="AC228" i="26" a="1"/>
  <c r="AN228" i="26" a="1"/>
  <c r="BR224" i="26" a="1"/>
  <c r="AA228" i="26" a="1"/>
  <c r="BY224" i="26" a="1"/>
  <c r="BR225" i="26" a="1"/>
  <c r="AL168" i="1" a="1"/>
  <c r="BU225" i="26" a="1"/>
  <c r="AO228" i="26" a="1"/>
  <c r="BT225" i="26" a="1"/>
  <c r="AH168" i="1" a="1"/>
  <c r="CF226" i="26" a="1"/>
  <c r="AJ168" i="1" a="1"/>
  <c r="AD228" i="26" a="1"/>
  <c r="BQ225" i="26" a="1"/>
  <c r="AG168" i="1" a="1"/>
  <c r="CE225" i="26" a="1"/>
  <c r="AN168" i="1" a="1"/>
  <c r="AM228" i="26" a="1"/>
  <c r="BU226" i="26" a="1"/>
  <c r="BP224" i="26" a="1"/>
  <c r="BV226" i="26" a="1"/>
  <c r="BP226" i="26" a="1"/>
  <c r="BS224" i="26" a="1"/>
  <c r="BY226" i="26" a="1"/>
  <c r="CD225" i="26" a="1"/>
  <c r="AP168" i="1" a="1"/>
  <c r="CA226" i="26" a="1"/>
  <c r="AE168" i="1" a="1"/>
  <c r="CE226" i="26" a="1"/>
  <c r="AE228" i="26" a="1"/>
  <c r="BQ226" i="26" a="1"/>
  <c r="AJ228" i="26" a="1"/>
  <c r="BV225" i="26" a="1"/>
  <c r="Z168" i="1" a="1"/>
  <c r="CD226" i="26" a="1"/>
  <c r="BW225" i="26" a="1"/>
  <c r="AK168" i="1" a="1"/>
  <c r="AB168" i="1" a="1"/>
  <c r="BQ224" i="26" a="1"/>
  <c r="CE224" i="26" a="1"/>
  <c r="BT226" i="26" a="1"/>
  <c r="BX226" i="26" a="1"/>
  <c r="BR226" i="26" a="1"/>
  <c r="AB228" i="26" a="1"/>
  <c r="AQ228" i="26" a="1"/>
  <c r="AO168" i="1" a="1"/>
  <c r="AL228" i="26" a="1"/>
  <c r="AC168" i="1" a="1"/>
  <c r="CB225" i="26" a="1"/>
  <c r="AI228" i="26" a="1"/>
  <c r="AM168" i="1" a="1"/>
  <c r="BY225" i="26" a="1"/>
  <c r="Z228" i="26" a="1"/>
  <c r="AA168" i="1" a="1"/>
  <c r="AF228" i="26" a="1"/>
  <c r="AG228" i="26" a="1"/>
  <c r="BX225" i="26" a="1"/>
  <c r="CG225" i="26" a="1"/>
  <c r="AK228" i="26" a="1"/>
  <c r="BW226" i="26" a="1"/>
  <c r="CC224" i="26" a="1"/>
  <c r="AQ168" i="1" a="1"/>
  <c r="AD168" i="1" a="1"/>
  <c r="AP228" i="26" a="1"/>
  <c r="CF225" i="26" a="1"/>
  <c r="CC226" i="26" a="1"/>
  <c r="BS226" i="26" a="1"/>
  <c r="BX224" i="26" a="1"/>
  <c r="CG226" i="26" a="1"/>
  <c r="CD224" i="26" a="1"/>
  <c r="AF168" i="1" a="1"/>
  <c r="CF224" i="26" a="1"/>
  <c r="BP225" i="26" a="1"/>
  <c r="BZ226" i="26" a="1"/>
  <c r="CB226" i="26" a="1"/>
  <c r="BV224" i="26" a="1"/>
  <c r="CB224" i="26" a="1"/>
  <c r="CG224" i="26" a="1"/>
  <c r="CA225" i="26" a="1"/>
  <c r="CC225" i="26" a="1"/>
  <c r="BZ224" i="26" a="1"/>
  <c r="BZ225" i="26" a="1"/>
  <c r="BW224" i="26" a="1"/>
  <c r="CA224" i="26" a="1"/>
  <c r="BY225" i="26" l="1"/>
  <c r="CF225" i="26"/>
  <c r="BT225" i="26"/>
  <c r="BR224" i="26"/>
  <c r="BW225" i="26"/>
  <c r="CR224" i="26"/>
  <c r="BX224" i="26"/>
  <c r="CE225" i="26"/>
  <c r="CB225" i="26"/>
  <c r="BS225" i="26"/>
  <c r="BU224" i="26"/>
  <c r="BV225" i="26"/>
  <c r="BU225" i="26"/>
  <c r="BS226" i="26"/>
  <c r="BS224" i="26"/>
  <c r="CA226" i="26"/>
  <c r="CB224" i="26"/>
  <c r="BW224" i="26"/>
  <c r="CC225" i="26"/>
  <c r="BT224" i="26"/>
  <c r="CA225" i="26"/>
  <c r="BZ225" i="26"/>
  <c r="BV224" i="26"/>
  <c r="CC224" i="26"/>
  <c r="BP225" i="26"/>
  <c r="CG225" i="26"/>
  <c r="BR225" i="26"/>
  <c r="Z228" i="26"/>
  <c r="BP226" i="26"/>
  <c r="BT226" i="26"/>
  <c r="BZ226" i="26"/>
  <c r="AE228" i="26"/>
  <c r="AG228" i="26"/>
  <c r="CF226" i="26"/>
  <c r="BV226" i="26"/>
  <c r="AK228" i="26"/>
  <c r="BX226" i="26"/>
  <c r="AL228" i="26"/>
  <c r="AM228" i="26"/>
  <c r="AO228" i="26"/>
  <c r="CC226" i="26"/>
  <c r="CD225" i="26"/>
  <c r="BW226" i="26"/>
  <c r="CG226" i="26"/>
  <c r="AD228" i="26"/>
  <c r="AB228" i="26"/>
  <c r="BP224" i="26"/>
  <c r="BY224" i="26"/>
  <c r="CD226" i="26"/>
  <c r="BQ226" i="26"/>
  <c r="AP228" i="26"/>
  <c r="AF228" i="26"/>
  <c r="AQ228" i="26"/>
  <c r="BR226" i="26"/>
  <c r="AI228" i="26"/>
  <c r="BZ224" i="26"/>
  <c r="CA224" i="26"/>
  <c r="CE224" i="26"/>
  <c r="BQ225" i="26"/>
  <c r="AJ228" i="26"/>
  <c r="BQ224" i="26"/>
  <c r="CF224" i="26"/>
  <c r="BX225" i="26"/>
  <c r="AH228" i="26"/>
  <c r="AN228" i="26"/>
  <c r="CE226" i="26"/>
  <c r="BU226" i="26"/>
  <c r="CD224" i="26"/>
  <c r="CG224" i="26"/>
  <c r="CB226" i="26"/>
  <c r="AA228" i="26"/>
  <c r="AC228" i="26"/>
  <c r="BY226" i="26"/>
  <c r="W230" i="26"/>
  <c r="AR229" i="26"/>
  <c r="AS229" i="26" s="1"/>
  <c r="BN229" i="26"/>
  <c r="CO227" i="26"/>
  <c r="CL163" i="1"/>
  <c r="CM163" i="1" s="1"/>
  <c r="AF168" i="1"/>
  <c r="AI168" i="1"/>
  <c r="AK168" i="1"/>
  <c r="AB168" i="1"/>
  <c r="AP168" i="1"/>
  <c r="AN168" i="1"/>
  <c r="AG168" i="1"/>
  <c r="AL168" i="1"/>
  <c r="AM168" i="1"/>
  <c r="AA168" i="1"/>
  <c r="AO168" i="1"/>
  <c r="AD168" i="1"/>
  <c r="AQ168" i="1"/>
  <c r="AC168" i="1"/>
  <c r="AE168" i="1"/>
  <c r="AH168" i="1"/>
  <c r="Z168" i="1"/>
  <c r="AJ168" i="1"/>
  <c r="AR168" i="1"/>
  <c r="AS168" i="1" s="1"/>
  <c r="BN168" i="1"/>
  <c r="W169" i="1"/>
  <c r="CO166" i="1"/>
  <c r="AG229" i="26" a="1"/>
  <c r="AD229" i="26" a="1"/>
  <c r="AM229" i="26" a="1"/>
  <c r="AQ169" i="1" a="1"/>
  <c r="AB169" i="1" a="1"/>
  <c r="AH229" i="26" a="1"/>
  <c r="AJ169" i="1" a="1"/>
  <c r="AC169" i="1" a="1"/>
  <c r="AM169" i="1" a="1"/>
  <c r="AN229" i="26" a="1"/>
  <c r="AO169" i="1" a="1"/>
  <c r="AE229" i="26" a="1"/>
  <c r="AA169" i="1" a="1"/>
  <c r="AD169" i="1" a="1"/>
  <c r="AA229" i="26" a="1"/>
  <c r="AB229" i="26" a="1"/>
  <c r="AF169" i="1" a="1"/>
  <c r="Z169" i="1" a="1"/>
  <c r="AL169" i="1" a="1"/>
  <c r="AH169" i="1" a="1"/>
  <c r="AP229" i="26" a="1"/>
  <c r="AQ229" i="26" a="1"/>
  <c r="AG169" i="1" a="1"/>
  <c r="AK169" i="1" a="1"/>
  <c r="AI169" i="1" a="1"/>
  <c r="AF229" i="26" a="1"/>
  <c r="AE169" i="1" a="1"/>
  <c r="Z229" i="26" a="1"/>
  <c r="AK229" i="26" a="1"/>
  <c r="AJ229" i="26" a="1"/>
  <c r="AC229" i="26" a="1"/>
  <c r="AP169" i="1" a="1"/>
  <c r="AN169" i="1" a="1"/>
  <c r="AL229" i="26" a="1"/>
  <c r="AO229" i="26" a="1"/>
  <c r="AI229" i="26" a="1"/>
  <c r="AF229" i="26" l="1"/>
  <c r="Z229" i="26"/>
  <c r="AA229" i="26"/>
  <c r="AJ229" i="26"/>
  <c r="AD229" i="26"/>
  <c r="AO229" i="26"/>
  <c r="AE229" i="26"/>
  <c r="AL229" i="26"/>
  <c r="AN229" i="26"/>
  <c r="AI229" i="26"/>
  <c r="AM229" i="26"/>
  <c r="AC229" i="26"/>
  <c r="AP229" i="26"/>
  <c r="AH229" i="26"/>
  <c r="AQ229" i="26"/>
  <c r="AG229" i="26"/>
  <c r="AB229" i="26"/>
  <c r="AK229" i="26"/>
  <c r="CL224" i="26"/>
  <c r="CM224" i="26" s="1"/>
  <c r="AR230" i="26"/>
  <c r="W231" i="26"/>
  <c r="BN230" i="26"/>
  <c r="AZ166" i="1"/>
  <c r="BD168" i="1"/>
  <c r="BM166" i="1"/>
  <c r="BL167" i="1"/>
  <c r="BE167" i="1"/>
  <c r="BI166" i="1"/>
  <c r="AY167" i="1"/>
  <c r="AZ167" i="1"/>
  <c r="BA168" i="1"/>
  <c r="BA167" i="1"/>
  <c r="BA166" i="1"/>
  <c r="AW166" i="1"/>
  <c r="BJ166" i="1"/>
  <c r="BC166" i="1"/>
  <c r="AV166" i="1"/>
  <c r="BK166" i="1"/>
  <c r="BH166" i="1"/>
  <c r="BG166" i="1"/>
  <c r="BK167" i="1"/>
  <c r="BD167" i="1"/>
  <c r="AW167" i="1"/>
  <c r="BH167" i="1"/>
  <c r="BJ167" i="1"/>
  <c r="CQ166" i="1"/>
  <c r="BM167" i="1"/>
  <c r="BD166" i="1"/>
  <c r="AB169" i="1"/>
  <c r="AK169" i="1"/>
  <c r="AI169" i="1"/>
  <c r="Z169" i="1"/>
  <c r="AM169" i="1"/>
  <c r="AJ169" i="1"/>
  <c r="AC169" i="1"/>
  <c r="AQ169" i="1"/>
  <c r="AL169" i="1"/>
  <c r="AD169" i="1"/>
  <c r="AO169" i="1"/>
  <c r="AA169" i="1"/>
  <c r="AE169" i="1"/>
  <c r="AN169" i="1"/>
  <c r="AP169" i="1"/>
  <c r="AF169" i="1"/>
  <c r="AG169" i="1"/>
  <c r="AH169" i="1"/>
  <c r="BH168" i="1"/>
  <c r="BC168" i="1"/>
  <c r="AY168" i="1"/>
  <c r="BJ168" i="1"/>
  <c r="BI167" i="1"/>
  <c r="BM168" i="1"/>
  <c r="BL168" i="1"/>
  <c r="BC167" i="1"/>
  <c r="AZ168" i="1"/>
  <c r="AX168" i="1"/>
  <c r="BL166" i="1"/>
  <c r="BN169" i="1"/>
  <c r="AR169" i="1"/>
  <c r="W170" i="1"/>
  <c r="BE166" i="1"/>
  <c r="BK168" i="1"/>
  <c r="BG168" i="1"/>
  <c r="BB167" i="1"/>
  <c r="BF167" i="1"/>
  <c r="BF168" i="1"/>
  <c r="AW168" i="1"/>
  <c r="BE168" i="1"/>
  <c r="AX167" i="1"/>
  <c r="CP166" i="1"/>
  <c r="BG167" i="1"/>
  <c r="AV167" i="1"/>
  <c r="AV168" i="1"/>
  <c r="AY166" i="1"/>
  <c r="AX166" i="1"/>
  <c r="BF166" i="1"/>
  <c r="BB166" i="1"/>
  <c r="BI168" i="1"/>
  <c r="BB168" i="1"/>
  <c r="AK230" i="26" a="1"/>
  <c r="AO170" i="1" a="1"/>
  <c r="AM230" i="26" a="1"/>
  <c r="CG166" i="1" a="1"/>
  <c r="AC230" i="26" a="1"/>
  <c r="AH170" i="1" a="1"/>
  <c r="Z170" i="1" a="1"/>
  <c r="AG170" i="1" a="1"/>
  <c r="BP166" i="1" a="1"/>
  <c r="AO230" i="26" a="1"/>
  <c r="AL170" i="1" a="1"/>
  <c r="AH230" i="26" a="1"/>
  <c r="CC166" i="1" a="1"/>
  <c r="BQ168" i="1" a="1"/>
  <c r="CE168" i="1" a="1"/>
  <c r="BV166" i="1" a="1"/>
  <c r="BR167" i="1" a="1"/>
  <c r="BY167" i="1" a="1"/>
  <c r="CF167" i="1" a="1"/>
  <c r="BZ167" i="1" a="1"/>
  <c r="AJ230" i="26" a="1"/>
  <c r="CF166" i="1" a="1"/>
  <c r="AF170" i="1" a="1"/>
  <c r="CB168" i="1" a="1"/>
  <c r="AL230" i="26" a="1"/>
  <c r="AA170" i="1" a="1"/>
  <c r="BY166" i="1" a="1"/>
  <c r="AB170" i="1" a="1"/>
  <c r="CA167" i="1" a="1"/>
  <c r="AK170" i="1" a="1"/>
  <c r="AE230" i="26" a="1"/>
  <c r="BX167" i="1" a="1"/>
  <c r="BW168" i="1" a="1"/>
  <c r="BS167" i="1" a="1"/>
  <c r="CD167" i="1" a="1"/>
  <c r="BP167" i="1" a="1"/>
  <c r="BP168" i="1" a="1"/>
  <c r="BR168" i="1" a="1"/>
  <c r="AN170" i="1" a="1"/>
  <c r="BW166" i="1" a="1"/>
  <c r="BT168" i="1" a="1"/>
  <c r="BS168" i="1" a="1"/>
  <c r="BZ168" i="1" a="1"/>
  <c r="AB230" i="26" a="1"/>
  <c r="BT166" i="1" a="1"/>
  <c r="Z230" i="26" a="1"/>
  <c r="BW167" i="1" a="1"/>
  <c r="CB167" i="1" a="1"/>
  <c r="CE167" i="1" a="1"/>
  <c r="AQ170" i="1" a="1"/>
  <c r="AD230" i="26" a="1"/>
  <c r="AI170" i="1" a="1"/>
  <c r="AF230" i="26" a="1"/>
  <c r="AI230" i="26" a="1"/>
  <c r="AP230" i="26" a="1"/>
  <c r="BV167" i="1" a="1"/>
  <c r="AQ230" i="26" a="1"/>
  <c r="AA230" i="26" a="1"/>
  <c r="CD166" i="1" a="1"/>
  <c r="AP170" i="1" a="1"/>
  <c r="AG230" i="26" a="1"/>
  <c r="AC170" i="1" a="1"/>
  <c r="AD170" i="1" a="1"/>
  <c r="AJ170" i="1" a="1"/>
  <c r="CF168" i="1" a="1"/>
  <c r="BQ166" i="1" a="1"/>
  <c r="AN230" i="26" a="1"/>
  <c r="CA168" i="1" a="1"/>
  <c r="BQ167" i="1" a="1"/>
  <c r="AE170" i="1" a="1"/>
  <c r="BU166" i="1" a="1"/>
  <c r="BT167" i="1" a="1"/>
  <c r="CC168" i="1" a="1"/>
  <c r="AM170" i="1" a="1"/>
  <c r="CE166" i="1" a="1"/>
  <c r="BU168" i="1" a="1"/>
  <c r="CC167" i="1" a="1"/>
  <c r="BX168" i="1" a="1"/>
  <c r="BX166" i="1" a="1"/>
  <c r="BZ166" i="1" a="1"/>
  <c r="BV168" i="1" a="1"/>
  <c r="CD168" i="1" a="1"/>
  <c r="CG167" i="1" a="1"/>
  <c r="BR166" i="1" a="1"/>
  <c r="BU167" i="1" a="1"/>
  <c r="CG168" i="1" a="1"/>
  <c r="CA166" i="1" a="1"/>
  <c r="BS166" i="1" a="1"/>
  <c r="CB166" i="1" a="1"/>
  <c r="BY168" i="1" a="1"/>
  <c r="BM229" i="26" l="1"/>
  <c r="BA229" i="26"/>
  <c r="BL228" i="26"/>
  <c r="BE228" i="26"/>
  <c r="BH227" i="26"/>
  <c r="BB228" i="26"/>
  <c r="AV227" i="26"/>
  <c r="Z230" i="26"/>
  <c r="AM230" i="26"/>
  <c r="AD230" i="26"/>
  <c r="AH230" i="26"/>
  <c r="AL230" i="26"/>
  <c r="AK230" i="26"/>
  <c r="AP230" i="26"/>
  <c r="AB230" i="26"/>
  <c r="AO230" i="26"/>
  <c r="AA230" i="26"/>
  <c r="AF230" i="26"/>
  <c r="AQ230" i="26"/>
  <c r="AC230" i="26"/>
  <c r="AE230" i="26"/>
  <c r="AJ230" i="26"/>
  <c r="AG230" i="26"/>
  <c r="AI230" i="26"/>
  <c r="AN230" i="26"/>
  <c r="BG228" i="26"/>
  <c r="CH230" i="26"/>
  <c r="AS230" i="26"/>
  <c r="CI230" i="26" s="1"/>
  <c r="BD228" i="26"/>
  <c r="BJ228" i="26"/>
  <c r="BC229" i="26"/>
  <c r="BH229" i="26"/>
  <c r="BD229" i="26"/>
  <c r="BK229" i="26"/>
  <c r="BL227" i="26"/>
  <c r="BN231" i="26"/>
  <c r="W232" i="26"/>
  <c r="AR231" i="26"/>
  <c r="AS231" i="26" s="1"/>
  <c r="AX228" i="26"/>
  <c r="BD227" i="26"/>
  <c r="CP227" i="26"/>
  <c r="BL229" i="26"/>
  <c r="AZ229" i="26"/>
  <c r="AW228" i="26"/>
  <c r="BM227" i="26"/>
  <c r="BA227" i="26"/>
  <c r="AY228" i="26"/>
  <c r="BJ227" i="26"/>
  <c r="AY229" i="26"/>
  <c r="BF229" i="26"/>
  <c r="BK227" i="26"/>
  <c r="BE227" i="26"/>
  <c r="BC227" i="26"/>
  <c r="BA228" i="26"/>
  <c r="AZ227" i="26"/>
  <c r="BI229" i="26"/>
  <c r="AW229" i="26"/>
  <c r="BH228" i="26"/>
  <c r="CQ227" i="26"/>
  <c r="AZ228" i="26"/>
  <c r="BG227" i="26"/>
  <c r="BK228" i="26"/>
  <c r="BF227" i="26"/>
  <c r="BG229" i="26"/>
  <c r="BE229" i="26"/>
  <c r="AV229" i="26"/>
  <c r="AX227" i="26"/>
  <c r="BB227" i="26"/>
  <c r="AY227" i="26"/>
  <c r="BI227" i="26"/>
  <c r="BF228" i="26"/>
  <c r="AV228" i="26"/>
  <c r="BM228" i="26"/>
  <c r="AW227" i="26"/>
  <c r="BI228" i="26"/>
  <c r="BC228" i="26"/>
  <c r="AX229" i="26"/>
  <c r="BJ229" i="26"/>
  <c r="BB229" i="26"/>
  <c r="BT166" i="1"/>
  <c r="BX168" i="1"/>
  <c r="CR166" i="1"/>
  <c r="CG166" i="1"/>
  <c r="BU166" i="1"/>
  <c r="BU167" i="1"/>
  <c r="BU168" i="1"/>
  <c r="BT167" i="1"/>
  <c r="BS167" i="1"/>
  <c r="CC166" i="1"/>
  <c r="BY167" i="1"/>
  <c r="BQ166" i="1"/>
  <c r="CF167" i="1"/>
  <c r="CE167" i="1"/>
  <c r="CA166" i="1"/>
  <c r="CB166" i="1"/>
  <c r="CE166" i="1"/>
  <c r="BP166" i="1"/>
  <c r="BW166" i="1"/>
  <c r="CD166" i="1"/>
  <c r="BX166" i="1"/>
  <c r="CG167" i="1"/>
  <c r="CD167" i="1"/>
  <c r="CB167" i="1"/>
  <c r="BQ167" i="1"/>
  <c r="BX167" i="1"/>
  <c r="BZ168" i="1"/>
  <c r="CC167" i="1"/>
  <c r="CF166" i="1"/>
  <c r="CD168" i="1"/>
  <c r="BP167" i="1"/>
  <c r="BV167" i="1"/>
  <c r="BS168" i="1"/>
  <c r="BZ167" i="1"/>
  <c r="CA168" i="1"/>
  <c r="BR168" i="1"/>
  <c r="BW168" i="1"/>
  <c r="BS166" i="1"/>
  <c r="CA167" i="1"/>
  <c r="CE168" i="1"/>
  <c r="CB168" i="1"/>
  <c r="BR167" i="1"/>
  <c r="BY166" i="1"/>
  <c r="BW167" i="1"/>
  <c r="BP168" i="1"/>
  <c r="CC168" i="1"/>
  <c r="BV166" i="1"/>
  <c r="BZ166" i="1"/>
  <c r="BY168" i="1"/>
  <c r="AG170" i="1"/>
  <c r="AI170" i="1"/>
  <c r="AH170" i="1"/>
  <c r="AJ170" i="1"/>
  <c r="AB170" i="1"/>
  <c r="AA170" i="1"/>
  <c r="AL170" i="1"/>
  <c r="AN170" i="1"/>
  <c r="AE170" i="1"/>
  <c r="AC170" i="1"/>
  <c r="AO170" i="1"/>
  <c r="AD170" i="1"/>
  <c r="AQ170" i="1"/>
  <c r="Z170" i="1"/>
  <c r="AF170" i="1"/>
  <c r="AM170" i="1"/>
  <c r="AK170" i="1"/>
  <c r="AP170" i="1"/>
  <c r="CF168" i="1"/>
  <c r="BV168" i="1"/>
  <c r="BT168" i="1"/>
  <c r="BR166" i="1"/>
  <c r="BQ168" i="1"/>
  <c r="CG168" i="1"/>
  <c r="BN170" i="1"/>
  <c r="AR170" i="1"/>
  <c r="AS170" i="1" s="1"/>
  <c r="W171" i="1"/>
  <c r="AS169" i="1"/>
  <c r="CI169" i="1" s="1"/>
  <c r="CH169" i="1"/>
  <c r="BV227" i="26" a="1"/>
  <c r="AF231" i="26" a="1"/>
  <c r="Z171" i="1" a="1"/>
  <c r="AP171" i="1" a="1"/>
  <c r="AP231" i="26" a="1"/>
  <c r="AE171" i="1" a="1"/>
  <c r="BT229" i="26" a="1"/>
  <c r="AB171" i="1" a="1"/>
  <c r="CG229" i="26" a="1"/>
  <c r="AQ231" i="26" a="1"/>
  <c r="AI171" i="1" a="1"/>
  <c r="BQ229" i="26" a="1"/>
  <c r="AL231" i="26" a="1"/>
  <c r="CA228" i="26" a="1"/>
  <c r="AM171" i="1" a="1"/>
  <c r="BX229" i="26" a="1"/>
  <c r="CG227" i="26" a="1"/>
  <c r="BS227" i="26" a="1"/>
  <c r="BY228" i="26" a="1"/>
  <c r="BW227" i="26" a="1"/>
  <c r="BX228" i="26" a="1"/>
  <c r="BV228" i="26" a="1"/>
  <c r="AO231" i="26" a="1"/>
  <c r="CF227" i="26" a="1"/>
  <c r="CD228" i="26" a="1"/>
  <c r="BQ228" i="26" a="1"/>
  <c r="BY229" i="26" a="1"/>
  <c r="AA171" i="1" a="1"/>
  <c r="BS229" i="26" a="1"/>
  <c r="BZ229" i="26" a="1"/>
  <c r="AG171" i="1" a="1"/>
  <c r="AK171" i="1" a="1"/>
  <c r="AC231" i="26" a="1"/>
  <c r="AE231" i="26" a="1"/>
  <c r="AJ231" i="26" a="1"/>
  <c r="AH231" i="26" a="1"/>
  <c r="Z231" i="26" a="1"/>
  <c r="BU228" i="26" a="1"/>
  <c r="AI231" i="26" a="1"/>
  <c r="CE227" i="26" a="1"/>
  <c r="BY227" i="26" a="1"/>
  <c r="CC228" i="26" a="1"/>
  <c r="CF229" i="26" a="1"/>
  <c r="AH171" i="1" a="1"/>
  <c r="BQ227" i="26" a="1"/>
  <c r="CG228" i="26" a="1"/>
  <c r="AF171" i="1" a="1"/>
  <c r="AM231" i="26" a="1"/>
  <c r="AB231" i="26" a="1"/>
  <c r="AN171" i="1" a="1"/>
  <c r="CE229" i="26" a="1"/>
  <c r="BR227" i="26" a="1"/>
  <c r="BP229" i="26" a="1"/>
  <c r="AD171" i="1" a="1"/>
  <c r="AJ171" i="1" a="1"/>
  <c r="BT227" i="26" a="1"/>
  <c r="AN231" i="26" a="1"/>
  <c r="CB228" i="26" a="1"/>
  <c r="AQ171" i="1" a="1"/>
  <c r="AL171" i="1" a="1"/>
  <c r="CF228" i="26" a="1"/>
  <c r="BU229" i="26" a="1"/>
  <c r="AD231" i="26" a="1"/>
  <c r="AC171" i="1" a="1"/>
  <c r="BT228" i="26" a="1"/>
  <c r="AG231" i="26" a="1"/>
  <c r="CB227" i="26" a="1"/>
  <c r="BW228" i="26" a="1"/>
  <c r="AO171" i="1" a="1"/>
  <c r="AA231" i="26" a="1"/>
  <c r="BR229" i="26" a="1"/>
  <c r="AK231" i="26" a="1"/>
  <c r="CA227" i="26" a="1"/>
  <c r="CD229" i="26" a="1"/>
  <c r="BR228" i="26" a="1"/>
  <c r="BZ228" i="26" a="1"/>
  <c r="CD227" i="26" a="1"/>
  <c r="CA229" i="26" a="1"/>
  <c r="BU227" i="26" a="1"/>
  <c r="BW229" i="26" a="1"/>
  <c r="BV229" i="26" a="1"/>
  <c r="CB229" i="26" a="1"/>
  <c r="CC229" i="26" a="1"/>
  <c r="CE228" i="26" a="1"/>
  <c r="CC227" i="26" a="1"/>
  <c r="BP227" i="26" a="1"/>
  <c r="BZ227" i="26" a="1"/>
  <c r="BX227" i="26" a="1"/>
  <c r="BP228" i="26" a="1"/>
  <c r="BS228" i="26" a="1"/>
  <c r="CR227" i="26" l="1"/>
  <c r="CF228" i="26"/>
  <c r="BU229" i="26"/>
  <c r="CG229" i="26"/>
  <c r="BP227" i="26"/>
  <c r="BV228" i="26"/>
  <c r="CB227" i="26"/>
  <c r="BY228" i="26"/>
  <c r="BW228" i="26"/>
  <c r="BV227" i="26"/>
  <c r="BT228" i="26"/>
  <c r="BY227" i="26"/>
  <c r="BQ228" i="26"/>
  <c r="AJ231" i="26"/>
  <c r="Z231" i="26"/>
  <c r="AM231" i="26"/>
  <c r="CD228" i="26"/>
  <c r="BQ227" i="26"/>
  <c r="BP229" i="26"/>
  <c r="CB228" i="26"/>
  <c r="BZ229" i="26"/>
  <c r="CF229" i="26"/>
  <c r="AH231" i="26"/>
  <c r="CE227" i="26"/>
  <c r="AD231" i="26"/>
  <c r="CG228" i="26"/>
  <c r="BY229" i="26"/>
  <c r="BQ229" i="26"/>
  <c r="BS229" i="26"/>
  <c r="AC231" i="26"/>
  <c r="AL231" i="26"/>
  <c r="CF227" i="26"/>
  <c r="BP228" i="26"/>
  <c r="CA229" i="26"/>
  <c r="CC229" i="26"/>
  <c r="CD227" i="26"/>
  <c r="BX227" i="26"/>
  <c r="AG231" i="26"/>
  <c r="AP231" i="26"/>
  <c r="CE229" i="26"/>
  <c r="BT229" i="26"/>
  <c r="AQ231" i="26"/>
  <c r="BV229" i="26"/>
  <c r="BZ228" i="26"/>
  <c r="BZ227" i="26"/>
  <c r="BT227" i="26"/>
  <c r="BS228" i="26"/>
  <c r="BR228" i="26"/>
  <c r="AK231" i="26"/>
  <c r="AA231" i="26"/>
  <c r="BX229" i="26"/>
  <c r="CC228" i="26"/>
  <c r="BX228" i="26"/>
  <c r="CD229" i="26"/>
  <c r="CC227" i="26"/>
  <c r="CE228" i="26"/>
  <c r="BU228" i="26"/>
  <c r="BU227" i="26"/>
  <c r="AB231" i="26"/>
  <c r="AO231" i="26"/>
  <c r="AE231" i="26"/>
  <c r="CB229" i="26"/>
  <c r="CA228" i="26"/>
  <c r="BR227" i="26"/>
  <c r="AN231" i="26"/>
  <c r="BR229" i="26"/>
  <c r="BS227" i="26"/>
  <c r="CA227" i="26"/>
  <c r="BW227" i="26"/>
  <c r="CG227" i="26"/>
  <c r="AF231" i="26"/>
  <c r="AI231" i="26"/>
  <c r="BW229" i="26"/>
  <c r="CO230" i="26"/>
  <c r="BN232" i="26"/>
  <c r="W233" i="26"/>
  <c r="AR232" i="26"/>
  <c r="AS232" i="26" s="1"/>
  <c r="CL166" i="1"/>
  <c r="CM166" i="1" s="1"/>
  <c r="AJ171" i="1"/>
  <c r="AD171" i="1"/>
  <c r="AC171" i="1"/>
  <c r="AI171" i="1"/>
  <c r="AA171" i="1"/>
  <c r="AH171" i="1"/>
  <c r="AB171" i="1"/>
  <c r="AO171" i="1"/>
  <c r="AF171" i="1"/>
  <c r="AG171" i="1"/>
  <c r="AQ171" i="1"/>
  <c r="AN171" i="1"/>
  <c r="Z171" i="1"/>
  <c r="AL171" i="1"/>
  <c r="AE171" i="1"/>
  <c r="AM171" i="1"/>
  <c r="AK171" i="1"/>
  <c r="AP171" i="1"/>
  <c r="AR171" i="1"/>
  <c r="AS171" i="1" s="1"/>
  <c r="BN171" i="1"/>
  <c r="W172" i="1"/>
  <c r="CO169" i="1"/>
  <c r="AB232" i="26" a="1"/>
  <c r="AA232" i="26" a="1"/>
  <c r="AE232" i="26" a="1"/>
  <c r="AF172" i="1" a="1"/>
  <c r="AN172" i="1" a="1"/>
  <c r="AJ172" i="1" a="1"/>
  <c r="Z172" i="1" a="1"/>
  <c r="AQ172" i="1" a="1"/>
  <c r="AQ232" i="26" a="1"/>
  <c r="AE172" i="1" a="1"/>
  <c r="AJ232" i="26" a="1"/>
  <c r="AH232" i="26" a="1"/>
  <c r="AK232" i="26" a="1"/>
  <c r="AH172" i="1" a="1"/>
  <c r="AC172" i="1" a="1"/>
  <c r="AM172" i="1" a="1"/>
  <c r="AF232" i="26" a="1"/>
  <c r="AA172" i="1" a="1"/>
  <c r="AC232" i="26" a="1"/>
  <c r="AG172" i="1" a="1"/>
  <c r="AL172" i="1" a="1"/>
  <c r="AI232" i="26" a="1"/>
  <c r="AD232" i="26" a="1"/>
  <c r="AP232" i="26" a="1"/>
  <c r="AO172" i="1" a="1"/>
  <c r="AO232" i="26" a="1"/>
  <c r="AN232" i="26" a="1"/>
  <c r="AL232" i="26" a="1"/>
  <c r="AG232" i="26" a="1"/>
  <c r="AD172" i="1" a="1"/>
  <c r="AM232" i="26" a="1"/>
  <c r="AI172" i="1" a="1"/>
  <c r="Z232" i="26" a="1"/>
  <c r="AK172" i="1" a="1"/>
  <c r="AB172" i="1" a="1"/>
  <c r="AP172" i="1" a="1"/>
  <c r="CL227" i="26" l="1"/>
  <c r="CM227" i="26" s="1"/>
  <c r="AF232" i="26"/>
  <c r="AD232" i="26"/>
  <c r="AM232" i="26"/>
  <c r="AQ232" i="26"/>
  <c r="AJ232" i="26"/>
  <c r="AL232" i="26"/>
  <c r="AG232" i="26"/>
  <c r="AH232" i="26"/>
  <c r="AC232" i="26"/>
  <c r="AK232" i="26"/>
  <c r="AA232" i="26"/>
  <c r="AB232" i="26"/>
  <c r="AO232" i="26"/>
  <c r="AE232" i="26"/>
  <c r="AP232" i="26"/>
  <c r="AN232" i="26"/>
  <c r="Z232" i="26"/>
  <c r="AI232" i="26"/>
  <c r="AR233" i="26"/>
  <c r="W234" i="26"/>
  <c r="BN233" i="26"/>
  <c r="BI171" i="1"/>
  <c r="BK171" i="1"/>
  <c r="BL170" i="1"/>
  <c r="CP169" i="1"/>
  <c r="BH170" i="1"/>
  <c r="BG169" i="1"/>
  <c r="BF170" i="1"/>
  <c r="AY170" i="1"/>
  <c r="BI169" i="1"/>
  <c r="BM170" i="1"/>
  <c r="BE170" i="1"/>
  <c r="AQ172" i="1"/>
  <c r="AN172" i="1"/>
  <c r="AL172" i="1"/>
  <c r="AM172" i="1"/>
  <c r="AD172" i="1"/>
  <c r="AI172" i="1"/>
  <c r="AK172" i="1"/>
  <c r="AP172" i="1"/>
  <c r="AG172" i="1"/>
  <c r="AE172" i="1"/>
  <c r="AB172" i="1"/>
  <c r="AJ172" i="1"/>
  <c r="AH172" i="1"/>
  <c r="AA172" i="1"/>
  <c r="AC172" i="1"/>
  <c r="AO172" i="1"/>
  <c r="AF172" i="1"/>
  <c r="Z172" i="1"/>
  <c r="BN172" i="1"/>
  <c r="AR172" i="1"/>
  <c r="W173" i="1"/>
  <c r="BI170" i="1"/>
  <c r="BH171" i="1"/>
  <c r="BD171" i="1"/>
  <c r="AX170" i="1"/>
  <c r="AV171" i="1"/>
  <c r="BD169" i="1"/>
  <c r="CQ169" i="1"/>
  <c r="BE169" i="1"/>
  <c r="BL169" i="1"/>
  <c r="BJ169" i="1"/>
  <c r="AW171" i="1"/>
  <c r="AX171" i="1"/>
  <c r="AV169" i="1"/>
  <c r="BJ170" i="1"/>
  <c r="AW169" i="1"/>
  <c r="BA170" i="1"/>
  <c r="BJ171" i="1"/>
  <c r="BE171" i="1"/>
  <c r="AZ170" i="1"/>
  <c r="AV170" i="1"/>
  <c r="AZ169" i="1"/>
  <c r="BD170" i="1"/>
  <c r="BB170" i="1"/>
  <c r="BC170" i="1"/>
  <c r="BM171" i="1"/>
  <c r="AY171" i="1"/>
  <c r="BH169" i="1"/>
  <c r="AY169" i="1"/>
  <c r="BK169" i="1"/>
  <c r="BL171" i="1"/>
  <c r="AZ171" i="1"/>
  <c r="BA171" i="1"/>
  <c r="BC169" i="1"/>
  <c r="BF169" i="1"/>
  <c r="BB169" i="1"/>
  <c r="BK170" i="1"/>
  <c r="AW170" i="1"/>
  <c r="BC171" i="1"/>
  <c r="BM169" i="1"/>
  <c r="BA169" i="1"/>
  <c r="BG170" i="1"/>
  <c r="AX169" i="1"/>
  <c r="BG171" i="1"/>
  <c r="BB171" i="1"/>
  <c r="BF171" i="1"/>
  <c r="AO173" i="1" a="1"/>
  <c r="AN233" i="26" a="1"/>
  <c r="Z173" i="1" a="1"/>
  <c r="BV171" i="1" a="1"/>
  <c r="AJ173" i="1" a="1"/>
  <c r="AK233" i="26" a="1"/>
  <c r="AK173" i="1" a="1"/>
  <c r="BP171" i="1" a="1"/>
  <c r="BZ171" i="1" a="1"/>
  <c r="BS169" i="1" a="1"/>
  <c r="BT169" i="1" a="1"/>
  <c r="AA233" i="26" a="1"/>
  <c r="CF169" i="1" a="1"/>
  <c r="CE169" i="1" a="1"/>
  <c r="BW171" i="1" a="1"/>
  <c r="BQ169" i="1" a="1"/>
  <c r="BQ171" i="1" a="1"/>
  <c r="AI173" i="1" a="1"/>
  <c r="AH173" i="1" a="1"/>
  <c r="CG169" i="1" a="1"/>
  <c r="AG233" i="26" a="1"/>
  <c r="AL173" i="1" a="1"/>
  <c r="AG173" i="1" a="1"/>
  <c r="AD173" i="1" a="1"/>
  <c r="BR170" i="1" a="1"/>
  <c r="AQ233" i="26" a="1"/>
  <c r="CC169" i="1" a="1"/>
  <c r="CA169" i="1" a="1"/>
  <c r="CB170" i="1" a="1"/>
  <c r="AQ173" i="1" a="1"/>
  <c r="AM173" i="1" a="1"/>
  <c r="AE233" i="26" a="1"/>
  <c r="AL233" i="26" a="1"/>
  <c r="BT171" i="1" a="1"/>
  <c r="AF173" i="1" a="1"/>
  <c r="AC173" i="1" a="1"/>
  <c r="AD233" i="26" a="1"/>
  <c r="BR171" i="1" a="1"/>
  <c r="AP173" i="1" a="1"/>
  <c r="BT170" i="1" a="1"/>
  <c r="CF170" i="1" a="1"/>
  <c r="CE170" i="1" a="1"/>
  <c r="CD170" i="1" a="1"/>
  <c r="AN173" i="1" a="1"/>
  <c r="AF233" i="26" a="1"/>
  <c r="BV170" i="1" a="1"/>
  <c r="CF171" i="1" a="1"/>
  <c r="AH233" i="26" a="1"/>
  <c r="AE173" i="1" a="1"/>
  <c r="AP233" i="26" a="1"/>
  <c r="AJ233" i="26" a="1"/>
  <c r="CA171" i="1" a="1"/>
  <c r="CB169" i="1" a="1"/>
  <c r="BP170" i="1" a="1"/>
  <c r="BX169" i="1" a="1"/>
  <c r="BQ170" i="1" a="1"/>
  <c r="AB173" i="1" a="1"/>
  <c r="BX171" i="1" a="1"/>
  <c r="AB233" i="26" a="1"/>
  <c r="AC233" i="26" a="1"/>
  <c r="AI233" i="26" a="1"/>
  <c r="Z233" i="26" a="1"/>
  <c r="BP169" i="1" a="1"/>
  <c r="BY170" i="1" a="1"/>
  <c r="BX170" i="1" a="1"/>
  <c r="BZ170" i="1" a="1"/>
  <c r="AM233" i="26" a="1"/>
  <c r="AO233" i="26" a="1"/>
  <c r="BV169" i="1" a="1"/>
  <c r="AA173" i="1" a="1"/>
  <c r="BS170" i="1" a="1"/>
  <c r="BW170" i="1" a="1"/>
  <c r="BU169" i="1" a="1"/>
  <c r="CG171" i="1" a="1"/>
  <c r="CA170" i="1" a="1"/>
  <c r="CG170" i="1" a="1"/>
  <c r="BS171" i="1" a="1"/>
  <c r="BY169" i="1" a="1"/>
  <c r="BU171" i="1" a="1"/>
  <c r="CD171" i="1" a="1"/>
  <c r="CE171" i="1" a="1"/>
  <c r="BY171" i="1" a="1"/>
  <c r="BR169" i="1" a="1"/>
  <c r="CB171" i="1" a="1"/>
  <c r="BU170" i="1" a="1"/>
  <c r="CC171" i="1" a="1"/>
  <c r="BW169" i="1" a="1"/>
  <c r="CD169" i="1" a="1"/>
  <c r="BZ169" i="1" a="1"/>
  <c r="CC170" i="1" a="1"/>
  <c r="BE231" i="26" l="1"/>
  <c r="AW231" i="26"/>
  <c r="BL232" i="26"/>
  <c r="BC232" i="26"/>
  <c r="AV230" i="26"/>
  <c r="BA230" i="26"/>
  <c r="Z233" i="26"/>
  <c r="AB233" i="26"/>
  <c r="AO233" i="26"/>
  <c r="AF233" i="26"/>
  <c r="AM233" i="26"/>
  <c r="AJ233" i="26"/>
  <c r="AD233" i="26"/>
  <c r="AA233" i="26"/>
  <c r="AE233" i="26"/>
  <c r="AN233" i="26"/>
  <c r="AH233" i="26"/>
  <c r="AL233" i="26"/>
  <c r="AC233" i="26"/>
  <c r="AP233" i="26"/>
  <c r="AI233" i="26"/>
  <c r="AG233" i="26"/>
  <c r="AQ233" i="26"/>
  <c r="AK233" i="26"/>
  <c r="AX230" i="26"/>
  <c r="BM231" i="26"/>
  <c r="BC230" i="26"/>
  <c r="BH230" i="26"/>
  <c r="BI231" i="26"/>
  <c r="BJ232" i="26"/>
  <c r="BD232" i="26"/>
  <c r="BE230" i="26"/>
  <c r="BJ230" i="26"/>
  <c r="BL231" i="26"/>
  <c r="BF230" i="26"/>
  <c r="BA232" i="26"/>
  <c r="BH232" i="26"/>
  <c r="AY230" i="26"/>
  <c r="BB230" i="26"/>
  <c r="BA231" i="26"/>
  <c r="BI230" i="26"/>
  <c r="BK232" i="26"/>
  <c r="BF232" i="26"/>
  <c r="CH233" i="26"/>
  <c r="AS233" i="26"/>
  <c r="CI233" i="26" s="1"/>
  <c r="BF231" i="26"/>
  <c r="BC231" i="26"/>
  <c r="CQ230" i="26"/>
  <c r="AV231" i="26"/>
  <c r="AX232" i="26"/>
  <c r="BM232" i="26"/>
  <c r="AZ231" i="26"/>
  <c r="W235" i="26"/>
  <c r="AR234" i="26"/>
  <c r="AS234" i="26" s="1"/>
  <c r="BN234" i="26"/>
  <c r="BB231" i="26"/>
  <c r="BK231" i="26"/>
  <c r="BG230" i="26"/>
  <c r="CP230" i="26"/>
  <c r="AW232" i="26"/>
  <c r="BI232" i="26"/>
  <c r="BG231" i="26"/>
  <c r="AY231" i="26"/>
  <c r="AX231" i="26"/>
  <c r="BD230" i="26"/>
  <c r="BK230" i="26"/>
  <c r="BE232" i="26"/>
  <c r="BG232" i="26"/>
  <c r="AZ232" i="26"/>
  <c r="BJ231" i="26"/>
  <c r="BH231" i="26"/>
  <c r="AW230" i="26"/>
  <c r="BM230" i="26"/>
  <c r="BD231" i="26"/>
  <c r="AV232" i="26"/>
  <c r="BL230" i="26"/>
  <c r="AZ230" i="26"/>
  <c r="AY232" i="26"/>
  <c r="BB232" i="26"/>
  <c r="CR169" i="1"/>
  <c r="CC171" i="1"/>
  <c r="CE171" i="1"/>
  <c r="CF170" i="1"/>
  <c r="BZ170" i="1"/>
  <c r="CA169" i="1"/>
  <c r="CB170" i="1"/>
  <c r="BY170" i="1"/>
  <c r="CG170" i="1"/>
  <c r="CC169" i="1"/>
  <c r="BS170" i="1"/>
  <c r="CA170" i="1"/>
  <c r="BW169" i="1"/>
  <c r="CG171" i="1"/>
  <c r="CD171" i="1"/>
  <c r="CF169" i="1"/>
  <c r="CC170" i="1"/>
  <c r="BU170" i="1"/>
  <c r="AM173" i="1"/>
  <c r="AE173" i="1"/>
  <c r="Z173" i="1"/>
  <c r="AQ173" i="1"/>
  <c r="AG173" i="1"/>
  <c r="AF173" i="1"/>
  <c r="AK173" i="1"/>
  <c r="AA173" i="1"/>
  <c r="AH173" i="1"/>
  <c r="AC173" i="1"/>
  <c r="AN173" i="1"/>
  <c r="AI173" i="1"/>
  <c r="AP173" i="1"/>
  <c r="AJ173" i="1"/>
  <c r="AB173" i="1"/>
  <c r="AD173" i="1"/>
  <c r="AL173" i="1"/>
  <c r="AO173" i="1"/>
  <c r="BV170" i="1"/>
  <c r="BQ169" i="1"/>
  <c r="BU171" i="1"/>
  <c r="BW171" i="1"/>
  <c r="BU169" i="1"/>
  <c r="BX170" i="1"/>
  <c r="BZ171" i="1"/>
  <c r="CE169" i="1"/>
  <c r="BT169" i="1"/>
  <c r="BP169" i="1"/>
  <c r="BP171" i="1"/>
  <c r="BW170" i="1"/>
  <c r="CG169" i="1"/>
  <c r="CD170" i="1"/>
  <c r="BQ170" i="1"/>
  <c r="CE170" i="1"/>
  <c r="BS169" i="1"/>
  <c r="BP170" i="1"/>
  <c r="BR171" i="1"/>
  <c r="BR170" i="1"/>
  <c r="CF171" i="1"/>
  <c r="CA171" i="1"/>
  <c r="BV169" i="1"/>
  <c r="CB169" i="1"/>
  <c r="BT170" i="1"/>
  <c r="BQ171" i="1"/>
  <c r="BX171" i="1"/>
  <c r="BY169" i="1"/>
  <c r="BT171" i="1"/>
  <c r="BX169" i="1"/>
  <c r="BV171" i="1"/>
  <c r="BR169" i="1"/>
  <c r="BZ169" i="1"/>
  <c r="BS171" i="1"/>
  <c r="BY171" i="1"/>
  <c r="CD169" i="1"/>
  <c r="CB171" i="1"/>
  <c r="BN173" i="1"/>
  <c r="AR173" i="1"/>
  <c r="W174" i="1"/>
  <c r="CH172" i="1"/>
  <c r="AN174" i="1" a="1"/>
  <c r="AN234" i="26" a="1"/>
  <c r="AJ174" i="1" a="1"/>
  <c r="AB234" i="26" a="1"/>
  <c r="CA230" i="26" a="1"/>
  <c r="AL234" i="26" a="1"/>
  <c r="CG231" i="26" a="1"/>
  <c r="CE231" i="26" a="1"/>
  <c r="BU232" i="26" a="1"/>
  <c r="AQ174" i="1" a="1"/>
  <c r="AQ234" i="26" a="1"/>
  <c r="AE234" i="26" a="1"/>
  <c r="AI234" i="26" a="1"/>
  <c r="AB174" i="1" a="1"/>
  <c r="AE174" i="1" a="1"/>
  <c r="CF231" i="26" a="1"/>
  <c r="AD174" i="1" a="1"/>
  <c r="AK234" i="26" a="1"/>
  <c r="AO234" i="26" a="1"/>
  <c r="AG234" i="26" a="1"/>
  <c r="AH174" i="1" a="1"/>
  <c r="AD234" i="26" a="1"/>
  <c r="BQ231" i="26" a="1"/>
  <c r="AM234" i="26" a="1"/>
  <c r="BY232" i="26" a="1"/>
  <c r="AH234" i="26" a="1"/>
  <c r="AC234" i="26" a="1"/>
  <c r="AI174" i="1" a="1"/>
  <c r="AK174" i="1" a="1"/>
  <c r="Z174" i="1" a="1"/>
  <c r="AF234" i="26" a="1"/>
  <c r="BU230" i="26" a="1"/>
  <c r="CF230" i="26" a="1"/>
  <c r="AC174" i="1" a="1"/>
  <c r="CC230" i="26" a="1"/>
  <c r="AP174" i="1" a="1"/>
  <c r="CG230" i="26" a="1"/>
  <c r="BW232" i="26" a="1"/>
  <c r="AO174" i="1" a="1"/>
  <c r="CA232" i="26" a="1"/>
  <c r="BS231" i="26" a="1"/>
  <c r="BZ232" i="26" a="1"/>
  <c r="AA234" i="26" a="1"/>
  <c r="BR232" i="26" a="1"/>
  <c r="AP234" i="26" a="1"/>
  <c r="AA174" i="1" a="1"/>
  <c r="BP232" i="26" a="1"/>
  <c r="CE230" i="26" a="1"/>
  <c r="AL174" i="1" a="1"/>
  <c r="AG174" i="1" a="1"/>
  <c r="BT230" i="26" a="1"/>
  <c r="BR230" i="26" a="1"/>
  <c r="AJ234" i="26" a="1"/>
  <c r="BY231" i="26" a="1"/>
  <c r="Z234" i="26" a="1"/>
  <c r="BV232" i="26" a="1"/>
  <c r="AM174" i="1" a="1"/>
  <c r="CE232" i="26" a="1"/>
  <c r="BY230" i="26" a="1"/>
  <c r="BX231" i="26" a="1"/>
  <c r="BP231" i="26" a="1"/>
  <c r="AF174" i="1" a="1"/>
  <c r="CD230" i="26" a="1"/>
  <c r="BX230" i="26" a="1"/>
  <c r="CC231" i="26" a="1"/>
  <c r="CB230" i="26" a="1"/>
  <c r="BZ230" i="26" a="1"/>
  <c r="CF232" i="26" a="1"/>
  <c r="BP230" i="26" a="1"/>
  <c r="BS230" i="26" a="1"/>
  <c r="BS232" i="26" a="1"/>
  <c r="BV230" i="26" a="1"/>
  <c r="BU231" i="26" a="1"/>
  <c r="BQ230" i="26" a="1"/>
  <c r="BW230" i="26" a="1"/>
  <c r="CG232" i="26" a="1"/>
  <c r="CC232" i="26" a="1"/>
  <c r="CD232" i="26" a="1"/>
  <c r="CD231" i="26" a="1"/>
  <c r="BW231" i="26" a="1"/>
  <c r="BV231" i="26" a="1"/>
  <c r="CA231" i="26" a="1"/>
  <c r="BT231" i="26" a="1"/>
  <c r="BQ232" i="26" a="1"/>
  <c r="CB232" i="26" a="1"/>
  <c r="BT232" i="26" a="1"/>
  <c r="BZ231" i="26" a="1"/>
  <c r="BX232" i="26" a="1"/>
  <c r="CB231" i="26" a="1"/>
  <c r="BR231" i="26" a="1"/>
  <c r="BY231" i="26" l="1"/>
  <c r="BQ231" i="26"/>
  <c r="BU230" i="26"/>
  <c r="BP230" i="26"/>
  <c r="BW232" i="26"/>
  <c r="CF232" i="26"/>
  <c r="AM234" i="26"/>
  <c r="CF230" i="26"/>
  <c r="CA232" i="26"/>
  <c r="BQ232" i="26"/>
  <c r="AO234" i="26"/>
  <c r="AI234" i="26"/>
  <c r="BZ231" i="26"/>
  <c r="BU231" i="26"/>
  <c r="BY230" i="26"/>
  <c r="BX232" i="26"/>
  <c r="BX231" i="26"/>
  <c r="CE230" i="26"/>
  <c r="CA230" i="26"/>
  <c r="AD234" i="26"/>
  <c r="AQ234" i="26"/>
  <c r="BT231" i="26"/>
  <c r="BS230" i="26"/>
  <c r="CD232" i="26"/>
  <c r="Z234" i="26"/>
  <c r="BV230" i="26"/>
  <c r="CG230" i="26"/>
  <c r="BX230" i="26"/>
  <c r="CE231" i="26"/>
  <c r="AH234" i="26"/>
  <c r="CG232" i="26"/>
  <c r="CB232" i="26"/>
  <c r="CC231" i="26"/>
  <c r="BP232" i="26"/>
  <c r="BQ230" i="26"/>
  <c r="BR231" i="26"/>
  <c r="BV231" i="26"/>
  <c r="AL234" i="26"/>
  <c r="AB234" i="26"/>
  <c r="BR232" i="26"/>
  <c r="BU232" i="26"/>
  <c r="CB230" i="26"/>
  <c r="BY232" i="26"/>
  <c r="CB231" i="26"/>
  <c r="BS231" i="26"/>
  <c r="AC234" i="26"/>
  <c r="AP234" i="26"/>
  <c r="AF234" i="26"/>
  <c r="BP231" i="26"/>
  <c r="BZ232" i="26"/>
  <c r="BZ230" i="26"/>
  <c r="BW230" i="26"/>
  <c r="BV232" i="26"/>
  <c r="CD231" i="26"/>
  <c r="CA231" i="26"/>
  <c r="AG234" i="26"/>
  <c r="AA234" i="26"/>
  <c r="AJ234" i="26"/>
  <c r="CE232" i="26"/>
  <c r="CF231" i="26"/>
  <c r="CG231" i="26"/>
  <c r="BS232" i="26"/>
  <c r="BT230" i="26"/>
  <c r="BT232" i="26"/>
  <c r="CC232" i="26"/>
  <c r="AK234" i="26"/>
  <c r="AE234" i="26"/>
  <c r="AN234" i="26"/>
  <c r="BW231" i="26"/>
  <c r="CC230" i="26"/>
  <c r="CD230" i="26"/>
  <c r="BR230" i="26"/>
  <c r="CO233" i="26"/>
  <c r="CR230" i="26"/>
  <c r="BN235" i="26"/>
  <c r="W236" i="26"/>
  <c r="AR235" i="26"/>
  <c r="AS235" i="26" s="1"/>
  <c r="Z174" i="1"/>
  <c r="AB174" i="1"/>
  <c r="AK174" i="1"/>
  <c r="AJ174" i="1"/>
  <c r="AD174" i="1"/>
  <c r="AP174" i="1"/>
  <c r="AA174" i="1"/>
  <c r="AO174" i="1"/>
  <c r="AH174" i="1"/>
  <c r="AC174" i="1"/>
  <c r="AI174" i="1"/>
  <c r="AL174" i="1"/>
  <c r="AE174" i="1"/>
  <c r="AN174" i="1"/>
  <c r="AG174" i="1"/>
  <c r="AQ174" i="1"/>
  <c r="AF174" i="1"/>
  <c r="AM174" i="1"/>
  <c r="CL169" i="1"/>
  <c r="CM169" i="1" s="1"/>
  <c r="CO172" i="1"/>
  <c r="BN174" i="1"/>
  <c r="AR174" i="1"/>
  <c r="W175" i="1"/>
  <c r="AO235" i="26" a="1"/>
  <c r="AP235" i="26" a="1"/>
  <c r="AE175" i="1" a="1"/>
  <c r="AO175" i="1" a="1"/>
  <c r="AA175" i="1" a="1"/>
  <c r="AG175" i="1" a="1"/>
  <c r="AH235" i="26" a="1"/>
  <c r="AN175" i="1" a="1"/>
  <c r="AF235" i="26" a="1"/>
  <c r="AM235" i="26" a="1"/>
  <c r="AJ235" i="26" a="1"/>
  <c r="AM175" i="1" a="1"/>
  <c r="AQ235" i="26" a="1"/>
  <c r="AF175" i="1" a="1"/>
  <c r="Z235" i="26" a="1"/>
  <c r="AD235" i="26" a="1"/>
  <c r="AE235" i="26" a="1"/>
  <c r="AL235" i="26" a="1"/>
  <c r="AI235" i="26" a="1"/>
  <c r="AB175" i="1" a="1"/>
  <c r="AL175" i="1" a="1"/>
  <c r="AN235" i="26" a="1"/>
  <c r="Z175" i="1" a="1"/>
  <c r="AK235" i="26" a="1"/>
  <c r="AH175" i="1" a="1"/>
  <c r="AB235" i="26" a="1"/>
  <c r="AD175" i="1" a="1"/>
  <c r="AQ175" i="1" a="1"/>
  <c r="AI175" i="1" a="1"/>
  <c r="AC175" i="1" a="1"/>
  <c r="AK175" i="1" a="1"/>
  <c r="AC235" i="26" a="1"/>
  <c r="AG235" i="26" a="1"/>
  <c r="AA235" i="26" a="1"/>
  <c r="AJ175" i="1" a="1"/>
  <c r="AP175" i="1" a="1"/>
  <c r="CL230" i="26" l="1"/>
  <c r="CM230" i="26" s="1"/>
  <c r="AJ235" i="26"/>
  <c r="AL235" i="26"/>
  <c r="AN235" i="26"/>
  <c r="AP235" i="26"/>
  <c r="AC235" i="26"/>
  <c r="AA235" i="26"/>
  <c r="Z235" i="26"/>
  <c r="AG235" i="26"/>
  <c r="AE235" i="26"/>
  <c r="AD235" i="26"/>
  <c r="AK235" i="26"/>
  <c r="AI235" i="26"/>
  <c r="AB235" i="26"/>
  <c r="AO235" i="26"/>
  <c r="AM235" i="26"/>
  <c r="AF235" i="26"/>
  <c r="AH235" i="26"/>
  <c r="AQ235" i="26"/>
  <c r="AR236" i="26"/>
  <c r="W237" i="26"/>
  <c r="BN236" i="26"/>
  <c r="AD175" i="1"/>
  <c r="Z175" i="1"/>
  <c r="AN175" i="1"/>
  <c r="AB175" i="1"/>
  <c r="AI175" i="1"/>
  <c r="AP175" i="1"/>
  <c r="AH175" i="1"/>
  <c r="AK175" i="1"/>
  <c r="AA175" i="1"/>
  <c r="AC175" i="1"/>
  <c r="AF175" i="1"/>
  <c r="AO175" i="1"/>
  <c r="AM175" i="1"/>
  <c r="AE175" i="1"/>
  <c r="AG175" i="1"/>
  <c r="AJ175" i="1"/>
  <c r="AQ175" i="1"/>
  <c r="AL175" i="1"/>
  <c r="BN175" i="1"/>
  <c r="AR175" i="1"/>
  <c r="W176" i="1"/>
  <c r="AO236" i="26" a="1"/>
  <c r="AB176" i="1" a="1"/>
  <c r="AI176" i="1" a="1"/>
  <c r="AD176" i="1" a="1"/>
  <c r="AB236" i="26" a="1"/>
  <c r="AI236" i="26" a="1"/>
  <c r="AL236" i="26" a="1"/>
  <c r="AK236" i="26" a="1"/>
  <c r="AQ236" i="26" a="1"/>
  <c r="AD236" i="26" a="1"/>
  <c r="AC176" i="1" a="1"/>
  <c r="AK176" i="1" a="1"/>
  <c r="AA236" i="26" a="1"/>
  <c r="AO176" i="1" a="1"/>
  <c r="AC236" i="26" a="1"/>
  <c r="AN176" i="1" a="1"/>
  <c r="AJ236" i="26" a="1"/>
  <c r="AE176" i="1" a="1"/>
  <c r="AF176" i="1" a="1"/>
  <c r="AH236" i="26" a="1"/>
  <c r="AQ176" i="1" a="1"/>
  <c r="AF236" i="26" a="1"/>
  <c r="AJ176" i="1" a="1"/>
  <c r="AN236" i="26" a="1"/>
  <c r="AL176" i="1" a="1"/>
  <c r="AG236" i="26" a="1"/>
  <c r="Z236" i="26" a="1"/>
  <c r="AE236" i="26" a="1"/>
  <c r="AG176" i="1" a="1"/>
  <c r="AP236" i="26" a="1"/>
  <c r="AA176" i="1" a="1"/>
  <c r="AM176" i="1" a="1"/>
  <c r="AM236" i="26" a="1"/>
  <c r="AP176" i="1" a="1"/>
  <c r="AH176" i="1" a="1"/>
  <c r="Z176" i="1" a="1"/>
  <c r="AV234" i="26" l="1"/>
  <c r="BG233" i="26"/>
  <c r="BA234" i="26"/>
  <c r="AW234" i="26"/>
  <c r="BB235" i="26"/>
  <c r="BC235" i="26"/>
  <c r="AX234" i="26"/>
  <c r="AG236" i="26"/>
  <c r="AK236" i="26"/>
  <c r="AQ236" i="26"/>
  <c r="AC236" i="26"/>
  <c r="AB236" i="26"/>
  <c r="AO236" i="26"/>
  <c r="AA236" i="26"/>
  <c r="AF236" i="26"/>
  <c r="Z236" i="26"/>
  <c r="AP236" i="26"/>
  <c r="AE236" i="26"/>
  <c r="AJ236" i="26"/>
  <c r="AD236" i="26"/>
  <c r="AI236" i="26"/>
  <c r="AN236" i="26"/>
  <c r="AH236" i="26"/>
  <c r="AM236" i="26"/>
  <c r="AL236" i="26"/>
  <c r="BE234" i="26"/>
  <c r="BM234" i="26"/>
  <c r="BI235" i="26"/>
  <c r="AV235" i="26"/>
  <c r="BM233" i="26"/>
  <c r="BJ233" i="26"/>
  <c r="BB233" i="26"/>
  <c r="BC233" i="26"/>
  <c r="BK233" i="26"/>
  <c r="BD233" i="26"/>
  <c r="AY233" i="26"/>
  <c r="BH233" i="26"/>
  <c r="BL233" i="26"/>
  <c r="AW233" i="26"/>
  <c r="CQ233" i="26"/>
  <c r="AX233" i="26"/>
  <c r="AV233" i="26"/>
  <c r="BI233" i="26"/>
  <c r="BE233" i="26"/>
  <c r="AZ234" i="26"/>
  <c r="AR237" i="26"/>
  <c r="AS237" i="26" s="1"/>
  <c r="BN237" i="26"/>
  <c r="W238" i="26"/>
  <c r="BD234" i="26"/>
  <c r="BK235" i="26"/>
  <c r="AW235" i="26"/>
  <c r="BI234" i="26"/>
  <c r="BA233" i="26"/>
  <c r="BJ234" i="26"/>
  <c r="BH234" i="26"/>
  <c r="AX235" i="26"/>
  <c r="AY235" i="26"/>
  <c r="BL234" i="26"/>
  <c r="BF234" i="26"/>
  <c r="AY234" i="26"/>
  <c r="BE235" i="26"/>
  <c r="BL235" i="26"/>
  <c r="BG234" i="26"/>
  <c r="CP233" i="26"/>
  <c r="BG235" i="26"/>
  <c r="BJ235" i="26"/>
  <c r="BB234" i="26"/>
  <c r="AZ233" i="26"/>
  <c r="BM235" i="26"/>
  <c r="AZ235" i="26"/>
  <c r="BH235" i="26"/>
  <c r="BC234" i="26"/>
  <c r="BF233" i="26"/>
  <c r="BK234" i="26"/>
  <c r="CH236" i="26"/>
  <c r="AS236" i="26"/>
  <c r="CI236" i="26" s="1"/>
  <c r="BD235" i="26"/>
  <c r="BA235" i="26"/>
  <c r="BF235" i="26"/>
  <c r="AO176" i="1"/>
  <c r="AH176" i="1"/>
  <c r="AQ176" i="1"/>
  <c r="AP176" i="1"/>
  <c r="AC176" i="1"/>
  <c r="AK176" i="1"/>
  <c r="AE176" i="1"/>
  <c r="AG176" i="1"/>
  <c r="AB176" i="1"/>
  <c r="AF176" i="1"/>
  <c r="AL176" i="1"/>
  <c r="AJ176" i="1"/>
  <c r="AD176" i="1"/>
  <c r="AN176" i="1"/>
  <c r="AA176" i="1"/>
  <c r="AI176" i="1"/>
  <c r="AM176" i="1"/>
  <c r="Z176" i="1"/>
  <c r="AR176" i="1"/>
  <c r="BN176" i="1"/>
  <c r="W177" i="1"/>
  <c r="AI177" i="1" a="1"/>
  <c r="CE235" i="26" a="1"/>
  <c r="AL177" i="1" a="1"/>
  <c r="AB177" i="1" a="1"/>
  <c r="AO237" i="26" a="1"/>
  <c r="AA237" i="26" a="1"/>
  <c r="AC177" i="1" a="1"/>
  <c r="BR233" i="26" a="1"/>
  <c r="BZ234" i="26" a="1"/>
  <c r="BP233" i="26" a="1"/>
  <c r="BS233" i="26" a="1"/>
  <c r="AG237" i="26" a="1"/>
  <c r="BT233" i="26" a="1"/>
  <c r="AN237" i="26" a="1"/>
  <c r="BV234" i="26" a="1"/>
  <c r="AB237" i="26" a="1"/>
  <c r="AJ237" i="26" a="1"/>
  <c r="CE234" i="26" a="1"/>
  <c r="BU234" i="26" a="1"/>
  <c r="CA233" i="26" a="1"/>
  <c r="AC237" i="26" a="1"/>
  <c r="AJ177" i="1" a="1"/>
  <c r="Z237" i="26" a="1"/>
  <c r="AE177" i="1" a="1"/>
  <c r="AN177" i="1" a="1"/>
  <c r="BW233" i="26" a="1"/>
  <c r="BV235" i="26" a="1"/>
  <c r="CC233" i="26" a="1"/>
  <c r="BY235" i="26" a="1"/>
  <c r="BU233" i="26" a="1"/>
  <c r="AQ177" i="1" a="1"/>
  <c r="BS234" i="26" a="1"/>
  <c r="AP177" i="1" a="1"/>
  <c r="CF234" i="26" a="1"/>
  <c r="AE237" i="26" a="1"/>
  <c r="AQ237" i="26" a="1"/>
  <c r="AL237" i="26" a="1"/>
  <c r="BX233" i="26" a="1"/>
  <c r="AM177" i="1" a="1"/>
  <c r="BZ233" i="26" a="1"/>
  <c r="AF237" i="26" a="1"/>
  <c r="AO177" i="1" a="1"/>
  <c r="CB233" i="26" a="1"/>
  <c r="AA177" i="1" a="1"/>
  <c r="AK237" i="26" a="1"/>
  <c r="AM237" i="26" a="1"/>
  <c r="AH177" i="1" a="1"/>
  <c r="AG177" i="1" a="1"/>
  <c r="AF177" i="1" a="1"/>
  <c r="CE233" i="26" a="1"/>
  <c r="BQ235" i="26" a="1"/>
  <c r="BP235" i="26" a="1"/>
  <c r="CA235" i="26" a="1"/>
  <c r="Z177" i="1" a="1"/>
  <c r="CC235" i="26" a="1"/>
  <c r="AH237" i="26" a="1"/>
  <c r="BY233" i="26" a="1"/>
  <c r="CD235" i="26" a="1"/>
  <c r="CG234" i="26" a="1"/>
  <c r="BY234" i="26" a="1"/>
  <c r="BP234" i="26" a="1"/>
  <c r="BX234" i="26" a="1"/>
  <c r="CC234" i="26" a="1"/>
  <c r="AD237" i="26" a="1"/>
  <c r="BT234" i="26" a="1"/>
  <c r="CG235" i="26" a="1"/>
  <c r="AI237" i="26" a="1"/>
  <c r="AD177" i="1" a="1"/>
  <c r="BS235" i="26" a="1"/>
  <c r="AK177" i="1" a="1"/>
  <c r="BQ234" i="26" a="1"/>
  <c r="CD234" i="26" a="1"/>
  <c r="BX235" i="26" a="1"/>
  <c r="AP237" i="26" a="1"/>
  <c r="BT235" i="26" a="1"/>
  <c r="BU235" i="26" a="1"/>
  <c r="CG233" i="26" a="1"/>
  <c r="BR234" i="26" a="1"/>
  <c r="BQ233" i="26" a="1"/>
  <c r="CA234" i="26" a="1"/>
  <c r="BR235" i="26" a="1"/>
  <c r="BW235" i="26" a="1"/>
  <c r="CD233" i="26" a="1"/>
  <c r="CB234" i="26" a="1"/>
  <c r="BV233" i="26" a="1"/>
  <c r="CF235" i="26" a="1"/>
  <c r="CB235" i="26" a="1"/>
  <c r="BW234" i="26" a="1"/>
  <c r="CF233" i="26" a="1"/>
  <c r="BZ235" i="26" a="1"/>
  <c r="BP234" i="26" l="1"/>
  <c r="BU234" i="26"/>
  <c r="CA233" i="26"/>
  <c r="BQ234" i="26"/>
  <c r="BW235" i="26"/>
  <c r="BV235" i="26"/>
  <c r="BR234" i="26"/>
  <c r="BT235" i="26"/>
  <c r="CF235" i="26"/>
  <c r="CD234" i="26"/>
  <c r="AG237" i="26"/>
  <c r="AA237" i="26"/>
  <c r="AJ237" i="26"/>
  <c r="BV233" i="26"/>
  <c r="CG235" i="26"/>
  <c r="BY235" i="26"/>
  <c r="BU233" i="26"/>
  <c r="AK237" i="26"/>
  <c r="AE237" i="26"/>
  <c r="AN237" i="26"/>
  <c r="BQ233" i="26"/>
  <c r="CD233" i="26"/>
  <c r="BT233" i="26"/>
  <c r="BS234" i="26"/>
  <c r="CC234" i="26"/>
  <c r="AO237" i="26"/>
  <c r="AI237" i="26"/>
  <c r="CF233" i="26"/>
  <c r="CG233" i="26"/>
  <c r="BV234" i="26"/>
  <c r="BZ234" i="26"/>
  <c r="BQ235" i="26"/>
  <c r="Z237" i="26"/>
  <c r="AM237" i="26"/>
  <c r="BT234" i="26"/>
  <c r="CB233" i="26"/>
  <c r="BP235" i="26"/>
  <c r="CE234" i="26"/>
  <c r="CD235" i="26"/>
  <c r="CF234" i="26"/>
  <c r="CE235" i="26"/>
  <c r="AD237" i="26"/>
  <c r="AQ237" i="26"/>
  <c r="BY233" i="26"/>
  <c r="BS233" i="26"/>
  <c r="CC235" i="26"/>
  <c r="BZ235" i="26"/>
  <c r="CA235" i="26"/>
  <c r="BS235" i="26"/>
  <c r="BX234" i="26"/>
  <c r="AH237" i="26"/>
  <c r="CC233" i="26"/>
  <c r="BX233" i="26"/>
  <c r="CG234" i="26"/>
  <c r="BU235" i="26"/>
  <c r="BW234" i="26"/>
  <c r="BR235" i="26"/>
  <c r="AL237" i="26"/>
  <c r="AB237" i="26"/>
  <c r="BP233" i="26"/>
  <c r="CE233" i="26"/>
  <c r="BY234" i="26"/>
  <c r="BZ233" i="26"/>
  <c r="BX235" i="26"/>
  <c r="CB235" i="26"/>
  <c r="CA234" i="26"/>
  <c r="CB234" i="26"/>
  <c r="AC237" i="26"/>
  <c r="AP237" i="26"/>
  <c r="AF237" i="26"/>
  <c r="BR233" i="26"/>
  <c r="BW233" i="26"/>
  <c r="CR233" i="26"/>
  <c r="CO236" i="26"/>
  <c r="AR238" i="26"/>
  <c r="AS238" i="26" s="1"/>
  <c r="BN238" i="26"/>
  <c r="W239" i="26"/>
  <c r="AA177" i="1"/>
  <c r="Z177" i="1"/>
  <c r="AB177" i="1"/>
  <c r="AP177" i="1"/>
  <c r="AC177" i="1"/>
  <c r="AN177" i="1"/>
  <c r="AQ177" i="1"/>
  <c r="AH177" i="1"/>
  <c r="AK177" i="1"/>
  <c r="AL177" i="1"/>
  <c r="AE177" i="1"/>
  <c r="AO177" i="1"/>
  <c r="AJ177" i="1"/>
  <c r="AM177" i="1"/>
  <c r="AD177" i="1"/>
  <c r="AG177" i="1"/>
  <c r="AI177" i="1"/>
  <c r="AF177" i="1"/>
  <c r="BN177" i="1"/>
  <c r="AR177" i="1"/>
  <c r="W178" i="1"/>
  <c r="AD178" i="1" a="1"/>
  <c r="AM178" i="1" a="1"/>
  <c r="AF178" i="1" a="1"/>
  <c r="AP238" i="26" a="1"/>
  <c r="AH178" i="1" a="1"/>
  <c r="AN178" i="1" a="1"/>
  <c r="AC238" i="26" a="1"/>
  <c r="Z178" i="1" a="1"/>
  <c r="AP178" i="1" a="1"/>
  <c r="AA178" i="1" a="1"/>
  <c r="AL178" i="1" a="1"/>
  <c r="AG238" i="26" a="1"/>
  <c r="AO178" i="1" a="1"/>
  <c r="AK238" i="26" a="1"/>
  <c r="AB238" i="26" a="1"/>
  <c r="AD238" i="26" a="1"/>
  <c r="AL238" i="26" a="1"/>
  <c r="AO238" i="26" a="1"/>
  <c r="AQ238" i="26" a="1"/>
  <c r="AG178" i="1" a="1"/>
  <c r="AQ178" i="1" a="1"/>
  <c r="AE238" i="26" a="1"/>
  <c r="AJ178" i="1" a="1"/>
  <c r="AB178" i="1" a="1"/>
  <c r="AF238" i="26" a="1"/>
  <c r="AH238" i="26" a="1"/>
  <c r="AJ238" i="26" a="1"/>
  <c r="AK178" i="1" a="1"/>
  <c r="AA238" i="26" a="1"/>
  <c r="AC178" i="1" a="1"/>
  <c r="Z238" i="26" a="1"/>
  <c r="AE178" i="1" a="1"/>
  <c r="AM238" i="26" a="1"/>
  <c r="AI238" i="26" a="1"/>
  <c r="AI178" i="1" a="1"/>
  <c r="AN238" i="26" a="1"/>
  <c r="AG238" i="26" l="1"/>
  <c r="AF238" i="26"/>
  <c r="AK238" i="26"/>
  <c r="AA238" i="26"/>
  <c r="AJ238" i="26"/>
  <c r="AO238" i="26"/>
  <c r="AN238" i="26"/>
  <c r="AI238" i="26"/>
  <c r="Z238" i="26"/>
  <c r="AQ238" i="26"/>
  <c r="AE238" i="26"/>
  <c r="AD238" i="26"/>
  <c r="AL238" i="26"/>
  <c r="AM238" i="26"/>
  <c r="AH238" i="26"/>
  <c r="AC238" i="26"/>
  <c r="AP238" i="26"/>
  <c r="AB238" i="26"/>
  <c r="W240" i="26"/>
  <c r="BN239" i="26"/>
  <c r="AR239" i="26"/>
  <c r="CL233" i="26"/>
  <c r="CM233" i="26" s="1"/>
  <c r="AI178" i="1"/>
  <c r="AH178" i="1"/>
  <c r="AN178" i="1"/>
  <c r="AF178" i="1"/>
  <c r="AC178" i="1"/>
  <c r="AQ178" i="1"/>
  <c r="AO178" i="1"/>
  <c r="AJ178" i="1"/>
  <c r="AD178" i="1"/>
  <c r="AG178" i="1"/>
  <c r="Z178" i="1"/>
  <c r="AK178" i="1"/>
  <c r="AE178" i="1"/>
  <c r="AB178" i="1"/>
  <c r="AM178" i="1"/>
  <c r="AP178" i="1"/>
  <c r="AL178" i="1"/>
  <c r="AA178" i="1"/>
  <c r="BN178" i="1"/>
  <c r="AR178" i="1"/>
  <c r="W179" i="1"/>
  <c r="AO179" i="1" a="1"/>
  <c r="AD239" i="26" a="1"/>
  <c r="AN179" i="1" a="1"/>
  <c r="AH179" i="1" a="1"/>
  <c r="AL239" i="26" a="1"/>
  <c r="AE179" i="1" a="1"/>
  <c r="Z179" i="1" a="1"/>
  <c r="AJ179" i="1" a="1"/>
  <c r="AA179" i="1" a="1"/>
  <c r="AF239" i="26" a="1"/>
  <c r="AD179" i="1" a="1"/>
  <c r="AK179" i="1" a="1"/>
  <c r="AI239" i="26" a="1"/>
  <c r="AM239" i="26" a="1"/>
  <c r="AB179" i="1" a="1"/>
  <c r="AM179" i="1" a="1"/>
  <c r="AC239" i="26" a="1"/>
  <c r="Z239" i="26" a="1"/>
  <c r="AB239" i="26" a="1"/>
  <c r="AG239" i="26" a="1"/>
  <c r="AA239" i="26" a="1"/>
  <c r="AC179" i="1" a="1"/>
  <c r="AJ239" i="26" a="1"/>
  <c r="AO239" i="26" a="1"/>
  <c r="AI179" i="1" a="1"/>
  <c r="AP179" i="1" a="1"/>
  <c r="AF179" i="1" a="1"/>
  <c r="AL179" i="1" a="1"/>
  <c r="AK239" i="26" a="1"/>
  <c r="AN239" i="26" a="1"/>
  <c r="AH239" i="26" a="1"/>
  <c r="AE239" i="26" a="1"/>
  <c r="AQ239" i="26" a="1"/>
  <c r="AG179" i="1" a="1"/>
  <c r="AP239" i="26" a="1"/>
  <c r="AQ179" i="1" a="1"/>
  <c r="BG236" i="26" l="1"/>
  <c r="BH172" i="1"/>
  <c r="BL173" i="1"/>
  <c r="BD238" i="26"/>
  <c r="BH237" i="26"/>
  <c r="BE237" i="26"/>
  <c r="BL237" i="26"/>
  <c r="AY237" i="26"/>
  <c r="AV236" i="26"/>
  <c r="AV237" i="26"/>
  <c r="BA237" i="26"/>
  <c r="BF237" i="26"/>
  <c r="AY238" i="26"/>
  <c r="BG237" i="26"/>
  <c r="BM237" i="26"/>
  <c r="BI238" i="26"/>
  <c r="BK237" i="26"/>
  <c r="BD237" i="26"/>
  <c r="BI237" i="26"/>
  <c r="AW237" i="26"/>
  <c r="AZ238" i="26"/>
  <c r="AZ237" i="26"/>
  <c r="BJ237" i="26"/>
  <c r="CP236" i="26"/>
  <c r="AW236" i="26"/>
  <c r="BC237" i="26"/>
  <c r="AF239" i="26"/>
  <c r="Z239" i="26"/>
  <c r="AM239" i="26"/>
  <c r="AJ239" i="26"/>
  <c r="AD239" i="26"/>
  <c r="AQ239" i="26"/>
  <c r="AN239" i="26"/>
  <c r="AH239" i="26"/>
  <c r="AL239" i="26"/>
  <c r="AC239" i="26"/>
  <c r="AG239" i="26"/>
  <c r="AA239" i="26"/>
  <c r="AP239" i="26"/>
  <c r="AK239" i="26"/>
  <c r="AE239" i="26"/>
  <c r="AB239" i="26"/>
  <c r="AO239" i="26"/>
  <c r="AI239" i="26"/>
  <c r="BE238" i="26"/>
  <c r="BJ238" i="26"/>
  <c r="BK238" i="26"/>
  <c r="CH239" i="26"/>
  <c r="AS239" i="26"/>
  <c r="CI239" i="26" s="1"/>
  <c r="W241" i="26"/>
  <c r="BN240" i="26"/>
  <c r="AR240" i="26"/>
  <c r="AS240" i="26" s="1"/>
  <c r="BH238" i="26"/>
  <c r="BF238" i="26"/>
  <c r="AW238" i="26"/>
  <c r="BJ236" i="26"/>
  <c r="BA238" i="26"/>
  <c r="BG238" i="26"/>
  <c r="BB237" i="26"/>
  <c r="AX238" i="26"/>
  <c r="BM238" i="26"/>
  <c r="BB238" i="26"/>
  <c r="AX237" i="26"/>
  <c r="BL238" i="26"/>
  <c r="AV238" i="26"/>
  <c r="BL236" i="26"/>
  <c r="AZ236" i="26"/>
  <c r="BE236" i="26"/>
  <c r="BC236" i="26"/>
  <c r="BI236" i="26"/>
  <c r="BH236" i="26"/>
  <c r="BF236" i="26"/>
  <c r="BB236" i="26"/>
  <c r="BK236" i="26"/>
  <c r="CQ236" i="26"/>
  <c r="BA236" i="26"/>
  <c r="BD236" i="26"/>
  <c r="AX236" i="26"/>
  <c r="BM236" i="26"/>
  <c r="AY236" i="26"/>
  <c r="BC238" i="26"/>
  <c r="AX176" i="1"/>
  <c r="AZ172" i="1"/>
  <c r="AX175" i="1"/>
  <c r="BF173" i="1"/>
  <c r="BF176" i="1"/>
  <c r="BA172" i="1"/>
  <c r="BA175" i="1"/>
  <c r="BD177" i="1"/>
  <c r="BE177" i="1"/>
  <c r="AY175" i="1"/>
  <c r="AW174" i="1"/>
  <c r="BJ177" i="1"/>
  <c r="BD172" i="1"/>
  <c r="BB176" i="1"/>
  <c r="BA174" i="1"/>
  <c r="BK174" i="1"/>
  <c r="AZ174" i="1"/>
  <c r="BK176" i="1"/>
  <c r="AV174" i="1"/>
  <c r="BE176" i="1"/>
  <c r="AX177" i="1"/>
  <c r="BI173" i="1"/>
  <c r="BG176" i="1"/>
  <c r="BF175" i="1"/>
  <c r="BG173" i="1"/>
  <c r="BE174" i="1"/>
  <c r="BM172" i="1"/>
  <c r="BL176" i="1"/>
  <c r="BC176" i="1"/>
  <c r="BD175" i="1"/>
  <c r="BA176" i="1"/>
  <c r="BM176" i="1"/>
  <c r="AY176" i="1"/>
  <c r="BA173" i="1"/>
  <c r="AZ173" i="1"/>
  <c r="BB175" i="1"/>
  <c r="BA177" i="1"/>
  <c r="BD174" i="1"/>
  <c r="BE175" i="1"/>
  <c r="BG175" i="1"/>
  <c r="BH175" i="1"/>
  <c r="BM174" i="1"/>
  <c r="BJ172" i="1"/>
  <c r="BH176" i="1"/>
  <c r="BE173" i="1"/>
  <c r="AY173" i="1"/>
  <c r="AX173" i="1"/>
  <c r="AW175" i="1"/>
  <c r="BM173" i="1"/>
  <c r="CQ172" i="1"/>
  <c r="AX174" i="1"/>
  <c r="BK173" i="1"/>
  <c r="BJ175" i="1"/>
  <c r="BL174" i="1"/>
  <c r="BK175" i="1"/>
  <c r="BI175" i="1"/>
  <c r="BK172" i="1"/>
  <c r="BB172" i="1"/>
  <c r="AW172" i="1"/>
  <c r="AV176" i="1"/>
  <c r="BB173" i="1"/>
  <c r="BI174" i="1"/>
  <c r="BH173" i="1"/>
  <c r="BF172" i="1"/>
  <c r="AV175" i="1"/>
  <c r="AV177" i="1"/>
  <c r="BJ174" i="1"/>
  <c r="AW176" i="1"/>
  <c r="BC173" i="1"/>
  <c r="CP172" i="1"/>
  <c r="BC174" i="1"/>
  <c r="BE172" i="1"/>
  <c r="BM177" i="1"/>
  <c r="BG178" i="1"/>
  <c r="BB178" i="1"/>
  <c r="BB174" i="1"/>
  <c r="BI176" i="1"/>
  <c r="BI172" i="1"/>
  <c r="BL175" i="1"/>
  <c r="AW177" i="1"/>
  <c r="BM175" i="1"/>
  <c r="BC175" i="1"/>
  <c r="BH177" i="1"/>
  <c r="BD173" i="1"/>
  <c r="BJ176" i="1"/>
  <c r="BL177" i="1"/>
  <c r="AY177" i="1"/>
  <c r="BG174" i="1"/>
  <c r="AV173" i="1"/>
  <c r="AZ177" i="1"/>
  <c r="AW173" i="1"/>
  <c r="AY174" i="1"/>
  <c r="BH174" i="1"/>
  <c r="BI177" i="1"/>
  <c r="BG172" i="1"/>
  <c r="BG177" i="1"/>
  <c r="BJ173" i="1"/>
  <c r="BF174" i="1"/>
  <c r="BB177" i="1"/>
  <c r="BD176" i="1"/>
  <c r="AZ175" i="1"/>
  <c r="BK177" i="1"/>
  <c r="BF177" i="1"/>
  <c r="AX172" i="1"/>
  <c r="AZ176" i="1"/>
  <c r="BC177" i="1"/>
  <c r="BL172" i="1"/>
  <c r="AV172" i="1"/>
  <c r="BC172" i="1"/>
  <c r="AY172" i="1"/>
  <c r="AM179" i="1"/>
  <c r="AL179" i="1"/>
  <c r="AH179" i="1"/>
  <c r="AF179" i="1"/>
  <c r="AQ179" i="1"/>
  <c r="AN179" i="1"/>
  <c r="AB179" i="1"/>
  <c r="AK179" i="1"/>
  <c r="AJ179" i="1"/>
  <c r="AG179" i="1"/>
  <c r="AC179" i="1"/>
  <c r="AI179" i="1"/>
  <c r="AO179" i="1"/>
  <c r="AE179" i="1"/>
  <c r="Z179" i="1"/>
  <c r="AP179" i="1"/>
  <c r="AA179" i="1"/>
  <c r="AD179" i="1"/>
  <c r="AV178" i="1"/>
  <c r="BJ178" i="1"/>
  <c r="AW178" i="1"/>
  <c r="BC178" i="1"/>
  <c r="BD178" i="1"/>
  <c r="BH178" i="1"/>
  <c r="AZ178" i="1"/>
  <c r="BE178" i="1"/>
  <c r="BN179" i="1"/>
  <c r="AR179" i="1"/>
  <c r="W180" i="1"/>
  <c r="BL178" i="1"/>
  <c r="BF178" i="1"/>
  <c r="BI178" i="1"/>
  <c r="BK178" i="1"/>
  <c r="AX178" i="1"/>
  <c r="BM178" i="1"/>
  <c r="BA178" i="1"/>
  <c r="AY178" i="1"/>
  <c r="CG174" i="1" a="1"/>
  <c r="BZ172" i="1" a="1"/>
  <c r="CA177" i="1" a="1"/>
  <c r="BP177" i="1" a="1"/>
  <c r="CC237" i="26" a="1"/>
  <c r="BX237" i="26" a="1"/>
  <c r="BP173" i="1" a="1"/>
  <c r="AH240" i="26" a="1"/>
  <c r="BP175" i="1" a="1"/>
  <c r="AK240" i="26" a="1"/>
  <c r="BY178" i="1" a="1"/>
  <c r="AE180" i="1" a="1"/>
  <c r="BU173" i="1" a="1"/>
  <c r="BZ175" i="1" a="1"/>
  <c r="AP180" i="1" a="1"/>
  <c r="CF236" i="26" a="1"/>
  <c r="BQ178" i="1" a="1"/>
  <c r="BR176" i="1" a="1"/>
  <c r="BP238" i="26" a="1"/>
  <c r="BV236" i="26" a="1"/>
  <c r="AC240" i="26" a="1"/>
  <c r="AA240" i="26" a="1"/>
  <c r="CG172" i="1" a="1"/>
  <c r="BV172" i="1" a="1"/>
  <c r="CE174" i="1" a="1"/>
  <c r="CE236" i="26" a="1"/>
  <c r="BS176" i="1" a="1"/>
  <c r="CF176" i="1" a="1"/>
  <c r="BX173" i="1" a="1"/>
  <c r="AB240" i="26" a="1"/>
  <c r="BY172" i="1" a="1"/>
  <c r="AJ180" i="1" a="1"/>
  <c r="AH180" i="1" a="1"/>
  <c r="CB174" i="1" a="1"/>
  <c r="BU178" i="1" a="1"/>
  <c r="BW237" i="26" a="1"/>
  <c r="BY238" i="26" a="1"/>
  <c r="BR236" i="26" a="1"/>
  <c r="BS175" i="1" a="1"/>
  <c r="BQ175" i="1" a="1"/>
  <c r="AI180" i="1" a="1"/>
  <c r="BX238" i="26" a="1"/>
  <c r="CB237" i="26" a="1"/>
  <c r="BQ174" i="1" a="1"/>
  <c r="CE176" i="1" a="1"/>
  <c r="BQ237" i="26" a="1"/>
  <c r="CD173" i="1" a="1"/>
  <c r="BS178" i="1" a="1"/>
  <c r="AJ240" i="26" a="1"/>
  <c r="CB176" i="1" a="1"/>
  <c r="BR238" i="26" a="1"/>
  <c r="CC172" i="1" a="1"/>
  <c r="CF173" i="1" a="1"/>
  <c r="CD175" i="1" a="1"/>
  <c r="BY236" i="26" a="1"/>
  <c r="AF180" i="1" a="1"/>
  <c r="BU176" i="1" a="1"/>
  <c r="BX177" i="1" a="1"/>
  <c r="AL240" i="26" a="1"/>
  <c r="AI240" i="26" a="1"/>
  <c r="BQ177" i="1" a="1"/>
  <c r="AP240" i="26" a="1"/>
  <c r="CA236" i="26" a="1"/>
  <c r="BU238" i="26" a="1"/>
  <c r="CE172" i="1" a="1"/>
  <c r="AC180" i="1" a="1"/>
  <c r="AD240" i="26" a="1"/>
  <c r="CA173" i="1" a="1"/>
  <c r="AK180" i="1" a="1"/>
  <c r="AM240" i="26" a="1"/>
  <c r="AB180" i="1" a="1"/>
  <c r="AQ180" i="1" a="1"/>
  <c r="AE240" i="26" a="1"/>
  <c r="AO240" i="26" a="1"/>
  <c r="BT177" i="1" a="1"/>
  <c r="BZ174" i="1" a="1"/>
  <c r="BV175" i="1" a="1"/>
  <c r="BR177" i="1" a="1"/>
  <c r="CE237" i="26" a="1"/>
  <c r="CA178" i="1" a="1"/>
  <c r="BQ236" i="26" a="1"/>
  <c r="BT176" i="1" a="1"/>
  <c r="CB238" i="26" a="1"/>
  <c r="BW177" i="1" a="1"/>
  <c r="BR172" i="1" a="1"/>
  <c r="BT173" i="1" a="1"/>
  <c r="BX175" i="1" a="1"/>
  <c r="CE173" i="1" a="1"/>
  <c r="BZ238" i="26" a="1"/>
  <c r="BP236" i="26" a="1"/>
  <c r="AN180" i="1" a="1"/>
  <c r="CB172" i="1" a="1"/>
  <c r="CF172" i="1" a="1"/>
  <c r="AG180" i="1" a="1"/>
  <c r="BT236" i="26" a="1"/>
  <c r="CD172" i="1" a="1"/>
  <c r="CC173" i="1" a="1"/>
  <c r="BP237" i="26" a="1"/>
  <c r="BV237" i="26" a="1"/>
  <c r="BU237" i="26" a="1"/>
  <c r="AN240" i="26" a="1"/>
  <c r="AD180" i="1" a="1"/>
  <c r="AL180" i="1" a="1"/>
  <c r="AM180" i="1" a="1"/>
  <c r="CG176" i="1" a="1"/>
  <c r="BR178" i="1" a="1"/>
  <c r="CG177" i="1" a="1"/>
  <c r="CG173" i="1" a="1"/>
  <c r="BW238" i="26" a="1"/>
  <c r="AO180" i="1" a="1"/>
  <c r="CA238" i="26" a="1"/>
  <c r="BY174" i="1" a="1"/>
  <c r="BP178" i="1" a="1"/>
  <c r="BT174" i="1" a="1"/>
  <c r="BQ176" i="1" a="1"/>
  <c r="AG240" i="26" a="1"/>
  <c r="Z180" i="1" a="1"/>
  <c r="AQ240" i="26" a="1"/>
  <c r="CA175" i="1" a="1"/>
  <c r="CB175" i="1" a="1"/>
  <c r="BW175" i="1" a="1"/>
  <c r="CD177" i="1" a="1"/>
  <c r="BW178" i="1" a="1"/>
  <c r="CA174" i="1" a="1"/>
  <c r="Z240" i="26" a="1"/>
  <c r="CG175" i="1" a="1"/>
  <c r="AA180" i="1" a="1"/>
  <c r="CB177" i="1" a="1"/>
  <c r="CC175" i="1" a="1"/>
  <c r="BV174" i="1" a="1"/>
  <c r="CC178" i="1" a="1"/>
  <c r="CG178" i="1" a="1"/>
  <c r="CD237" i="26" a="1"/>
  <c r="BT172" i="1" a="1"/>
  <c r="AF240" i="26" a="1"/>
  <c r="CD178" i="1" a="1"/>
  <c r="BZ173" i="1" a="1"/>
  <c r="BV178" i="1" a="1"/>
  <c r="BZ237" i="26" a="1"/>
  <c r="BT175" i="1" a="1"/>
  <c r="CC176" i="1" a="1"/>
  <c r="CF237" i="26" a="1"/>
  <c r="BY177" i="1" a="1"/>
  <c r="CF175" i="1" a="1"/>
  <c r="BR175" i="1" a="1"/>
  <c r="BR174" i="1" a="1"/>
  <c r="BQ172" i="1" a="1"/>
  <c r="BQ173" i="1" a="1"/>
  <c r="BV177" i="1" a="1"/>
  <c r="CG238" i="26" a="1"/>
  <c r="BP172" i="1" a="1"/>
  <c r="CD238" i="26" a="1"/>
  <c r="BW176" i="1" a="1"/>
  <c r="CD176" i="1" a="1"/>
  <c r="BZ178" i="1" a="1"/>
  <c r="BQ238" i="26" a="1"/>
  <c r="CG236" i="26" a="1"/>
  <c r="BU172" i="1" a="1"/>
  <c r="CF177" i="1" a="1"/>
  <c r="CB178" i="1" a="1"/>
  <c r="BP174" i="1" a="1"/>
  <c r="BW236" i="26" a="1"/>
  <c r="BX176" i="1" a="1"/>
  <c r="BV238" i="26" a="1"/>
  <c r="BU177" i="1" a="1"/>
  <c r="CB236" i="26" a="1"/>
  <c r="BX174" i="1" a="1"/>
  <c r="CC177" i="1" a="1"/>
  <c r="BY176" i="1" a="1"/>
  <c r="CF178" i="1" a="1"/>
  <c r="CA237" i="26" a="1"/>
  <c r="BW173" i="1" a="1"/>
  <c r="BR237" i="26" a="1"/>
  <c r="BV176" i="1" a="1"/>
  <c r="BS173" i="1" a="1"/>
  <c r="CC174" i="1" a="1"/>
  <c r="CE177" i="1" a="1"/>
  <c r="BU236" i="26" a="1"/>
  <c r="CD174" i="1" a="1"/>
  <c r="BT238" i="26" a="1"/>
  <c r="BS174" i="1" a="1"/>
  <c r="BY237" i="26" a="1"/>
  <c r="CC236" i="26" a="1"/>
  <c r="BZ176" i="1" a="1"/>
  <c r="BY173" i="1" a="1"/>
  <c r="BV173" i="1" a="1"/>
  <c r="BW172" i="1" a="1"/>
  <c r="BX178" i="1" a="1"/>
  <c r="CE238" i="26" a="1"/>
  <c r="CF174" i="1" a="1"/>
  <c r="BS238" i="26" a="1"/>
  <c r="BX236" i="26" a="1"/>
  <c r="BP176" i="1" a="1"/>
  <c r="BT237" i="26" a="1"/>
  <c r="BX172" i="1" a="1"/>
  <c r="CG237" i="26" a="1"/>
  <c r="BS172" i="1" a="1"/>
  <c r="BS237" i="26" a="1"/>
  <c r="CC238" i="26" a="1"/>
  <c r="CD236" i="26" a="1"/>
  <c r="CF238" i="26" a="1"/>
  <c r="BZ236" i="26" a="1"/>
  <c r="BS236" i="26" a="1"/>
  <c r="BU175" i="1" a="1"/>
  <c r="BU174" i="1" a="1"/>
  <c r="CA176" i="1" a="1"/>
  <c r="BY175" i="1" a="1"/>
  <c r="BR173" i="1" a="1"/>
  <c r="CE175" i="1" a="1"/>
  <c r="CB173" i="1" a="1"/>
  <c r="BW174" i="1" a="1"/>
  <c r="BS177" i="1" a="1"/>
  <c r="CA172" i="1" a="1"/>
  <c r="BZ177" i="1" a="1"/>
  <c r="BT178" i="1" a="1"/>
  <c r="CE178" i="1" a="1"/>
  <c r="CA236" i="26" l="1"/>
  <c r="CB172" i="1"/>
  <c r="CF173" i="1"/>
  <c r="BY237" i="26"/>
  <c r="CB237" i="26"/>
  <c r="BX238" i="26"/>
  <c r="BP236" i="26"/>
  <c r="BS237" i="26"/>
  <c r="CF237" i="26"/>
  <c r="BQ236" i="26"/>
  <c r="CE237" i="26"/>
  <c r="CC238" i="26"/>
  <c r="CD237" i="26"/>
  <c r="CG237" i="26"/>
  <c r="BT237" i="26"/>
  <c r="CA237" i="26"/>
  <c r="BT238" i="26"/>
  <c r="BS238" i="26"/>
  <c r="BQ237" i="26"/>
  <c r="BZ237" i="26"/>
  <c r="CC237" i="26"/>
  <c r="BU237" i="26"/>
  <c r="BW237" i="26"/>
  <c r="BX237" i="26"/>
  <c r="BP237" i="26"/>
  <c r="CR236" i="26"/>
  <c r="CG236" i="26"/>
  <c r="CB236" i="26"/>
  <c r="BR237" i="26"/>
  <c r="BQ238" i="26"/>
  <c r="AA240" i="26"/>
  <c r="AN240" i="26"/>
  <c r="BV238" i="26"/>
  <c r="AE240" i="26"/>
  <c r="BX236" i="26"/>
  <c r="BW236" i="26"/>
  <c r="CG238" i="26"/>
  <c r="CB238" i="26"/>
  <c r="AI240" i="26"/>
  <c r="AC240" i="26"/>
  <c r="BU236" i="26"/>
  <c r="BY236" i="26"/>
  <c r="BR238" i="26"/>
  <c r="AP240" i="26"/>
  <c r="AM240" i="26"/>
  <c r="AG240" i="26"/>
  <c r="BR236" i="26"/>
  <c r="BT236" i="26"/>
  <c r="BV237" i="26"/>
  <c r="AL240" i="26"/>
  <c r="AQ240" i="26"/>
  <c r="AK240" i="26"/>
  <c r="CE238" i="26"/>
  <c r="CC236" i="26"/>
  <c r="CE236" i="26"/>
  <c r="CF236" i="26"/>
  <c r="CA238" i="26"/>
  <c r="Z240" i="26"/>
  <c r="AB240" i="26"/>
  <c r="AO240" i="26"/>
  <c r="CD238" i="26"/>
  <c r="BW238" i="26"/>
  <c r="BV236" i="26"/>
  <c r="BP238" i="26"/>
  <c r="BU238" i="26"/>
  <c r="AD240" i="26"/>
  <c r="AF240" i="26"/>
  <c r="BY238" i="26"/>
  <c r="BZ238" i="26"/>
  <c r="BS236" i="26"/>
  <c r="BZ236" i="26"/>
  <c r="CF238" i="26"/>
  <c r="CD236" i="26"/>
  <c r="AH240" i="26"/>
  <c r="AJ240" i="26"/>
  <c r="CO239" i="26"/>
  <c r="AR241" i="26"/>
  <c r="AS241" i="26" s="1"/>
  <c r="BN241" i="26"/>
  <c r="W242" i="26"/>
  <c r="BR175" i="1"/>
  <c r="BT172" i="1"/>
  <c r="BR176" i="1"/>
  <c r="BQ174" i="1"/>
  <c r="BS175" i="1"/>
  <c r="BY177" i="1"/>
  <c r="BX177" i="1"/>
  <c r="BU174" i="1"/>
  <c r="BU175" i="1"/>
  <c r="BV176" i="1"/>
  <c r="BU172" i="1"/>
  <c r="BX172" i="1"/>
  <c r="BZ176" i="1"/>
  <c r="CD177" i="1"/>
  <c r="BZ173" i="1"/>
  <c r="CB174" i="1"/>
  <c r="BS173" i="1"/>
  <c r="BW173" i="1"/>
  <c r="BU177" i="1"/>
  <c r="BR177" i="1"/>
  <c r="BV177" i="1"/>
  <c r="BS174" i="1"/>
  <c r="BX173" i="1"/>
  <c r="BV174" i="1"/>
  <c r="BQ176" i="1"/>
  <c r="BP176" i="1"/>
  <c r="CE173" i="1"/>
  <c r="CB176" i="1"/>
  <c r="BV175" i="1"/>
  <c r="CF176" i="1"/>
  <c r="BY176" i="1"/>
  <c r="CC172" i="1"/>
  <c r="BX174" i="1"/>
  <c r="CC176" i="1"/>
  <c r="BY173" i="1"/>
  <c r="BW176" i="1"/>
  <c r="BW177" i="1"/>
  <c r="BZ174" i="1"/>
  <c r="BQ173" i="1"/>
  <c r="CB177" i="1"/>
  <c r="BV178" i="1"/>
  <c r="CD174" i="1"/>
  <c r="BQ172" i="1"/>
  <c r="BR174" i="1"/>
  <c r="CD172" i="1"/>
  <c r="BT173" i="1"/>
  <c r="CG172" i="1"/>
  <c r="BP174" i="1"/>
  <c r="CC173" i="1"/>
  <c r="BV173" i="1"/>
  <c r="BT176" i="1"/>
  <c r="BT177" i="1"/>
  <c r="BW175" i="1"/>
  <c r="CA178" i="1"/>
  <c r="BP177" i="1"/>
  <c r="BV172" i="1"/>
  <c r="CG174" i="1"/>
  <c r="BU173" i="1"/>
  <c r="BY174" i="1"/>
  <c r="CE176" i="1"/>
  <c r="BT175" i="1"/>
  <c r="CC174" i="1"/>
  <c r="CD176" i="1"/>
  <c r="CD175" i="1"/>
  <c r="CD173" i="1"/>
  <c r="BR172" i="1"/>
  <c r="CA177" i="1"/>
  <c r="BP173" i="1"/>
  <c r="CG175" i="1"/>
  <c r="CG177" i="1"/>
  <c r="BP175" i="1"/>
  <c r="CE172" i="1"/>
  <c r="CG173" i="1"/>
  <c r="CB175" i="1"/>
  <c r="BS176" i="1"/>
  <c r="CA173" i="1"/>
  <c r="BT174" i="1"/>
  <c r="CA172" i="1"/>
  <c r="BQ177" i="1"/>
  <c r="BZ172" i="1"/>
  <c r="CC175" i="1"/>
  <c r="BQ175" i="1"/>
  <c r="CA175" i="1"/>
  <c r="CG176" i="1"/>
  <c r="BZ175" i="1"/>
  <c r="CE174" i="1"/>
  <c r="CF177" i="1"/>
  <c r="CF174" i="1"/>
  <c r="BX175" i="1"/>
  <c r="BX176" i="1"/>
  <c r="BZ177" i="1"/>
  <c r="CA174" i="1"/>
  <c r="BY172" i="1"/>
  <c r="CE177" i="1"/>
  <c r="CC177" i="1"/>
  <c r="BS177" i="1"/>
  <c r="CF175" i="1"/>
  <c r="BW174" i="1"/>
  <c r="CB173" i="1"/>
  <c r="CE175" i="1"/>
  <c r="BR173" i="1"/>
  <c r="BY175" i="1"/>
  <c r="BU176" i="1"/>
  <c r="CA176" i="1"/>
  <c r="CR172" i="1"/>
  <c r="BS172" i="1"/>
  <c r="BW172" i="1"/>
  <c r="BP172" i="1"/>
  <c r="CF172" i="1"/>
  <c r="CC178" i="1"/>
  <c r="CB178" i="1"/>
  <c r="CF178" i="1"/>
  <c r="BW178" i="1"/>
  <c r="BQ178" i="1"/>
  <c r="BU178" i="1"/>
  <c r="CD178" i="1"/>
  <c r="BZ178" i="1"/>
  <c r="AI180" i="1"/>
  <c r="AA180" i="1"/>
  <c r="AE180" i="1"/>
  <c r="AO180" i="1"/>
  <c r="AF180" i="1"/>
  <c r="AB180" i="1"/>
  <c r="AQ180" i="1"/>
  <c r="AC180" i="1"/>
  <c r="AK180" i="1"/>
  <c r="AN180" i="1"/>
  <c r="AD180" i="1"/>
  <c r="AM180" i="1"/>
  <c r="AJ180" i="1"/>
  <c r="Z180" i="1"/>
  <c r="AP180" i="1"/>
  <c r="AG180" i="1"/>
  <c r="AL180" i="1"/>
  <c r="AH180" i="1"/>
  <c r="CG178" i="1"/>
  <c r="BP178" i="1"/>
  <c r="BS178" i="1"/>
  <c r="BR178" i="1"/>
  <c r="BY178" i="1"/>
  <c r="BX178" i="1"/>
  <c r="CE178" i="1"/>
  <c r="BT178" i="1"/>
  <c r="BN180" i="1"/>
  <c r="AR180" i="1"/>
  <c r="AS180" i="1" s="1"/>
  <c r="W181" i="1"/>
  <c r="AS179" i="1"/>
  <c r="CI179" i="1" s="1"/>
  <c r="CH179" i="1"/>
  <c r="AC181" i="1" a="1"/>
  <c r="AI241" i="26" a="1"/>
  <c r="AH241" i="26" a="1"/>
  <c r="AO181" i="1" a="1"/>
  <c r="AD241" i="26" a="1"/>
  <c r="AE181" i="1" a="1"/>
  <c r="AM241" i="26" a="1"/>
  <c r="AN181" i="1" a="1"/>
  <c r="AL181" i="1" a="1"/>
  <c r="AA241" i="26" a="1"/>
  <c r="AI181" i="1" a="1"/>
  <c r="Z241" i="26" a="1"/>
  <c r="AG181" i="1" a="1"/>
  <c r="AQ241" i="26" a="1"/>
  <c r="AP241" i="26" a="1"/>
  <c r="AC241" i="26" a="1"/>
  <c r="Z181" i="1" a="1"/>
  <c r="AM181" i="1" a="1"/>
  <c r="AP181" i="1" a="1"/>
  <c r="AJ241" i="26" a="1"/>
  <c r="AL241" i="26" a="1"/>
  <c r="AF241" i="26" a="1"/>
  <c r="AN241" i="26" a="1"/>
  <c r="AJ181" i="1" a="1"/>
  <c r="AQ181" i="1" a="1"/>
  <c r="AG241" i="26" a="1"/>
  <c r="AB181" i="1" a="1"/>
  <c r="AK241" i="26" a="1"/>
  <c r="AH181" i="1" a="1"/>
  <c r="AO241" i="26" a="1"/>
  <c r="AD181" i="1" a="1"/>
  <c r="AF181" i="1" a="1"/>
  <c r="AB241" i="26" a="1"/>
  <c r="AE241" i="26" a="1"/>
  <c r="AK181" i="1" a="1"/>
  <c r="AA181" i="1" a="1"/>
  <c r="CL236" i="26" l="1"/>
  <c r="CM236" i="26" s="1"/>
  <c r="AM241" i="26"/>
  <c r="AD241" i="26"/>
  <c r="AQ241" i="26"/>
  <c r="AG241" i="26"/>
  <c r="AC241" i="26"/>
  <c r="AH241" i="26"/>
  <c r="AK241" i="26"/>
  <c r="Z241" i="26"/>
  <c r="AL241" i="26"/>
  <c r="AB241" i="26"/>
  <c r="AO241" i="26"/>
  <c r="AP241" i="26"/>
  <c r="AF241" i="26"/>
  <c r="AA241" i="26"/>
  <c r="AJ241" i="26"/>
  <c r="AN241" i="26"/>
  <c r="AE241" i="26"/>
  <c r="AI241" i="26"/>
  <c r="AR242" i="26"/>
  <c r="W243" i="26"/>
  <c r="BN242" i="26"/>
  <c r="CL172" i="1"/>
  <c r="CM172" i="1" s="1"/>
  <c r="Z181" i="1"/>
  <c r="AA181" i="1"/>
  <c r="AK181" i="1"/>
  <c r="AJ181" i="1"/>
  <c r="AO181" i="1"/>
  <c r="AH181" i="1"/>
  <c r="AP181" i="1"/>
  <c r="AM181" i="1"/>
  <c r="AG181" i="1"/>
  <c r="AD181" i="1"/>
  <c r="AF181" i="1"/>
  <c r="AE181" i="1"/>
  <c r="AB181" i="1"/>
  <c r="AQ181" i="1"/>
  <c r="AL181" i="1"/>
  <c r="AI181" i="1"/>
  <c r="AC181" i="1"/>
  <c r="AN181" i="1"/>
  <c r="AR181" i="1"/>
  <c r="AS181" i="1" s="1"/>
  <c r="BN181" i="1"/>
  <c r="W182" i="1"/>
  <c r="CO179" i="1"/>
  <c r="AK182" i="1" a="1"/>
  <c r="AO182" i="1" a="1"/>
  <c r="AC242" i="26" a="1"/>
  <c r="AD182" i="1" a="1"/>
  <c r="AN182" i="1" a="1"/>
  <c r="AQ242" i="26" a="1"/>
  <c r="AQ182" i="1" a="1"/>
  <c r="Z182" i="1" a="1"/>
  <c r="AF242" i="26" a="1"/>
  <c r="AJ242" i="26" a="1"/>
  <c r="AN242" i="26" a="1"/>
  <c r="AG182" i="1" a="1"/>
  <c r="AG242" i="26" a="1"/>
  <c r="AH182" i="1" a="1"/>
  <c r="AB182" i="1" a="1"/>
  <c r="AE242" i="26" a="1"/>
  <c r="AL182" i="1" a="1"/>
  <c r="AA242" i="26" a="1"/>
  <c r="AM182" i="1" a="1"/>
  <c r="AM242" i="26" a="1"/>
  <c r="Z242" i="26" a="1"/>
  <c r="AB242" i="26" a="1"/>
  <c r="AK242" i="26" a="1"/>
  <c r="AO242" i="26" a="1"/>
  <c r="AC182" i="1" a="1"/>
  <c r="AP182" i="1" a="1"/>
  <c r="AJ182" i="1" a="1"/>
  <c r="AL242" i="26" a="1"/>
  <c r="AP242" i="26" a="1"/>
  <c r="AD242" i="26" a="1"/>
  <c r="AH242" i="26" a="1"/>
  <c r="AE182" i="1" a="1"/>
  <c r="AI242" i="26" a="1"/>
  <c r="AF182" i="1" a="1"/>
  <c r="AI182" i="1" a="1"/>
  <c r="AA182" i="1" a="1"/>
  <c r="BA241" i="26" l="1"/>
  <c r="BL239" i="26"/>
  <c r="BH241" i="26"/>
  <c r="BK239" i="26"/>
  <c r="AW240" i="26"/>
  <c r="BI241" i="26"/>
  <c r="AB242" i="26"/>
  <c r="AG242" i="26"/>
  <c r="AA242" i="26"/>
  <c r="AF242" i="26"/>
  <c r="AP242" i="26"/>
  <c r="AK242" i="26"/>
  <c r="AE242" i="26"/>
  <c r="AJ242" i="26"/>
  <c r="AO242" i="26"/>
  <c r="AI242" i="26"/>
  <c r="AN242" i="26"/>
  <c r="Z242" i="26"/>
  <c r="AM242" i="26"/>
  <c r="AD242" i="26"/>
  <c r="AQ242" i="26"/>
  <c r="AC242" i="26"/>
  <c r="AH242" i="26"/>
  <c r="AL242" i="26"/>
  <c r="BH239" i="26"/>
  <c r="BE240" i="26"/>
  <c r="BM239" i="26"/>
  <c r="BJ241" i="26"/>
  <c r="AV241" i="26"/>
  <c r="BE239" i="26"/>
  <c r="AY239" i="26"/>
  <c r="BD239" i="26"/>
  <c r="BF239" i="26"/>
  <c r="CQ239" i="26"/>
  <c r="BB239" i="26"/>
  <c r="BM240" i="26"/>
  <c r="BG239" i="26"/>
  <c r="CP239" i="26"/>
  <c r="BA240" i="26"/>
  <c r="BF241" i="26"/>
  <c r="BG241" i="26"/>
  <c r="BI240" i="26"/>
  <c r="AV239" i="26"/>
  <c r="BH240" i="26"/>
  <c r="AW241" i="26"/>
  <c r="BD241" i="26"/>
  <c r="CH242" i="26"/>
  <c r="AS242" i="26"/>
  <c r="CI242" i="26" s="1"/>
  <c r="BI239" i="26"/>
  <c r="BJ240" i="26"/>
  <c r="AV240" i="26"/>
  <c r="BB241" i="26"/>
  <c r="AY241" i="26"/>
  <c r="BB240" i="26"/>
  <c r="BF240" i="26"/>
  <c r="BL240" i="26"/>
  <c r="AZ239" i="26"/>
  <c r="AY240" i="26"/>
  <c r="AZ240" i="26"/>
  <c r="BL241" i="26"/>
  <c r="BC241" i="26"/>
  <c r="AW239" i="26"/>
  <c r="BG240" i="26"/>
  <c r="BC240" i="26"/>
  <c r="BJ239" i="26"/>
  <c r="BD240" i="26"/>
  <c r="BK241" i="26"/>
  <c r="BM241" i="26"/>
  <c r="AX240" i="26"/>
  <c r="AX239" i="26"/>
  <c r="W244" i="26"/>
  <c r="AR243" i="26"/>
  <c r="AS243" i="26" s="1"/>
  <c r="BN243" i="26"/>
  <c r="BK240" i="26"/>
  <c r="BC239" i="26"/>
  <c r="BA239" i="26"/>
  <c r="BE241" i="26"/>
  <c r="AX241" i="26"/>
  <c r="AZ241" i="26"/>
  <c r="BE181" i="1"/>
  <c r="BG180" i="1"/>
  <c r="BI181" i="1"/>
  <c r="BD179" i="1"/>
  <c r="BF179" i="1"/>
  <c r="BI180" i="1"/>
  <c r="BH180" i="1"/>
  <c r="BA180" i="1"/>
  <c r="BM179" i="1"/>
  <c r="AW180" i="1"/>
  <c r="Z182" i="1"/>
  <c r="AC182" i="1"/>
  <c r="AO182" i="1"/>
  <c r="AE182" i="1"/>
  <c r="AH182" i="1"/>
  <c r="AD182" i="1"/>
  <c r="AP182" i="1"/>
  <c r="AJ182" i="1"/>
  <c r="AK182" i="1"/>
  <c r="AA182" i="1"/>
  <c r="AG182" i="1"/>
  <c r="AF182" i="1"/>
  <c r="AI182" i="1"/>
  <c r="AB182" i="1"/>
  <c r="AN182" i="1"/>
  <c r="AQ182" i="1"/>
  <c r="AL182" i="1"/>
  <c r="AM182" i="1"/>
  <c r="BC179" i="1"/>
  <c r="BC180" i="1"/>
  <c r="BH181" i="1"/>
  <c r="BL181" i="1"/>
  <c r="BJ180" i="1"/>
  <c r="BM181" i="1"/>
  <c r="BD181" i="1"/>
  <c r="BH179" i="1"/>
  <c r="BG179" i="1"/>
  <c r="BF180" i="1"/>
  <c r="AX181" i="1"/>
  <c r="BK181" i="1"/>
  <c r="BJ179" i="1"/>
  <c r="BD180" i="1"/>
  <c r="BL180" i="1"/>
  <c r="AV179" i="1"/>
  <c r="BL179" i="1"/>
  <c r="BA181" i="1"/>
  <c r="BF181" i="1"/>
  <c r="BI179" i="1"/>
  <c r="AX180" i="1"/>
  <c r="BB179" i="1"/>
  <c r="BN182" i="1"/>
  <c r="AR182" i="1"/>
  <c r="W183" i="1"/>
  <c r="BM180" i="1"/>
  <c r="AV180" i="1"/>
  <c r="BB181" i="1"/>
  <c r="BG181" i="1"/>
  <c r="BB180" i="1"/>
  <c r="BK179" i="1"/>
  <c r="AZ179" i="1"/>
  <c r="AW179" i="1"/>
  <c r="AY180" i="1"/>
  <c r="BJ181" i="1"/>
  <c r="AZ181" i="1"/>
  <c r="AW181" i="1"/>
  <c r="BE179" i="1"/>
  <c r="BE180" i="1"/>
  <c r="AZ180" i="1"/>
  <c r="AY179" i="1"/>
  <c r="BK180" i="1"/>
  <c r="AY181" i="1"/>
  <c r="BC181" i="1"/>
  <c r="AV181" i="1"/>
  <c r="BA179" i="1"/>
  <c r="CP179" i="1"/>
  <c r="AX179" i="1"/>
  <c r="CQ179" i="1"/>
  <c r="AI183" i="1" a="1"/>
  <c r="AO183" i="1" a="1"/>
  <c r="AF243" i="26" a="1"/>
  <c r="CA239" i="26" a="1"/>
  <c r="BW241" i="26" a="1"/>
  <c r="BS180" i="1" a="1"/>
  <c r="BT239" i="26" a="1"/>
  <c r="Z183" i="1" a="1"/>
  <c r="AI243" i="26" a="1"/>
  <c r="CF179" i="1" a="1"/>
  <c r="BZ241" i="26" a="1"/>
  <c r="AJ183" i="1" a="1"/>
  <c r="BU239" i="26" a="1"/>
  <c r="CD179" i="1" a="1"/>
  <c r="BX239" i="26" a="1"/>
  <c r="BQ239" i="26" a="1"/>
  <c r="AP183" i="1" a="1"/>
  <c r="CB180" i="1" a="1"/>
  <c r="CE180" i="1" a="1"/>
  <c r="BZ180" i="1" a="1"/>
  <c r="CA180" i="1" a="1"/>
  <c r="BR179" i="1" a="1"/>
  <c r="BZ181" i="1" a="1"/>
  <c r="BV239" i="26" a="1"/>
  <c r="BV241" i="26" a="1"/>
  <c r="CF240" i="26" a="1"/>
  <c r="BW180" i="1" a="1"/>
  <c r="BY179" i="1" a="1"/>
  <c r="CG181" i="1" a="1"/>
  <c r="AH183" i="1" a="1"/>
  <c r="AE243" i="26" a="1"/>
  <c r="AL183" i="1" a="1"/>
  <c r="AM243" i="26" a="1"/>
  <c r="BY180" i="1" a="1"/>
  <c r="BZ239" i="26" a="1"/>
  <c r="AK183" i="1" a="1"/>
  <c r="AG243" i="26" a="1"/>
  <c r="AJ243" i="26" a="1"/>
  <c r="BQ241" i="26" a="1"/>
  <c r="AK243" i="26" a="1"/>
  <c r="CG240" i="26" a="1"/>
  <c r="CC181" i="1" a="1"/>
  <c r="AQ183" i="1" a="1"/>
  <c r="CE179" i="1" a="1"/>
  <c r="CG180" i="1" a="1"/>
  <c r="BQ181" i="1" a="1"/>
  <c r="CC179" i="1" a="1"/>
  <c r="CC180" i="1" a="1"/>
  <c r="BT180" i="1" a="1"/>
  <c r="BU240" i="26" a="1"/>
  <c r="BQ179" i="1" a="1"/>
  <c r="AC183" i="1" a="1"/>
  <c r="BU179" i="1" a="1"/>
  <c r="AP243" i="26" a="1"/>
  <c r="BR240" i="26" a="1"/>
  <c r="BQ180" i="1" a="1"/>
  <c r="CF241" i="26" a="1"/>
  <c r="BV179" i="1" a="1"/>
  <c r="BU181" i="1" a="1"/>
  <c r="BW179" i="1" a="1"/>
  <c r="BP241" i="26" a="1"/>
  <c r="CB240" i="26" a="1"/>
  <c r="CG179" i="1" a="1"/>
  <c r="CA181" i="1" a="1"/>
  <c r="CA241" i="26" a="1"/>
  <c r="AL243" i="26" a="1"/>
  <c r="BY239" i="26" a="1"/>
  <c r="CD180" i="1" a="1"/>
  <c r="BS179" i="1" a="1"/>
  <c r="AC243" i="26" a="1"/>
  <c r="AA243" i="26" a="1"/>
  <c r="BV180" i="1" a="1"/>
  <c r="CD241" i="26" a="1"/>
  <c r="AG183" i="1" a="1"/>
  <c r="AB243" i="26" a="1"/>
  <c r="CB239" i="26" a="1"/>
  <c r="BS240" i="26" a="1"/>
  <c r="AD243" i="26" a="1"/>
  <c r="AN183" i="1" a="1"/>
  <c r="AB183" i="1" a="1"/>
  <c r="BY181" i="1" a="1"/>
  <c r="AA183" i="1" a="1"/>
  <c r="BZ179" i="1" a="1"/>
  <c r="AQ243" i="26" a="1"/>
  <c r="AH243" i="26" a="1"/>
  <c r="BR239" i="26" a="1"/>
  <c r="CC239" i="26" a="1"/>
  <c r="BX180" i="1" a="1"/>
  <c r="BP181" i="1" a="1"/>
  <c r="AO243" i="26" a="1"/>
  <c r="CE239" i="26" a="1"/>
  <c r="CF239" i="26" a="1"/>
  <c r="BX240" i="26" a="1"/>
  <c r="AN243" i="26" a="1"/>
  <c r="CG241" i="26" a="1"/>
  <c r="CD239" i="26" a="1"/>
  <c r="BS241" i="26" a="1"/>
  <c r="AE183" i="1" a="1"/>
  <c r="BY240" i="26" a="1"/>
  <c r="AD183" i="1" a="1"/>
  <c r="BW240" i="26" a="1"/>
  <c r="AF183" i="1" a="1"/>
  <c r="AM183" i="1" a="1"/>
  <c r="Z243" i="26" a="1"/>
  <c r="BX181" i="1" a="1"/>
  <c r="BQ240" i="26" a="1"/>
  <c r="BU241" i="26" a="1"/>
  <c r="CA179" i="1" a="1"/>
  <c r="BY241" i="26" a="1"/>
  <c r="BR180" i="1" a="1"/>
  <c r="CD240" i="26" a="1"/>
  <c r="CF180" i="1" a="1"/>
  <c r="CC240" i="26" a="1"/>
  <c r="CE241" i="26" a="1"/>
  <c r="CE240" i="26" a="1"/>
  <c r="CF181" i="1" a="1"/>
  <c r="BX241" i="26" a="1"/>
  <c r="CB241" i="26" a="1"/>
  <c r="CG239" i="26" a="1"/>
  <c r="BP240" i="26" a="1"/>
  <c r="BX179" i="1" a="1"/>
  <c r="BT179" i="1" a="1"/>
  <c r="CD181" i="1" a="1"/>
  <c r="CA240" i="26" a="1"/>
  <c r="BW181" i="1" a="1"/>
  <c r="BP239" i="26" a="1"/>
  <c r="BW239" i="26" a="1"/>
  <c r="CB179" i="1" a="1"/>
  <c r="BR181" i="1" a="1"/>
  <c r="BS181" i="1" a="1"/>
  <c r="BZ240" i="26" a="1"/>
  <c r="CC241" i="26" a="1"/>
  <c r="CB181" i="1" a="1"/>
  <c r="BU180" i="1" a="1"/>
  <c r="CE181" i="1" a="1"/>
  <c r="BV181" i="1" a="1"/>
  <c r="BV240" i="26" a="1"/>
  <c r="BR241" i="26" a="1"/>
  <c r="BP180" i="1" a="1"/>
  <c r="BT241" i="26" a="1"/>
  <c r="BT240" i="26" a="1"/>
  <c r="BP179" i="1" a="1"/>
  <c r="BS239" i="26" a="1"/>
  <c r="BT181" i="1" a="1"/>
  <c r="CF239" i="26" l="1"/>
  <c r="BU241" i="26"/>
  <c r="CR239" i="26"/>
  <c r="CB241" i="26"/>
  <c r="CC241" i="26"/>
  <c r="BQ240" i="26"/>
  <c r="CE239" i="26"/>
  <c r="BU239" i="26"/>
  <c r="AK243" i="26"/>
  <c r="BR239" i="26"/>
  <c r="BQ239" i="26"/>
  <c r="BV240" i="26"/>
  <c r="BZ241" i="26"/>
  <c r="BX239" i="26"/>
  <c r="BW239" i="26"/>
  <c r="AB243" i="26"/>
  <c r="AO243" i="26"/>
  <c r="BR240" i="26"/>
  <c r="BW241" i="26"/>
  <c r="BS241" i="26"/>
  <c r="BU240" i="26"/>
  <c r="BS239" i="26"/>
  <c r="CE240" i="26"/>
  <c r="AF243" i="26"/>
  <c r="CG241" i="26"/>
  <c r="CF241" i="26"/>
  <c r="BV241" i="26"/>
  <c r="BX241" i="26"/>
  <c r="BY239" i="26"/>
  <c r="AM243" i="26"/>
  <c r="AJ243" i="26"/>
  <c r="Z243" i="26"/>
  <c r="CE241" i="26"/>
  <c r="BT240" i="26"/>
  <c r="BP240" i="26"/>
  <c r="BQ241" i="26"/>
  <c r="CA239" i="26"/>
  <c r="BP241" i="26"/>
  <c r="AI243" i="26"/>
  <c r="AN243" i="26"/>
  <c r="AD243" i="26"/>
  <c r="BX240" i="26"/>
  <c r="BS240" i="26"/>
  <c r="CD240" i="26"/>
  <c r="CB240" i="26"/>
  <c r="CG240" i="26"/>
  <c r="CD241" i="26"/>
  <c r="BT241" i="26"/>
  <c r="AQ243" i="26"/>
  <c r="AH243" i="26"/>
  <c r="CD239" i="26"/>
  <c r="BT239" i="26"/>
  <c r="CC239" i="26"/>
  <c r="BP239" i="26"/>
  <c r="BV239" i="26"/>
  <c r="CG239" i="26"/>
  <c r="BR241" i="26"/>
  <c r="AA243" i="26"/>
  <c r="AC243" i="26"/>
  <c r="AL243" i="26"/>
  <c r="BW240" i="26"/>
  <c r="CF240" i="26"/>
  <c r="CC240" i="26"/>
  <c r="BY240" i="26"/>
  <c r="BY241" i="26"/>
  <c r="AE243" i="26"/>
  <c r="AG243" i="26"/>
  <c r="AP243" i="26"/>
  <c r="CA240" i="26"/>
  <c r="BZ240" i="26"/>
  <c r="CA241" i="26"/>
  <c r="BZ239" i="26"/>
  <c r="CB239" i="26"/>
  <c r="AR244" i="26"/>
  <c r="AS244" i="26" s="1"/>
  <c r="BN244" i="26"/>
  <c r="W245" i="26"/>
  <c r="CO242" i="26"/>
  <c r="BY181" i="1"/>
  <c r="CA180" i="1"/>
  <c r="CC180" i="1"/>
  <c r="BZ179" i="1"/>
  <c r="BX179" i="1"/>
  <c r="CC181" i="1"/>
  <c r="BQ180" i="1"/>
  <c r="CG179" i="1"/>
  <c r="BU180" i="1"/>
  <c r="CB180" i="1"/>
  <c r="CR179" i="1"/>
  <c r="BT181" i="1"/>
  <c r="BP180" i="1"/>
  <c r="CB181" i="1"/>
  <c r="CE181" i="1"/>
  <c r="BZ181" i="1"/>
  <c r="CG180" i="1"/>
  <c r="BU181" i="1"/>
  <c r="BZ180" i="1"/>
  <c r="BW180" i="1"/>
  <c r="BQ179" i="1"/>
  <c r="AO183" i="1"/>
  <c r="AH183" i="1"/>
  <c r="AG183" i="1"/>
  <c r="AC183" i="1"/>
  <c r="AI183" i="1"/>
  <c r="AA183" i="1"/>
  <c r="AJ183" i="1"/>
  <c r="AL183" i="1"/>
  <c r="Z183" i="1"/>
  <c r="AD183" i="1"/>
  <c r="AB183" i="1"/>
  <c r="AF183" i="1"/>
  <c r="AQ183" i="1"/>
  <c r="AE183" i="1"/>
  <c r="AP183" i="1"/>
  <c r="AK183" i="1"/>
  <c r="AN183" i="1"/>
  <c r="AM183" i="1"/>
  <c r="CF179" i="1"/>
  <c r="CA179" i="1"/>
  <c r="BW179" i="1"/>
  <c r="BV181" i="1"/>
  <c r="BS181" i="1"/>
  <c r="CE180" i="1"/>
  <c r="BR179" i="1"/>
  <c r="BT180" i="1"/>
  <c r="BT179" i="1"/>
  <c r="BP179" i="1"/>
  <c r="CB179" i="1"/>
  <c r="CF181" i="1"/>
  <c r="BR181" i="1"/>
  <c r="BS179" i="1"/>
  <c r="BY180" i="1"/>
  <c r="CE179" i="1"/>
  <c r="CF180" i="1"/>
  <c r="BX181" i="1"/>
  <c r="CC179" i="1"/>
  <c r="BS180" i="1"/>
  <c r="BU179" i="1"/>
  <c r="BY179" i="1"/>
  <c r="BV180" i="1"/>
  <c r="BV179" i="1"/>
  <c r="BX180" i="1"/>
  <c r="CG181" i="1"/>
  <c r="BW181" i="1"/>
  <c r="CD181" i="1"/>
  <c r="BP181" i="1"/>
  <c r="BQ181" i="1"/>
  <c r="CA181" i="1"/>
  <c r="BR180" i="1"/>
  <c r="CD179" i="1"/>
  <c r="CD180" i="1"/>
  <c r="BN183" i="1"/>
  <c r="AR183" i="1"/>
  <c r="AS183" i="1" s="1"/>
  <c r="W184" i="1"/>
  <c r="AS182" i="1"/>
  <c r="CI182" i="1" s="1"/>
  <c r="CH182" i="1"/>
  <c r="AN244" i="26" a="1"/>
  <c r="AL244" i="26" a="1"/>
  <c r="AM184" i="1" a="1"/>
  <c r="AK244" i="26" a="1"/>
  <c r="AE184" i="1" a="1"/>
  <c r="AI244" i="26" a="1"/>
  <c r="AN184" i="1" a="1"/>
  <c r="AA184" i="1" a="1"/>
  <c r="AP184" i="1" a="1"/>
  <c r="AD244" i="26" a="1"/>
  <c r="AQ184" i="1" a="1"/>
  <c r="AI184" i="1" a="1"/>
  <c r="AO184" i="1" a="1"/>
  <c r="AH184" i="1" a="1"/>
  <c r="Z244" i="26" a="1"/>
  <c r="AJ244" i="26" a="1"/>
  <c r="AG244" i="26" a="1"/>
  <c r="AC244" i="26" a="1"/>
  <c r="AJ184" i="1" a="1"/>
  <c r="AF244" i="26" a="1"/>
  <c r="AM244" i="26" a="1"/>
  <c r="AK184" i="1" a="1"/>
  <c r="AF184" i="1" a="1"/>
  <c r="AG184" i="1" a="1"/>
  <c r="AD184" i="1" a="1"/>
  <c r="AH244" i="26" a="1"/>
  <c r="AO244" i="26" a="1"/>
  <c r="AP244" i="26" a="1"/>
  <c r="AC184" i="1" a="1"/>
  <c r="Z184" i="1" a="1"/>
  <c r="AL184" i="1" a="1"/>
  <c r="AB184" i="1" a="1"/>
  <c r="AB244" i="26" a="1"/>
  <c r="AQ244" i="26" a="1"/>
  <c r="AE244" i="26" a="1"/>
  <c r="AA244" i="26" a="1"/>
  <c r="AA244" i="26" l="1"/>
  <c r="AJ244" i="26"/>
  <c r="AE244" i="26"/>
  <c r="AN244" i="26"/>
  <c r="Z244" i="26"/>
  <c r="AI244" i="26"/>
  <c r="AD244" i="26"/>
  <c r="AM244" i="26"/>
  <c r="AC244" i="26"/>
  <c r="AH244" i="26"/>
  <c r="AQ244" i="26"/>
  <c r="AG244" i="26"/>
  <c r="AF244" i="26"/>
  <c r="AL244" i="26"/>
  <c r="AK244" i="26"/>
  <c r="AP244" i="26"/>
  <c r="AB244" i="26"/>
  <c r="AO244" i="26"/>
  <c r="CL239" i="26"/>
  <c r="CM239" i="26" s="1"/>
  <c r="AR245" i="26"/>
  <c r="W246" i="26"/>
  <c r="BN245" i="26"/>
  <c r="AK184" i="1"/>
  <c r="AA184" i="1"/>
  <c r="AI184" i="1"/>
  <c r="AB184" i="1"/>
  <c r="AD184" i="1"/>
  <c r="AM184" i="1"/>
  <c r="AP184" i="1"/>
  <c r="AG184" i="1"/>
  <c r="AC184" i="1"/>
  <c r="AN184" i="1"/>
  <c r="AQ184" i="1"/>
  <c r="Z184" i="1"/>
  <c r="AL184" i="1"/>
  <c r="AJ184" i="1"/>
  <c r="AF184" i="1"/>
  <c r="AH184" i="1"/>
  <c r="AO184" i="1"/>
  <c r="AE184" i="1"/>
  <c r="CL179" i="1"/>
  <c r="CM179" i="1" s="1"/>
  <c r="BN184" i="1"/>
  <c r="AR184" i="1"/>
  <c r="AS184" i="1" s="1"/>
  <c r="W185" i="1"/>
  <c r="CO182" i="1"/>
  <c r="AL245" i="26" a="1"/>
  <c r="AO185" i="1" a="1"/>
  <c r="AM245" i="26" a="1"/>
  <c r="AP185" i="1" a="1"/>
  <c r="AP245" i="26" a="1"/>
  <c r="AJ185" i="1" a="1"/>
  <c r="AB245" i="26" a="1"/>
  <c r="Z245" i="26" a="1"/>
  <c r="AF245" i="26" a="1"/>
  <c r="AL185" i="1" a="1"/>
  <c r="AJ245" i="26" a="1"/>
  <c r="AD185" i="1" a="1"/>
  <c r="AN185" i="1" a="1"/>
  <c r="AN245" i="26" a="1"/>
  <c r="AG245" i="26" a="1"/>
  <c r="AD245" i="26" a="1"/>
  <c r="AK245" i="26" a="1"/>
  <c r="Z185" i="1" a="1"/>
  <c r="AH245" i="26" a="1"/>
  <c r="AH185" i="1" a="1"/>
  <c r="AQ245" i="26" a="1"/>
  <c r="AB185" i="1" a="1"/>
  <c r="AE245" i="26" a="1"/>
  <c r="AQ185" i="1" a="1"/>
  <c r="AI245" i="26" a="1"/>
  <c r="AA185" i="1" a="1"/>
  <c r="AG185" i="1" a="1"/>
  <c r="AA245" i="26" a="1"/>
  <c r="AM185" i="1" a="1"/>
  <c r="AE185" i="1" a="1"/>
  <c r="AK185" i="1" a="1"/>
  <c r="AC185" i="1" a="1"/>
  <c r="AF185" i="1" a="1"/>
  <c r="AC245" i="26" a="1"/>
  <c r="AI185" i="1" a="1"/>
  <c r="AO245" i="26" a="1"/>
  <c r="CP242" i="26" l="1"/>
  <c r="BD243" i="26"/>
  <c r="BJ243" i="26"/>
  <c r="BK243" i="26"/>
  <c r="BE242" i="26"/>
  <c r="AV243" i="26"/>
  <c r="AY242" i="26"/>
  <c r="BG243" i="26"/>
  <c r="BA243" i="26"/>
  <c r="BB242" i="26"/>
  <c r="BH243" i="26"/>
  <c r="BF242" i="26"/>
  <c r="BL243" i="26"/>
  <c r="BI242" i="26"/>
  <c r="BA242" i="26"/>
  <c r="AZ243" i="26"/>
  <c r="BM242" i="26"/>
  <c r="AX243" i="26"/>
  <c r="BM243" i="26"/>
  <c r="AX242" i="26"/>
  <c r="BB243" i="26"/>
  <c r="BH244" i="26"/>
  <c r="BE243" i="26"/>
  <c r="BJ242" i="26"/>
  <c r="AW243" i="26"/>
  <c r="AD245" i="26"/>
  <c r="AQ245" i="26"/>
  <c r="AH245" i="26"/>
  <c r="AL245" i="26"/>
  <c r="AC245" i="26"/>
  <c r="AP245" i="26"/>
  <c r="AB245" i="26"/>
  <c r="AG245" i="26"/>
  <c r="AA245" i="26"/>
  <c r="AF245" i="26"/>
  <c r="AK245" i="26"/>
  <c r="AE245" i="26"/>
  <c r="AJ245" i="26"/>
  <c r="AO245" i="26"/>
  <c r="AI245" i="26"/>
  <c r="AN245" i="26"/>
  <c r="Z245" i="26"/>
  <c r="AM245" i="26"/>
  <c r="BL244" i="26"/>
  <c r="BI244" i="26"/>
  <c r="AV242" i="26"/>
  <c r="BG244" i="26"/>
  <c r="AZ244" i="26"/>
  <c r="AR246" i="26"/>
  <c r="AS246" i="26" s="1"/>
  <c r="BN246" i="26"/>
  <c r="W247" i="26"/>
  <c r="BE244" i="26"/>
  <c r="BH242" i="26"/>
  <c r="BK242" i="26"/>
  <c r="AZ242" i="26"/>
  <c r="BB244" i="26"/>
  <c r="AV244" i="26"/>
  <c r="BC242" i="26"/>
  <c r="BL242" i="26"/>
  <c r="BG242" i="26"/>
  <c r="CQ242" i="26"/>
  <c r="BC244" i="26"/>
  <c r="BJ244" i="26"/>
  <c r="AW242" i="26"/>
  <c r="BD242" i="26"/>
  <c r="BM244" i="26"/>
  <c r="BA244" i="26"/>
  <c r="AY243" i="26"/>
  <c r="BF243" i="26"/>
  <c r="BK244" i="26"/>
  <c r="BD244" i="26"/>
  <c r="BF244" i="26"/>
  <c r="BC243" i="26"/>
  <c r="AS245" i="26"/>
  <c r="CI245" i="26" s="1"/>
  <c r="CH245" i="26"/>
  <c r="BI243" i="26"/>
  <c r="AX244" i="26"/>
  <c r="AY244" i="26"/>
  <c r="AW244" i="26"/>
  <c r="BM183" i="1"/>
  <c r="AW182" i="1"/>
  <c r="BB182" i="1"/>
  <c r="BH183" i="1"/>
  <c r="CP182" i="1"/>
  <c r="AV182" i="1"/>
  <c r="BM182" i="1"/>
  <c r="BF182" i="1"/>
  <c r="BH182" i="1"/>
  <c r="BJ184" i="1"/>
  <c r="BJ183" i="1"/>
  <c r="BA184" i="1"/>
  <c r="BF183" i="1"/>
  <c r="AD185" i="1"/>
  <c r="Z185" i="1"/>
  <c r="AJ185" i="1"/>
  <c r="AC185" i="1"/>
  <c r="AK185" i="1"/>
  <c r="AE185" i="1"/>
  <c r="AL185" i="1"/>
  <c r="AB185" i="1"/>
  <c r="AH185" i="1"/>
  <c r="AP185" i="1"/>
  <c r="AA185" i="1"/>
  <c r="AQ185" i="1"/>
  <c r="AN185" i="1"/>
  <c r="AF185" i="1"/>
  <c r="AM185" i="1"/>
  <c r="AG185" i="1"/>
  <c r="AI185" i="1"/>
  <c r="AO185" i="1"/>
  <c r="BB183" i="1"/>
  <c r="BD184" i="1"/>
  <c r="BC184" i="1"/>
  <c r="BD183" i="1"/>
  <c r="BC183" i="1"/>
  <c r="BB184" i="1"/>
  <c r="BL184" i="1"/>
  <c r="BJ182" i="1"/>
  <c r="AX183" i="1"/>
  <c r="BC182" i="1"/>
  <c r="BF184" i="1"/>
  <c r="BI184" i="1"/>
  <c r="AZ183" i="1"/>
  <c r="BK183" i="1"/>
  <c r="BI183" i="1"/>
  <c r="BN185" i="1"/>
  <c r="AR185" i="1"/>
  <c r="W186" i="1"/>
  <c r="BA183" i="1"/>
  <c r="BH184" i="1"/>
  <c r="AZ184" i="1"/>
  <c r="BD182" i="1"/>
  <c r="AY182" i="1"/>
  <c r="BE183" i="1"/>
  <c r="AV184" i="1"/>
  <c r="BK182" i="1"/>
  <c r="BG182" i="1"/>
  <c r="BL182" i="1"/>
  <c r="BE182" i="1"/>
  <c r="AX184" i="1"/>
  <c r="AX182" i="1"/>
  <c r="BI182" i="1"/>
  <c r="AV183" i="1"/>
  <c r="AZ182" i="1"/>
  <c r="AW183" i="1"/>
  <c r="BM184" i="1"/>
  <c r="BE184" i="1"/>
  <c r="AW184" i="1"/>
  <c r="BL183" i="1"/>
  <c r="BG183" i="1"/>
  <c r="CQ182" i="1"/>
  <c r="BA182" i="1"/>
  <c r="AY183" i="1"/>
  <c r="BK184" i="1"/>
  <c r="AY184" i="1"/>
  <c r="BG184" i="1"/>
  <c r="BZ183" i="1" a="1"/>
  <c r="CB182" i="1" a="1"/>
  <c r="BR244" i="26" a="1"/>
  <c r="BP244" i="26" a="1"/>
  <c r="BZ184" i="1" a="1"/>
  <c r="BW183" i="1" a="1"/>
  <c r="BR242" i="26" a="1"/>
  <c r="CB243" i="26" a="1"/>
  <c r="BW242" i="26" a="1"/>
  <c r="AK186" i="1" a="1"/>
  <c r="BY184" i="1" a="1"/>
  <c r="CD183" i="1" a="1"/>
  <c r="BW182" i="1" a="1"/>
  <c r="CG244" i="26" a="1"/>
  <c r="AG186" i="1" a="1"/>
  <c r="BS184" i="1" a="1"/>
  <c r="BZ243" i="26" a="1"/>
  <c r="AF246" i="26" a="1"/>
  <c r="BQ182" i="1" a="1"/>
  <c r="AB246" i="26" a="1"/>
  <c r="BQ242" i="26" a="1"/>
  <c r="AP246" i="26" a="1"/>
  <c r="BU243" i="26" a="1"/>
  <c r="AF186" i="1" a="1"/>
  <c r="AC186" i="1" a="1"/>
  <c r="BQ243" i="26" a="1"/>
  <c r="CA242" i="26" a="1"/>
  <c r="BR182" i="1" a="1"/>
  <c r="BY244" i="26" a="1"/>
  <c r="AM246" i="26" a="1"/>
  <c r="BV244" i="26" a="1"/>
  <c r="CF183" i="1" a="1"/>
  <c r="CF242" i="26" a="1"/>
  <c r="CB242" i="26" a="1"/>
  <c r="BW243" i="26" a="1"/>
  <c r="AO186" i="1" a="1"/>
  <c r="BP182" i="1" a="1"/>
  <c r="CC243" i="26" a="1"/>
  <c r="CB184" i="1" a="1"/>
  <c r="CA183" i="1" a="1"/>
  <c r="BU184" i="1" a="1"/>
  <c r="BX243" i="26" a="1"/>
  <c r="BR183" i="1" a="1"/>
  <c r="CG243" i="26" a="1"/>
  <c r="BS243" i="26" a="1"/>
  <c r="AN186" i="1" a="1"/>
  <c r="CF182" i="1" a="1"/>
  <c r="BX182" i="1" a="1"/>
  <c r="CG183" i="1" a="1"/>
  <c r="BX242" i="26" a="1"/>
  <c r="CA243" i="26" a="1"/>
  <c r="AG246" i="26" a="1"/>
  <c r="CA184" i="1" a="1"/>
  <c r="AD246" i="26" a="1"/>
  <c r="AI186" i="1" a="1"/>
  <c r="AM186" i="1" a="1"/>
  <c r="CC183" i="1" a="1"/>
  <c r="AD186" i="1" a="1"/>
  <c r="BS183" i="1" a="1"/>
  <c r="CF243" i="26" a="1"/>
  <c r="AO246" i="26" a="1"/>
  <c r="BQ244" i="26" a="1"/>
  <c r="CD184" i="1" a="1"/>
  <c r="CE243" i="26" a="1"/>
  <c r="BT243" i="26" a="1"/>
  <c r="AL186" i="1" a="1"/>
  <c r="BT182" i="1" a="1"/>
  <c r="AC246" i="26" a="1"/>
  <c r="AE186" i="1" a="1"/>
  <c r="BV184" i="1" a="1"/>
  <c r="BV182" i="1" a="1"/>
  <c r="AQ186" i="1" a="1"/>
  <c r="Z186" i="1" a="1"/>
  <c r="BX183" i="1" a="1"/>
  <c r="CE184" i="1" a="1"/>
  <c r="BR243" i="26" a="1"/>
  <c r="CF184" i="1" a="1"/>
  <c r="BV242" i="26" a="1"/>
  <c r="AH246" i="26" a="1"/>
  <c r="AQ246" i="26" a="1"/>
  <c r="AH186" i="1" a="1"/>
  <c r="AJ186" i="1" a="1"/>
  <c r="BY182" i="1" a="1"/>
  <c r="BU182" i="1" a="1"/>
  <c r="CA182" i="1" a="1"/>
  <c r="BT183" i="1" a="1"/>
  <c r="CG242" i="26" a="1"/>
  <c r="BU244" i="26" a="1"/>
  <c r="BV243" i="26" a="1"/>
  <c r="AL246" i="26" a="1"/>
  <c r="BS182" i="1" a="1"/>
  <c r="CD243" i="26" a="1"/>
  <c r="AK246" i="26" a="1"/>
  <c r="BZ242" i="26" a="1"/>
  <c r="CC244" i="26" a="1"/>
  <c r="CE242" i="26" a="1"/>
  <c r="BY242" i="26" a="1"/>
  <c r="BQ184" i="1" a="1"/>
  <c r="BT244" i="26" a="1"/>
  <c r="AA246" i="26" a="1"/>
  <c r="AI246" i="26" a="1"/>
  <c r="CB183" i="1" a="1"/>
  <c r="CE183" i="1" a="1"/>
  <c r="Z246" i="26" a="1"/>
  <c r="CF244" i="26" a="1"/>
  <c r="BU183" i="1" a="1"/>
  <c r="AP186" i="1" a="1"/>
  <c r="AN246" i="26" a="1"/>
  <c r="BW184" i="1" a="1"/>
  <c r="BT184" i="1" a="1"/>
  <c r="BZ244" i="26" a="1"/>
  <c r="BR184" i="1" a="1"/>
  <c r="AJ246" i="26" a="1"/>
  <c r="CC184" i="1" a="1"/>
  <c r="BQ183" i="1" a="1"/>
  <c r="BX184" i="1" a="1"/>
  <c r="CE182" i="1" a="1"/>
  <c r="AB186" i="1" a="1"/>
  <c r="CG184" i="1" a="1"/>
  <c r="AE246" i="26" a="1"/>
  <c r="CD242" i="26" a="1"/>
  <c r="CD182" i="1" a="1"/>
  <c r="AA186" i="1" a="1"/>
  <c r="CB244" i="26" a="1"/>
  <c r="BW244" i="26" a="1"/>
  <c r="BS244" i="26" a="1"/>
  <c r="BY183" i="1" a="1"/>
  <c r="BT242" i="26" a="1"/>
  <c r="BP184" i="1" a="1"/>
  <c r="BP243" i="26" a="1"/>
  <c r="CC182" i="1" a="1"/>
  <c r="BY243" i="26" a="1"/>
  <c r="BS242" i="26" a="1"/>
  <c r="BX244" i="26" a="1"/>
  <c r="BP183" i="1" a="1"/>
  <c r="CC242" i="26" a="1"/>
  <c r="BU242" i="26" a="1"/>
  <c r="CD244" i="26" a="1"/>
  <c r="BZ182" i="1" a="1"/>
  <c r="BP242" i="26" a="1"/>
  <c r="CE244" i="26" a="1"/>
  <c r="CG182" i="1" a="1"/>
  <c r="CA244" i="26" a="1"/>
  <c r="BV183" i="1" a="1"/>
  <c r="CR242" i="26" l="1"/>
  <c r="BX243" i="26"/>
  <c r="CE243" i="26"/>
  <c r="CD243" i="26"/>
  <c r="CA243" i="26"/>
  <c r="BS242" i="26"/>
  <c r="BP243" i="26"/>
  <c r="BY242" i="26"/>
  <c r="BT243" i="26"/>
  <c r="BU242" i="26"/>
  <c r="CC242" i="26"/>
  <c r="BV243" i="26"/>
  <c r="CF243" i="26"/>
  <c r="BR242" i="26"/>
  <c r="BZ242" i="26"/>
  <c r="CG243" i="26"/>
  <c r="CB243" i="26"/>
  <c r="BR243" i="26"/>
  <c r="BV242" i="26"/>
  <c r="CG242" i="26"/>
  <c r="BU243" i="26"/>
  <c r="BQ243" i="26"/>
  <c r="CD242" i="26"/>
  <c r="BY243" i="26"/>
  <c r="CB244" i="26"/>
  <c r="BR244" i="26"/>
  <c r="BX244" i="26"/>
  <c r="CD244" i="26"/>
  <c r="BT242" i="26"/>
  <c r="AB246" i="26"/>
  <c r="Z246" i="26"/>
  <c r="CC243" i="26"/>
  <c r="CE244" i="26"/>
  <c r="BW244" i="26"/>
  <c r="CE242" i="26"/>
  <c r="AF246" i="26"/>
  <c r="AD246" i="26"/>
  <c r="BT244" i="26"/>
  <c r="BZ243" i="26"/>
  <c r="CB242" i="26"/>
  <c r="AJ246" i="26"/>
  <c r="AH246" i="26"/>
  <c r="CA244" i="26"/>
  <c r="BS243" i="26"/>
  <c r="CA242" i="26"/>
  <c r="BY244" i="26"/>
  <c r="AO246" i="26"/>
  <c r="AL246" i="26"/>
  <c r="BP242" i="26"/>
  <c r="BU244" i="26"/>
  <c r="CF242" i="26"/>
  <c r="AA246" i="26"/>
  <c r="AC246" i="26"/>
  <c r="AQ246" i="26"/>
  <c r="CC244" i="26"/>
  <c r="CG244" i="26"/>
  <c r="BW242" i="26"/>
  <c r="AE246" i="26"/>
  <c r="AG246" i="26"/>
  <c r="CF244" i="26"/>
  <c r="BQ244" i="26"/>
  <c r="BW243" i="26"/>
  <c r="BX242" i="26"/>
  <c r="BP244" i="26"/>
  <c r="AI246" i="26"/>
  <c r="AK246" i="26"/>
  <c r="BS244" i="26"/>
  <c r="BZ244" i="26"/>
  <c r="BQ242" i="26"/>
  <c r="BV244" i="26"/>
  <c r="AM246" i="26"/>
  <c r="AP246" i="26"/>
  <c r="AN246" i="26"/>
  <c r="CO245" i="26"/>
  <c r="BN247" i="26"/>
  <c r="W248" i="26"/>
  <c r="AR247" i="26"/>
  <c r="AS247" i="26" s="1"/>
  <c r="CR182" i="1"/>
  <c r="CG183" i="1"/>
  <c r="BQ182" i="1"/>
  <c r="BV182" i="1"/>
  <c r="CG182" i="1"/>
  <c r="BP182" i="1"/>
  <c r="CB183" i="1"/>
  <c r="BZ183" i="1"/>
  <c r="BU184" i="1"/>
  <c r="CD183" i="1"/>
  <c r="CD184" i="1"/>
  <c r="CB182" i="1"/>
  <c r="BZ182" i="1"/>
  <c r="CE182" i="1"/>
  <c r="AC186" i="1"/>
  <c r="AH186" i="1"/>
  <c r="AB186" i="1"/>
  <c r="AK186" i="1"/>
  <c r="AA186" i="1"/>
  <c r="AN186" i="1"/>
  <c r="AL186" i="1"/>
  <c r="AP186" i="1"/>
  <c r="AD186" i="1"/>
  <c r="AG186" i="1"/>
  <c r="AJ186" i="1"/>
  <c r="AQ186" i="1"/>
  <c r="AI186" i="1"/>
  <c r="AF186" i="1"/>
  <c r="Z186" i="1"/>
  <c r="AE186" i="1"/>
  <c r="AM186" i="1"/>
  <c r="AO186" i="1"/>
  <c r="BW182" i="1"/>
  <c r="BX184" i="1"/>
  <c r="BT182" i="1"/>
  <c r="BP183" i="1"/>
  <c r="BP184" i="1"/>
  <c r="BR183" i="1"/>
  <c r="BV183" i="1"/>
  <c r="BU182" i="1"/>
  <c r="CA183" i="1"/>
  <c r="CC182" i="1"/>
  <c r="BY183" i="1"/>
  <c r="CD182" i="1"/>
  <c r="CF183" i="1"/>
  <c r="BS182" i="1"/>
  <c r="CC183" i="1"/>
  <c r="CF184" i="1"/>
  <c r="BQ184" i="1"/>
  <c r="BR184" i="1"/>
  <c r="BX182" i="1"/>
  <c r="CE183" i="1"/>
  <c r="BV184" i="1"/>
  <c r="BQ183" i="1"/>
  <c r="CA184" i="1"/>
  <c r="BS184" i="1"/>
  <c r="BY184" i="1"/>
  <c r="BY182" i="1"/>
  <c r="BT184" i="1"/>
  <c r="BT183" i="1"/>
  <c r="BW183" i="1"/>
  <c r="BR182" i="1"/>
  <c r="CE184" i="1"/>
  <c r="CG184" i="1"/>
  <c r="CF182" i="1"/>
  <c r="CB184" i="1"/>
  <c r="CC184" i="1"/>
  <c r="BX183" i="1"/>
  <c r="BS183" i="1"/>
  <c r="CA182" i="1"/>
  <c r="BU183" i="1"/>
  <c r="BZ184" i="1"/>
  <c r="BW184" i="1"/>
  <c r="AR186" i="1"/>
  <c r="AS186" i="1" s="1"/>
  <c r="BN186" i="1"/>
  <c r="W187" i="1"/>
  <c r="AS185" i="1"/>
  <c r="CI185" i="1" s="1"/>
  <c r="CH185" i="1"/>
  <c r="AO187" i="1" a="1"/>
  <c r="AQ247" i="26" a="1"/>
  <c r="AJ187" i="1" a="1"/>
  <c r="AB187" i="1" a="1"/>
  <c r="AP187" i="1" a="1"/>
  <c r="AL247" i="26" a="1"/>
  <c r="AA247" i="26" a="1"/>
  <c r="AJ247" i="26" a="1"/>
  <c r="AG187" i="1" a="1"/>
  <c r="AH187" i="1" a="1"/>
  <c r="AK187" i="1" a="1"/>
  <c r="AF247" i="26" a="1"/>
  <c r="AI247" i="26" a="1"/>
  <c r="AL187" i="1" a="1"/>
  <c r="AB247" i="26" a="1"/>
  <c r="AH247" i="26" a="1"/>
  <c r="AQ187" i="1" a="1"/>
  <c r="AN187" i="1" a="1"/>
  <c r="Z187" i="1" a="1"/>
  <c r="AM247" i="26" a="1"/>
  <c r="AF187" i="1" a="1"/>
  <c r="AI187" i="1" a="1"/>
  <c r="AE187" i="1" a="1"/>
  <c r="AD187" i="1" a="1"/>
  <c r="AE247" i="26" a="1"/>
  <c r="AM187" i="1" a="1"/>
  <c r="AD247" i="26" a="1"/>
  <c r="AC187" i="1" a="1"/>
  <c r="AO247" i="26" a="1"/>
  <c r="AP247" i="26" a="1"/>
  <c r="AG247" i="26" a="1"/>
  <c r="AA187" i="1" a="1"/>
  <c r="AN247" i="26" a="1"/>
  <c r="AK247" i="26" a="1"/>
  <c r="Z247" i="26" a="1"/>
  <c r="AC247" i="26" a="1"/>
  <c r="AJ247" i="26" l="1"/>
  <c r="AD247" i="26"/>
  <c r="AM247" i="26"/>
  <c r="AN247" i="26"/>
  <c r="AH247" i="26"/>
  <c r="AQ247" i="26"/>
  <c r="AL247" i="26"/>
  <c r="AC247" i="26"/>
  <c r="AP247" i="26"/>
  <c r="AG247" i="26"/>
  <c r="AK247" i="26"/>
  <c r="AA247" i="26"/>
  <c r="AB247" i="26"/>
  <c r="AO247" i="26"/>
  <c r="AE247" i="26"/>
  <c r="AF247" i="26"/>
  <c r="Z247" i="26"/>
  <c r="AI247" i="26"/>
  <c r="CL242" i="26"/>
  <c r="CM242" i="26" s="1"/>
  <c r="AR248" i="26"/>
  <c r="W249" i="26"/>
  <c r="BN248" i="26"/>
  <c r="CL182" i="1"/>
  <c r="CM182" i="1" s="1"/>
  <c r="AB187" i="1"/>
  <c r="AP187" i="1"/>
  <c r="Z187" i="1"/>
  <c r="AA187" i="1"/>
  <c r="AD187" i="1"/>
  <c r="AH187" i="1"/>
  <c r="AO187" i="1"/>
  <c r="AI187" i="1"/>
  <c r="AE187" i="1"/>
  <c r="AL187" i="1"/>
  <c r="AQ187" i="1"/>
  <c r="AJ187" i="1"/>
  <c r="AC187" i="1"/>
  <c r="AF187" i="1"/>
  <c r="AK187" i="1"/>
  <c r="AN187" i="1"/>
  <c r="AM187" i="1"/>
  <c r="AG187" i="1"/>
  <c r="AR187" i="1"/>
  <c r="AS187" i="1" s="1"/>
  <c r="BN187" i="1"/>
  <c r="W188" i="1"/>
  <c r="CO185" i="1"/>
  <c r="AO188" i="1" a="1"/>
  <c r="AL248" i="26" a="1"/>
  <c r="AC248" i="26" a="1"/>
  <c r="AG248" i="26" a="1"/>
  <c r="AF248" i="26" a="1"/>
  <c r="AI248" i="26" a="1"/>
  <c r="AE248" i="26" a="1"/>
  <c r="Z248" i="26" a="1"/>
  <c r="AE188" i="1" a="1"/>
  <c r="AJ188" i="1" a="1"/>
  <c r="AN248" i="26" a="1"/>
  <c r="AA188" i="1" a="1"/>
  <c r="AO248" i="26" a="1"/>
  <c r="AQ248" i="26" a="1"/>
  <c r="AC188" i="1" a="1"/>
  <c r="AI188" i="1" a="1"/>
  <c r="AL188" i="1" a="1"/>
  <c r="AH248" i="26" a="1"/>
  <c r="AQ188" i="1" a="1"/>
  <c r="AG188" i="1" a="1"/>
  <c r="AD188" i="1" a="1"/>
  <c r="AM188" i="1" a="1"/>
  <c r="AK188" i="1" a="1"/>
  <c r="AJ248" i="26" a="1"/>
  <c r="AB248" i="26" a="1"/>
  <c r="AH188" i="1" a="1"/>
  <c r="Z188" i="1" a="1"/>
  <c r="AD248" i="26" a="1"/>
  <c r="AP188" i="1" a="1"/>
  <c r="AA248" i="26" a="1"/>
  <c r="AK248" i="26" a="1"/>
  <c r="AF188" i="1" a="1"/>
  <c r="AP248" i="26" a="1"/>
  <c r="AB188" i="1" a="1"/>
  <c r="AN188" i="1" a="1"/>
  <c r="AM248" i="26" a="1"/>
  <c r="BB247" i="26" l="1"/>
  <c r="BA246" i="26"/>
  <c r="BD245" i="26"/>
  <c r="AX245" i="26"/>
  <c r="BF245" i="26"/>
  <c r="CQ245" i="26"/>
  <c r="BC246" i="26"/>
  <c r="AW245" i="26"/>
  <c r="BE245" i="26"/>
  <c r="BH245" i="26"/>
  <c r="BK245" i="26"/>
  <c r="AZ246" i="26"/>
  <c r="BG246" i="26"/>
  <c r="BC245" i="26"/>
  <c r="BA247" i="26"/>
  <c r="BK247" i="26"/>
  <c r="AY246" i="26"/>
  <c r="BL246" i="26"/>
  <c r="BA245" i="26"/>
  <c r="CP245" i="26"/>
  <c r="BB246" i="26"/>
  <c r="BD246" i="26"/>
  <c r="AW246" i="26"/>
  <c r="BF246" i="26"/>
  <c r="BM246" i="26"/>
  <c r="AK248" i="26"/>
  <c r="AO248" i="26"/>
  <c r="AF248" i="26"/>
  <c r="AE248" i="26"/>
  <c r="Z248" i="26"/>
  <c r="AI248" i="26"/>
  <c r="AN248" i="26"/>
  <c r="AH248" i="26"/>
  <c r="AM248" i="26"/>
  <c r="AL248" i="26"/>
  <c r="AD248" i="26"/>
  <c r="AQ248" i="26"/>
  <c r="AC248" i="26"/>
  <c r="AP248" i="26"/>
  <c r="AB248" i="26"/>
  <c r="AA248" i="26"/>
  <c r="AJ248" i="26"/>
  <c r="AG248" i="26"/>
  <c r="AR249" i="26"/>
  <c r="AS249" i="26" s="1"/>
  <c r="BN249" i="26"/>
  <c r="W250" i="26"/>
  <c r="AY247" i="26"/>
  <c r="BH247" i="26"/>
  <c r="BM247" i="26"/>
  <c r="AX247" i="26"/>
  <c r="BD247" i="26"/>
  <c r="AV246" i="26"/>
  <c r="BE246" i="26"/>
  <c r="AW247" i="26"/>
  <c r="BJ247" i="26"/>
  <c r="CH248" i="26"/>
  <c r="AS248" i="26"/>
  <c r="CI248" i="26" s="1"/>
  <c r="BK246" i="26"/>
  <c r="BJ246" i="26"/>
  <c r="BG247" i="26"/>
  <c r="BI247" i="26"/>
  <c r="BI246" i="26"/>
  <c r="BE247" i="26"/>
  <c r="BC247" i="26"/>
  <c r="AZ247" i="26"/>
  <c r="AX246" i="26"/>
  <c r="BH246" i="26"/>
  <c r="AV247" i="26"/>
  <c r="BG245" i="26"/>
  <c r="BB245" i="26"/>
  <c r="BL245" i="26"/>
  <c r="BM245" i="26"/>
  <c r="BI245" i="26"/>
  <c r="AY245" i="26"/>
  <c r="AZ245" i="26"/>
  <c r="BJ245" i="26"/>
  <c r="AV245" i="26"/>
  <c r="BL247" i="26"/>
  <c r="BF247" i="26"/>
  <c r="BF186" i="1"/>
  <c r="BJ185" i="1"/>
  <c r="AX186" i="1"/>
  <c r="BL186" i="1"/>
  <c r="BI185" i="1"/>
  <c r="BA186" i="1"/>
  <c r="BD185" i="1"/>
  <c r="AF188" i="1"/>
  <c r="AC188" i="1"/>
  <c r="AG188" i="1"/>
  <c r="AN188" i="1"/>
  <c r="AO188" i="1"/>
  <c r="AP188" i="1"/>
  <c r="AM188" i="1"/>
  <c r="AA188" i="1"/>
  <c r="AD188" i="1"/>
  <c r="AI188" i="1"/>
  <c r="AQ188" i="1"/>
  <c r="AH188" i="1"/>
  <c r="AK188" i="1"/>
  <c r="AE188" i="1"/>
  <c r="AL188" i="1"/>
  <c r="AJ188" i="1"/>
  <c r="Z188" i="1"/>
  <c r="AB188" i="1"/>
  <c r="BB185" i="1"/>
  <c r="BJ187" i="1"/>
  <c r="BE187" i="1"/>
  <c r="BG187" i="1"/>
  <c r="AV185" i="1"/>
  <c r="BD186" i="1"/>
  <c r="BA185" i="1"/>
  <c r="AV186" i="1"/>
  <c r="BB187" i="1"/>
  <c r="BD187" i="1"/>
  <c r="AY186" i="1"/>
  <c r="BC186" i="1"/>
  <c r="BE186" i="1"/>
  <c r="AW186" i="1"/>
  <c r="AY187" i="1"/>
  <c r="AZ187" i="1"/>
  <c r="BK187" i="1"/>
  <c r="AZ186" i="1"/>
  <c r="BK186" i="1"/>
  <c r="BG186" i="1"/>
  <c r="BJ186" i="1"/>
  <c r="BF187" i="1"/>
  <c r="AW187" i="1"/>
  <c r="AW185" i="1"/>
  <c r="CQ185" i="1"/>
  <c r="BM186" i="1"/>
  <c r="BH186" i="1"/>
  <c r="BM187" i="1"/>
  <c r="AV187" i="1"/>
  <c r="BE185" i="1"/>
  <c r="BG185" i="1"/>
  <c r="BC185" i="1"/>
  <c r="AX185" i="1"/>
  <c r="BM185" i="1"/>
  <c r="AY185" i="1"/>
  <c r="BF185" i="1"/>
  <c r="AZ185" i="1"/>
  <c r="CP185" i="1"/>
  <c r="BL185" i="1"/>
  <c r="BC187" i="1"/>
  <c r="BH187" i="1"/>
  <c r="BL187" i="1"/>
  <c r="BI186" i="1"/>
  <c r="BK185" i="1"/>
  <c r="BH185" i="1"/>
  <c r="BB186" i="1"/>
  <c r="BN188" i="1"/>
  <c r="AR188" i="1"/>
  <c r="W189" i="1"/>
  <c r="BI187" i="1"/>
  <c r="BA187" i="1"/>
  <c r="AX187" i="1"/>
  <c r="BV187" i="1" a="1"/>
  <c r="CD246" i="26" a="1"/>
  <c r="AQ249" i="26" a="1"/>
  <c r="BW186" i="1" a="1"/>
  <c r="AJ249" i="26" a="1"/>
  <c r="BY245" i="26" a="1"/>
  <c r="CF246" i="26" a="1"/>
  <c r="CE245" i="26" a="1"/>
  <c r="Z189" i="1" a="1"/>
  <c r="CB187" i="1" a="1"/>
  <c r="AL249" i="26" a="1"/>
  <c r="CF186" i="1" a="1"/>
  <c r="CA187" i="1" a="1"/>
  <c r="AH249" i="26" a="1"/>
  <c r="AC189" i="1" a="1"/>
  <c r="AO189" i="1" a="1"/>
  <c r="AA249" i="26" a="1"/>
  <c r="AK189" i="1" a="1"/>
  <c r="BT185" i="1" a="1"/>
  <c r="BP247" i="26" a="1"/>
  <c r="BY186" i="1" a="1"/>
  <c r="BX247" i="26" a="1"/>
  <c r="CC247" i="26" a="1"/>
  <c r="BP245" i="26" a="1"/>
  <c r="AK249" i="26" a="1"/>
  <c r="AF189" i="1" a="1"/>
  <c r="AN249" i="26" a="1"/>
  <c r="BT246" i="26" a="1"/>
  <c r="CE247" i="26" a="1"/>
  <c r="CB245" i="26" a="1"/>
  <c r="CA186" i="1" a="1"/>
  <c r="AN189" i="1" a="1"/>
  <c r="CA245" i="26" a="1"/>
  <c r="BY187" i="1" a="1"/>
  <c r="AM249" i="26" a="1"/>
  <c r="AH189" i="1" a="1"/>
  <c r="CD185" i="1" a="1"/>
  <c r="AI189" i="1" a="1"/>
  <c r="BR186" i="1" a="1"/>
  <c r="CG245" i="26" a="1"/>
  <c r="CE187" i="1" a="1"/>
  <c r="CB247" i="26" a="1"/>
  <c r="CD187" i="1" a="1"/>
  <c r="CG186" i="1" a="1"/>
  <c r="BY246" i="26" a="1"/>
  <c r="CB246" i="26" a="1"/>
  <c r="CG187" i="1" a="1"/>
  <c r="AC249" i="26" a="1"/>
  <c r="BP187" i="1" a="1"/>
  <c r="BQ245" i="26" a="1"/>
  <c r="BS245" i="26" a="1"/>
  <c r="CC186" i="1" a="1"/>
  <c r="CB186" i="1" a="1"/>
  <c r="CD186" i="1" a="1"/>
  <c r="BR187" i="1" a="1"/>
  <c r="AG249" i="26" a="1"/>
  <c r="BU186" i="1" a="1"/>
  <c r="BX187" i="1" a="1"/>
  <c r="BZ186" i="1" a="1"/>
  <c r="CA246" i="26" a="1"/>
  <c r="BS246" i="26" a="1"/>
  <c r="BV246" i="26" a="1"/>
  <c r="CC185" i="1" a="1"/>
  <c r="CF185" i="1" a="1"/>
  <c r="BV247" i="26" a="1"/>
  <c r="CF187" i="1" a="1"/>
  <c r="BX245" i="26" a="1"/>
  <c r="BS185" i="1" a="1"/>
  <c r="AI249" i="26" a="1"/>
  <c r="AA189" i="1" a="1"/>
  <c r="AG189" i="1" a="1"/>
  <c r="CE186" i="1" a="1"/>
  <c r="AF249" i="26" a="1"/>
  <c r="AL189" i="1" a="1"/>
  <c r="BU246" i="26" a="1"/>
  <c r="BV185" i="1" a="1"/>
  <c r="BQ186" i="1" a="1"/>
  <c r="AJ189" i="1" a="1"/>
  <c r="AQ189" i="1" a="1"/>
  <c r="BT186" i="1" a="1"/>
  <c r="CC245" i="26" a="1"/>
  <c r="CB185" i="1" a="1"/>
  <c r="BR246" i="26" a="1"/>
  <c r="CA247" i="26" a="1"/>
  <c r="BP246" i="26" a="1"/>
  <c r="CE246" i="26" a="1"/>
  <c r="CG246" i="26" a="1"/>
  <c r="AD189" i="1" a="1"/>
  <c r="BR185" i="1" a="1"/>
  <c r="CD245" i="26" a="1"/>
  <c r="BR247" i="26" a="1"/>
  <c r="BT247" i="26" a="1"/>
  <c r="CG247" i="26" a="1"/>
  <c r="CE185" i="1" a="1"/>
  <c r="BP186" i="1" a="1"/>
  <c r="AO249" i="26" a="1"/>
  <c r="AP189" i="1" a="1"/>
  <c r="BY185" i="1" a="1"/>
  <c r="AP249" i="26" a="1"/>
  <c r="AB189" i="1" a="1"/>
  <c r="BS186" i="1" a="1"/>
  <c r="CG185" i="1" a="1"/>
  <c r="Z249" i="26" a="1"/>
  <c r="AE249" i="26" a="1"/>
  <c r="AB249" i="26" a="1"/>
  <c r="BT245" i="26" a="1"/>
  <c r="BP185" i="1" a="1"/>
  <c r="AE189" i="1" a="1"/>
  <c r="AD249" i="26" a="1"/>
  <c r="BR245" i="26" a="1"/>
  <c r="AM189" i="1" a="1"/>
  <c r="BU245" i="26" a="1"/>
  <c r="BZ246" i="26" a="1"/>
  <c r="BZ245" i="26" a="1"/>
  <c r="CF245" i="26" a="1"/>
  <c r="CC187" i="1" a="1"/>
  <c r="BW245" i="26" a="1"/>
  <c r="CC246" i="26" a="1"/>
  <c r="BX186" i="1" a="1"/>
  <c r="BQ246" i="26" a="1"/>
  <c r="BU185" i="1" a="1"/>
  <c r="BU187" i="1" a="1"/>
  <c r="BX185" i="1" a="1"/>
  <c r="BV186" i="1" a="1"/>
  <c r="BY247" i="26" a="1"/>
  <c r="BW187" i="1" a="1"/>
  <c r="BV245" i="26" a="1"/>
  <c r="BW246" i="26" a="1"/>
  <c r="BS247" i="26" a="1"/>
  <c r="BS187" i="1" a="1"/>
  <c r="BZ185" i="1" a="1"/>
  <c r="BX246" i="26" a="1"/>
  <c r="CF247" i="26" a="1"/>
  <c r="BZ187" i="1" a="1"/>
  <c r="CD247" i="26" a="1"/>
  <c r="CA185" i="1" a="1"/>
  <c r="BQ247" i="26" a="1"/>
  <c r="BU247" i="26" a="1"/>
  <c r="BZ247" i="26" a="1"/>
  <c r="BQ187" i="1" a="1"/>
  <c r="BW247" i="26" a="1"/>
  <c r="BT187" i="1" a="1"/>
  <c r="BQ185" i="1" a="1"/>
  <c r="BW185" i="1" a="1"/>
  <c r="BU246" i="26" l="1"/>
  <c r="BV247" i="26"/>
  <c r="BX245" i="26"/>
  <c r="BW246" i="26"/>
  <c r="BZ245" i="26"/>
  <c r="BR245" i="26"/>
  <c r="CR245" i="26"/>
  <c r="CA246" i="26"/>
  <c r="BT246" i="26"/>
  <c r="CE245" i="26"/>
  <c r="CB245" i="26"/>
  <c r="BY245" i="26"/>
  <c r="BQ245" i="26"/>
  <c r="BV246" i="26"/>
  <c r="BU245" i="26"/>
  <c r="CF246" i="26"/>
  <c r="BS246" i="26"/>
  <c r="CE247" i="26"/>
  <c r="BQ246" i="26"/>
  <c r="BU247" i="26"/>
  <c r="BX246" i="26"/>
  <c r="BW245" i="26"/>
  <c r="CG246" i="26"/>
  <c r="BZ246" i="26"/>
  <c r="BP245" i="26"/>
  <c r="CA245" i="26"/>
  <c r="CC247" i="26"/>
  <c r="CD247" i="26"/>
  <c r="CB247" i="26"/>
  <c r="AD249" i="26"/>
  <c r="AQ249" i="26"/>
  <c r="CD245" i="26"/>
  <c r="BP247" i="26"/>
  <c r="CA247" i="26"/>
  <c r="BQ247" i="26"/>
  <c r="BS247" i="26"/>
  <c r="AH249" i="26"/>
  <c r="BT245" i="26"/>
  <c r="CB246" i="26"/>
  <c r="CD246" i="26"/>
  <c r="BY246" i="26"/>
  <c r="AL249" i="26"/>
  <c r="AB249" i="26"/>
  <c r="BS245" i="26"/>
  <c r="BR246" i="26"/>
  <c r="CE246" i="26"/>
  <c r="BP246" i="26"/>
  <c r="AC249" i="26"/>
  <c r="AP249" i="26"/>
  <c r="AF249" i="26"/>
  <c r="CC245" i="26"/>
  <c r="BT247" i="26"/>
  <c r="BX247" i="26"/>
  <c r="AG249" i="26"/>
  <c r="AA249" i="26"/>
  <c r="AJ249" i="26"/>
  <c r="CG245" i="26"/>
  <c r="BW247" i="26"/>
  <c r="BR247" i="26"/>
  <c r="AK249" i="26"/>
  <c r="AE249" i="26"/>
  <c r="AN249" i="26"/>
  <c r="BZ247" i="26"/>
  <c r="CF245" i="26"/>
  <c r="BY247" i="26"/>
  <c r="AO249" i="26"/>
  <c r="AI249" i="26"/>
  <c r="CF247" i="26"/>
  <c r="BV245" i="26"/>
  <c r="CC246" i="26"/>
  <c r="CG247" i="26"/>
  <c r="Z249" i="26"/>
  <c r="AM249" i="26"/>
  <c r="AR250" i="26"/>
  <c r="AS250" i="26" s="1"/>
  <c r="BN250" i="26"/>
  <c r="W251" i="26"/>
  <c r="CO248" i="26"/>
  <c r="BZ186" i="1"/>
  <c r="CD185" i="1"/>
  <c r="BR186" i="1"/>
  <c r="CF186" i="1"/>
  <c r="BU186" i="1"/>
  <c r="CC185" i="1"/>
  <c r="BX185" i="1"/>
  <c r="CF185" i="1"/>
  <c r="CA185" i="1"/>
  <c r="BQ187" i="1"/>
  <c r="BS187" i="1"/>
  <c r="BU185" i="1"/>
  <c r="BY185" i="1"/>
  <c r="BZ187" i="1"/>
  <c r="BQ186" i="1"/>
  <c r="BX186" i="1"/>
  <c r="BT185" i="1"/>
  <c r="BP187" i="1"/>
  <c r="CD186" i="1"/>
  <c r="BY186" i="1"/>
  <c r="BP185" i="1"/>
  <c r="BV186" i="1"/>
  <c r="BR187" i="1"/>
  <c r="CE185" i="1"/>
  <c r="BZ185" i="1"/>
  <c r="CG187" i="1"/>
  <c r="CA186" i="1"/>
  <c r="BW186" i="1"/>
  <c r="CA187" i="1"/>
  <c r="BU187" i="1"/>
  <c r="CC186" i="1"/>
  <c r="BS185" i="1"/>
  <c r="CB186" i="1"/>
  <c r="CE186" i="1"/>
  <c r="BS186" i="1"/>
  <c r="BY187" i="1"/>
  <c r="CC187" i="1"/>
  <c r="CF187" i="1"/>
  <c r="CG185" i="1"/>
  <c r="CG186" i="1"/>
  <c r="BT186" i="1"/>
  <c r="BX187" i="1"/>
  <c r="CD187" i="1"/>
  <c r="CE187" i="1"/>
  <c r="BV187" i="1"/>
  <c r="BV185" i="1"/>
  <c r="CB185" i="1"/>
  <c r="Z189" i="1"/>
  <c r="AP189" i="1"/>
  <c r="AC189" i="1"/>
  <c r="AF189" i="1"/>
  <c r="AL189" i="1"/>
  <c r="AJ189" i="1"/>
  <c r="AK189" i="1"/>
  <c r="AA189" i="1"/>
  <c r="AQ189" i="1"/>
  <c r="AE189" i="1"/>
  <c r="AG189" i="1"/>
  <c r="AM189" i="1"/>
  <c r="AB189" i="1"/>
  <c r="AO189" i="1"/>
  <c r="AH189" i="1"/>
  <c r="AN189" i="1"/>
  <c r="AI189" i="1"/>
  <c r="AD189" i="1"/>
  <c r="CB187" i="1"/>
  <c r="BR185" i="1"/>
  <c r="BW187" i="1"/>
  <c r="BW185" i="1"/>
  <c r="BQ185" i="1"/>
  <c r="BT187" i="1"/>
  <c r="BP186" i="1"/>
  <c r="CR185" i="1"/>
  <c r="BN189" i="1"/>
  <c r="AR189" i="1"/>
  <c r="AS189" i="1" s="1"/>
  <c r="W190" i="1"/>
  <c r="AS188" i="1"/>
  <c r="CI188" i="1" s="1"/>
  <c r="CH188" i="1"/>
  <c r="AO190" i="1" a="1"/>
  <c r="Z190" i="1" a="1"/>
  <c r="Z250" i="26" a="1"/>
  <c r="AD250" i="26" a="1"/>
  <c r="AF190" i="1" a="1"/>
  <c r="AD190" i="1" a="1"/>
  <c r="AM250" i="26" a="1"/>
  <c r="AC190" i="1" a="1"/>
  <c r="AN190" i="1" a="1"/>
  <c r="AF250" i="26" a="1"/>
  <c r="AL250" i="26" a="1"/>
  <c r="AB250" i="26" a="1"/>
  <c r="AQ250" i="26" a="1"/>
  <c r="AL190" i="1" a="1"/>
  <c r="AP250" i="26" a="1"/>
  <c r="AK190" i="1" a="1"/>
  <c r="AI190" i="1" a="1"/>
  <c r="AN250" i="26" a="1"/>
  <c r="AC250" i="26" a="1"/>
  <c r="AI250" i="26" a="1"/>
  <c r="AP190" i="1" a="1"/>
  <c r="AA250" i="26" a="1"/>
  <c r="AH250" i="26" a="1"/>
  <c r="AA190" i="1" a="1"/>
  <c r="AH190" i="1" a="1"/>
  <c r="AE250" i="26" a="1"/>
  <c r="AJ190" i="1" a="1"/>
  <c r="AE190" i="1" a="1"/>
  <c r="AM190" i="1" a="1"/>
  <c r="AJ250" i="26" a="1"/>
  <c r="AQ190" i="1" a="1"/>
  <c r="AB190" i="1" a="1"/>
  <c r="AG250" i="26" a="1"/>
  <c r="AG190" i="1" a="1"/>
  <c r="AK250" i="26" a="1"/>
  <c r="AO250" i="26" a="1"/>
  <c r="AG250" i="26" l="1"/>
  <c r="AP250" i="26"/>
  <c r="AF250" i="26"/>
  <c r="AO250" i="26"/>
  <c r="AE250" i="26"/>
  <c r="AN250" i="26"/>
  <c r="AJ250" i="26"/>
  <c r="AI250" i="26"/>
  <c r="Z250" i="26"/>
  <c r="AM250" i="26"/>
  <c r="AK250" i="26"/>
  <c r="AD250" i="26"/>
  <c r="AQ250" i="26"/>
  <c r="AH250" i="26"/>
  <c r="AA250" i="26"/>
  <c r="AC250" i="26"/>
  <c r="AL250" i="26"/>
  <c r="AB250" i="26"/>
  <c r="BN251" i="26"/>
  <c r="W252" i="26"/>
  <c r="AR251" i="26"/>
  <c r="CL245" i="26"/>
  <c r="CM245" i="26" s="1"/>
  <c r="AQ190" i="1"/>
  <c r="AM190" i="1"/>
  <c r="AB190" i="1"/>
  <c r="AF190" i="1"/>
  <c r="AA190" i="1"/>
  <c r="AO190" i="1"/>
  <c r="AE190" i="1"/>
  <c r="AP190" i="1"/>
  <c r="AJ190" i="1"/>
  <c r="AI190" i="1"/>
  <c r="Z190" i="1"/>
  <c r="AK190" i="1"/>
  <c r="AD190" i="1"/>
  <c r="AL190" i="1"/>
  <c r="AG190" i="1"/>
  <c r="AN190" i="1"/>
  <c r="AH190" i="1"/>
  <c r="AC190" i="1"/>
  <c r="CL185" i="1"/>
  <c r="CM185" i="1" s="1"/>
  <c r="BN190" i="1"/>
  <c r="AR190" i="1"/>
  <c r="AS190" i="1" s="1"/>
  <c r="W191" i="1"/>
  <c r="CO188" i="1"/>
  <c r="AC191" i="1" a="1"/>
  <c r="AM251" i="26" a="1"/>
  <c r="AE251" i="26" a="1"/>
  <c r="AD251" i="26" a="1"/>
  <c r="AA251" i="26" a="1"/>
  <c r="AB191" i="1" a="1"/>
  <c r="AG251" i="26" a="1"/>
  <c r="AD191" i="1" a="1"/>
  <c r="AQ251" i="26" a="1"/>
  <c r="Z251" i="26" a="1"/>
  <c r="AQ191" i="1" a="1"/>
  <c r="AI191" i="1" a="1"/>
  <c r="AB251" i="26" a="1"/>
  <c r="AJ191" i="1" a="1"/>
  <c r="AH191" i="1" a="1"/>
  <c r="AF251" i="26" a="1"/>
  <c r="AK191" i="1" a="1"/>
  <c r="AH251" i="26" a="1"/>
  <c r="Z191" i="1" a="1"/>
  <c r="AP251" i="26" a="1"/>
  <c r="AO191" i="1" a="1"/>
  <c r="AE191" i="1" a="1"/>
  <c r="AG191" i="1" a="1"/>
  <c r="AL191" i="1" a="1"/>
  <c r="AA191" i="1" a="1"/>
  <c r="AO251" i="26" a="1"/>
  <c r="AJ251" i="26" a="1"/>
  <c r="AK251" i="26" a="1"/>
  <c r="AF191" i="1" a="1"/>
  <c r="AL251" i="26" a="1"/>
  <c r="AN191" i="1" a="1"/>
  <c r="AC251" i="26" a="1"/>
  <c r="AM191" i="1" a="1"/>
  <c r="AN251" i="26" a="1"/>
  <c r="AI251" i="26" a="1"/>
  <c r="AP191" i="1" a="1"/>
  <c r="BG249" i="26" l="1"/>
  <c r="BK249" i="26"/>
  <c r="BA248" i="26"/>
  <c r="AZ249" i="26"/>
  <c r="CQ248" i="26"/>
  <c r="BI248" i="26"/>
  <c r="BE248" i="26"/>
  <c r="BK248" i="26"/>
  <c r="BC249" i="26"/>
  <c r="AY250" i="26"/>
  <c r="BF248" i="26"/>
  <c r="BD249" i="26"/>
  <c r="BJ249" i="26"/>
  <c r="AW250" i="26"/>
  <c r="AV248" i="26"/>
  <c r="BL249" i="26"/>
  <c r="BC248" i="26"/>
  <c r="BA249" i="26"/>
  <c r="BG248" i="26"/>
  <c r="BI249" i="26"/>
  <c r="BE249" i="26"/>
  <c r="BF249" i="26"/>
  <c r="BH249" i="26"/>
  <c r="AZ248" i="26"/>
  <c r="BL248" i="26"/>
  <c r="BB249" i="26"/>
  <c r="BM248" i="26"/>
  <c r="AG251" i="26"/>
  <c r="AP251" i="26"/>
  <c r="AK251" i="26"/>
  <c r="AA251" i="26"/>
  <c r="AB251" i="26"/>
  <c r="AO251" i="26"/>
  <c r="AE251" i="26"/>
  <c r="AF251" i="26"/>
  <c r="AI251" i="26"/>
  <c r="AJ251" i="26"/>
  <c r="Z251" i="26"/>
  <c r="AM251" i="26"/>
  <c r="AN251" i="26"/>
  <c r="AD251" i="26"/>
  <c r="AH251" i="26"/>
  <c r="AQ251" i="26"/>
  <c r="AC251" i="26"/>
  <c r="AL251" i="26"/>
  <c r="BE250" i="26"/>
  <c r="BF250" i="26"/>
  <c r="AV249" i="26"/>
  <c r="BD250" i="26"/>
  <c r="BJ250" i="26"/>
  <c r="BN252" i="26"/>
  <c r="W253" i="26"/>
  <c r="AR252" i="26"/>
  <c r="AS252" i="26" s="1"/>
  <c r="BJ248" i="26"/>
  <c r="BM250" i="26"/>
  <c r="BA250" i="26"/>
  <c r="BD248" i="26"/>
  <c r="AY248" i="26"/>
  <c r="AZ250" i="26"/>
  <c r="BK250" i="26"/>
  <c r="BG250" i="26"/>
  <c r="BB250" i="26"/>
  <c r="AW249" i="26"/>
  <c r="BB248" i="26"/>
  <c r="CH251" i="26"/>
  <c r="AS251" i="26"/>
  <c r="CI251" i="26" s="1"/>
  <c r="BM249" i="26"/>
  <c r="AX250" i="26"/>
  <c r="BI250" i="26"/>
  <c r="BL250" i="26"/>
  <c r="AX249" i="26"/>
  <c r="BH248" i="26"/>
  <c r="AW248" i="26"/>
  <c r="AY249" i="26"/>
  <c r="BH250" i="26"/>
  <c r="AV250" i="26"/>
  <c r="AX248" i="26"/>
  <c r="CP248" i="26"/>
  <c r="BC250" i="26"/>
  <c r="BC188" i="1"/>
  <c r="BL188" i="1"/>
  <c r="BH189" i="1"/>
  <c r="AY188" i="1"/>
  <c r="AV189" i="1"/>
  <c r="AW188" i="1"/>
  <c r="BM189" i="1"/>
  <c r="BB188" i="1"/>
  <c r="BA189" i="1"/>
  <c r="BC189" i="1"/>
  <c r="AY189" i="1"/>
  <c r="AV188" i="1"/>
  <c r="AZ188" i="1"/>
  <c r="BA188" i="1"/>
  <c r="BI189" i="1"/>
  <c r="BJ188" i="1"/>
  <c r="BD189" i="1"/>
  <c r="BF189" i="1"/>
  <c r="BE189" i="1"/>
  <c r="AX188" i="1"/>
  <c r="BG189" i="1"/>
  <c r="BG188" i="1"/>
  <c r="BL189" i="1"/>
  <c r="BK189" i="1"/>
  <c r="BE188" i="1"/>
  <c r="AP191" i="1"/>
  <c r="AI191" i="1"/>
  <c r="AH191" i="1"/>
  <c r="AB191" i="1"/>
  <c r="AD191" i="1"/>
  <c r="AJ191" i="1"/>
  <c r="AN191" i="1"/>
  <c r="AO191" i="1"/>
  <c r="AG191" i="1"/>
  <c r="AF191" i="1"/>
  <c r="AM191" i="1"/>
  <c r="AL191" i="1"/>
  <c r="AE191" i="1"/>
  <c r="AA191" i="1"/>
  <c r="Z191" i="1"/>
  <c r="AK191" i="1"/>
  <c r="AC191" i="1"/>
  <c r="AQ191" i="1"/>
  <c r="BJ190" i="1"/>
  <c r="BL190" i="1"/>
  <c r="BC190" i="1"/>
  <c r="BA190" i="1"/>
  <c r="BH190" i="1"/>
  <c r="BK190" i="1"/>
  <c r="BN191" i="1"/>
  <c r="AR191" i="1"/>
  <c r="W192" i="1"/>
  <c r="AX189" i="1"/>
  <c r="AZ190" i="1"/>
  <c r="AW190" i="1"/>
  <c r="BK188" i="1"/>
  <c r="BJ189" i="1"/>
  <c r="BG190" i="1"/>
  <c r="BB190" i="1"/>
  <c r="BF188" i="1"/>
  <c r="AW189" i="1"/>
  <c r="AV190" i="1"/>
  <c r="CQ188" i="1"/>
  <c r="BH188" i="1"/>
  <c r="BM188" i="1"/>
  <c r="BI188" i="1"/>
  <c r="AX190" i="1"/>
  <c r="BD188" i="1"/>
  <c r="AY190" i="1"/>
  <c r="BE190" i="1"/>
  <c r="BI190" i="1"/>
  <c r="AZ189" i="1"/>
  <c r="CP188" i="1"/>
  <c r="BB189" i="1"/>
  <c r="BD190" i="1"/>
  <c r="BF190" i="1"/>
  <c r="BM190" i="1"/>
  <c r="AQ252" i="26" a="1"/>
  <c r="CA249" i="26" a="1"/>
  <c r="BU188" i="1" a="1"/>
  <c r="AA252" i="26" a="1"/>
  <c r="AJ192" i="1" a="1"/>
  <c r="CD250" i="26" a="1"/>
  <c r="AM192" i="1" a="1"/>
  <c r="BW248" i="26" a="1"/>
  <c r="CG248" i="26" a="1"/>
  <c r="AF252" i="26" a="1"/>
  <c r="BX248" i="26" a="1"/>
  <c r="CA190" i="1" a="1"/>
  <c r="CF249" i="26" a="1"/>
  <c r="BR250" i="26" a="1"/>
  <c r="BP249" i="26" a="1"/>
  <c r="BU189" i="1" a="1"/>
  <c r="CE190" i="1" a="1"/>
  <c r="CE248" i="26" a="1"/>
  <c r="Z192" i="1" a="1"/>
  <c r="AD252" i="26" a="1"/>
  <c r="BV248" i="26" a="1"/>
  <c r="BZ250" i="26" a="1"/>
  <c r="CG190" i="1" a="1"/>
  <c r="BQ248" i="26" a="1"/>
  <c r="BU248" i="26" a="1"/>
  <c r="BR190" i="1" a="1"/>
  <c r="BT190" i="1" a="1"/>
  <c r="AP252" i="26" a="1"/>
  <c r="BX190" i="1" a="1"/>
  <c r="AI252" i="26" a="1"/>
  <c r="AQ192" i="1" a="1"/>
  <c r="CA189" i="1" a="1"/>
  <c r="AL252" i="26" a="1"/>
  <c r="BP250" i="26" a="1"/>
  <c r="CA248" i="26" a="1"/>
  <c r="AG252" i="26" a="1"/>
  <c r="BU250" i="26" a="1"/>
  <c r="BY188" i="1" a="1"/>
  <c r="AA192" i="1" a="1"/>
  <c r="BU249" i="26" a="1"/>
  <c r="AC252" i="26" a="1"/>
  <c r="BQ250" i="26" a="1"/>
  <c r="BU190" i="1" a="1"/>
  <c r="AK192" i="1" a="1"/>
  <c r="BR189" i="1" a="1"/>
  <c r="BR188" i="1" a="1"/>
  <c r="BW189" i="1" a="1"/>
  <c r="CD190" i="1" a="1"/>
  <c r="BY189" i="1" a="1"/>
  <c r="AO252" i="26" a="1"/>
  <c r="BX250" i="26" a="1"/>
  <c r="BT249" i="26" a="1"/>
  <c r="BP189" i="1" a="1"/>
  <c r="AC192" i="1" a="1"/>
  <c r="BX249" i="26" a="1"/>
  <c r="BQ188" i="1" a="1"/>
  <c r="BT248" i="26" a="1"/>
  <c r="CA250" i="26" a="1"/>
  <c r="CE249" i="26" a="1"/>
  <c r="BZ190" i="1" a="1"/>
  <c r="CE250" i="26" a="1"/>
  <c r="CA188" i="1" a="1"/>
  <c r="AG192" i="1" a="1"/>
  <c r="AB252" i="26" a="1"/>
  <c r="CC250" i="26" a="1"/>
  <c r="BY190" i="1" a="1"/>
  <c r="BQ189" i="1" a="1"/>
  <c r="BS188" i="1" a="1"/>
  <c r="AN252" i="26" a="1"/>
  <c r="CG188" i="1" a="1"/>
  <c r="AD192" i="1" a="1"/>
  <c r="BP190" i="1" a="1"/>
  <c r="AP192" i="1" a="1"/>
  <c r="BX189" i="1" a="1"/>
  <c r="BY249" i="26" a="1"/>
  <c r="CF190" i="1" a="1"/>
  <c r="AB192" i="1" a="1"/>
  <c r="AI192" i="1" a="1"/>
  <c r="CF250" i="26" a="1"/>
  <c r="BW249" i="26" a="1"/>
  <c r="CD249" i="26" a="1"/>
  <c r="BZ248" i="26" a="1"/>
  <c r="AH192" i="1" a="1"/>
  <c r="BS190" i="1" a="1"/>
  <c r="BV189" i="1" a="1"/>
  <c r="BS248" i="26" a="1"/>
  <c r="AE252" i="26" a="1"/>
  <c r="AL192" i="1" a="1"/>
  <c r="BS189" i="1" a="1"/>
  <c r="BT250" i="26" a="1"/>
  <c r="BR248" i="26" a="1"/>
  <c r="CB189" i="1" a="1"/>
  <c r="BW190" i="1" a="1"/>
  <c r="CF188" i="1" a="1"/>
  <c r="AO192" i="1" a="1"/>
  <c r="BV190" i="1" a="1"/>
  <c r="AN192" i="1" a="1"/>
  <c r="AE192" i="1" a="1"/>
  <c r="AK252" i="26" a="1"/>
  <c r="AH252" i="26" a="1"/>
  <c r="BX188" i="1" a="1"/>
  <c r="AM252" i="26" a="1"/>
  <c r="BV249" i="26" a="1"/>
  <c r="CC249" i="26" a="1"/>
  <c r="AJ252" i="26" a="1"/>
  <c r="BZ188" i="1" a="1"/>
  <c r="CG249" i="26" a="1"/>
  <c r="BP188" i="1" a="1"/>
  <c r="CC188" i="1" a="1"/>
  <c r="BS250" i="26" a="1"/>
  <c r="Z252" i="26" a="1"/>
  <c r="CF248" i="26" a="1"/>
  <c r="BZ189" i="1" a="1"/>
  <c r="BW188" i="1" a="1"/>
  <c r="BT188" i="1" a="1"/>
  <c r="CB250" i="26" a="1"/>
  <c r="BV250" i="26" a="1"/>
  <c r="CD189" i="1" a="1"/>
  <c r="AF192" i="1" a="1"/>
  <c r="BS249" i="26" a="1"/>
  <c r="CB248" i="26" a="1"/>
  <c r="BY250" i="26" a="1"/>
  <c r="CC189" i="1" a="1"/>
  <c r="CB249" i="26" a="1"/>
  <c r="CB188" i="1" a="1"/>
  <c r="CC248" i="26" a="1"/>
  <c r="BY248" i="26" a="1"/>
  <c r="BP248" i="26" a="1"/>
  <c r="CG250" i="26" a="1"/>
  <c r="BW250" i="26" a="1"/>
  <c r="CD188" i="1" a="1"/>
  <c r="CC190" i="1" a="1"/>
  <c r="BZ249" i="26" a="1"/>
  <c r="CG189" i="1" a="1"/>
  <c r="BQ249" i="26" a="1"/>
  <c r="CE189" i="1" a="1"/>
  <c r="CD248" i="26" a="1"/>
  <c r="BQ190" i="1" a="1"/>
  <c r="BR249" i="26" a="1"/>
  <c r="CE188" i="1" a="1"/>
  <c r="CF189" i="1" a="1"/>
  <c r="BV188" i="1" a="1"/>
  <c r="CB190" i="1" a="1"/>
  <c r="BT189" i="1" a="1"/>
  <c r="CR248" i="26" l="1"/>
  <c r="CA249" i="26"/>
  <c r="CC248" i="26"/>
  <c r="BT249" i="26"/>
  <c r="BU248" i="26"/>
  <c r="CE249" i="26"/>
  <c r="BY248" i="26"/>
  <c r="CF249" i="26"/>
  <c r="CB249" i="26"/>
  <c r="BP248" i="26"/>
  <c r="BT248" i="26"/>
  <c r="BZ249" i="26"/>
  <c r="BQ250" i="26"/>
  <c r="BY249" i="26"/>
  <c r="CD249" i="26"/>
  <c r="CC249" i="26"/>
  <c r="BX249" i="26"/>
  <c r="CG248" i="26"/>
  <c r="CA248" i="26"/>
  <c r="BZ248" i="26"/>
  <c r="BV249" i="26"/>
  <c r="BU249" i="26"/>
  <c r="BS250" i="26"/>
  <c r="CF248" i="26"/>
  <c r="BW248" i="26"/>
  <c r="BW249" i="26"/>
  <c r="CE248" i="26"/>
  <c r="BP250" i="26"/>
  <c r="BR250" i="26"/>
  <c r="BV250" i="26"/>
  <c r="CD248" i="26"/>
  <c r="AK252" i="26"/>
  <c r="AA252" i="26"/>
  <c r="BP249" i="26"/>
  <c r="CG249" i="26"/>
  <c r="BZ250" i="26"/>
  <c r="BS249" i="26"/>
  <c r="CE250" i="26"/>
  <c r="AF252" i="26"/>
  <c r="AI252" i="26"/>
  <c r="CB250" i="26"/>
  <c r="AB252" i="26"/>
  <c r="BQ248" i="26"/>
  <c r="BT250" i="26"/>
  <c r="AJ252" i="26"/>
  <c r="Z252" i="26"/>
  <c r="AM252" i="26"/>
  <c r="BY250" i="26"/>
  <c r="CB248" i="26"/>
  <c r="BS248" i="26"/>
  <c r="AN252" i="26"/>
  <c r="AD252" i="26"/>
  <c r="AQ252" i="26"/>
  <c r="CA250" i="26"/>
  <c r="AO252" i="26"/>
  <c r="AE252" i="26"/>
  <c r="BW250" i="26"/>
  <c r="BR249" i="26"/>
  <c r="BX248" i="26"/>
  <c r="AH252" i="26"/>
  <c r="CF250" i="26"/>
  <c r="BV248" i="26"/>
  <c r="BU250" i="26"/>
  <c r="AC252" i="26"/>
  <c r="AL252" i="26"/>
  <c r="CD250" i="26"/>
  <c r="BR248" i="26"/>
  <c r="CC250" i="26"/>
  <c r="BQ249" i="26"/>
  <c r="CG250" i="26"/>
  <c r="AG252" i="26"/>
  <c r="AP252" i="26"/>
  <c r="BX250" i="26"/>
  <c r="W254" i="26"/>
  <c r="AR253" i="26"/>
  <c r="AS253" i="26" s="1"/>
  <c r="BN253" i="26"/>
  <c r="CO251" i="26"/>
  <c r="CF188" i="1"/>
  <c r="BW188" i="1"/>
  <c r="CB189" i="1"/>
  <c r="BS188" i="1"/>
  <c r="BP189" i="1"/>
  <c r="BV188" i="1"/>
  <c r="CG189" i="1"/>
  <c r="BQ188" i="1"/>
  <c r="CR188" i="1"/>
  <c r="BP188" i="1"/>
  <c r="BS189" i="1"/>
  <c r="BW189" i="1"/>
  <c r="BU189" i="1"/>
  <c r="BY189" i="1"/>
  <c r="BZ189" i="1"/>
  <c r="BR188" i="1"/>
  <c r="BY188" i="1"/>
  <c r="BX189" i="1"/>
  <c r="CE189" i="1"/>
  <c r="CD188" i="1"/>
  <c r="CF189" i="1"/>
  <c r="CC189" i="1"/>
  <c r="CA188" i="1"/>
  <c r="BU188" i="1"/>
  <c r="CA189" i="1"/>
  <c r="BT188" i="1"/>
  <c r="CE188" i="1"/>
  <c r="CB190" i="1"/>
  <c r="BT189" i="1"/>
  <c r="BQ190" i="1"/>
  <c r="BU190" i="1"/>
  <c r="BP190" i="1"/>
  <c r="BT190" i="1"/>
  <c r="BW190" i="1"/>
  <c r="BQ189" i="1"/>
  <c r="BR189" i="1"/>
  <c r="CF190" i="1"/>
  <c r="CG190" i="1"/>
  <c r="BZ190" i="1"/>
  <c r="BZ188" i="1"/>
  <c r="AO192" i="1"/>
  <c r="AD192" i="1"/>
  <c r="AB192" i="1"/>
  <c r="AF192" i="1"/>
  <c r="AL192" i="1"/>
  <c r="AP192" i="1"/>
  <c r="AK192" i="1"/>
  <c r="AE192" i="1"/>
  <c r="AJ192" i="1"/>
  <c r="AC192" i="1"/>
  <c r="Z192" i="1"/>
  <c r="AH192" i="1"/>
  <c r="AA192" i="1"/>
  <c r="AG192" i="1"/>
  <c r="AN192" i="1"/>
  <c r="AM192" i="1"/>
  <c r="AI192" i="1"/>
  <c r="AQ192" i="1"/>
  <c r="CD190" i="1"/>
  <c r="CC190" i="1"/>
  <c r="BS190" i="1"/>
  <c r="BX190" i="1"/>
  <c r="BR190" i="1"/>
  <c r="BV190" i="1"/>
  <c r="BY190" i="1"/>
  <c r="BX188" i="1"/>
  <c r="BV189" i="1"/>
  <c r="CC188" i="1"/>
  <c r="CA190" i="1"/>
  <c r="CB188" i="1"/>
  <c r="CG188" i="1"/>
  <c r="CD189" i="1"/>
  <c r="CE190" i="1"/>
  <c r="BN192" i="1"/>
  <c r="AR192" i="1"/>
  <c r="AS192" i="1" s="1"/>
  <c r="W193" i="1"/>
  <c r="AS191" i="1"/>
  <c r="CI191" i="1" s="1"/>
  <c r="CH191" i="1"/>
  <c r="AD253" i="26" a="1"/>
  <c r="AD193" i="1" a="1"/>
  <c r="AJ193" i="1" a="1"/>
  <c r="AB193" i="1" a="1"/>
  <c r="AK193" i="1" a="1"/>
  <c r="AA253" i="26" a="1"/>
  <c r="AH193" i="1" a="1"/>
  <c r="AF193" i="1" a="1"/>
  <c r="AN253" i="26" a="1"/>
  <c r="AB253" i="26" a="1"/>
  <c r="AA193" i="1" a="1"/>
  <c r="AN193" i="1" a="1"/>
  <c r="AG193" i="1" a="1"/>
  <c r="Z253" i="26" a="1"/>
  <c r="AQ193" i="1" a="1"/>
  <c r="AI193" i="1" a="1"/>
  <c r="AP193" i="1" a="1"/>
  <c r="AH253" i="26" a="1"/>
  <c r="AM253" i="26" a="1"/>
  <c r="AG253" i="26" a="1"/>
  <c r="AO193" i="1" a="1"/>
  <c r="AE193" i="1" a="1"/>
  <c r="AL193" i="1" a="1"/>
  <c r="AM193" i="1" a="1"/>
  <c r="AQ253" i="26" a="1"/>
  <c r="AI253" i="26" a="1"/>
  <c r="Z193" i="1" a="1"/>
  <c r="AC193" i="1" a="1"/>
  <c r="AC253" i="26" a="1"/>
  <c r="AO253" i="26" a="1"/>
  <c r="AK253" i="26" a="1"/>
  <c r="AF253" i="26" a="1"/>
  <c r="AL253" i="26" a="1"/>
  <c r="AP253" i="26" a="1"/>
  <c r="AJ253" i="26" a="1"/>
  <c r="AE253" i="26" a="1"/>
  <c r="CL248" i="26" l="1"/>
  <c r="CM248" i="26" s="1"/>
  <c r="Z253" i="26"/>
  <c r="AD253" i="26"/>
  <c r="AB253" i="26"/>
  <c r="AG253" i="26"/>
  <c r="AH253" i="26"/>
  <c r="AF253" i="26"/>
  <c r="AE253" i="26"/>
  <c r="AL253" i="26"/>
  <c r="AJ253" i="26"/>
  <c r="AK253" i="26"/>
  <c r="AP253" i="26"/>
  <c r="AN253" i="26"/>
  <c r="AO253" i="26"/>
  <c r="AI253" i="26"/>
  <c r="AA253" i="26"/>
  <c r="AM253" i="26"/>
  <c r="AC253" i="26"/>
  <c r="AQ253" i="26"/>
  <c r="AR254" i="26"/>
  <c r="W255" i="26"/>
  <c r="BN254" i="26"/>
  <c r="CL188" i="1"/>
  <c r="CM188" i="1" s="1"/>
  <c r="AM193" i="1"/>
  <c r="AP193" i="1"/>
  <c r="AL193" i="1"/>
  <c r="AI193" i="1"/>
  <c r="AO193" i="1"/>
  <c r="AE193" i="1"/>
  <c r="AB193" i="1"/>
  <c r="AF193" i="1"/>
  <c r="AG193" i="1"/>
  <c r="AA193" i="1"/>
  <c r="AJ193" i="1"/>
  <c r="AK193" i="1"/>
  <c r="AQ193" i="1"/>
  <c r="AD193" i="1"/>
  <c r="Z193" i="1"/>
  <c r="AH193" i="1"/>
  <c r="AN193" i="1"/>
  <c r="AC193" i="1"/>
  <c r="CO191" i="1"/>
  <c r="AR193" i="1"/>
  <c r="AS193" i="1" s="1"/>
  <c r="BN193" i="1"/>
  <c r="W194" i="1"/>
  <c r="AK194" i="1" a="1"/>
  <c r="AF194" i="1" a="1"/>
  <c r="AF254" i="26" a="1"/>
  <c r="AG194" i="1" a="1"/>
  <c r="AA254" i="26" a="1"/>
  <c r="AH254" i="26" a="1"/>
  <c r="AG254" i="26" a="1"/>
  <c r="AJ194" i="1" a="1"/>
  <c r="AL194" i="1" a="1"/>
  <c r="AO254" i="26" a="1"/>
  <c r="AD194" i="1" a="1"/>
  <c r="AN194" i="1" a="1"/>
  <c r="AM194" i="1" a="1"/>
  <c r="Z254" i="26" a="1"/>
  <c r="AJ254" i="26" a="1"/>
  <c r="AI194" i="1" a="1"/>
  <c r="AE254" i="26" a="1"/>
  <c r="AL254" i="26" a="1"/>
  <c r="AB254" i="26" a="1"/>
  <c r="AB194" i="1" a="1"/>
  <c r="AP254" i="26" a="1"/>
  <c r="AI254" i="26" a="1"/>
  <c r="AH194" i="1" a="1"/>
  <c r="AQ194" i="1" a="1"/>
  <c r="AA194" i="1" a="1"/>
  <c r="AQ254" i="26" a="1"/>
  <c r="AO194" i="1" a="1"/>
  <c r="AN254" i="26" a="1"/>
  <c r="AK254" i="26" a="1"/>
  <c r="AM254" i="26" a="1"/>
  <c r="AC194" i="1" a="1"/>
  <c r="AC254" i="26" a="1"/>
  <c r="AE194" i="1" a="1"/>
  <c r="Z194" i="1" a="1"/>
  <c r="AP194" i="1" a="1"/>
  <c r="AD254" i="26" a="1"/>
  <c r="BF252" i="26" l="1"/>
  <c r="BL252" i="26"/>
  <c r="BH253" i="26"/>
  <c r="BM252" i="26"/>
  <c r="BI253" i="26"/>
  <c r="BB252" i="26"/>
  <c r="AJ254" i="26"/>
  <c r="AI254" i="26"/>
  <c r="AN254" i="26"/>
  <c r="AM254" i="26"/>
  <c r="AQ254" i="26"/>
  <c r="AC254" i="26"/>
  <c r="AE254" i="26"/>
  <c r="AH254" i="26"/>
  <c r="AG254" i="26"/>
  <c r="AK254" i="26"/>
  <c r="AD254" i="26"/>
  <c r="AL254" i="26"/>
  <c r="AP254" i="26"/>
  <c r="AB254" i="26"/>
  <c r="AO254" i="26"/>
  <c r="Z254" i="26"/>
  <c r="AA254" i="26"/>
  <c r="AF254" i="26"/>
  <c r="BI252" i="26"/>
  <c r="AW252" i="26"/>
  <c r="AW253" i="26"/>
  <c r="BA253" i="26"/>
  <c r="CH254" i="26"/>
  <c r="AS254" i="26"/>
  <c r="CI254" i="26" s="1"/>
  <c r="BK252" i="26"/>
  <c r="BH252" i="26"/>
  <c r="BE253" i="26"/>
  <c r="BB253" i="26"/>
  <c r="BC252" i="26"/>
  <c r="AX252" i="26"/>
  <c r="BK253" i="26"/>
  <c r="BD253" i="26"/>
  <c r="BG252" i="26"/>
  <c r="BJ252" i="26"/>
  <c r="BJ253" i="26"/>
  <c r="BC253" i="26"/>
  <c r="AZ252" i="26"/>
  <c r="BN255" i="26"/>
  <c r="W256" i="26"/>
  <c r="AR255" i="26"/>
  <c r="AS255" i="26" s="1"/>
  <c r="BE252" i="26"/>
  <c r="CP251" i="26"/>
  <c r="BL253" i="26"/>
  <c r="AX253" i="26"/>
  <c r="BD252" i="26"/>
  <c r="BA252" i="26"/>
  <c r="BM253" i="26"/>
  <c r="BG253" i="26"/>
  <c r="AZ253" i="26"/>
  <c r="BG251" i="26"/>
  <c r="AV252" i="26"/>
  <c r="AY252" i="26"/>
  <c r="AY253" i="26"/>
  <c r="BF253" i="26"/>
  <c r="AV253" i="26"/>
  <c r="AX251" i="26"/>
  <c r="AZ251" i="26"/>
  <c r="BM251" i="26"/>
  <c r="BK251" i="26"/>
  <c r="AV251" i="26"/>
  <c r="AW251" i="26"/>
  <c r="BL251" i="26"/>
  <c r="BI251" i="26"/>
  <c r="BB251" i="26"/>
  <c r="AY251" i="26"/>
  <c r="BJ251" i="26"/>
  <c r="BF251" i="26"/>
  <c r="CQ251" i="26"/>
  <c r="BD251" i="26"/>
  <c r="BA251" i="26"/>
  <c r="BE251" i="26"/>
  <c r="BH251" i="26"/>
  <c r="BC251" i="26"/>
  <c r="BF192" i="1"/>
  <c r="BB192" i="1"/>
  <c r="AV192" i="1"/>
  <c r="AX192" i="1"/>
  <c r="CP191" i="1"/>
  <c r="AV191" i="1"/>
  <c r="BM191" i="1"/>
  <c r="BL192" i="1"/>
  <c r="BI192" i="1"/>
  <c r="BJ191" i="1"/>
  <c r="AY191" i="1"/>
  <c r="BM192" i="1"/>
  <c r="BB191" i="1"/>
  <c r="BD191" i="1"/>
  <c r="BA191" i="1"/>
  <c r="BC192" i="1"/>
  <c r="AY192" i="1"/>
  <c r="AX191" i="1"/>
  <c r="BJ192" i="1"/>
  <c r="AW191" i="1"/>
  <c r="BL191" i="1"/>
  <c r="BK191" i="1"/>
  <c r="AP194" i="1"/>
  <c r="AK194" i="1"/>
  <c r="AM194" i="1"/>
  <c r="AI194" i="1"/>
  <c r="AJ194" i="1"/>
  <c r="AF194" i="1"/>
  <c r="AA194" i="1"/>
  <c r="AQ194" i="1"/>
  <c r="AC194" i="1"/>
  <c r="AL194" i="1"/>
  <c r="AN194" i="1"/>
  <c r="Z194" i="1"/>
  <c r="AE194" i="1"/>
  <c r="AO194" i="1"/>
  <c r="AB194" i="1"/>
  <c r="AH194" i="1"/>
  <c r="AG194" i="1"/>
  <c r="AD194" i="1"/>
  <c r="BD193" i="1"/>
  <c r="BB193" i="1"/>
  <c r="AV193" i="1"/>
  <c r="AZ191" i="1"/>
  <c r="BC191" i="1"/>
  <c r="BH191" i="1"/>
  <c r="CQ191" i="1"/>
  <c r="AX193" i="1"/>
  <c r="BA192" i="1"/>
  <c r="AZ193" i="1"/>
  <c r="BA193" i="1"/>
  <c r="BE191" i="1"/>
  <c r="BM193" i="1"/>
  <c r="BK193" i="1"/>
  <c r="BE192" i="1"/>
  <c r="BK192" i="1"/>
  <c r="BG193" i="1"/>
  <c r="BE193" i="1"/>
  <c r="BG192" i="1"/>
  <c r="AZ192" i="1"/>
  <c r="BF193" i="1"/>
  <c r="BH193" i="1"/>
  <c r="BN194" i="1"/>
  <c r="AR194" i="1"/>
  <c r="W195" i="1"/>
  <c r="BD192" i="1"/>
  <c r="BH192" i="1"/>
  <c r="BG191" i="1"/>
  <c r="AY193" i="1"/>
  <c r="AW193" i="1"/>
  <c r="BL193" i="1"/>
  <c r="BI191" i="1"/>
  <c r="AW192" i="1"/>
  <c r="BF191" i="1"/>
  <c r="BJ193" i="1"/>
  <c r="BC193" i="1"/>
  <c r="BI193" i="1"/>
  <c r="AQ195" i="1" a="1"/>
  <c r="BT193" i="1" a="1"/>
  <c r="AI195" i="1" a="1"/>
  <c r="BW191" i="1" a="1"/>
  <c r="CF252" i="26" a="1"/>
  <c r="BP251" i="26" a="1"/>
  <c r="AE255" i="26" a="1"/>
  <c r="BX191" i="1" a="1"/>
  <c r="BV193" i="1" a="1"/>
  <c r="AP255" i="26" a="1"/>
  <c r="BR192" i="1" a="1"/>
  <c r="BX192" i="1" a="1"/>
  <c r="BV191" i="1" a="1"/>
  <c r="BR252" i="26" a="1"/>
  <c r="BS191" i="1" a="1"/>
  <c r="AN195" i="1" a="1"/>
  <c r="AP195" i="1" a="1"/>
  <c r="BQ251" i="26" a="1"/>
  <c r="Z195" i="1" a="1"/>
  <c r="BU253" i="26" a="1"/>
  <c r="BY251" i="26" a="1"/>
  <c r="CB251" i="26" a="1"/>
  <c r="CD191" i="1" a="1"/>
  <c r="CC251" i="26" a="1"/>
  <c r="BS253" i="26" a="1"/>
  <c r="BW193" i="1" a="1"/>
  <c r="BQ253" i="26" a="1"/>
  <c r="BV192" i="1" a="1"/>
  <c r="BZ191" i="1" a="1"/>
  <c r="BZ193" i="1" a="1"/>
  <c r="CG191" i="1" a="1"/>
  <c r="CG192" i="1" a="1"/>
  <c r="BR193" i="1" a="1"/>
  <c r="CG251" i="26" a="1"/>
  <c r="CE191" i="1" a="1"/>
  <c r="AA255" i="26" a="1"/>
  <c r="CF251" i="26" a="1"/>
  <c r="AJ255" i="26" a="1"/>
  <c r="CB192" i="1" a="1"/>
  <c r="AI255" i="26" a="1"/>
  <c r="BP252" i="26" a="1"/>
  <c r="BZ251" i="26" a="1"/>
  <c r="CD192" i="1" a="1"/>
  <c r="AG255" i="26" a="1"/>
  <c r="BQ191" i="1" a="1"/>
  <c r="CE193" i="1" a="1"/>
  <c r="CA191" i="1" a="1"/>
  <c r="AM195" i="1" a="1"/>
  <c r="CD193" i="1" a="1"/>
  <c r="AC255" i="26" a="1"/>
  <c r="CE253" i="26" a="1"/>
  <c r="CG193" i="1" a="1"/>
  <c r="AD255" i="26" a="1"/>
  <c r="AH195" i="1" a="1"/>
  <c r="BZ252" i="26" a="1"/>
  <c r="CC253" i="26" a="1"/>
  <c r="BW253" i="26" a="1"/>
  <c r="BT191" i="1" a="1"/>
  <c r="CF191" i="1" a="1"/>
  <c r="AA195" i="1" a="1"/>
  <c r="BU193" i="1" a="1"/>
  <c r="CG253" i="26" a="1"/>
  <c r="AO255" i="26" a="1"/>
  <c r="BU251" i="26" a="1"/>
  <c r="CB193" i="1" a="1"/>
  <c r="BP191" i="1" a="1"/>
  <c r="AJ195" i="1" a="1"/>
  <c r="BP253" i="26" a="1"/>
  <c r="BY193" i="1" a="1"/>
  <c r="CE192" i="1" a="1"/>
  <c r="BY253" i="26" a="1"/>
  <c r="CE251" i="26" a="1"/>
  <c r="BT192" i="1" a="1"/>
  <c r="AB195" i="1" a="1"/>
  <c r="CG252" i="26" a="1"/>
  <c r="AC195" i="1" a="1"/>
  <c r="BQ193" i="1" a="1"/>
  <c r="BP193" i="1" a="1"/>
  <c r="BV253" i="26" a="1"/>
  <c r="CB191" i="1" a="1"/>
  <c r="AK195" i="1" a="1"/>
  <c r="CA192" i="1" a="1"/>
  <c r="AM255" i="26" a="1"/>
  <c r="AF195" i="1" a="1"/>
  <c r="CC193" i="1" a="1"/>
  <c r="AG195" i="1" a="1"/>
  <c r="AQ255" i="26" a="1"/>
  <c r="Z255" i="26" a="1"/>
  <c r="BQ252" i="26" a="1"/>
  <c r="CF253" i="26" a="1"/>
  <c r="AN255" i="26" a="1"/>
  <c r="CC252" i="26" a="1"/>
  <c r="BX251" i="26" a="1"/>
  <c r="AB255" i="26" a="1"/>
  <c r="BX252" i="26" a="1"/>
  <c r="BR191" i="1" a="1"/>
  <c r="AO195" i="1" a="1"/>
  <c r="AL195" i="1" a="1"/>
  <c r="AF255" i="26" a="1"/>
  <c r="BW252" i="26" a="1"/>
  <c r="AH255" i="26" a="1"/>
  <c r="AE195" i="1" a="1"/>
  <c r="BP192" i="1" a="1"/>
  <c r="AD195" i="1" a="1"/>
  <c r="BR253" i="26" a="1"/>
  <c r="BS193" i="1" a="1"/>
  <c r="AL255" i="26" a="1"/>
  <c r="CB253" i="26" a="1"/>
  <c r="AK255" i="26" a="1"/>
  <c r="BU252" i="26" a="1"/>
  <c r="BT252" i="26" a="1"/>
  <c r="BS252" i="26" a="1"/>
  <c r="CA253" i="26" a="1"/>
  <c r="BZ253" i="26" a="1"/>
  <c r="BY191" i="1" a="1"/>
  <c r="CD253" i="26" a="1"/>
  <c r="CF193" i="1" a="1"/>
  <c r="BV252" i="26" a="1"/>
  <c r="BR251" i="26" a="1"/>
  <c r="BV251" i="26" a="1"/>
  <c r="BU191" i="1" a="1"/>
  <c r="BY252" i="26" a="1"/>
  <c r="BW251" i="26" a="1"/>
  <c r="CB252" i="26" a="1"/>
  <c r="CA251" i="26" a="1"/>
  <c r="BZ192" i="1" a="1"/>
  <c r="BX193" i="1" a="1"/>
  <c r="BU192" i="1" a="1"/>
  <c r="BQ192" i="1" a="1"/>
  <c r="BY192" i="1" a="1"/>
  <c r="CF192" i="1" a="1"/>
  <c r="CC191" i="1" a="1"/>
  <c r="CD252" i="26" a="1"/>
  <c r="CC192" i="1" a="1"/>
  <c r="BX253" i="26" a="1"/>
  <c r="CE252" i="26" a="1"/>
  <c r="CA252" i="26" a="1"/>
  <c r="BT253" i="26" a="1"/>
  <c r="BT251" i="26" a="1"/>
  <c r="BS251" i="26" a="1"/>
  <c r="BW192" i="1" a="1"/>
  <c r="CD251" i="26" a="1"/>
  <c r="BS192" i="1" a="1"/>
  <c r="CA193" i="1" a="1"/>
  <c r="CD251" i="26" l="1"/>
  <c r="CG251" i="26"/>
  <c r="CA251" i="26"/>
  <c r="CD252" i="26"/>
  <c r="CB252" i="26"/>
  <c r="BW251" i="26"/>
  <c r="BS251" i="26"/>
  <c r="BT251" i="26"/>
  <c r="BT253" i="26"/>
  <c r="BY252" i="26"/>
  <c r="CA252" i="26"/>
  <c r="CE252" i="26"/>
  <c r="CB251" i="26"/>
  <c r="BV251" i="26"/>
  <c r="BR251" i="26"/>
  <c r="CA253" i="26"/>
  <c r="BX253" i="26"/>
  <c r="BV252" i="26"/>
  <c r="BY251" i="26"/>
  <c r="CC251" i="26"/>
  <c r="BP253" i="26"/>
  <c r="CG253" i="26"/>
  <c r="CE253" i="26"/>
  <c r="CC253" i="26"/>
  <c r="BU251" i="26"/>
  <c r="CF251" i="26"/>
  <c r="BZ253" i="26"/>
  <c r="BU252" i="26"/>
  <c r="BR252" i="26"/>
  <c r="BU253" i="26"/>
  <c r="CG252" i="26"/>
  <c r="BX251" i="26"/>
  <c r="BQ251" i="26"/>
  <c r="BS253" i="26"/>
  <c r="BX252" i="26"/>
  <c r="BT252" i="26"/>
  <c r="BW252" i="26"/>
  <c r="BQ253" i="26"/>
  <c r="CB253" i="26"/>
  <c r="BP251" i="26"/>
  <c r="BS252" i="26"/>
  <c r="BR253" i="26"/>
  <c r="BW253" i="26"/>
  <c r="BV253" i="26"/>
  <c r="BQ252" i="26"/>
  <c r="CF252" i="26"/>
  <c r="BZ251" i="26"/>
  <c r="CE251" i="26"/>
  <c r="BP252" i="26"/>
  <c r="CF253" i="26"/>
  <c r="CD253" i="26"/>
  <c r="BY253" i="26"/>
  <c r="CC252" i="26"/>
  <c r="BZ252" i="26"/>
  <c r="CR251" i="26"/>
  <c r="AC255" i="26"/>
  <c r="AL255" i="26"/>
  <c r="AG255" i="26"/>
  <c r="AP255" i="26"/>
  <c r="AH255" i="26"/>
  <c r="AK255" i="26"/>
  <c r="AA255" i="26"/>
  <c r="AN255" i="26"/>
  <c r="AO255" i="26"/>
  <c r="AE255" i="26"/>
  <c r="AJ255" i="26"/>
  <c r="AI255" i="26"/>
  <c r="Z255" i="26"/>
  <c r="AM255" i="26"/>
  <c r="AF255" i="26"/>
  <c r="AB255" i="26"/>
  <c r="AD255" i="26"/>
  <c r="AQ255" i="26"/>
  <c r="CO254" i="26"/>
  <c r="BN256" i="26"/>
  <c r="W257" i="26"/>
  <c r="AR256" i="26"/>
  <c r="AS256" i="26" s="1"/>
  <c r="CR191" i="1"/>
  <c r="BZ192" i="1"/>
  <c r="BV192" i="1"/>
  <c r="BP192" i="1"/>
  <c r="BR192" i="1"/>
  <c r="CG191" i="1"/>
  <c r="BP191" i="1"/>
  <c r="CG192" i="1"/>
  <c r="BS191" i="1"/>
  <c r="CD191" i="1"/>
  <c r="CC192" i="1"/>
  <c r="CF192" i="1"/>
  <c r="BQ191" i="1"/>
  <c r="CD192" i="1"/>
  <c r="BR191" i="1"/>
  <c r="BS192" i="1"/>
  <c r="BW192" i="1"/>
  <c r="BU191" i="1"/>
  <c r="CE191" i="1"/>
  <c r="BX191" i="1"/>
  <c r="CF191" i="1"/>
  <c r="BV191" i="1"/>
  <c r="CA193" i="1"/>
  <c r="BU192" i="1"/>
  <c r="BX193" i="1"/>
  <c r="CC191" i="1"/>
  <c r="CE192" i="1"/>
  <c r="BR193" i="1"/>
  <c r="BQ192" i="1"/>
  <c r="BY192" i="1"/>
  <c r="CB193" i="1"/>
  <c r="CE193" i="1"/>
  <c r="CB191" i="1"/>
  <c r="CC193" i="1"/>
  <c r="BZ193" i="1"/>
  <c r="CG193" i="1"/>
  <c r="BW191" i="1"/>
  <c r="AN195" i="1"/>
  <c r="AD195" i="1"/>
  <c r="AH195" i="1"/>
  <c r="AI195" i="1"/>
  <c r="AL195" i="1"/>
  <c r="AQ195" i="1"/>
  <c r="AP195" i="1"/>
  <c r="AA195" i="1"/>
  <c r="AE195" i="1"/>
  <c r="AC195" i="1"/>
  <c r="AO195" i="1"/>
  <c r="AJ195" i="1"/>
  <c r="Z195" i="1"/>
  <c r="AB195" i="1"/>
  <c r="AF195" i="1"/>
  <c r="AM195" i="1"/>
  <c r="AK195" i="1"/>
  <c r="AG195" i="1"/>
  <c r="BS193" i="1"/>
  <c r="CA191" i="1"/>
  <c r="BT192" i="1"/>
  <c r="BY191" i="1"/>
  <c r="BT191" i="1"/>
  <c r="BQ193" i="1"/>
  <c r="CD193" i="1"/>
  <c r="CB192" i="1"/>
  <c r="CA192" i="1"/>
  <c r="BU193" i="1"/>
  <c r="BP193" i="1"/>
  <c r="CF193" i="1"/>
  <c r="BW193" i="1"/>
  <c r="BZ191" i="1"/>
  <c r="BX192" i="1"/>
  <c r="BY193" i="1"/>
  <c r="BT193" i="1"/>
  <c r="BV193" i="1"/>
  <c r="AS194" i="1"/>
  <c r="CI194" i="1" s="1"/>
  <c r="CH194" i="1"/>
  <c r="BN195" i="1"/>
  <c r="AR195" i="1"/>
  <c r="AS195" i="1" s="1"/>
  <c r="W196" i="1"/>
  <c r="AM196" i="1" a="1"/>
  <c r="AO196" i="1" a="1"/>
  <c r="AL196" i="1" a="1"/>
  <c r="AA196" i="1" a="1"/>
  <c r="AG196" i="1" a="1"/>
  <c r="AC196" i="1" a="1"/>
  <c r="AG256" i="26" a="1"/>
  <c r="AI196" i="1" a="1"/>
  <c r="AH196" i="1" a="1"/>
  <c r="AK256" i="26" a="1"/>
  <c r="AQ256" i="26" a="1"/>
  <c r="AP196" i="1" a="1"/>
  <c r="AE256" i="26" a="1"/>
  <c r="AD256" i="26" a="1"/>
  <c r="AB256" i="26" a="1"/>
  <c r="AI256" i="26" a="1"/>
  <c r="AQ196" i="1" a="1"/>
  <c r="AN256" i="26" a="1"/>
  <c r="Z196" i="1" a="1"/>
  <c r="AM256" i="26" a="1"/>
  <c r="AO256" i="26" a="1"/>
  <c r="AK196" i="1" a="1"/>
  <c r="AF256" i="26" a="1"/>
  <c r="AJ256" i="26" a="1"/>
  <c r="Z256" i="26" a="1"/>
  <c r="AJ196" i="1" a="1"/>
  <c r="AE196" i="1" a="1"/>
  <c r="AB196" i="1" a="1"/>
  <c r="AL256" i="26" a="1"/>
  <c r="AF196" i="1" a="1"/>
  <c r="AP256" i="26" a="1"/>
  <c r="AN196" i="1" a="1"/>
  <c r="AD196" i="1" a="1"/>
  <c r="AA256" i="26" a="1"/>
  <c r="AC256" i="26" a="1"/>
  <c r="AH256" i="26" a="1"/>
  <c r="CL251" i="26" l="1"/>
  <c r="CM251" i="26" s="1"/>
  <c r="AN256" i="26"/>
  <c r="AH256" i="26"/>
  <c r="AQ256" i="26"/>
  <c r="AL256" i="26"/>
  <c r="AC256" i="26"/>
  <c r="AP256" i="26"/>
  <c r="AG256" i="26"/>
  <c r="AK256" i="26"/>
  <c r="AA256" i="26"/>
  <c r="AB256" i="26"/>
  <c r="AO256" i="26"/>
  <c r="AE256" i="26"/>
  <c r="AF256" i="26"/>
  <c r="Z256" i="26"/>
  <c r="AI256" i="26"/>
  <c r="AJ256" i="26"/>
  <c r="AD256" i="26"/>
  <c r="AM256" i="26"/>
  <c r="AR257" i="26"/>
  <c r="W258" i="26"/>
  <c r="BN257" i="26"/>
  <c r="CL191" i="1"/>
  <c r="CM191" i="1" s="1"/>
  <c r="AO196" i="1"/>
  <c r="AC196" i="1"/>
  <c r="AI196" i="1"/>
  <c r="AQ196" i="1"/>
  <c r="AF196" i="1"/>
  <c r="AL196" i="1"/>
  <c r="AM196" i="1"/>
  <c r="AG196" i="1"/>
  <c r="Z196" i="1"/>
  <c r="AA196" i="1"/>
  <c r="AB196" i="1"/>
  <c r="AP196" i="1"/>
  <c r="AK196" i="1"/>
  <c r="AD196" i="1"/>
  <c r="AE196" i="1"/>
  <c r="AH196" i="1"/>
  <c r="AN196" i="1"/>
  <c r="AJ196" i="1"/>
  <c r="AR196" i="1"/>
  <c r="AS196" i="1" s="1"/>
  <c r="BN196" i="1"/>
  <c r="W197" i="1"/>
  <c r="CO194" i="1"/>
  <c r="AB197" i="1" a="1"/>
  <c r="AP257" i="26" a="1"/>
  <c r="Z257" i="26" a="1"/>
  <c r="AN197" i="1" a="1"/>
  <c r="AA197" i="1" a="1"/>
  <c r="AH257" i="26" a="1"/>
  <c r="Z197" i="1" a="1"/>
  <c r="AO197" i="1" a="1"/>
  <c r="AK257" i="26" a="1"/>
  <c r="AL197" i="1" a="1"/>
  <c r="AM197" i="1" a="1"/>
  <c r="AM257" i="26" a="1"/>
  <c r="AI197" i="1" a="1"/>
  <c r="AB257" i="26" a="1"/>
  <c r="AH197" i="1" a="1"/>
  <c r="AN257" i="26" a="1"/>
  <c r="AA257" i="26" a="1"/>
  <c r="AL257" i="26" a="1"/>
  <c r="AO257" i="26" a="1"/>
  <c r="AI257" i="26" a="1"/>
  <c r="AJ257" i="26" a="1"/>
  <c r="AP197" i="1" a="1"/>
  <c r="AF257" i="26" a="1"/>
  <c r="AC257" i="26" a="1"/>
  <c r="AE197" i="1" a="1"/>
  <c r="AJ197" i="1" a="1"/>
  <c r="AQ257" i="26" a="1"/>
  <c r="AC197" i="1" a="1"/>
  <c r="AK197" i="1" a="1"/>
  <c r="AD197" i="1" a="1"/>
  <c r="AG197" i="1" a="1"/>
  <c r="AQ197" i="1" a="1"/>
  <c r="AG257" i="26" a="1"/>
  <c r="AD257" i="26" a="1"/>
  <c r="AF197" i="1" a="1"/>
  <c r="AE257" i="26" a="1"/>
  <c r="BF256" i="26" l="1"/>
  <c r="AZ255" i="26"/>
  <c r="BD254" i="26"/>
  <c r="BL254" i="26"/>
  <c r="BH254" i="26"/>
  <c r="BE256" i="26"/>
  <c r="BH255" i="26"/>
  <c r="BL255" i="26"/>
  <c r="BA255" i="26"/>
  <c r="BE255" i="26"/>
  <c r="BI255" i="26"/>
  <c r="BM255" i="26"/>
  <c r="BD255" i="26"/>
  <c r="AV254" i="26"/>
  <c r="BM254" i="26"/>
  <c r="AV255" i="26"/>
  <c r="BJ255" i="26"/>
  <c r="AY255" i="26"/>
  <c r="BC255" i="26"/>
  <c r="BA254" i="26"/>
  <c r="BK255" i="26"/>
  <c r="BF255" i="26"/>
  <c r="CP254" i="26"/>
  <c r="AK257" i="26"/>
  <c r="AB257" i="26"/>
  <c r="AO257" i="26"/>
  <c r="AA257" i="26"/>
  <c r="AF257" i="26"/>
  <c r="Z257" i="26"/>
  <c r="AE257" i="26"/>
  <c r="AJ257" i="26"/>
  <c r="AD257" i="26"/>
  <c r="AI257" i="26"/>
  <c r="AN257" i="26"/>
  <c r="AH257" i="26"/>
  <c r="AM257" i="26"/>
  <c r="AL257" i="26"/>
  <c r="AQ257" i="26"/>
  <c r="AC257" i="26"/>
  <c r="AP257" i="26"/>
  <c r="AG257" i="26"/>
  <c r="AR258" i="26"/>
  <c r="AS258" i="26" s="1"/>
  <c r="BN258" i="26"/>
  <c r="W259" i="26"/>
  <c r="BG256" i="26"/>
  <c r="BC256" i="26"/>
  <c r="AW255" i="26"/>
  <c r="AV256" i="26"/>
  <c r="BE254" i="26"/>
  <c r="AW254" i="26"/>
  <c r="BC254" i="26"/>
  <c r="BK254" i="26"/>
  <c r="BI254" i="26"/>
  <c r="AZ254" i="26"/>
  <c r="BF254" i="26"/>
  <c r="BJ254" i="26"/>
  <c r="CQ254" i="26"/>
  <c r="AX254" i="26"/>
  <c r="BB254" i="26"/>
  <c r="AY254" i="26"/>
  <c r="BG254" i="26"/>
  <c r="BL256" i="26"/>
  <c r="BB255" i="26"/>
  <c r="BB256" i="26"/>
  <c r="AY256" i="26"/>
  <c r="BA256" i="26"/>
  <c r="BH256" i="26"/>
  <c r="CH257" i="26"/>
  <c r="AS257" i="26"/>
  <c r="CI257" i="26" s="1"/>
  <c r="AX255" i="26"/>
  <c r="BK256" i="26"/>
  <c r="BM256" i="26"/>
  <c r="BI256" i="26"/>
  <c r="AX256" i="26"/>
  <c r="BD256" i="26"/>
  <c r="BG255" i="26"/>
  <c r="AZ256" i="26"/>
  <c r="AW256" i="26"/>
  <c r="BJ256" i="26"/>
  <c r="BL194" i="1"/>
  <c r="BF194" i="1"/>
  <c r="BD196" i="1"/>
  <c r="BC195" i="1"/>
  <c r="BD195" i="1"/>
  <c r="AX194" i="1"/>
  <c r="BA196" i="1"/>
  <c r="AY195" i="1"/>
  <c r="AZ195" i="1"/>
  <c r="BF195" i="1"/>
  <c r="AV194" i="1"/>
  <c r="BA195" i="1"/>
  <c r="BB194" i="1"/>
  <c r="BM195" i="1"/>
  <c r="AW194" i="1"/>
  <c r="BD194" i="1"/>
  <c r="BH195" i="1"/>
  <c r="AD197" i="1"/>
  <c r="AQ197" i="1"/>
  <c r="AA197" i="1"/>
  <c r="AP197" i="1"/>
  <c r="AJ197" i="1"/>
  <c r="AO197" i="1"/>
  <c r="AM197" i="1"/>
  <c r="AC197" i="1"/>
  <c r="AG197" i="1"/>
  <c r="AF197" i="1"/>
  <c r="AB197" i="1"/>
  <c r="AH197" i="1"/>
  <c r="AI197" i="1"/>
  <c r="AN197" i="1"/>
  <c r="AE197" i="1"/>
  <c r="Z197" i="1"/>
  <c r="AL197" i="1"/>
  <c r="AK197" i="1"/>
  <c r="BC196" i="1"/>
  <c r="BI196" i="1"/>
  <c r="BA194" i="1"/>
  <c r="BM194" i="1"/>
  <c r="AZ196" i="1"/>
  <c r="BH196" i="1"/>
  <c r="BN197" i="1"/>
  <c r="AR197" i="1"/>
  <c r="W198" i="1"/>
  <c r="AX195" i="1"/>
  <c r="BI195" i="1"/>
  <c r="BG196" i="1"/>
  <c r="BB196" i="1"/>
  <c r="AW195" i="1"/>
  <c r="BJ195" i="1"/>
  <c r="BL196" i="1"/>
  <c r="BM196" i="1"/>
  <c r="BK195" i="1"/>
  <c r="AV195" i="1"/>
  <c r="AZ194" i="1"/>
  <c r="AX196" i="1"/>
  <c r="BE196" i="1"/>
  <c r="BC194" i="1"/>
  <c r="BK194" i="1"/>
  <c r="BL195" i="1"/>
  <c r="BB195" i="1"/>
  <c r="BF196" i="1"/>
  <c r="AW196" i="1"/>
  <c r="AY196" i="1"/>
  <c r="BJ194" i="1"/>
  <c r="BI194" i="1"/>
  <c r="AY194" i="1"/>
  <c r="BE195" i="1"/>
  <c r="BG195" i="1"/>
  <c r="BJ196" i="1"/>
  <c r="AV196" i="1"/>
  <c r="CQ194" i="1"/>
  <c r="CP194" i="1"/>
  <c r="BH194" i="1"/>
  <c r="BG194" i="1"/>
  <c r="BE194" i="1"/>
  <c r="BK196" i="1"/>
  <c r="AK258" i="26" a="1"/>
  <c r="BU254" i="26" a="1"/>
  <c r="AH198" i="1" a="1"/>
  <c r="BX254" i="26" a="1"/>
  <c r="BS194" i="1" a="1"/>
  <c r="CC256" i="26" a="1"/>
  <c r="BW255" i="26" a="1"/>
  <c r="AG198" i="1" a="1"/>
  <c r="CA256" i="26" a="1"/>
  <c r="AL258" i="26" a="1"/>
  <c r="BU194" i="1" a="1"/>
  <c r="CC255" i="26" a="1"/>
  <c r="CA194" i="1" a="1"/>
  <c r="AF258" i="26" a="1"/>
  <c r="Z198" i="1" a="1"/>
  <c r="BY256" i="26" a="1"/>
  <c r="BX256" i="26" a="1"/>
  <c r="AG258" i="26" a="1"/>
  <c r="CD255" i="26" a="1"/>
  <c r="CG194" i="1" a="1"/>
  <c r="BW254" i="26" a="1"/>
  <c r="BY255" i="26" a="1"/>
  <c r="CF256" i="26" a="1"/>
  <c r="AA258" i="26" a="1"/>
  <c r="BZ194" i="1" a="1"/>
  <c r="BX255" i="26" a="1"/>
  <c r="AE198" i="1" a="1"/>
  <c r="BW194" i="1" a="1"/>
  <c r="CG195" i="1" a="1"/>
  <c r="AQ198" i="1" a="1"/>
  <c r="CC194" i="1" a="1"/>
  <c r="BV254" i="26" a="1"/>
  <c r="CE194" i="1" a="1"/>
  <c r="AH258" i="26" a="1"/>
  <c r="BR194" i="1" a="1"/>
  <c r="AM198" i="1" a="1"/>
  <c r="AC258" i="26" a="1"/>
  <c r="BU256" i="26" a="1"/>
  <c r="BQ256" i="26" a="1"/>
  <c r="BP195" i="1" a="1"/>
  <c r="BP194" i="1" a="1"/>
  <c r="AO258" i="26" a="1"/>
  <c r="BU255" i="26" a="1"/>
  <c r="AP258" i="26" a="1"/>
  <c r="BZ256" i="26" a="1"/>
  <c r="BR195" i="1" a="1"/>
  <c r="BR196" i="1" a="1"/>
  <c r="AI198" i="1" a="1"/>
  <c r="BZ196" i="1" a="1"/>
  <c r="BW196" i="1" a="1"/>
  <c r="CF195" i="1" a="1"/>
  <c r="CD196" i="1" a="1"/>
  <c r="CA254" i="26" a="1"/>
  <c r="AJ258" i="26" a="1"/>
  <c r="AB258" i="26" a="1"/>
  <c r="CC196" i="1" a="1"/>
  <c r="CB194" i="1" a="1"/>
  <c r="AK198" i="1" a="1"/>
  <c r="CC195" i="1" a="1"/>
  <c r="AD258" i="26" a="1"/>
  <c r="CE255" i="26" a="1"/>
  <c r="BY254" i="26" a="1"/>
  <c r="CF254" i="26" a="1"/>
  <c r="CE195" i="1" a="1"/>
  <c r="CD195" i="1" a="1"/>
  <c r="AF198" i="1" a="1"/>
  <c r="BY195" i="1" a="1"/>
  <c r="BQ194" i="1" a="1"/>
  <c r="CA195" i="1" a="1"/>
  <c r="BY194" i="1" a="1"/>
  <c r="AC198" i="1" a="1"/>
  <c r="BZ195" i="1" a="1"/>
  <c r="BS254" i="26" a="1"/>
  <c r="CE254" i="26" a="1"/>
  <c r="CE196" i="1" a="1"/>
  <c r="BX196" i="1" a="1"/>
  <c r="BS255" i="26" a="1"/>
  <c r="BV194" i="1" a="1"/>
  <c r="AA198" i="1" a="1"/>
  <c r="BT256" i="26" a="1"/>
  <c r="BQ254" i="26" a="1"/>
  <c r="CC254" i="26" a="1"/>
  <c r="BW195" i="1" a="1"/>
  <c r="AP198" i="1" a="1"/>
  <c r="AJ198" i="1" a="1"/>
  <c r="BV255" i="26" a="1"/>
  <c r="AI258" i="26" a="1"/>
  <c r="CG196" i="1" a="1"/>
  <c r="CF196" i="1" a="1"/>
  <c r="AO198" i="1" a="1"/>
  <c r="BS256" i="26" a="1"/>
  <c r="BX195" i="1" a="1"/>
  <c r="CB256" i="26" a="1"/>
  <c r="CB254" i="26" a="1"/>
  <c r="AM258" i="26" a="1"/>
  <c r="CG255" i="26" a="1"/>
  <c r="AD198" i="1" a="1"/>
  <c r="CA255" i="26" a="1"/>
  <c r="BV195" i="1" a="1"/>
  <c r="AL198" i="1" a="1"/>
  <c r="AB198" i="1" a="1"/>
  <c r="BT194" i="1" a="1"/>
  <c r="BR254" i="26" a="1"/>
  <c r="AN258" i="26" a="1"/>
  <c r="CE256" i="26" a="1"/>
  <c r="AQ258" i="26" a="1"/>
  <c r="AN198" i="1" a="1"/>
  <c r="BR256" i="26" a="1"/>
  <c r="AE258" i="26" a="1"/>
  <c r="BU195" i="1" a="1"/>
  <c r="BT255" i="26" a="1"/>
  <c r="Z258" i="26" a="1"/>
  <c r="CD254" i="26" a="1"/>
  <c r="BP254" i="26" a="1"/>
  <c r="BR255" i="26" a="1"/>
  <c r="BU196" i="1" a="1"/>
  <c r="CG254" i="26" a="1"/>
  <c r="BS195" i="1" a="1"/>
  <c r="BT196" i="1" a="1"/>
  <c r="BP255" i="26" a="1"/>
  <c r="CF194" i="1" a="1"/>
  <c r="BZ255" i="26" a="1"/>
  <c r="BP196" i="1" a="1"/>
  <c r="BZ254" i="26" a="1"/>
  <c r="BV196" i="1" a="1"/>
  <c r="CG256" i="26" a="1"/>
  <c r="CB255" i="26" a="1"/>
  <c r="BS196" i="1" a="1"/>
  <c r="CB195" i="1" a="1"/>
  <c r="BQ195" i="1" a="1"/>
  <c r="CD194" i="1" a="1"/>
  <c r="BT254" i="26" a="1"/>
  <c r="CA196" i="1" a="1"/>
  <c r="CD256" i="26" a="1"/>
  <c r="CF255" i="26" a="1"/>
  <c r="BV256" i="26" a="1"/>
  <c r="BT195" i="1" a="1"/>
  <c r="BY196" i="1" a="1"/>
  <c r="BW256" i="26" a="1"/>
  <c r="BQ196" i="1" a="1"/>
  <c r="BQ255" i="26" a="1"/>
  <c r="BX194" i="1" a="1"/>
  <c r="BP256" i="26" a="1"/>
  <c r="CB196" i="1" a="1"/>
  <c r="BZ256" i="26" l="1"/>
  <c r="CR254" i="26"/>
  <c r="BT255" i="26"/>
  <c r="BX254" i="26"/>
  <c r="BW255" i="26"/>
  <c r="BS255" i="26"/>
  <c r="BY255" i="26"/>
  <c r="CC255" i="26"/>
  <c r="CD255" i="26"/>
  <c r="BU255" i="26"/>
  <c r="BP255" i="26"/>
  <c r="CF255" i="26"/>
  <c r="CG254" i="26"/>
  <c r="CB255" i="26"/>
  <c r="BZ255" i="26"/>
  <c r="BP254" i="26"/>
  <c r="BY256" i="26"/>
  <c r="CE255" i="26"/>
  <c r="BX255" i="26"/>
  <c r="CB254" i="26"/>
  <c r="BU254" i="26"/>
  <c r="CG255" i="26"/>
  <c r="CF254" i="26"/>
  <c r="BT256" i="26"/>
  <c r="BV255" i="26"/>
  <c r="BZ254" i="26"/>
  <c r="BQ255" i="26"/>
  <c r="Z258" i="26"/>
  <c r="AM258" i="26"/>
  <c r="CA255" i="26"/>
  <c r="CF256" i="26"/>
  <c r="BT254" i="26"/>
  <c r="BW256" i="26"/>
  <c r="AD258" i="26"/>
  <c r="AQ258" i="26"/>
  <c r="BX256" i="26"/>
  <c r="CA254" i="26"/>
  <c r="CC254" i="26"/>
  <c r="CA256" i="26"/>
  <c r="AH258" i="26"/>
  <c r="BR256" i="26"/>
  <c r="BS254" i="26"/>
  <c r="CE254" i="26"/>
  <c r="AC258" i="26"/>
  <c r="AL258" i="26"/>
  <c r="AB258" i="26"/>
  <c r="CC256" i="26"/>
  <c r="CB256" i="26"/>
  <c r="BV254" i="26"/>
  <c r="BW254" i="26"/>
  <c r="AG258" i="26"/>
  <c r="AP258" i="26"/>
  <c r="AF258" i="26"/>
  <c r="CG256" i="26"/>
  <c r="BU256" i="26"/>
  <c r="BR254" i="26"/>
  <c r="BQ254" i="26"/>
  <c r="AK258" i="26"/>
  <c r="AA258" i="26"/>
  <c r="AJ258" i="26"/>
  <c r="CD256" i="26"/>
  <c r="CE256" i="26"/>
  <c r="BS256" i="26"/>
  <c r="BY254" i="26"/>
  <c r="AO258" i="26"/>
  <c r="AE258" i="26"/>
  <c r="AN258" i="26"/>
  <c r="BQ256" i="26"/>
  <c r="BR255" i="26"/>
  <c r="BV256" i="26"/>
  <c r="CD254" i="26"/>
  <c r="BP256" i="26"/>
  <c r="AI258" i="26"/>
  <c r="CO257" i="26"/>
  <c r="BN259" i="26"/>
  <c r="AR259" i="26"/>
  <c r="AS259" i="26" s="1"/>
  <c r="CF194" i="1"/>
  <c r="BZ194" i="1"/>
  <c r="BX196" i="1"/>
  <c r="BW195" i="1"/>
  <c r="CR194" i="1"/>
  <c r="BX195" i="1"/>
  <c r="BU196" i="1"/>
  <c r="BR194" i="1"/>
  <c r="BT195" i="1"/>
  <c r="BS195" i="1"/>
  <c r="BU195" i="1"/>
  <c r="BP194" i="1"/>
  <c r="BZ195" i="1"/>
  <c r="CB195" i="1"/>
  <c r="BX194" i="1"/>
  <c r="BQ194" i="1"/>
  <c r="CG195" i="1"/>
  <c r="BV194" i="1"/>
  <c r="BR196" i="1"/>
  <c r="BV196" i="1"/>
  <c r="BT196" i="1"/>
  <c r="BT194" i="1"/>
  <c r="CA196" i="1"/>
  <c r="CG194" i="1"/>
  <c r="BS196" i="1"/>
  <c r="BP195" i="1"/>
  <c r="CC195" i="1"/>
  <c r="BU194" i="1"/>
  <c r="BQ196" i="1"/>
  <c r="BV195" i="1"/>
  <c r="CE195" i="1"/>
  <c r="BR195" i="1"/>
  <c r="CC196" i="1"/>
  <c r="BP196" i="1"/>
  <c r="CA195" i="1"/>
  <c r="CF195" i="1"/>
  <c r="CG196" i="1"/>
  <c r="AJ198" i="1"/>
  <c r="AA198" i="1"/>
  <c r="AQ198" i="1"/>
  <c r="AI198" i="1"/>
  <c r="AP198" i="1"/>
  <c r="AK198" i="1"/>
  <c r="AL198" i="1"/>
  <c r="AH198" i="1"/>
  <c r="AD198" i="1"/>
  <c r="AF198" i="1"/>
  <c r="AE198" i="1"/>
  <c r="AC198" i="1"/>
  <c r="Z198" i="1"/>
  <c r="AG198" i="1"/>
  <c r="AO198" i="1"/>
  <c r="AM198" i="1"/>
  <c r="AN198" i="1"/>
  <c r="AB198" i="1"/>
  <c r="BW196" i="1"/>
  <c r="BZ196" i="1"/>
  <c r="BY194" i="1"/>
  <c r="CA194" i="1"/>
  <c r="BS194" i="1"/>
  <c r="CE194" i="1"/>
  <c r="CF196" i="1"/>
  <c r="CE196" i="1"/>
  <c r="BY195" i="1"/>
  <c r="CB194" i="1"/>
  <c r="CC194" i="1"/>
  <c r="BW194" i="1"/>
  <c r="CD195" i="1"/>
  <c r="CD196" i="1"/>
  <c r="CD194" i="1"/>
  <c r="BY196" i="1"/>
  <c r="BQ195" i="1"/>
  <c r="CB196" i="1"/>
  <c r="AR198" i="1"/>
  <c r="AS198" i="1" s="1"/>
  <c r="BN198" i="1"/>
  <c r="W199" i="1"/>
  <c r="AS197" i="1"/>
  <c r="CI197" i="1" s="1"/>
  <c r="CH197" i="1"/>
  <c r="Z259" i="26" a="1"/>
  <c r="AF259" i="26" a="1"/>
  <c r="AO199" i="1" a="1"/>
  <c r="AC199" i="1" a="1"/>
  <c r="AE259" i="26" a="1"/>
  <c r="AF199" i="1" a="1"/>
  <c r="AC259" i="26" a="1"/>
  <c r="AJ199" i="1" a="1"/>
  <c r="AI199" i="1" a="1"/>
  <c r="AB199" i="1" a="1"/>
  <c r="AG199" i="1" a="1"/>
  <c r="AH199" i="1" a="1"/>
  <c r="AN259" i="26" a="1"/>
  <c r="AM259" i="26" a="1"/>
  <c r="AE199" i="1" a="1"/>
  <c r="AL259" i="26" a="1"/>
  <c r="AI259" i="26" a="1"/>
  <c r="AD259" i="26" a="1"/>
  <c r="AN199" i="1" a="1"/>
  <c r="AP199" i="1" a="1"/>
  <c r="AJ259" i="26" a="1"/>
  <c r="AO259" i="26" a="1"/>
  <c r="AQ199" i="1" a="1"/>
  <c r="Z199" i="1" a="1"/>
  <c r="AA259" i="26" a="1"/>
  <c r="AH259" i="26" a="1"/>
  <c r="AK259" i="26" a="1"/>
  <c r="AM199" i="1" a="1"/>
  <c r="AG259" i="26" a="1"/>
  <c r="AK199" i="1" a="1"/>
  <c r="AD199" i="1" a="1"/>
  <c r="AA199" i="1" a="1"/>
  <c r="AP259" i="26" a="1"/>
  <c r="AL199" i="1" a="1"/>
  <c r="AB259" i="26" a="1"/>
  <c r="AQ259" i="26" a="1"/>
  <c r="CL254" i="26" l="1"/>
  <c r="CM254" i="26" s="1"/>
  <c r="AH259" i="26"/>
  <c r="AN259" i="26"/>
  <c r="AB259" i="26"/>
  <c r="AL259" i="26"/>
  <c r="AD259" i="26"/>
  <c r="AC259" i="26"/>
  <c r="AP259" i="26"/>
  <c r="AG259" i="26"/>
  <c r="AA259" i="26"/>
  <c r="AK259" i="26"/>
  <c r="AE259" i="26"/>
  <c r="AJ259" i="26"/>
  <c r="AO259" i="26"/>
  <c r="AI259" i="26"/>
  <c r="AF259" i="26"/>
  <c r="Z259" i="26"/>
  <c r="AM259" i="26"/>
  <c r="AQ259" i="26"/>
  <c r="CL194" i="1"/>
  <c r="CM194" i="1" s="1"/>
  <c r="AG199" i="1"/>
  <c r="AL199" i="1"/>
  <c r="AD199" i="1"/>
  <c r="AN199" i="1"/>
  <c r="AC199" i="1"/>
  <c r="AA199" i="1"/>
  <c r="AQ199" i="1"/>
  <c r="AB199" i="1"/>
  <c r="AP199" i="1"/>
  <c r="AF199" i="1"/>
  <c r="AJ199" i="1"/>
  <c r="AK199" i="1"/>
  <c r="AH199" i="1"/>
  <c r="AE199" i="1"/>
  <c r="AO199" i="1"/>
  <c r="Z199" i="1"/>
  <c r="AM199" i="1"/>
  <c r="AI199" i="1"/>
  <c r="BN199" i="1"/>
  <c r="AR199" i="1"/>
  <c r="AS199" i="1" s="1"/>
  <c r="W200" i="1"/>
  <c r="CO197" i="1"/>
  <c r="AJ200" i="1" a="1"/>
  <c r="AA200" i="1" a="1"/>
  <c r="AH200" i="1" a="1"/>
  <c r="AP200" i="1" a="1"/>
  <c r="AI200" i="1" a="1"/>
  <c r="AQ200" i="1" a="1"/>
  <c r="AE200" i="1" a="1"/>
  <c r="Z200" i="1" a="1"/>
  <c r="AB200" i="1" a="1"/>
  <c r="AO200" i="1" a="1"/>
  <c r="AD200" i="1" a="1"/>
  <c r="AN200" i="1" a="1"/>
  <c r="AM200" i="1" a="1"/>
  <c r="AG200" i="1" a="1"/>
  <c r="AK200" i="1" a="1"/>
  <c r="AC200" i="1" a="1"/>
  <c r="AF200" i="1" a="1"/>
  <c r="AL200" i="1" a="1"/>
  <c r="BB258" i="26" l="1"/>
  <c r="BC259" i="26"/>
  <c r="AW258" i="26"/>
  <c r="BE258" i="26"/>
  <c r="BJ258" i="26"/>
  <c r="BB259" i="26"/>
  <c r="BL259" i="26"/>
  <c r="AV259" i="26"/>
  <c r="AZ257" i="26"/>
  <c r="BB257" i="26"/>
  <c r="BC257" i="26"/>
  <c r="BK257" i="26"/>
  <c r="BM257" i="26"/>
  <c r="BJ257" i="26"/>
  <c r="CQ257" i="26"/>
  <c r="BF257" i="26"/>
  <c r="BD257" i="26"/>
  <c r="BL257" i="26"/>
  <c r="AW257" i="26"/>
  <c r="AV257" i="26"/>
  <c r="BA257" i="26"/>
  <c r="AX257" i="26"/>
  <c r="BG257" i="26"/>
  <c r="AV258" i="26"/>
  <c r="AX258" i="26"/>
  <c r="BE259" i="26"/>
  <c r="AY259" i="26"/>
  <c r="AZ258" i="26"/>
  <c r="AY258" i="26"/>
  <c r="AY257" i="26"/>
  <c r="BK259" i="26"/>
  <c r="AZ259" i="26"/>
  <c r="BK258" i="26"/>
  <c r="BI257" i="26"/>
  <c r="BG258" i="26"/>
  <c r="BL258" i="26"/>
  <c r="BE257" i="26"/>
  <c r="BF259" i="26"/>
  <c r="BH259" i="26"/>
  <c r="BH258" i="26"/>
  <c r="BA258" i="26"/>
  <c r="BH257" i="26"/>
  <c r="BA259" i="26"/>
  <c r="AX259" i="26"/>
  <c r="CP257" i="26"/>
  <c r="BM259" i="26"/>
  <c r="BG259" i="26"/>
  <c r="BJ259" i="26"/>
  <c r="BF258" i="26"/>
  <c r="BM258" i="26"/>
  <c r="BD258" i="26"/>
  <c r="BC258" i="26"/>
  <c r="BI258" i="26"/>
  <c r="BI259" i="26"/>
  <c r="AW259" i="26"/>
  <c r="BD259" i="26"/>
  <c r="CP197" i="1"/>
  <c r="BI198" i="1"/>
  <c r="BD197" i="1"/>
  <c r="BK199" i="1"/>
  <c r="BC198" i="1"/>
  <c r="BB197" i="1"/>
  <c r="AY198" i="1"/>
  <c r="AX198" i="1"/>
  <c r="BM198" i="1"/>
  <c r="BM197" i="1"/>
  <c r="BD198" i="1"/>
  <c r="BJ198" i="1"/>
  <c r="BG198" i="1"/>
  <c r="AJ200" i="1"/>
  <c r="AM200" i="1"/>
  <c r="AC200" i="1"/>
  <c r="AB200" i="1"/>
  <c r="AF200" i="1"/>
  <c r="AP200" i="1"/>
  <c r="AK200" i="1"/>
  <c r="AN200" i="1"/>
  <c r="AO200" i="1"/>
  <c r="AD200" i="1"/>
  <c r="AI200" i="1"/>
  <c r="AG200" i="1"/>
  <c r="AQ200" i="1"/>
  <c r="AL200" i="1"/>
  <c r="AH200" i="1"/>
  <c r="Z200" i="1"/>
  <c r="AA200" i="1"/>
  <c r="AE200" i="1"/>
  <c r="AV199" i="1"/>
  <c r="BF197" i="1"/>
  <c r="BH197" i="1"/>
  <c r="AV197" i="1"/>
  <c r="BE197" i="1"/>
  <c r="BC197" i="1"/>
  <c r="CQ197" i="1"/>
  <c r="AX199" i="1"/>
  <c r="BM199" i="1"/>
  <c r="AW199" i="1"/>
  <c r="BH198" i="1"/>
  <c r="AV198" i="1"/>
  <c r="BD199" i="1"/>
  <c r="AY199" i="1"/>
  <c r="BA198" i="1"/>
  <c r="BN200" i="1"/>
  <c r="AR200" i="1"/>
  <c r="W201" i="1"/>
  <c r="BG197" i="1"/>
  <c r="BE198" i="1"/>
  <c r="BG199" i="1"/>
  <c r="BJ199" i="1"/>
  <c r="BF198" i="1"/>
  <c r="AZ198" i="1"/>
  <c r="AX197" i="1"/>
  <c r="BL197" i="1"/>
  <c r="BL198" i="1"/>
  <c r="BF199" i="1"/>
  <c r="AZ199" i="1"/>
  <c r="BA199" i="1"/>
  <c r="BI197" i="1"/>
  <c r="BJ197" i="1"/>
  <c r="AW198" i="1"/>
  <c r="BE199" i="1"/>
  <c r="BB199" i="1"/>
  <c r="BH199" i="1"/>
  <c r="AY197" i="1"/>
  <c r="BK198" i="1"/>
  <c r="AZ197" i="1"/>
  <c r="BA197" i="1"/>
  <c r="AW197" i="1"/>
  <c r="BK197" i="1"/>
  <c r="BB198" i="1"/>
  <c r="BI199" i="1"/>
  <c r="BL199" i="1"/>
  <c r="BC199" i="1"/>
  <c r="BX199" i="1" a="1"/>
  <c r="CG197" i="1" a="1"/>
  <c r="BV258" i="26" a="1"/>
  <c r="BY259" i="26" a="1"/>
  <c r="CC199" i="1" a="1"/>
  <c r="AQ201" i="1" a="1"/>
  <c r="BQ199" i="1" a="1"/>
  <c r="CF199" i="1" a="1"/>
  <c r="BV257" i="26" a="1"/>
  <c r="CG198" i="1" a="1"/>
  <c r="CA197" i="1" a="1"/>
  <c r="AK201" i="1" a="1"/>
  <c r="BU258" i="26" a="1"/>
  <c r="CA199" i="1" a="1"/>
  <c r="CE197" i="1" a="1"/>
  <c r="AM201" i="1" a="1"/>
  <c r="BT197" i="1" a="1"/>
  <c r="AB201" i="1" a="1"/>
  <c r="AC201" i="1" a="1"/>
  <c r="BU259" i="26" a="1"/>
  <c r="CE258" i="26" a="1"/>
  <c r="AO201" i="1" a="1"/>
  <c r="AL201" i="1" a="1"/>
  <c r="BP257" i="26" a="1"/>
  <c r="BS259" i="26" a="1"/>
  <c r="BX258" i="26" a="1"/>
  <c r="BX198" i="1" a="1"/>
  <c r="BZ197" i="1" a="1"/>
  <c r="AJ201" i="1" a="1"/>
  <c r="BP198" i="1" a="1"/>
  <c r="CF257" i="26" a="1"/>
  <c r="CF198" i="1" a="1"/>
  <c r="CC257" i="26" a="1"/>
  <c r="BY197" i="1" a="1"/>
  <c r="AG201" i="1" a="1"/>
  <c r="BQ258" i="26" a="1"/>
  <c r="BS258" i="26" a="1"/>
  <c r="AN201" i="1" a="1"/>
  <c r="BQ257" i="26" a="1"/>
  <c r="BR259" i="26" a="1"/>
  <c r="AD201" i="1" a="1"/>
  <c r="AP201" i="1" a="1"/>
  <c r="CC258" i="26" a="1"/>
  <c r="BQ259" i="26" a="1"/>
  <c r="AI201" i="1" a="1"/>
  <c r="AE201" i="1" a="1"/>
  <c r="BX197" i="1" a="1"/>
  <c r="BW259" i="26" a="1"/>
  <c r="BX257" i="26" a="1"/>
  <c r="BP197" i="1" a="1"/>
  <c r="BV198" i="1" a="1"/>
  <c r="CD198" i="1" a="1"/>
  <c r="BV199" i="1" a="1"/>
  <c r="CA258" i="26" a="1"/>
  <c r="BW197" i="1" a="1"/>
  <c r="BW258" i="26" a="1"/>
  <c r="CE257" i="26" a="1"/>
  <c r="BZ199" i="1" a="1"/>
  <c r="AA201" i="1" a="1"/>
  <c r="BY198" i="1" a="1"/>
  <c r="BT199" i="1" a="1"/>
  <c r="CF258" i="26" a="1"/>
  <c r="CB199" i="1" a="1"/>
  <c r="BW257" i="26" a="1"/>
  <c r="BZ258" i="26" a="1"/>
  <c r="BT258" i="26" a="1"/>
  <c r="CG258" i="26" a="1"/>
  <c r="BT257" i="26" a="1"/>
  <c r="CD199" i="1" a="1"/>
  <c r="CC259" i="26" a="1"/>
  <c r="BU198" i="1" a="1"/>
  <c r="BZ259" i="26" a="1"/>
  <c r="AH201" i="1" a="1"/>
  <c r="CB257" i="26" a="1"/>
  <c r="CG259" i="26" a="1"/>
  <c r="BV197" i="1" a="1"/>
  <c r="CC198" i="1" a="1"/>
  <c r="BS197" i="1" a="1"/>
  <c r="BR257" i="26" a="1"/>
  <c r="CB197" i="1" a="1"/>
  <c r="BP258" i="26" a="1"/>
  <c r="Z201" i="1" a="1"/>
  <c r="BV259" i="26" a="1"/>
  <c r="BY258" i="26" a="1"/>
  <c r="CB198" i="1" a="1"/>
  <c r="CE199" i="1" a="1"/>
  <c r="AF201" i="1" a="1"/>
  <c r="CF197" i="1" a="1"/>
  <c r="CC197" i="1" a="1"/>
  <c r="BY257" i="26" a="1"/>
  <c r="BR258" i="26" a="1"/>
  <c r="BY199" i="1" a="1"/>
  <c r="CG199" i="1" a="1"/>
  <c r="CD258" i="26" a="1"/>
  <c r="BU257" i="26" a="1"/>
  <c r="BW198" i="1" a="1"/>
  <c r="BU199" i="1" a="1"/>
  <c r="BW199" i="1" a="1"/>
  <c r="CD257" i="26" a="1"/>
  <c r="CF259" i="26" a="1"/>
  <c r="CA257" i="26" a="1"/>
  <c r="CE259" i="26" a="1"/>
  <c r="CA259" i="26" a="1"/>
  <c r="BS198" i="1" a="1"/>
  <c r="BU197" i="1" a="1"/>
  <c r="BZ257" i="26" a="1"/>
  <c r="BR198" i="1" a="1"/>
  <c r="BQ197" i="1" a="1"/>
  <c r="CA198" i="1" a="1"/>
  <c r="BS199" i="1" a="1"/>
  <c r="CE198" i="1" a="1"/>
  <c r="BS257" i="26" a="1"/>
  <c r="CB259" i="26" a="1"/>
  <c r="BR199" i="1" a="1"/>
  <c r="BP259" i="26" a="1"/>
  <c r="CB258" i="26" a="1"/>
  <c r="CD259" i="26" a="1"/>
  <c r="BR197" i="1" a="1"/>
  <c r="BT198" i="1" a="1"/>
  <c r="BQ198" i="1" a="1"/>
  <c r="CG257" i="26" a="1"/>
  <c r="BZ198" i="1" a="1"/>
  <c r="CD197" i="1" a="1"/>
  <c r="BT259" i="26" a="1"/>
  <c r="BX259" i="26" a="1"/>
  <c r="BP199" i="1" a="1"/>
  <c r="BW259" i="26" l="1"/>
  <c r="BV258" i="26"/>
  <c r="BQ258" i="26"/>
  <c r="CR257" i="26"/>
  <c r="CE259" i="26"/>
  <c r="BX259" i="26"/>
  <c r="CD259" i="26"/>
  <c r="CD260" i="26" s="1"/>
  <c r="D16" i="27" s="1"/>
  <c r="CB258" i="26"/>
  <c r="BT259" i="26"/>
  <c r="BP258" i="26"/>
  <c r="BZ257" i="26"/>
  <c r="BP259" i="26"/>
  <c r="CF259" i="26"/>
  <c r="CC259" i="26"/>
  <c r="CG259" i="26"/>
  <c r="BZ259" i="26"/>
  <c r="BS257" i="26"/>
  <c r="BR257" i="26"/>
  <c r="CD257" i="26"/>
  <c r="BV259" i="26"/>
  <c r="CA257" i="26"/>
  <c r="CC258" i="26"/>
  <c r="BY257" i="26"/>
  <c r="BS258" i="26"/>
  <c r="BU257" i="26"/>
  <c r="CG257" i="26"/>
  <c r="CD258" i="26"/>
  <c r="BW258" i="26"/>
  <c r="BR259" i="26"/>
  <c r="CF258" i="26"/>
  <c r="BT258" i="26"/>
  <c r="BP257" i="26"/>
  <c r="CE257" i="26"/>
  <c r="BY258" i="26"/>
  <c r="CA259" i="26"/>
  <c r="CB259" i="26"/>
  <c r="BX258" i="26"/>
  <c r="CA258" i="26"/>
  <c r="BS259" i="26"/>
  <c r="BW257" i="26"/>
  <c r="CG258" i="26"/>
  <c r="CB257" i="26"/>
  <c r="CC257" i="26"/>
  <c r="BY259" i="26"/>
  <c r="CF257" i="26"/>
  <c r="BV257" i="26"/>
  <c r="BQ259" i="26"/>
  <c r="BU259" i="26"/>
  <c r="BQ257" i="26"/>
  <c r="BZ258" i="26"/>
  <c r="BU258" i="26"/>
  <c r="CE258" i="26"/>
  <c r="BR258" i="26"/>
  <c r="BX257" i="26"/>
  <c r="BT257" i="26"/>
  <c r="CR197" i="1"/>
  <c r="CC198" i="1"/>
  <c r="BX197" i="1"/>
  <c r="CE199" i="1"/>
  <c r="BW198" i="1"/>
  <c r="BV197" i="1"/>
  <c r="CA198" i="1"/>
  <c r="CD198" i="1"/>
  <c r="BX198" i="1"/>
  <c r="CG197" i="1"/>
  <c r="CG198" i="1"/>
  <c r="BR198" i="1"/>
  <c r="BS198" i="1"/>
  <c r="CF197" i="1"/>
  <c r="AA201" i="1"/>
  <c r="Z201" i="1"/>
  <c r="AG201" i="1"/>
  <c r="AN201" i="1"/>
  <c r="AE201" i="1"/>
  <c r="AF201" i="1"/>
  <c r="AC201" i="1"/>
  <c r="AP201" i="1"/>
  <c r="AI201" i="1"/>
  <c r="AD201" i="1"/>
  <c r="AO201" i="1"/>
  <c r="AB201" i="1"/>
  <c r="AK201" i="1"/>
  <c r="AM201" i="1"/>
  <c r="AJ201" i="1"/>
  <c r="AL201" i="1"/>
  <c r="AH201" i="1"/>
  <c r="AQ201" i="1"/>
  <c r="BQ199" i="1"/>
  <c r="BZ197" i="1"/>
  <c r="BR197" i="1"/>
  <c r="CG199" i="1"/>
  <c r="BP199" i="1"/>
  <c r="BQ197" i="1"/>
  <c r="BU197" i="1"/>
  <c r="CD197" i="1"/>
  <c r="BT198" i="1"/>
  <c r="BR199" i="1"/>
  <c r="CE197" i="1"/>
  <c r="BZ198" i="1"/>
  <c r="BU198" i="1"/>
  <c r="CC197" i="1"/>
  <c r="CE198" i="1"/>
  <c r="BU199" i="1"/>
  <c r="CD199" i="1"/>
  <c r="BS199" i="1"/>
  <c r="BW197" i="1"/>
  <c r="BQ198" i="1"/>
  <c r="BS197" i="1"/>
  <c r="BT199" i="1"/>
  <c r="CA199" i="1"/>
  <c r="BX199" i="1"/>
  <c r="BY197" i="1"/>
  <c r="BY199" i="1"/>
  <c r="BW199" i="1"/>
  <c r="CC199" i="1"/>
  <c r="CB199" i="1"/>
  <c r="BZ199" i="1"/>
  <c r="BY198" i="1"/>
  <c r="BP198" i="1"/>
  <c r="BP197" i="1"/>
  <c r="BT197" i="1"/>
  <c r="CF199" i="1"/>
  <c r="BV198" i="1"/>
  <c r="BV199" i="1"/>
  <c r="CF198" i="1"/>
  <c r="CA197" i="1"/>
  <c r="CB198" i="1"/>
  <c r="CB197" i="1"/>
  <c r="AR201" i="1"/>
  <c r="AS201" i="1" s="1"/>
  <c r="BN201" i="1"/>
  <c r="W202" i="1"/>
  <c r="AS200" i="1"/>
  <c r="CI200" i="1" s="1"/>
  <c r="CH200" i="1"/>
  <c r="AA202" i="1" a="1"/>
  <c r="AO202" i="1" a="1"/>
  <c r="AH202" i="1" a="1"/>
  <c r="AI202" i="1" a="1"/>
  <c r="AM202" i="1" a="1"/>
  <c r="Z202" i="1" a="1"/>
  <c r="AB202" i="1" a="1"/>
  <c r="AQ202" i="1" a="1"/>
  <c r="AG202" i="1" a="1"/>
  <c r="AF202" i="1" a="1"/>
  <c r="AC202" i="1" a="1"/>
  <c r="AP202" i="1" a="1"/>
  <c r="AK202" i="1" a="1"/>
  <c r="AE202" i="1" a="1"/>
  <c r="AD202" i="1" a="1"/>
  <c r="AJ202" i="1" a="1"/>
  <c r="AL202" i="1" a="1"/>
  <c r="AN202" i="1" a="1"/>
  <c r="CC260" i="26" l="1"/>
  <c r="D15" i="27" s="1"/>
  <c r="BQ260" i="26"/>
  <c r="D3" i="27" s="1"/>
  <c r="BZ260" i="26"/>
  <c r="D12" i="27" s="1"/>
  <c r="BW260" i="26"/>
  <c r="D9" i="27" s="1"/>
  <c r="BU260" i="26"/>
  <c r="D7" i="27" s="1"/>
  <c r="BR260" i="26"/>
  <c r="D4" i="27" s="1"/>
  <c r="CG260" i="26"/>
  <c r="D19" i="27" s="1"/>
  <c r="CF260" i="26"/>
  <c r="D18" i="27" s="1"/>
  <c r="CB260" i="26"/>
  <c r="D14" i="27" s="1"/>
  <c r="BS260" i="26"/>
  <c r="D5" i="27" s="1"/>
  <c r="BY260" i="26"/>
  <c r="D11" i="27" s="1"/>
  <c r="BP260" i="26"/>
  <c r="D2" i="27" s="1"/>
  <c r="CA260" i="26"/>
  <c r="D13" i="27" s="1"/>
  <c r="BV260" i="26"/>
  <c r="D8" i="27" s="1"/>
  <c r="BT260" i="26"/>
  <c r="D6" i="27" s="1"/>
  <c r="CL257" i="26"/>
  <c r="CM257" i="26" s="1"/>
  <c r="BX260" i="26"/>
  <c r="D10" i="27" s="1"/>
  <c r="CE260" i="26"/>
  <c r="D17" i="27" s="1"/>
  <c r="AN202" i="1"/>
  <c r="AP202" i="1"/>
  <c r="AB202" i="1"/>
  <c r="AC202" i="1"/>
  <c r="AK202" i="1"/>
  <c r="Z202" i="1"/>
  <c r="AA202" i="1"/>
  <c r="AQ202" i="1"/>
  <c r="AF202" i="1"/>
  <c r="AO202" i="1"/>
  <c r="AM202" i="1"/>
  <c r="AD202" i="1"/>
  <c r="AL202" i="1"/>
  <c r="AH202" i="1"/>
  <c r="AI202" i="1"/>
  <c r="AG202" i="1"/>
  <c r="AJ202" i="1"/>
  <c r="AE202" i="1"/>
  <c r="CO200" i="1"/>
  <c r="CL197" i="1"/>
  <c r="CM197" i="1" s="1"/>
  <c r="AR202" i="1"/>
  <c r="AS202" i="1" s="1"/>
  <c r="BN202" i="1"/>
  <c r="W203" i="1"/>
  <c r="AP203" i="1" a="1"/>
  <c r="AF203" i="1" a="1"/>
  <c r="Z203" i="1" a="1"/>
  <c r="AK203" i="1" a="1"/>
  <c r="AJ203" i="1" a="1"/>
  <c r="AE203" i="1" a="1"/>
  <c r="AN203" i="1" a="1"/>
  <c r="AC203" i="1" a="1"/>
  <c r="AI203" i="1" a="1"/>
  <c r="AD203" i="1" a="1"/>
  <c r="AG203" i="1" a="1"/>
  <c r="AL203" i="1" a="1"/>
  <c r="AO203" i="1" a="1"/>
  <c r="AQ203" i="1" a="1"/>
  <c r="AA203" i="1" a="1"/>
  <c r="AH203" i="1" a="1"/>
  <c r="AB203" i="1" a="1"/>
  <c r="AM203" i="1" a="1"/>
  <c r="CL260" i="26" l="1"/>
  <c r="CM260" i="26" s="1"/>
  <c r="BI200" i="1"/>
  <c r="BD201" i="1"/>
  <c r="AZ200" i="1"/>
  <c r="AW201" i="1"/>
  <c r="AX200" i="1"/>
  <c r="BF201" i="1"/>
  <c r="BE200" i="1"/>
  <c r="AV201" i="1"/>
  <c r="BK201" i="1"/>
  <c r="BD200" i="1"/>
  <c r="BJ201" i="1"/>
  <c r="AV200" i="1"/>
  <c r="BF200" i="1"/>
  <c r="BL201" i="1"/>
  <c r="BB200" i="1"/>
  <c r="AX201" i="1"/>
  <c r="BI201" i="1"/>
  <c r="BA201" i="1"/>
  <c r="BH201" i="1"/>
  <c r="BE201" i="1"/>
  <c r="AP203" i="1"/>
  <c r="AC203" i="1"/>
  <c r="AG203" i="1"/>
  <c r="AB203" i="1"/>
  <c r="AD203" i="1"/>
  <c r="AA203" i="1"/>
  <c r="AO203" i="1"/>
  <c r="AH203" i="1"/>
  <c r="AM203" i="1"/>
  <c r="AQ203" i="1"/>
  <c r="AF203" i="1"/>
  <c r="Z203" i="1"/>
  <c r="AK203" i="1"/>
  <c r="AI203" i="1"/>
  <c r="AL203" i="1"/>
  <c r="AJ203" i="1"/>
  <c r="AE203" i="1"/>
  <c r="AN203" i="1"/>
  <c r="BC202" i="1"/>
  <c r="BM202" i="1"/>
  <c r="BN203" i="1"/>
  <c r="AR203" i="1"/>
  <c r="W204" i="1"/>
  <c r="BE202" i="1"/>
  <c r="AW202" i="1"/>
  <c r="BG201" i="1"/>
  <c r="BD202" i="1"/>
  <c r="AV202" i="1"/>
  <c r="CQ200" i="1"/>
  <c r="BL200" i="1"/>
  <c r="BH200" i="1"/>
  <c r="BM200" i="1"/>
  <c r="BK200" i="1"/>
  <c r="AW200" i="1"/>
  <c r="BA200" i="1"/>
  <c r="BB201" i="1"/>
  <c r="BH202" i="1"/>
  <c r="BG202" i="1"/>
  <c r="AY201" i="1"/>
  <c r="AZ202" i="1"/>
  <c r="AY202" i="1"/>
  <c r="AZ201" i="1"/>
  <c r="AY200" i="1"/>
  <c r="BI202" i="1"/>
  <c r="AX202" i="1"/>
  <c r="BM201" i="1"/>
  <c r="BJ200" i="1"/>
  <c r="BA202" i="1"/>
  <c r="BK202" i="1"/>
  <c r="BL202" i="1"/>
  <c r="BC200" i="1"/>
  <c r="CP200" i="1"/>
  <c r="BC201" i="1"/>
  <c r="BG200" i="1"/>
  <c r="BF202" i="1"/>
  <c r="BB202" i="1"/>
  <c r="BJ202" i="1"/>
  <c r="CC200" i="1" a="1"/>
  <c r="BP200" i="1" a="1"/>
  <c r="AG204" i="1" a="1"/>
  <c r="BQ201" i="1" a="1"/>
  <c r="BV200" i="1" a="1"/>
  <c r="BP202" i="1" a="1"/>
  <c r="AC204" i="1" a="1"/>
  <c r="CG201" i="1" a="1"/>
  <c r="BY201" i="1" a="1"/>
  <c r="CB200" i="1" a="1"/>
  <c r="BZ202" i="1" a="1"/>
  <c r="BV201" i="1" a="1"/>
  <c r="AF204" i="1" a="1"/>
  <c r="CG200" i="1" a="1"/>
  <c r="BT202" i="1" a="1"/>
  <c r="AO204" i="1" a="1"/>
  <c r="BP201" i="1" a="1"/>
  <c r="BR201" i="1" a="1"/>
  <c r="CE201" i="1" a="1"/>
  <c r="AN204" i="1" a="1"/>
  <c r="AK204" i="1" a="1"/>
  <c r="BX202" i="1" a="1"/>
  <c r="CC202" i="1" a="1"/>
  <c r="CD200" i="1" a="1"/>
  <c r="BX200" i="1" a="1"/>
  <c r="AJ204" i="1" a="1"/>
  <c r="AB204" i="1" a="1"/>
  <c r="AL204" i="1" a="1"/>
  <c r="AA204" i="1" a="1"/>
  <c r="CB201" i="1" a="1"/>
  <c r="AI204" i="1" a="1"/>
  <c r="BW200" i="1" a="1"/>
  <c r="BY200" i="1" a="1"/>
  <c r="AD204" i="1" a="1"/>
  <c r="AE204" i="1" a="1"/>
  <c r="BV202" i="1" a="1"/>
  <c r="CE202" i="1" a="1"/>
  <c r="CB202" i="1" a="1"/>
  <c r="Z204" i="1" a="1"/>
  <c r="CG202" i="1" a="1"/>
  <c r="BT200" i="1" a="1"/>
  <c r="AQ204" i="1" a="1"/>
  <c r="BS200" i="1" a="1"/>
  <c r="BS201" i="1" a="1"/>
  <c r="CD201" i="1" a="1"/>
  <c r="AH204" i="1" a="1"/>
  <c r="AP204" i="1" a="1"/>
  <c r="AM204" i="1" a="1"/>
  <c r="BY202" i="1" a="1"/>
  <c r="BU202" i="1" a="1"/>
  <c r="CC201" i="1" a="1"/>
  <c r="BR202" i="1" a="1"/>
  <c r="BW202" i="1" a="1"/>
  <c r="BQ200" i="1" a="1"/>
  <c r="BU200" i="1" a="1"/>
  <c r="BX201" i="1" a="1"/>
  <c r="CA200" i="1" a="1"/>
  <c r="BZ201" i="1" a="1"/>
  <c r="CF202" i="1" a="1"/>
  <c r="BW201" i="1" a="1"/>
  <c r="BU201" i="1" a="1"/>
  <c r="CF200" i="1" a="1"/>
  <c r="CA202" i="1" a="1"/>
  <c r="BS202" i="1" a="1"/>
  <c r="CA201" i="1" a="1"/>
  <c r="BR200" i="1" a="1"/>
  <c r="BQ202" i="1" a="1"/>
  <c r="CD202" i="1" a="1"/>
  <c r="BT201" i="1" a="1"/>
  <c r="BZ200" i="1" a="1"/>
  <c r="CE200" i="1" a="1"/>
  <c r="CF201" i="1" a="1"/>
  <c r="CC200" i="1" l="1"/>
  <c r="BX201" i="1"/>
  <c r="BT200" i="1"/>
  <c r="BQ201" i="1"/>
  <c r="BP201" i="1"/>
  <c r="BY200" i="1"/>
  <c r="BZ201" i="1"/>
  <c r="BR200" i="1"/>
  <c r="BV200" i="1"/>
  <c r="CF201" i="1"/>
  <c r="BZ200" i="1"/>
  <c r="BP200" i="1"/>
  <c r="CD201" i="1"/>
  <c r="BX200" i="1"/>
  <c r="CE201" i="1"/>
  <c r="BY201" i="1"/>
  <c r="CB201" i="1"/>
  <c r="BU201" i="1"/>
  <c r="CC201" i="1"/>
  <c r="BR201" i="1"/>
  <c r="BV201" i="1"/>
  <c r="BP202" i="1"/>
  <c r="CG202" i="1"/>
  <c r="BU200" i="1"/>
  <c r="BX202" i="1"/>
  <c r="BW202" i="1"/>
  <c r="CF202" i="1"/>
  <c r="BT201" i="1"/>
  <c r="BQ200" i="1"/>
  <c r="CA201" i="1"/>
  <c r="CC202" i="1"/>
  <c r="CE202" i="1"/>
  <c r="BS202" i="1"/>
  <c r="CE200" i="1"/>
  <c r="BQ202" i="1"/>
  <c r="BS200" i="1"/>
  <c r="BU202" i="1"/>
  <c r="BT202" i="1"/>
  <c r="CG200" i="1"/>
  <c r="BY202" i="1"/>
  <c r="BW200" i="1"/>
  <c r="BV202" i="1"/>
  <c r="CD200" i="1"/>
  <c r="BS201" i="1"/>
  <c r="CB200" i="1"/>
  <c r="AC204" i="1"/>
  <c r="AI204" i="1"/>
  <c r="Z204" i="1"/>
  <c r="AH204" i="1"/>
  <c r="AB204" i="1"/>
  <c r="AG204" i="1"/>
  <c r="AO204" i="1"/>
  <c r="AA204" i="1"/>
  <c r="AM204" i="1"/>
  <c r="AE204" i="1"/>
  <c r="AF204" i="1"/>
  <c r="AN204" i="1"/>
  <c r="AD204" i="1"/>
  <c r="AP204" i="1"/>
  <c r="AK204" i="1"/>
  <c r="AQ204" i="1"/>
  <c r="AJ204" i="1"/>
  <c r="AL204" i="1"/>
  <c r="CD202" i="1"/>
  <c r="BZ202" i="1"/>
  <c r="CA200" i="1"/>
  <c r="CG201" i="1"/>
  <c r="CA202" i="1"/>
  <c r="CF200" i="1"/>
  <c r="BW201" i="1"/>
  <c r="BR202" i="1"/>
  <c r="CB202" i="1"/>
  <c r="AR204" i="1"/>
  <c r="AS204" i="1" s="1"/>
  <c r="BN204" i="1"/>
  <c r="W205" i="1"/>
  <c r="AS203" i="1"/>
  <c r="CI203" i="1" s="1"/>
  <c r="CH203" i="1"/>
  <c r="CR200" i="1"/>
  <c r="Z205" i="1" a="1"/>
  <c r="AI205" i="1" a="1"/>
  <c r="AK205" i="1" a="1"/>
  <c r="AD205" i="1" a="1"/>
  <c r="AO205" i="1" a="1"/>
  <c r="AJ205" i="1" a="1"/>
  <c r="AA205" i="1" a="1"/>
  <c r="AG205" i="1" a="1"/>
  <c r="AC205" i="1" a="1"/>
  <c r="AF205" i="1" a="1"/>
  <c r="AB205" i="1" a="1"/>
  <c r="AQ205" i="1" a="1"/>
  <c r="AN205" i="1" a="1"/>
  <c r="AM205" i="1" a="1"/>
  <c r="AL205" i="1" a="1"/>
  <c r="AE205" i="1" a="1"/>
  <c r="AP205" i="1" a="1"/>
  <c r="AH205" i="1" a="1"/>
  <c r="CL200" i="1" l="1"/>
  <c r="CM200" i="1" s="1"/>
  <c r="AP205" i="1"/>
  <c r="AC205" i="1"/>
  <c r="AE205" i="1"/>
  <c r="AJ205" i="1"/>
  <c r="AK205" i="1"/>
  <c r="AQ205" i="1"/>
  <c r="Z205" i="1"/>
  <c r="AI205" i="1"/>
  <c r="AL205" i="1"/>
  <c r="AA205" i="1"/>
  <c r="AD205" i="1"/>
  <c r="AB205" i="1"/>
  <c r="AM205" i="1"/>
  <c r="AO205" i="1"/>
  <c r="AN205" i="1"/>
  <c r="AH205" i="1"/>
  <c r="AG205" i="1"/>
  <c r="AF205" i="1"/>
  <c r="BN205" i="1"/>
  <c r="AR205" i="1"/>
  <c r="AS205" i="1" s="1"/>
  <c r="W206" i="1"/>
  <c r="CO203" i="1"/>
  <c r="AO206" i="1" a="1"/>
  <c r="AB206" i="1" a="1"/>
  <c r="AA206" i="1" a="1"/>
  <c r="AG206" i="1" a="1"/>
  <c r="AD206" i="1" a="1"/>
  <c r="AF206" i="1" a="1"/>
  <c r="AM206" i="1" a="1"/>
  <c r="AH206" i="1" a="1"/>
  <c r="AC206" i="1" a="1"/>
  <c r="AI206" i="1" a="1"/>
  <c r="Z206" i="1" a="1"/>
  <c r="AN206" i="1" a="1"/>
  <c r="AL206" i="1" a="1"/>
  <c r="AJ206" i="1" a="1"/>
  <c r="AQ206" i="1" a="1"/>
  <c r="AK206" i="1" a="1"/>
  <c r="AE206" i="1" a="1"/>
  <c r="AP206" i="1" a="1"/>
  <c r="BM203" i="1" l="1"/>
  <c r="BM204" i="1"/>
  <c r="BB204" i="1"/>
  <c r="AV204" i="1"/>
  <c r="AV203" i="1"/>
  <c r="AX203" i="1"/>
  <c r="BF203" i="1"/>
  <c r="BI204" i="1"/>
  <c r="BD204" i="1"/>
  <c r="BJ203" i="1"/>
  <c r="BD203" i="1"/>
  <c r="AZ204" i="1"/>
  <c r="BA204" i="1"/>
  <c r="BH204" i="1"/>
  <c r="BB203" i="1"/>
  <c r="BA203" i="1"/>
  <c r="AW204" i="1"/>
  <c r="BI203" i="1"/>
  <c r="AL206" i="1"/>
  <c r="AB206" i="1"/>
  <c r="AD206" i="1"/>
  <c r="AJ206" i="1"/>
  <c r="AA206" i="1"/>
  <c r="AG206" i="1"/>
  <c r="AF206" i="1"/>
  <c r="AI206" i="1"/>
  <c r="AK206" i="1"/>
  <c r="AQ206" i="1"/>
  <c r="AC206" i="1"/>
  <c r="AH206" i="1"/>
  <c r="AE206" i="1"/>
  <c r="AO206" i="1"/>
  <c r="AN206" i="1"/>
  <c r="AM206" i="1"/>
  <c r="Z206" i="1"/>
  <c r="AP206" i="1"/>
  <c r="BD205" i="1"/>
  <c r="BE205" i="1"/>
  <c r="BN206" i="1"/>
  <c r="AR206" i="1"/>
  <c r="W207" i="1"/>
  <c r="BJ205" i="1"/>
  <c r="AV205" i="1"/>
  <c r="CP203" i="1"/>
  <c r="AY203" i="1"/>
  <c r="BG203" i="1"/>
  <c r="BK203" i="1"/>
  <c r="BH203" i="1"/>
  <c r="CQ203" i="1"/>
  <c r="AZ203" i="1"/>
  <c r="AW203" i="1"/>
  <c r="BK205" i="1"/>
  <c r="BM205" i="1"/>
  <c r="BI205" i="1"/>
  <c r="BG205" i="1"/>
  <c r="BG204" i="1"/>
  <c r="AX205" i="1"/>
  <c r="BF205" i="1"/>
  <c r="BL203" i="1"/>
  <c r="BJ204" i="1"/>
  <c r="BC203" i="1"/>
  <c r="BK204" i="1"/>
  <c r="AZ205" i="1"/>
  <c r="BA205" i="1"/>
  <c r="AX204" i="1"/>
  <c r="BC204" i="1"/>
  <c r="BE203" i="1"/>
  <c r="BB205" i="1"/>
  <c r="AW205" i="1"/>
  <c r="AY205" i="1"/>
  <c r="BF204" i="1"/>
  <c r="AY204" i="1"/>
  <c r="BE204" i="1"/>
  <c r="BL204" i="1"/>
  <c r="BC205" i="1"/>
  <c r="BH205" i="1"/>
  <c r="BL205" i="1"/>
  <c r="BT203" i="1" a="1"/>
  <c r="CB205" i="1" a="1"/>
  <c r="CG203" i="1" a="1"/>
  <c r="BV205" i="1" a="1"/>
  <c r="CD203" i="1" a="1"/>
  <c r="BS203" i="1" a="1"/>
  <c r="AJ207" i="1" a="1"/>
  <c r="BP204" i="1" a="1"/>
  <c r="CD204" i="1" a="1"/>
  <c r="CB204" i="1" a="1"/>
  <c r="AL207" i="1" a="1"/>
  <c r="CE203" i="1" a="1"/>
  <c r="BZ203" i="1" a="1"/>
  <c r="AM207" i="1" a="1"/>
  <c r="Z207" i="1" a="1"/>
  <c r="BX205" i="1" a="1"/>
  <c r="BW203" i="1" a="1"/>
  <c r="BY204" i="1" a="1"/>
  <c r="CD205" i="1" a="1"/>
  <c r="BX204" i="1" a="1"/>
  <c r="CE205" i="1" a="1"/>
  <c r="BY203" i="1" a="1"/>
  <c r="BU204" i="1" a="1"/>
  <c r="AA207" i="1" a="1"/>
  <c r="BY205" i="1" a="1"/>
  <c r="BP205" i="1" a="1"/>
  <c r="AH207" i="1" a="1"/>
  <c r="AP207" i="1" a="1"/>
  <c r="BX203" i="1" a="1"/>
  <c r="BQ203" i="1" a="1"/>
  <c r="AB207" i="1" a="1"/>
  <c r="BW204" i="1" a="1"/>
  <c r="AC207" i="1" a="1"/>
  <c r="BQ205" i="1" a="1"/>
  <c r="BQ204" i="1" a="1"/>
  <c r="BP203" i="1" a="1"/>
  <c r="AD207" i="1" a="1"/>
  <c r="AF207" i="1" a="1"/>
  <c r="AG207" i="1" a="1"/>
  <c r="AO207" i="1" a="1"/>
  <c r="AE207" i="1" a="1"/>
  <c r="BR205" i="1" a="1"/>
  <c r="CF205" i="1" a="1"/>
  <c r="BV203" i="1" a="1"/>
  <c r="AK207" i="1" a="1"/>
  <c r="BR204" i="1" a="1"/>
  <c r="CF204" i="1" a="1"/>
  <c r="CC203" i="1" a="1"/>
  <c r="BV204" i="1" a="1"/>
  <c r="AI207" i="1" a="1"/>
  <c r="CG205" i="1" a="1"/>
  <c r="AN207" i="1" a="1"/>
  <c r="AQ207" i="1" a="1"/>
  <c r="BT204" i="1" a="1"/>
  <c r="CF203" i="1" a="1"/>
  <c r="CG204" i="1" a="1"/>
  <c r="BZ205" i="1" a="1"/>
  <c r="BW205" i="1" a="1"/>
  <c r="BR203" i="1" a="1"/>
  <c r="CE204" i="1" a="1"/>
  <c r="BS205" i="1" a="1"/>
  <c r="CA205" i="1" a="1"/>
  <c r="BZ204" i="1" a="1"/>
  <c r="BU203" i="1" a="1"/>
  <c r="BS204" i="1" a="1"/>
  <c r="BU205" i="1" a="1"/>
  <c r="CA203" i="1" a="1"/>
  <c r="CC204" i="1" a="1"/>
  <c r="CA204" i="1" a="1"/>
  <c r="CC205" i="1" a="1"/>
  <c r="BT205" i="1" a="1"/>
  <c r="CB203" i="1" a="1"/>
  <c r="CG204" i="1" l="1"/>
  <c r="CG203" i="1"/>
  <c r="BP204" i="1"/>
  <c r="BV204" i="1"/>
  <c r="BP203" i="1"/>
  <c r="CC204" i="1"/>
  <c r="BZ203" i="1"/>
  <c r="BR203" i="1"/>
  <c r="BU203" i="1"/>
  <c r="BV203" i="1"/>
  <c r="CB204" i="1"/>
  <c r="BU204" i="1"/>
  <c r="BT204" i="1"/>
  <c r="BX203" i="1"/>
  <c r="CC203" i="1"/>
  <c r="CD203" i="1"/>
  <c r="BQ204" i="1"/>
  <c r="BX204" i="1"/>
  <c r="BS204" i="1"/>
  <c r="BU205" i="1"/>
  <c r="CA204" i="1"/>
  <c r="CB203" i="1"/>
  <c r="BT205" i="1"/>
  <c r="CA205" i="1"/>
  <c r="CE203" i="1"/>
  <c r="CE204" i="1"/>
  <c r="CC205" i="1"/>
  <c r="CA203" i="1"/>
  <c r="BY205" i="1"/>
  <c r="BS205" i="1"/>
  <c r="BW203" i="1"/>
  <c r="CG205" i="1"/>
  <c r="BS203" i="1"/>
  <c r="BX205" i="1"/>
  <c r="CF205" i="1"/>
  <c r="CD204" i="1"/>
  <c r="CE205" i="1"/>
  <c r="BV205" i="1"/>
  <c r="BY203" i="1"/>
  <c r="CF203" i="1"/>
  <c r="BQ203" i="1"/>
  <c r="BP205" i="1"/>
  <c r="BQ205" i="1"/>
  <c r="BW205" i="1"/>
  <c r="CF204" i="1"/>
  <c r="BW204" i="1"/>
  <c r="BZ205" i="1"/>
  <c r="BT203" i="1"/>
  <c r="CD205" i="1"/>
  <c r="BZ204" i="1"/>
  <c r="CB205" i="1"/>
  <c r="BY204" i="1"/>
  <c r="BR204" i="1"/>
  <c r="BR205" i="1"/>
  <c r="AL207" i="1"/>
  <c r="AJ207" i="1"/>
  <c r="AE207" i="1"/>
  <c r="Z207" i="1"/>
  <c r="AQ207" i="1"/>
  <c r="AB207" i="1"/>
  <c r="AK207" i="1"/>
  <c r="AO207" i="1"/>
  <c r="AA207" i="1"/>
  <c r="AI207" i="1"/>
  <c r="AC207" i="1"/>
  <c r="AH207" i="1"/>
  <c r="AD207" i="1"/>
  <c r="AF207" i="1"/>
  <c r="AP207" i="1"/>
  <c r="AG207" i="1"/>
  <c r="AN207" i="1"/>
  <c r="AM207" i="1"/>
  <c r="AS206" i="1"/>
  <c r="CI206" i="1" s="1"/>
  <c r="CH206" i="1"/>
  <c r="CR203" i="1"/>
  <c r="BN207" i="1"/>
  <c r="AR207" i="1"/>
  <c r="AS207" i="1" s="1"/>
  <c r="W208" i="1"/>
  <c r="AQ208" i="1" a="1"/>
  <c r="AE208" i="1" a="1"/>
  <c r="AF208" i="1" a="1"/>
  <c r="AA208" i="1" a="1"/>
  <c r="AP208" i="1" a="1"/>
  <c r="AM208" i="1" a="1"/>
  <c r="AB208" i="1" a="1"/>
  <c r="AK208" i="1" a="1"/>
  <c r="AG208" i="1" a="1"/>
  <c r="AJ208" i="1" a="1"/>
  <c r="AI208" i="1" a="1"/>
  <c r="AC208" i="1" a="1"/>
  <c r="AD208" i="1" a="1"/>
  <c r="AO208" i="1" a="1"/>
  <c r="AN208" i="1" a="1"/>
  <c r="AH208" i="1" a="1"/>
  <c r="Z208" i="1" a="1"/>
  <c r="AL208" i="1" a="1"/>
  <c r="CL203" i="1" l="1"/>
  <c r="CM203" i="1" s="1"/>
  <c r="AG208" i="1"/>
  <c r="AH208" i="1"/>
  <c r="AF208" i="1"/>
  <c r="AI208" i="1"/>
  <c r="AK208" i="1"/>
  <c r="AN208" i="1"/>
  <c r="Z208" i="1"/>
  <c r="AJ208" i="1"/>
  <c r="AD208" i="1"/>
  <c r="AC208" i="1"/>
  <c r="AM208" i="1"/>
  <c r="AB208" i="1"/>
  <c r="AQ208" i="1"/>
  <c r="AE208" i="1"/>
  <c r="AO208" i="1"/>
  <c r="AA208" i="1"/>
  <c r="AL208" i="1"/>
  <c r="AP208" i="1"/>
  <c r="BN208" i="1"/>
  <c r="AR208" i="1"/>
  <c r="AS208" i="1" s="1"/>
  <c r="W209" i="1"/>
  <c r="CO206" i="1"/>
  <c r="AM209" i="1" a="1"/>
  <c r="AL209" i="1" a="1"/>
  <c r="AJ209" i="1" a="1"/>
  <c r="AF209" i="1" a="1"/>
  <c r="AG209" i="1" a="1"/>
  <c r="AH209" i="1" a="1"/>
  <c r="AC209" i="1" a="1"/>
  <c r="AB209" i="1" a="1"/>
  <c r="AA209" i="1" a="1"/>
  <c r="AQ209" i="1" a="1"/>
  <c r="AN209" i="1" a="1"/>
  <c r="AK209" i="1" a="1"/>
  <c r="AD209" i="1" a="1"/>
  <c r="AP209" i="1" a="1"/>
  <c r="AE209" i="1" a="1"/>
  <c r="AO209" i="1" a="1"/>
  <c r="AI209" i="1" a="1"/>
  <c r="Z209" i="1" a="1"/>
  <c r="BA207" i="1" l="1"/>
  <c r="AV207" i="1"/>
  <c r="BI207" i="1"/>
  <c r="BM207" i="1"/>
  <c r="CQ206" i="1"/>
  <c r="BL206" i="1"/>
  <c r="BE206" i="1"/>
  <c r="BC206" i="1"/>
  <c r="BB207" i="1"/>
  <c r="AW207" i="1"/>
  <c r="BJ207" i="1"/>
  <c r="BJ206" i="1"/>
  <c r="AX206" i="1"/>
  <c r="BE207" i="1"/>
  <c r="AV206" i="1"/>
  <c r="BK207" i="1"/>
  <c r="AZ207" i="1"/>
  <c r="BD207" i="1"/>
  <c r="BF206" i="1"/>
  <c r="AX207" i="1"/>
  <c r="AW208" i="1"/>
  <c r="AN209" i="1"/>
  <c r="AD209" i="1"/>
  <c r="AE209" i="1"/>
  <c r="AG209" i="1"/>
  <c r="AB209" i="1"/>
  <c r="AC209" i="1"/>
  <c r="Z209" i="1"/>
  <c r="AJ209" i="1"/>
  <c r="AO209" i="1"/>
  <c r="AK209" i="1"/>
  <c r="AL209" i="1"/>
  <c r="AF209" i="1"/>
  <c r="AA209" i="1"/>
  <c r="AM209" i="1"/>
  <c r="AP209" i="1"/>
  <c r="AH209" i="1"/>
  <c r="AI209" i="1"/>
  <c r="AQ209" i="1"/>
  <c r="BF208" i="1"/>
  <c r="BK208" i="1"/>
  <c r="AV208" i="1"/>
  <c r="BK206" i="1"/>
  <c r="BI206" i="1"/>
  <c r="BN209" i="1"/>
  <c r="AR209" i="1"/>
  <c r="W210" i="1"/>
  <c r="BA208" i="1"/>
  <c r="BJ208" i="1"/>
  <c r="BH206" i="1"/>
  <c r="BC207" i="1"/>
  <c r="BM208" i="1"/>
  <c r="BG208" i="1"/>
  <c r="AZ206" i="1"/>
  <c r="BG206" i="1"/>
  <c r="AX208" i="1"/>
  <c r="BE208" i="1"/>
  <c r="BM206" i="1"/>
  <c r="BG207" i="1"/>
  <c r="BH207" i="1"/>
  <c r="AY207" i="1"/>
  <c r="BI208" i="1"/>
  <c r="BB208" i="1"/>
  <c r="BF207" i="1"/>
  <c r="BB206" i="1"/>
  <c r="BL207" i="1"/>
  <c r="BD206" i="1"/>
  <c r="BL208" i="1"/>
  <c r="AY208" i="1"/>
  <c r="BD208" i="1"/>
  <c r="AY206" i="1"/>
  <c r="AW206" i="1"/>
  <c r="BA206" i="1"/>
  <c r="CP206" i="1"/>
  <c r="BH208" i="1"/>
  <c r="AZ208" i="1"/>
  <c r="BC208" i="1"/>
  <c r="AN210" i="1" a="1"/>
  <c r="AD210" i="1" a="1"/>
  <c r="AH210" i="1" a="1"/>
  <c r="CE206" i="1" a="1"/>
  <c r="AI210" i="1" a="1"/>
  <c r="BU206" i="1" a="1"/>
  <c r="BP207" i="1" a="1"/>
  <c r="BS208" i="1" a="1"/>
  <c r="AF210" i="1" a="1"/>
  <c r="CE208" i="1" a="1"/>
  <c r="AK210" i="1" a="1"/>
  <c r="AJ210" i="1" a="1"/>
  <c r="BV206" i="1" a="1"/>
  <c r="CG206" i="1" a="1"/>
  <c r="CA207" i="1" a="1"/>
  <c r="CC206" i="1" a="1"/>
  <c r="BX206" i="1" a="1"/>
  <c r="BV207" i="1" a="1"/>
  <c r="BP208" i="1" a="1"/>
  <c r="CB206" i="1" a="1"/>
  <c r="CC207" i="1" a="1"/>
  <c r="AQ210" i="1" a="1"/>
  <c r="CA208" i="1" a="1"/>
  <c r="AL210" i="1" a="1"/>
  <c r="AB210" i="1" a="1"/>
  <c r="BX207" i="1" a="1"/>
  <c r="BS207" i="1" a="1"/>
  <c r="AA210" i="1" a="1"/>
  <c r="BU207" i="1" a="1"/>
  <c r="AM210" i="1" a="1"/>
  <c r="BQ207" i="1" a="1"/>
  <c r="CB207" i="1" a="1"/>
  <c r="BW208" i="1" a="1"/>
  <c r="BT208" i="1" a="1"/>
  <c r="AP210" i="1" a="1"/>
  <c r="CG207" i="1" a="1"/>
  <c r="CD208" i="1" a="1"/>
  <c r="BW207" i="1" a="1"/>
  <c r="BR206" i="1" a="1"/>
  <c r="BY208" i="1" a="1"/>
  <c r="AE210" i="1" a="1"/>
  <c r="CG208" i="1" a="1"/>
  <c r="BR207" i="1" a="1"/>
  <c r="CB208" i="1" a="1"/>
  <c r="BQ208" i="1" a="1"/>
  <c r="AO210" i="1" a="1"/>
  <c r="AG210" i="1" a="1"/>
  <c r="CF208" i="1" a="1"/>
  <c r="AC210" i="1" a="1"/>
  <c r="Z210" i="1" a="1"/>
  <c r="CF207" i="1" a="1"/>
  <c r="BZ206" i="1" a="1"/>
  <c r="BT207" i="1" a="1"/>
  <c r="CD206" i="1" a="1"/>
  <c r="CD207" i="1" a="1"/>
  <c r="BR208" i="1" a="1"/>
  <c r="BY207" i="1" a="1"/>
  <c r="CC208" i="1" a="1"/>
  <c r="BY206" i="1" a="1"/>
  <c r="CA206" i="1" a="1"/>
  <c r="BS206" i="1" a="1"/>
  <c r="CE207" i="1" a="1"/>
  <c r="BZ207" i="1" a="1"/>
  <c r="CF206" i="1" a="1"/>
  <c r="BT206" i="1" a="1"/>
  <c r="BV208" i="1" a="1"/>
  <c r="BW206" i="1" a="1"/>
  <c r="BU208" i="1" a="1"/>
  <c r="BX208" i="1" a="1"/>
  <c r="BZ208" i="1" a="1"/>
  <c r="BQ206" i="1" a="1"/>
  <c r="BP206" i="1" a="1"/>
  <c r="BU207" i="1" l="1"/>
  <c r="CR206" i="1"/>
  <c r="BP207" i="1"/>
  <c r="CC207" i="1"/>
  <c r="CG207" i="1"/>
  <c r="BY206" i="1"/>
  <c r="CF206" i="1"/>
  <c r="BV207" i="1"/>
  <c r="BW206" i="1"/>
  <c r="BT207" i="1"/>
  <c r="BP206" i="1"/>
  <c r="CE207" i="1"/>
  <c r="BY207" i="1"/>
  <c r="BQ208" i="1"/>
  <c r="BR206" i="1"/>
  <c r="BR207" i="1"/>
  <c r="CD206" i="1"/>
  <c r="BZ206" i="1"/>
  <c r="CD207" i="1"/>
  <c r="BX207" i="1"/>
  <c r="BQ207" i="1"/>
  <c r="BV206" i="1"/>
  <c r="CD208" i="1"/>
  <c r="CE208" i="1"/>
  <c r="BU208" i="1"/>
  <c r="BZ208" i="1"/>
  <c r="BR208" i="1"/>
  <c r="BV208" i="1"/>
  <c r="CA206" i="1"/>
  <c r="AM210" i="1"/>
  <c r="AD210" i="1"/>
  <c r="AP210" i="1"/>
  <c r="AQ210" i="1"/>
  <c r="AF210" i="1"/>
  <c r="AC210" i="1"/>
  <c r="AN210" i="1"/>
  <c r="AO210" i="1"/>
  <c r="AI210" i="1"/>
  <c r="Z210" i="1"/>
  <c r="AK210" i="1"/>
  <c r="AH210" i="1"/>
  <c r="AG210" i="1"/>
  <c r="AA210" i="1"/>
  <c r="AL210" i="1"/>
  <c r="AB210" i="1"/>
  <c r="AE210" i="1"/>
  <c r="AJ210" i="1"/>
  <c r="BQ206" i="1"/>
  <c r="BW208" i="1"/>
  <c r="BX208" i="1"/>
  <c r="CC208" i="1"/>
  <c r="BT206" i="1"/>
  <c r="BZ207" i="1"/>
  <c r="BS208" i="1"/>
  <c r="BS207" i="1"/>
  <c r="CA208" i="1"/>
  <c r="BS206" i="1"/>
  <c r="CB208" i="1"/>
  <c r="CF208" i="1"/>
  <c r="CB207" i="1"/>
  <c r="CG208" i="1"/>
  <c r="CC206" i="1"/>
  <c r="BX206" i="1"/>
  <c r="CA207" i="1"/>
  <c r="BW207" i="1"/>
  <c r="CE206" i="1"/>
  <c r="BY208" i="1"/>
  <c r="BT208" i="1"/>
  <c r="BU206" i="1"/>
  <c r="CF207" i="1"/>
  <c r="CG206" i="1"/>
  <c r="CB206" i="1"/>
  <c r="BP208" i="1"/>
  <c r="BN210" i="1"/>
  <c r="AR210" i="1"/>
  <c r="AS210" i="1" s="1"/>
  <c r="W211" i="1"/>
  <c r="AS209" i="1"/>
  <c r="CI209" i="1" s="1"/>
  <c r="CH209" i="1"/>
  <c r="AI211" i="1" a="1"/>
  <c r="Z211" i="1" a="1"/>
  <c r="AP211" i="1" a="1"/>
  <c r="AM211" i="1" a="1"/>
  <c r="AE211" i="1" a="1"/>
  <c r="AD211" i="1" a="1"/>
  <c r="AO211" i="1" a="1"/>
  <c r="AC211" i="1" a="1"/>
  <c r="AK211" i="1" a="1"/>
  <c r="AG211" i="1" a="1"/>
  <c r="AB211" i="1" a="1"/>
  <c r="AN211" i="1" a="1"/>
  <c r="AQ211" i="1" a="1"/>
  <c r="AF211" i="1" a="1"/>
  <c r="AJ211" i="1" a="1"/>
  <c r="AL211" i="1" a="1"/>
  <c r="AH211" i="1" a="1"/>
  <c r="AA211" i="1" a="1"/>
  <c r="CL206" i="1" l="1"/>
  <c r="CM206" i="1" s="1"/>
  <c r="AB211" i="1"/>
  <c r="AD211" i="1"/>
  <c r="AF211" i="1"/>
  <c r="AE211" i="1"/>
  <c r="AK211" i="1"/>
  <c r="AN211" i="1"/>
  <c r="AM211" i="1"/>
  <c r="AA211" i="1"/>
  <c r="AJ211" i="1"/>
  <c r="AQ211" i="1"/>
  <c r="AC211" i="1"/>
  <c r="Z211" i="1"/>
  <c r="AH211" i="1"/>
  <c r="AL211" i="1"/>
  <c r="AP211" i="1"/>
  <c r="AO211" i="1"/>
  <c r="AG211" i="1"/>
  <c r="AI211" i="1"/>
  <c r="CO209" i="1"/>
  <c r="BN211" i="1"/>
  <c r="AR211" i="1"/>
  <c r="AS211" i="1" s="1"/>
  <c r="W212" i="1"/>
  <c r="AG212" i="1" a="1"/>
  <c r="AK212" i="1" a="1"/>
  <c r="AF212" i="1" a="1"/>
  <c r="AD212" i="1" a="1"/>
  <c r="AH212" i="1" a="1"/>
  <c r="AB212" i="1" a="1"/>
  <c r="AJ212" i="1" a="1"/>
  <c r="AL212" i="1" a="1"/>
  <c r="AO212" i="1" a="1"/>
  <c r="AP212" i="1" a="1"/>
  <c r="AC212" i="1" a="1"/>
  <c r="AN212" i="1" a="1"/>
  <c r="AA212" i="1" a="1"/>
  <c r="AM212" i="1" a="1"/>
  <c r="AI212" i="1" a="1"/>
  <c r="Z212" i="1" a="1"/>
  <c r="AE212" i="1" a="1"/>
  <c r="AQ212" i="1" a="1"/>
  <c r="BJ209" i="1" l="1"/>
  <c r="BL211" i="1"/>
  <c r="CQ209" i="1"/>
  <c r="BA209" i="1"/>
  <c r="BI210" i="1"/>
  <c r="BL210" i="1"/>
  <c r="AW209" i="1"/>
  <c r="BE210" i="1"/>
  <c r="BA210" i="1"/>
  <c r="AX209" i="1"/>
  <c r="BK209" i="1"/>
  <c r="AW210" i="1"/>
  <c r="BE209" i="1"/>
  <c r="BH209" i="1"/>
  <c r="BD210" i="1"/>
  <c r="AY210" i="1"/>
  <c r="BC209" i="1"/>
  <c r="BB209" i="1"/>
  <c r="BK211" i="1"/>
  <c r="AJ212" i="1"/>
  <c r="AI212" i="1"/>
  <c r="AM212" i="1"/>
  <c r="AA212" i="1"/>
  <c r="AL212" i="1"/>
  <c r="AK212" i="1"/>
  <c r="AG212" i="1"/>
  <c r="AE212" i="1"/>
  <c r="AN212" i="1"/>
  <c r="Z212" i="1"/>
  <c r="AH212" i="1"/>
  <c r="AC212" i="1"/>
  <c r="AP212" i="1"/>
  <c r="AD212" i="1"/>
  <c r="AO212" i="1"/>
  <c r="AF212" i="1"/>
  <c r="AB212" i="1"/>
  <c r="AQ212" i="1"/>
  <c r="AW211" i="1"/>
  <c r="BI211" i="1"/>
  <c r="BD209" i="1"/>
  <c r="BJ210" i="1"/>
  <c r="BH211" i="1"/>
  <c r="BJ211" i="1"/>
  <c r="BF209" i="1"/>
  <c r="BK210" i="1"/>
  <c r="BD211" i="1"/>
  <c r="BG211" i="1"/>
  <c r="BB210" i="1"/>
  <c r="AV211" i="1"/>
  <c r="AY209" i="1"/>
  <c r="BI209" i="1"/>
  <c r="BG209" i="1"/>
  <c r="CP209" i="1"/>
  <c r="AZ209" i="1"/>
  <c r="BA211" i="1"/>
  <c r="BM209" i="1"/>
  <c r="BC210" i="1"/>
  <c r="BL209" i="1"/>
  <c r="AY211" i="1"/>
  <c r="BB211" i="1"/>
  <c r="BG210" i="1"/>
  <c r="BN212" i="1"/>
  <c r="AR212" i="1"/>
  <c r="W213" i="1"/>
  <c r="AV210" i="1"/>
  <c r="BH210" i="1"/>
  <c r="AV209" i="1"/>
  <c r="BE211" i="1"/>
  <c r="BM211" i="1"/>
  <c r="AZ211" i="1"/>
  <c r="AZ210" i="1"/>
  <c r="BF210" i="1"/>
  <c r="BM210" i="1"/>
  <c r="AX210" i="1"/>
  <c r="BC211" i="1"/>
  <c r="BF211" i="1"/>
  <c r="AX211" i="1"/>
  <c r="CG210" i="1" a="1"/>
  <c r="CC210" i="1" a="1"/>
  <c r="BV210" i="1" a="1"/>
  <c r="BQ210" i="1" a="1"/>
  <c r="AK213" i="1" a="1"/>
  <c r="AA213" i="1" a="1"/>
  <c r="AJ213" i="1" a="1"/>
  <c r="BS211" i="1" a="1"/>
  <c r="CB211" i="1" a="1"/>
  <c r="CD210" i="1" a="1"/>
  <c r="AC213" i="1" a="1"/>
  <c r="AD213" i="1" a="1"/>
  <c r="BZ210" i="1" a="1"/>
  <c r="BY209" i="1" a="1"/>
  <c r="BW209" i="1" a="1"/>
  <c r="BW210" i="1" a="1"/>
  <c r="BS210" i="1" a="1"/>
  <c r="CA210" i="1" a="1"/>
  <c r="CB210" i="1" a="1"/>
  <c r="BT209" i="1" a="1"/>
  <c r="BQ209" i="1" a="1"/>
  <c r="BS209" i="1" a="1"/>
  <c r="CD209" i="1" a="1"/>
  <c r="AG213" i="1" a="1"/>
  <c r="BY210" i="1" a="1"/>
  <c r="BU210" i="1" a="1"/>
  <c r="AE213" i="1" a="1"/>
  <c r="AN213" i="1" a="1"/>
  <c r="BR211" i="1" a="1"/>
  <c r="BV211" i="1" a="1"/>
  <c r="BZ209" i="1" a="1"/>
  <c r="CB209" i="1" a="1"/>
  <c r="CE209" i="1" a="1"/>
  <c r="Z213" i="1" a="1"/>
  <c r="BP210" i="1" a="1"/>
  <c r="BR209" i="1" a="1"/>
  <c r="CG211" i="1" a="1"/>
  <c r="AQ213" i="1" a="1"/>
  <c r="AI213" i="1" a="1"/>
  <c r="BX209" i="1" a="1"/>
  <c r="BU209" i="1" a="1"/>
  <c r="AP213" i="1" a="1"/>
  <c r="AM213" i="1" a="1"/>
  <c r="CE210" i="1" a="1"/>
  <c r="AL213" i="1" a="1"/>
  <c r="CA209" i="1" a="1"/>
  <c r="AF213" i="1" a="1"/>
  <c r="BY211" i="1" a="1"/>
  <c r="BZ211" i="1" a="1"/>
  <c r="AB213" i="1" a="1"/>
  <c r="BR210" i="1" a="1"/>
  <c r="CF209" i="1" a="1"/>
  <c r="BP211" i="1" a="1"/>
  <c r="CG209" i="1" a="1"/>
  <c r="CF210" i="1" a="1"/>
  <c r="BT211" i="1" a="1"/>
  <c r="CF211" i="1" a="1"/>
  <c r="AH213" i="1" a="1"/>
  <c r="BV209" i="1" a="1"/>
  <c r="AO213" i="1" a="1"/>
  <c r="CE211" i="1" a="1"/>
  <c r="CC209" i="1" a="1"/>
  <c r="BW211" i="1" a="1"/>
  <c r="CC211" i="1" a="1"/>
  <c r="BU211" i="1" a="1"/>
  <c r="CD211" i="1" a="1"/>
  <c r="BP209" i="1" a="1"/>
  <c r="BX211" i="1" a="1"/>
  <c r="CA211" i="1" a="1"/>
  <c r="BT210" i="1" a="1"/>
  <c r="BX210" i="1" a="1"/>
  <c r="BQ211" i="1" a="1"/>
  <c r="CF211" i="1" l="1"/>
  <c r="CD209" i="1"/>
  <c r="CR209" i="1"/>
  <c r="BU209" i="1"/>
  <c r="CC210" i="1"/>
  <c r="BQ209" i="1"/>
  <c r="CF210" i="1"/>
  <c r="BU210" i="1"/>
  <c r="BY210" i="1"/>
  <c r="CB209" i="1"/>
  <c r="BY209" i="1"/>
  <c r="BQ210" i="1"/>
  <c r="CE209" i="1"/>
  <c r="BR209" i="1"/>
  <c r="BX210" i="1"/>
  <c r="CE211" i="1"/>
  <c r="BV209" i="1"/>
  <c r="BW209" i="1"/>
  <c r="BS210" i="1"/>
  <c r="CG209" i="1"/>
  <c r="BP211" i="1"/>
  <c r="CD210" i="1"/>
  <c r="BV210" i="1"/>
  <c r="BX209" i="1"/>
  <c r="AB213" i="1"/>
  <c r="AD213" i="1"/>
  <c r="AQ213" i="1"/>
  <c r="AE213" i="1"/>
  <c r="AH213" i="1"/>
  <c r="AC213" i="1"/>
  <c r="AK213" i="1"/>
  <c r="AM213" i="1"/>
  <c r="AJ213" i="1"/>
  <c r="AN213" i="1"/>
  <c r="Z213" i="1"/>
  <c r="AI213" i="1"/>
  <c r="AG213" i="1"/>
  <c r="AF213" i="1"/>
  <c r="AO213" i="1"/>
  <c r="AA213" i="1"/>
  <c r="AP213" i="1"/>
  <c r="AL213" i="1"/>
  <c r="BT211" i="1"/>
  <c r="BU211" i="1"/>
  <c r="CA211" i="1"/>
  <c r="CC211" i="1"/>
  <c r="CG211" i="1"/>
  <c r="CA210" i="1"/>
  <c r="BT209" i="1"/>
  <c r="BX211" i="1"/>
  <c r="BQ211" i="1"/>
  <c r="BZ210" i="1"/>
  <c r="BY211" i="1"/>
  <c r="BV211" i="1"/>
  <c r="CE210" i="1"/>
  <c r="BZ211" i="1"/>
  <c r="BP209" i="1"/>
  <c r="BS211" i="1"/>
  <c r="CA209" i="1"/>
  <c r="BZ209" i="1"/>
  <c r="BR211" i="1"/>
  <c r="BR210" i="1"/>
  <c r="CB210" i="1"/>
  <c r="CF209" i="1"/>
  <c r="CC209" i="1"/>
  <c r="CD211" i="1"/>
  <c r="BT210" i="1"/>
  <c r="BW211" i="1"/>
  <c r="CG210" i="1"/>
  <c r="BP210" i="1"/>
  <c r="BW210" i="1"/>
  <c r="BS209" i="1"/>
  <c r="CB211" i="1"/>
  <c r="BN213" i="1"/>
  <c r="AR213" i="1"/>
  <c r="AS213" i="1" s="1"/>
  <c r="W214" i="1"/>
  <c r="AS212" i="1"/>
  <c r="CI212" i="1" s="1"/>
  <c r="CH212" i="1"/>
  <c r="AQ214" i="1" a="1"/>
  <c r="AP214" i="1" a="1"/>
  <c r="AF214" i="1" a="1"/>
  <c r="Z214" i="1" a="1"/>
  <c r="AH214" i="1" a="1"/>
  <c r="AA214" i="1" a="1"/>
  <c r="AI214" i="1" a="1"/>
  <c r="AM214" i="1" a="1"/>
  <c r="AN214" i="1" a="1"/>
  <c r="AG214" i="1" a="1"/>
  <c r="AK214" i="1" a="1"/>
  <c r="AL214" i="1" a="1"/>
  <c r="AJ214" i="1" a="1"/>
  <c r="AB214" i="1" a="1"/>
  <c r="AO214" i="1" a="1"/>
  <c r="AD214" i="1" a="1"/>
  <c r="AC214" i="1" a="1"/>
  <c r="AE214" i="1" a="1"/>
  <c r="AO214" i="1" l="1"/>
  <c r="AC214" i="1"/>
  <c r="AE214" i="1"/>
  <c r="AJ214" i="1"/>
  <c r="AQ214" i="1"/>
  <c r="AL214" i="1"/>
  <c r="AG214" i="1"/>
  <c r="AP214" i="1"/>
  <c r="AB214" i="1"/>
  <c r="AN214" i="1"/>
  <c r="AH214" i="1"/>
  <c r="AD214" i="1"/>
  <c r="AF214" i="1"/>
  <c r="AA214" i="1"/>
  <c r="AI214" i="1"/>
  <c r="AM214" i="1"/>
  <c r="AK214" i="1"/>
  <c r="Z214" i="1"/>
  <c r="CL209" i="1"/>
  <c r="CM209" i="1" s="1"/>
  <c r="BN214" i="1"/>
  <c r="AR214" i="1"/>
  <c r="AS214" i="1" s="1"/>
  <c r="W215" i="1"/>
  <c r="CO212" i="1"/>
  <c r="AL215" i="1" a="1"/>
  <c r="AI215" i="1" a="1"/>
  <c r="AQ215" i="1" a="1"/>
  <c r="AG215" i="1" a="1"/>
  <c r="AE215" i="1" a="1"/>
  <c r="AB215" i="1" a="1"/>
  <c r="AJ215" i="1" a="1"/>
  <c r="AC215" i="1" a="1"/>
  <c r="AH215" i="1" a="1"/>
  <c r="AD215" i="1" a="1"/>
  <c r="AA215" i="1" a="1"/>
  <c r="AN215" i="1" a="1"/>
  <c r="AM215" i="1" a="1"/>
  <c r="Z215" i="1" a="1"/>
  <c r="AF215" i="1" a="1"/>
  <c r="AP215" i="1" a="1"/>
  <c r="AO215" i="1" a="1"/>
  <c r="AK215" i="1" a="1"/>
  <c r="BF212" i="1" l="1"/>
  <c r="BD213" i="1"/>
  <c r="BC213" i="1"/>
  <c r="BM212" i="1"/>
  <c r="AY213" i="1"/>
  <c r="AV212" i="1"/>
  <c r="AW212" i="1"/>
  <c r="BG212" i="1"/>
  <c r="BH212" i="1"/>
  <c r="BB213" i="1"/>
  <c r="BI213" i="1"/>
  <c r="BJ213" i="1"/>
  <c r="BA213" i="1"/>
  <c r="AZ212" i="1"/>
  <c r="AW213" i="1"/>
  <c r="BF213" i="1"/>
  <c r="BL213" i="1"/>
  <c r="BE213" i="1"/>
  <c r="BK213" i="1"/>
  <c r="BB212" i="1"/>
  <c r="AF215" i="1"/>
  <c r="AB215" i="1"/>
  <c r="AL215" i="1"/>
  <c r="AI215" i="1"/>
  <c r="AE215" i="1"/>
  <c r="AK215" i="1"/>
  <c r="AH215" i="1"/>
  <c r="AQ215" i="1"/>
  <c r="AG215" i="1"/>
  <c r="AA215" i="1"/>
  <c r="Z215" i="1"/>
  <c r="AP215" i="1"/>
  <c r="AC215" i="1"/>
  <c r="AO215" i="1"/>
  <c r="AJ215" i="1"/>
  <c r="AN215" i="1"/>
  <c r="AD215" i="1"/>
  <c r="AM215" i="1"/>
  <c r="BI214" i="1"/>
  <c r="BL214" i="1"/>
  <c r="BE214" i="1"/>
  <c r="BC214" i="1"/>
  <c r="AW214" i="1"/>
  <c r="BH214" i="1"/>
  <c r="AZ213" i="1"/>
  <c r="BB214" i="1"/>
  <c r="BM214" i="1"/>
  <c r="BM213" i="1"/>
  <c r="AZ214" i="1"/>
  <c r="BF214" i="1"/>
  <c r="BA212" i="1"/>
  <c r="AY212" i="1"/>
  <c r="AV213" i="1"/>
  <c r="BD214" i="1"/>
  <c r="BA214" i="1"/>
  <c r="BL212" i="1"/>
  <c r="CQ212" i="1"/>
  <c r="BH213" i="1"/>
  <c r="AV214" i="1"/>
  <c r="BD212" i="1"/>
  <c r="BC212" i="1"/>
  <c r="BE212" i="1"/>
  <c r="BI212" i="1"/>
  <c r="BK212" i="1"/>
  <c r="AX212" i="1"/>
  <c r="BJ212" i="1"/>
  <c r="BJ214" i="1"/>
  <c r="AY214" i="1"/>
  <c r="CP212" i="1"/>
  <c r="BN215" i="1"/>
  <c r="AR215" i="1"/>
  <c r="W216" i="1"/>
  <c r="BG213" i="1"/>
  <c r="AX213" i="1"/>
  <c r="BG214" i="1"/>
  <c r="AX214" i="1"/>
  <c r="BK214" i="1"/>
  <c r="BS214" i="1" a="1"/>
  <c r="BV212" i="1" a="1"/>
  <c r="BZ214" i="1" a="1"/>
  <c r="BR213" i="1" a="1"/>
  <c r="AP216" i="1" a="1"/>
  <c r="CB212" i="1" a="1"/>
  <c r="CG213" i="1" a="1"/>
  <c r="BX213" i="1" a="1"/>
  <c r="AA216" i="1" a="1"/>
  <c r="CA213" i="1" a="1"/>
  <c r="BZ213" i="1" a="1"/>
  <c r="AO216" i="1" a="1"/>
  <c r="CE213" i="1" a="1"/>
  <c r="Z216" i="1" a="1"/>
  <c r="CB213" i="1" a="1"/>
  <c r="BW214" i="1" a="1"/>
  <c r="BW212" i="1" a="1"/>
  <c r="CF212" i="1" a="1"/>
  <c r="BY214" i="1" a="1"/>
  <c r="BV213" i="1" a="1"/>
  <c r="CA214" i="1" a="1"/>
  <c r="BR212" i="1" a="1"/>
  <c r="CD214" i="1" a="1"/>
  <c r="BW213" i="1" a="1"/>
  <c r="AB216" i="1" a="1"/>
  <c r="AQ216" i="1" a="1"/>
  <c r="CE214" i="1" a="1"/>
  <c r="AN216" i="1" a="1"/>
  <c r="AH216" i="1" a="1"/>
  <c r="AE216" i="1" a="1"/>
  <c r="AG216" i="1" a="1"/>
  <c r="BU212" i="1" a="1"/>
  <c r="BT214" i="1" a="1"/>
  <c r="BP213" i="1" a="1"/>
  <c r="CA212" i="1" a="1"/>
  <c r="BX212" i="1" a="1"/>
  <c r="CF213" i="1" a="1"/>
  <c r="BQ214" i="1" a="1"/>
  <c r="BT212" i="1" a="1"/>
  <c r="BV214" i="1" a="1"/>
  <c r="BS213" i="1" a="1"/>
  <c r="BP214" i="1" a="1"/>
  <c r="CC213" i="1" a="1"/>
  <c r="CD213" i="1" a="1"/>
  <c r="AI216" i="1" a="1"/>
  <c r="CG212" i="1" a="1"/>
  <c r="CE212" i="1" a="1"/>
  <c r="AM216" i="1" a="1"/>
  <c r="BU213" i="1" a="1"/>
  <c r="BZ212" i="1" a="1"/>
  <c r="BY213" i="1" a="1"/>
  <c r="CD212" i="1" a="1"/>
  <c r="AC216" i="1" a="1"/>
  <c r="CB214" i="1" a="1"/>
  <c r="BT213" i="1" a="1"/>
  <c r="BS212" i="1" a="1"/>
  <c r="BR214" i="1" a="1"/>
  <c r="AD216" i="1" a="1"/>
  <c r="AJ216" i="1" a="1"/>
  <c r="AK216" i="1" a="1"/>
  <c r="CF214" i="1" a="1"/>
  <c r="AL216" i="1" a="1"/>
  <c r="AF216" i="1" a="1"/>
  <c r="BP212" i="1" a="1"/>
  <c r="CC214" i="1" a="1"/>
  <c r="CC212" i="1" a="1"/>
  <c r="BX214" i="1" a="1"/>
  <c r="CG214" i="1" a="1"/>
  <c r="BY212" i="1" a="1"/>
  <c r="BQ213" i="1" a="1"/>
  <c r="BU214" i="1" a="1"/>
  <c r="BQ212" i="1" a="1"/>
  <c r="BZ212" i="1" l="1"/>
  <c r="BW213" i="1"/>
  <c r="BX213" i="1"/>
  <c r="CG212" i="1"/>
  <c r="BP212" i="1"/>
  <c r="BS213" i="1"/>
  <c r="CA212" i="1"/>
  <c r="BQ212" i="1"/>
  <c r="BT212" i="1"/>
  <c r="BU213" i="1"/>
  <c r="CD213" i="1"/>
  <c r="CC213" i="1"/>
  <c r="BV213" i="1"/>
  <c r="CB212" i="1"/>
  <c r="BV212" i="1"/>
  <c r="CE213" i="1"/>
  <c r="BY213" i="1"/>
  <c r="CF213" i="1"/>
  <c r="BZ213" i="1"/>
  <c r="BQ213" i="1"/>
  <c r="CF212" i="1"/>
  <c r="CG213" i="1"/>
  <c r="CF214" i="1"/>
  <c r="BU214" i="1"/>
  <c r="CG214" i="1"/>
  <c r="CC214" i="1"/>
  <c r="BY212" i="1"/>
  <c r="BX214" i="1"/>
  <c r="BV214" i="1"/>
  <c r="BW212" i="1"/>
  <c r="BP213" i="1"/>
  <c r="BT213" i="1"/>
  <c r="AL216" i="1"/>
  <c r="AJ216" i="1"/>
  <c r="AB216" i="1"/>
  <c r="Z216" i="1"/>
  <c r="AA216" i="1"/>
  <c r="AG216" i="1"/>
  <c r="AE216" i="1"/>
  <c r="AP216" i="1"/>
  <c r="AM216" i="1"/>
  <c r="AF216" i="1"/>
  <c r="AO216" i="1"/>
  <c r="AN216" i="1"/>
  <c r="AC216" i="1"/>
  <c r="AI216" i="1"/>
  <c r="AD216" i="1"/>
  <c r="AH216" i="1"/>
  <c r="AK216" i="1"/>
  <c r="AQ216" i="1"/>
  <c r="BS214" i="1"/>
  <c r="BX212" i="1"/>
  <c r="BS212" i="1"/>
  <c r="CB214" i="1"/>
  <c r="CE214" i="1"/>
  <c r="CA214" i="1"/>
  <c r="CD214" i="1"/>
  <c r="BP214" i="1"/>
  <c r="BU212" i="1"/>
  <c r="BQ214" i="1"/>
  <c r="CE212" i="1"/>
  <c r="BR214" i="1"/>
  <c r="BR213" i="1"/>
  <c r="CD212" i="1"/>
  <c r="CB213" i="1"/>
  <c r="BZ214" i="1"/>
  <c r="BW214" i="1"/>
  <c r="CC212" i="1"/>
  <c r="CA213" i="1"/>
  <c r="BR212" i="1"/>
  <c r="BT214" i="1"/>
  <c r="BY214" i="1"/>
  <c r="AR216" i="1"/>
  <c r="AS216" i="1" s="1"/>
  <c r="BN216" i="1"/>
  <c r="W217" i="1"/>
  <c r="AS215" i="1"/>
  <c r="CI215" i="1" s="1"/>
  <c r="CH215" i="1"/>
  <c r="CR212" i="1"/>
  <c r="AC217" i="1" a="1"/>
  <c r="AD217" i="1" a="1"/>
  <c r="AF217" i="1" a="1"/>
  <c r="AE217" i="1" a="1"/>
  <c r="AO217" i="1" a="1"/>
  <c r="AG217" i="1" a="1"/>
  <c r="AH217" i="1" a="1"/>
  <c r="AN217" i="1" a="1"/>
  <c r="Z217" i="1" a="1"/>
  <c r="AJ217" i="1" a="1"/>
  <c r="AI217" i="1" a="1"/>
  <c r="AM217" i="1" a="1"/>
  <c r="AK217" i="1" a="1"/>
  <c r="AB217" i="1" a="1"/>
  <c r="AA217" i="1" a="1"/>
  <c r="AQ217" i="1" a="1"/>
  <c r="AL217" i="1" a="1"/>
  <c r="AP217" i="1" a="1"/>
  <c r="CL212" i="1" l="1"/>
  <c r="CM212" i="1" s="1"/>
  <c r="AG217" i="1"/>
  <c r="AQ217" i="1"/>
  <c r="AF217" i="1"/>
  <c r="AO217" i="1"/>
  <c r="AM217" i="1"/>
  <c r="Z217" i="1"/>
  <c r="AB217" i="1"/>
  <c r="AI217" i="1"/>
  <c r="AL217" i="1"/>
  <c r="AA217" i="1"/>
  <c r="AD217" i="1"/>
  <c r="AE217" i="1"/>
  <c r="AJ217" i="1"/>
  <c r="AK217" i="1"/>
  <c r="AN217" i="1"/>
  <c r="AC217" i="1"/>
  <c r="AH217" i="1"/>
  <c r="AP217" i="1"/>
  <c r="CO215" i="1"/>
  <c r="AR217" i="1"/>
  <c r="AS217" i="1" s="1"/>
  <c r="BN217" i="1"/>
  <c r="W218" i="1"/>
  <c r="AG218" i="1" a="1"/>
  <c r="AK218" i="1" a="1"/>
  <c r="AF218" i="1" a="1"/>
  <c r="AB218" i="1" a="1"/>
  <c r="Z218" i="1" a="1"/>
  <c r="AJ218" i="1" a="1"/>
  <c r="AP218" i="1" a="1"/>
  <c r="AH218" i="1" a="1"/>
  <c r="AI218" i="1" a="1"/>
  <c r="AE218" i="1" a="1"/>
  <c r="AD218" i="1" a="1"/>
  <c r="AM218" i="1" a="1"/>
  <c r="AO218" i="1" a="1"/>
  <c r="AQ218" i="1" a="1"/>
  <c r="AC218" i="1" a="1"/>
  <c r="AA218" i="1" a="1"/>
  <c r="AN218" i="1" a="1"/>
  <c r="AL218" i="1" a="1"/>
  <c r="BB216" i="1" l="1"/>
  <c r="BJ217" i="1"/>
  <c r="CP215" i="1"/>
  <c r="CQ215" i="1"/>
  <c r="BG215" i="1"/>
  <c r="AW216" i="1"/>
  <c r="BL216" i="1"/>
  <c r="BD216" i="1"/>
  <c r="AX215" i="1"/>
  <c r="AY217" i="1"/>
  <c r="AY216" i="1"/>
  <c r="BI215" i="1"/>
  <c r="BH216" i="1"/>
  <c r="BL215" i="1"/>
  <c r="BC215" i="1"/>
  <c r="BD215" i="1"/>
  <c r="AZ216" i="1"/>
  <c r="BF215" i="1"/>
  <c r="Z218" i="1"/>
  <c r="AM218" i="1"/>
  <c r="AF218" i="1"/>
  <c r="AH218" i="1"/>
  <c r="AD218" i="1"/>
  <c r="AC218" i="1"/>
  <c r="AO218" i="1"/>
  <c r="AN218" i="1"/>
  <c r="AK218" i="1"/>
  <c r="AB218" i="1"/>
  <c r="AE218" i="1"/>
  <c r="AG218" i="1"/>
  <c r="AA218" i="1"/>
  <c r="AJ218" i="1"/>
  <c r="AP218" i="1"/>
  <c r="AL218" i="1"/>
  <c r="AI218" i="1"/>
  <c r="AQ218" i="1"/>
  <c r="BE217" i="1"/>
  <c r="AX217" i="1"/>
  <c r="AZ215" i="1"/>
  <c r="BB215" i="1"/>
  <c r="BG217" i="1"/>
  <c r="AV217" i="1"/>
  <c r="BH215" i="1"/>
  <c r="BE215" i="1"/>
  <c r="AV215" i="1"/>
  <c r="BA215" i="1"/>
  <c r="BJ215" i="1"/>
  <c r="BM215" i="1"/>
  <c r="BG216" i="1"/>
  <c r="BM216" i="1"/>
  <c r="BF217" i="1"/>
  <c r="BI217" i="1"/>
  <c r="BF216" i="1"/>
  <c r="AV216" i="1"/>
  <c r="BA217" i="1"/>
  <c r="BK217" i="1"/>
  <c r="BA216" i="1"/>
  <c r="BK215" i="1"/>
  <c r="BJ216" i="1"/>
  <c r="AZ217" i="1"/>
  <c r="BB217" i="1"/>
  <c r="AY215" i="1"/>
  <c r="BN218" i="1"/>
  <c r="AR218" i="1"/>
  <c r="W219" i="1"/>
  <c r="BE216" i="1"/>
  <c r="BI216" i="1"/>
  <c r="BL217" i="1"/>
  <c r="AW217" i="1"/>
  <c r="BM217" i="1"/>
  <c r="BC216" i="1"/>
  <c r="AW215" i="1"/>
  <c r="AX216" i="1"/>
  <c r="BK216" i="1"/>
  <c r="BD217" i="1"/>
  <c r="BH217" i="1"/>
  <c r="BC217" i="1"/>
  <c r="AL219" i="1" a="1"/>
  <c r="AN219" i="1" a="1"/>
  <c r="BU216" i="1" a="1"/>
  <c r="BR215" i="1" a="1"/>
  <c r="BS217" i="1" a="1"/>
  <c r="Z219" i="1" a="1"/>
  <c r="AK219" i="1" a="1"/>
  <c r="CG216" i="1" a="1"/>
  <c r="CA217" i="1" a="1"/>
  <c r="BP217" i="1" a="1"/>
  <c r="CB217" i="1" a="1"/>
  <c r="AO219" i="1" a="1"/>
  <c r="CB215" i="1" a="1"/>
  <c r="BX217" i="1" a="1"/>
  <c r="BZ216" i="1" a="1"/>
  <c r="AQ219" i="1" a="1"/>
  <c r="CB216" i="1" a="1"/>
  <c r="AB219" i="1" a="1"/>
  <c r="CC215" i="1" a="1"/>
  <c r="BW217" i="1" a="1"/>
  <c r="BZ217" i="1" a="1"/>
  <c r="CD217" i="1" a="1"/>
  <c r="CC216" i="1" a="1"/>
  <c r="AC219" i="1" a="1"/>
  <c r="BV217" i="1" a="1"/>
  <c r="BQ216" i="1" a="1"/>
  <c r="BR216" i="1" a="1"/>
  <c r="AI219" i="1" a="1"/>
  <c r="AE219" i="1" a="1"/>
  <c r="CE216" i="1" a="1"/>
  <c r="AP219" i="1" a="1"/>
  <c r="BZ215" i="1" a="1"/>
  <c r="AJ219" i="1" a="1"/>
  <c r="AA219" i="1" a="1"/>
  <c r="BY217" i="1" a="1"/>
  <c r="CE215" i="1" a="1"/>
  <c r="BT217" i="1" a="1"/>
  <c r="CF217" i="1" a="1"/>
  <c r="AM219" i="1" a="1"/>
  <c r="BQ217" i="1" a="1"/>
  <c r="BT216" i="1" a="1"/>
  <c r="BS216" i="1" a="1"/>
  <c r="BS215" i="1" a="1"/>
  <c r="CA216" i="1" a="1"/>
  <c r="CD216" i="1" a="1"/>
  <c r="AF219" i="1" a="1"/>
  <c r="AD219" i="1" a="1"/>
  <c r="BW215" i="1" a="1"/>
  <c r="BY215" i="1" a="1"/>
  <c r="CA215" i="1" a="1"/>
  <c r="BV216" i="1" a="1"/>
  <c r="AH219" i="1" a="1"/>
  <c r="BY216" i="1" a="1"/>
  <c r="CC217" i="1" a="1"/>
  <c r="AG219" i="1" a="1"/>
  <c r="BP215" i="1" a="1"/>
  <c r="CF215" i="1" a="1"/>
  <c r="BR217" i="1" a="1"/>
  <c r="BP216" i="1" a="1"/>
  <c r="CF216" i="1" a="1"/>
  <c r="BT215" i="1" a="1"/>
  <c r="BU217" i="1" a="1"/>
  <c r="BX215" i="1" a="1"/>
  <c r="BV215" i="1" a="1"/>
  <c r="CD215" i="1" a="1"/>
  <c r="BQ215" i="1" a="1"/>
  <c r="CG217" i="1" a="1"/>
  <c r="CG215" i="1" a="1"/>
  <c r="BU215" i="1" a="1"/>
  <c r="BW216" i="1" a="1"/>
  <c r="CE217" i="1" a="1"/>
  <c r="BX216" i="1" a="1"/>
  <c r="BV216" i="1" l="1"/>
  <c r="CR215" i="1"/>
  <c r="CD217" i="1"/>
  <c r="CA215" i="1"/>
  <c r="BQ216" i="1"/>
  <c r="BS217" i="1"/>
  <c r="BR215" i="1"/>
  <c r="BX216" i="1"/>
  <c r="CF216" i="1"/>
  <c r="BT216" i="1"/>
  <c r="BX215" i="1"/>
  <c r="BW215" i="1"/>
  <c r="CF215" i="1"/>
  <c r="CB216" i="1"/>
  <c r="CC215" i="1"/>
  <c r="BZ215" i="1"/>
  <c r="BS216" i="1"/>
  <c r="CE215" i="1"/>
  <c r="CG216" i="1"/>
  <c r="BP217" i="1"/>
  <c r="BU216" i="1"/>
  <c r="CA216" i="1"/>
  <c r="CA217" i="1"/>
  <c r="BY216" i="1"/>
  <c r="CE217" i="1"/>
  <c r="CG215" i="1"/>
  <c r="BV215" i="1"/>
  <c r="CE216" i="1"/>
  <c r="BW216" i="1"/>
  <c r="BU217" i="1"/>
  <c r="CD215" i="1"/>
  <c r="BT215" i="1"/>
  <c r="CG217" i="1"/>
  <c r="BP216" i="1"/>
  <c r="BU215" i="1"/>
  <c r="BR217" i="1"/>
  <c r="BR216" i="1"/>
  <c r="AL219" i="1"/>
  <c r="AP219" i="1"/>
  <c r="AK219" i="1"/>
  <c r="AN219" i="1"/>
  <c r="AH219" i="1"/>
  <c r="AA219" i="1"/>
  <c r="AB219" i="1"/>
  <c r="AQ219" i="1"/>
  <c r="AG219" i="1"/>
  <c r="AM219" i="1"/>
  <c r="Z219" i="1"/>
  <c r="AF219" i="1"/>
  <c r="AO219" i="1"/>
  <c r="AC219" i="1"/>
  <c r="AI219" i="1"/>
  <c r="AE219" i="1"/>
  <c r="AD219" i="1"/>
  <c r="AJ219" i="1"/>
  <c r="BQ217" i="1"/>
  <c r="BV217" i="1"/>
  <c r="BZ216" i="1"/>
  <c r="BP215" i="1"/>
  <c r="BY217" i="1"/>
  <c r="BS215" i="1"/>
  <c r="CB217" i="1"/>
  <c r="CF217" i="1"/>
  <c r="BT217" i="1"/>
  <c r="CC217" i="1"/>
  <c r="BY215" i="1"/>
  <c r="BQ215" i="1"/>
  <c r="BW217" i="1"/>
  <c r="BX217" i="1"/>
  <c r="CC216" i="1"/>
  <c r="CD216" i="1"/>
  <c r="BZ217" i="1"/>
  <c r="CB215" i="1"/>
  <c r="BN219" i="1"/>
  <c r="AR219" i="1"/>
  <c r="AS219" i="1" s="1"/>
  <c r="W220" i="1"/>
  <c r="AS218" i="1"/>
  <c r="CI218" i="1" s="1"/>
  <c r="CH218" i="1"/>
  <c r="AA220" i="1" a="1"/>
  <c r="Z220" i="1" a="1"/>
  <c r="AF220" i="1" a="1"/>
  <c r="AO220" i="1" a="1"/>
  <c r="AB220" i="1" a="1"/>
  <c r="AJ220" i="1" a="1"/>
  <c r="AE220" i="1" a="1"/>
  <c r="AK220" i="1" a="1"/>
  <c r="AL220" i="1" a="1"/>
  <c r="AC220" i="1" a="1"/>
  <c r="AQ220" i="1" a="1"/>
  <c r="AH220" i="1" a="1"/>
  <c r="AI220" i="1" a="1"/>
  <c r="AN220" i="1" a="1"/>
  <c r="AD220" i="1" a="1"/>
  <c r="AM220" i="1" a="1"/>
  <c r="AP220" i="1" a="1"/>
  <c r="AG220" i="1" a="1"/>
  <c r="Z220" i="1" l="1"/>
  <c r="AC220" i="1"/>
  <c r="AK220" i="1"/>
  <c r="AE220" i="1"/>
  <c r="AJ220" i="1"/>
  <c r="AG220" i="1"/>
  <c r="AL220" i="1"/>
  <c r="AD220" i="1"/>
  <c r="AP220" i="1"/>
  <c r="AB220" i="1"/>
  <c r="AQ220" i="1"/>
  <c r="AM220" i="1"/>
  <c r="AA220" i="1"/>
  <c r="AI220" i="1"/>
  <c r="AF220" i="1"/>
  <c r="AO220" i="1"/>
  <c r="AH220" i="1"/>
  <c r="AN220" i="1"/>
  <c r="AR220" i="1"/>
  <c r="AS220" i="1" s="1"/>
  <c r="BN220" i="1"/>
  <c r="W221" i="1"/>
  <c r="CO218" i="1"/>
  <c r="CL215" i="1"/>
  <c r="CM215" i="1" s="1"/>
  <c r="AM221" i="1" a="1"/>
  <c r="AN221" i="1" a="1"/>
  <c r="AI221" i="1" a="1"/>
  <c r="AE221" i="1" a="1"/>
  <c r="AD221" i="1" a="1"/>
  <c r="AF221" i="1" a="1"/>
  <c r="AJ221" i="1" a="1"/>
  <c r="AO221" i="1" a="1"/>
  <c r="AA221" i="1" a="1"/>
  <c r="AL221" i="1" a="1"/>
  <c r="Z221" i="1" a="1"/>
  <c r="AP221" i="1" a="1"/>
  <c r="AH221" i="1" a="1"/>
  <c r="AK221" i="1" a="1"/>
  <c r="AC221" i="1" a="1"/>
  <c r="AQ221" i="1" a="1"/>
  <c r="AB221" i="1" a="1"/>
  <c r="AG221" i="1" a="1"/>
  <c r="BB218" i="1" l="1"/>
  <c r="BK220" i="1"/>
  <c r="BD219" i="1"/>
  <c r="CQ218" i="1"/>
  <c r="BE219" i="1"/>
  <c r="BA218" i="1"/>
  <c r="BF218" i="1"/>
  <c r="BK218" i="1"/>
  <c r="AW219" i="1"/>
  <c r="BH218" i="1"/>
  <c r="AY219" i="1"/>
  <c r="BJ218" i="1"/>
  <c r="AX219" i="1"/>
  <c r="BI219" i="1"/>
  <c r="BM218" i="1"/>
  <c r="BF219" i="1"/>
  <c r="BL218" i="1"/>
  <c r="BG219" i="1"/>
  <c r="AX218" i="1"/>
  <c r="BK219" i="1"/>
  <c r="AA221" i="1"/>
  <c r="AH221" i="1"/>
  <c r="AJ221" i="1"/>
  <c r="AM221" i="1"/>
  <c r="AC221" i="1"/>
  <c r="AN221" i="1"/>
  <c r="AQ221" i="1"/>
  <c r="Z221" i="1"/>
  <c r="AB221" i="1"/>
  <c r="AI221" i="1"/>
  <c r="AP221" i="1"/>
  <c r="AK221" i="1"/>
  <c r="AG221" i="1"/>
  <c r="AF221" i="1"/>
  <c r="AE221" i="1"/>
  <c r="AL221" i="1"/>
  <c r="AO221" i="1"/>
  <c r="AD221" i="1"/>
  <c r="AZ220" i="1"/>
  <c r="BB220" i="1"/>
  <c r="BH220" i="1"/>
  <c r="BN221" i="1"/>
  <c r="AR221" i="1"/>
  <c r="W222" i="1"/>
  <c r="BE220" i="1"/>
  <c r="BC220" i="1"/>
  <c r="AV219" i="1"/>
  <c r="AW220" i="1"/>
  <c r="BF220" i="1"/>
  <c r="BJ219" i="1"/>
  <c r="BI220" i="1"/>
  <c r="BA220" i="1"/>
  <c r="AZ219" i="1"/>
  <c r="BH219" i="1"/>
  <c r="BB219" i="1"/>
  <c r="BM220" i="1"/>
  <c r="BG220" i="1"/>
  <c r="BM219" i="1"/>
  <c r="BC219" i="1"/>
  <c r="BJ220" i="1"/>
  <c r="AX220" i="1"/>
  <c r="AY220" i="1"/>
  <c r="BD218" i="1"/>
  <c r="BA219" i="1"/>
  <c r="BL219" i="1"/>
  <c r="BD220" i="1"/>
  <c r="BL220" i="1"/>
  <c r="AV220" i="1"/>
  <c r="AY218" i="1"/>
  <c r="BC218" i="1"/>
  <c r="AZ218" i="1"/>
  <c r="BE218" i="1"/>
  <c r="CP218" i="1"/>
  <c r="BI218" i="1"/>
  <c r="AW218" i="1"/>
  <c r="BG218" i="1"/>
  <c r="AV218" i="1"/>
  <c r="BY219" i="1" a="1"/>
  <c r="CD218" i="1" a="1"/>
  <c r="BP220" i="1" a="1"/>
  <c r="BZ219" i="1" a="1"/>
  <c r="CE219" i="1" a="1"/>
  <c r="BU219" i="1" a="1"/>
  <c r="CA219" i="1" a="1"/>
  <c r="BY220" i="1" a="1"/>
  <c r="BS219" i="1" a="1"/>
  <c r="AK222" i="1" a="1"/>
  <c r="BV220" i="1" a="1"/>
  <c r="AG222" i="1" a="1"/>
  <c r="BP219" i="1" a="1"/>
  <c r="CF219" i="1" a="1"/>
  <c r="AJ222" i="1" a="1"/>
  <c r="BX220" i="1" a="1"/>
  <c r="AM222" i="1" a="1"/>
  <c r="AD222" i="1" a="1"/>
  <c r="BP218" i="1" a="1"/>
  <c r="BR218" i="1" a="1"/>
  <c r="CC219" i="1" a="1"/>
  <c r="BU220" i="1" a="1"/>
  <c r="CA220" i="1" a="1"/>
  <c r="AH222" i="1" a="1"/>
  <c r="BQ219" i="1" a="1"/>
  <c r="AQ222" i="1" a="1"/>
  <c r="CB218" i="1" a="1"/>
  <c r="AF222" i="1" a="1"/>
  <c r="CD220" i="1" a="1"/>
  <c r="BQ220" i="1" a="1"/>
  <c r="CB219" i="1" a="1"/>
  <c r="BX219" i="1" a="1"/>
  <c r="CA218" i="1" a="1"/>
  <c r="BT219" i="1" a="1"/>
  <c r="AL222" i="1" a="1"/>
  <c r="CD219" i="1" a="1"/>
  <c r="Z222" i="1" a="1"/>
  <c r="CB220" i="1" a="1"/>
  <c r="AE222" i="1" a="1"/>
  <c r="AC222" i="1" a="1"/>
  <c r="BY218" i="1" a="1"/>
  <c r="BV218" i="1" a="1"/>
  <c r="AI222" i="1" a="1"/>
  <c r="CE220" i="1" a="1"/>
  <c r="BX218" i="1" a="1"/>
  <c r="BS218" i="1" a="1"/>
  <c r="BR219" i="1" a="1"/>
  <c r="CF218" i="1" a="1"/>
  <c r="AA222" i="1" a="1"/>
  <c r="BR220" i="1" a="1"/>
  <c r="AO222" i="1" a="1"/>
  <c r="BZ220" i="1" a="1"/>
  <c r="CG220" i="1" a="1"/>
  <c r="CG219" i="1" a="1"/>
  <c r="CE218" i="1" a="1"/>
  <c r="AP222" i="1" a="1"/>
  <c r="AN222" i="1" a="1"/>
  <c r="AB222" i="1" a="1"/>
  <c r="CC218" i="1" a="1"/>
  <c r="CC220" i="1" a="1"/>
  <c r="BW219" i="1" a="1"/>
  <c r="CF220" i="1" a="1"/>
  <c r="BQ218" i="1" a="1"/>
  <c r="BU218" i="1" a="1"/>
  <c r="BW218" i="1" a="1"/>
  <c r="BZ218" i="1" a="1"/>
  <c r="CG218" i="1" a="1"/>
  <c r="BT220" i="1" a="1"/>
  <c r="BW220" i="1" a="1"/>
  <c r="BT218" i="1" a="1"/>
  <c r="BS220" i="1" a="1"/>
  <c r="BV219" i="1" a="1"/>
  <c r="CR218" i="1" l="1"/>
  <c r="CE220" i="1"/>
  <c r="BV218" i="1"/>
  <c r="BX219" i="1"/>
  <c r="BY219" i="1"/>
  <c r="BU218" i="1"/>
  <c r="CD218" i="1"/>
  <c r="BS219" i="1"/>
  <c r="CB218" i="1"/>
  <c r="BQ219" i="1"/>
  <c r="CE218" i="1"/>
  <c r="BZ218" i="1"/>
  <c r="CE219" i="1"/>
  <c r="BR218" i="1"/>
  <c r="CA219" i="1"/>
  <c r="CF218" i="1"/>
  <c r="BZ219" i="1"/>
  <c r="CG218" i="1"/>
  <c r="CC219" i="1"/>
  <c r="BR219" i="1"/>
  <c r="BQ220" i="1"/>
  <c r="CB220" i="1"/>
  <c r="BY218" i="1"/>
  <c r="BP219" i="1"/>
  <c r="BV220" i="1"/>
  <c r="BT218" i="1"/>
  <c r="BS220" i="1"/>
  <c r="CB219" i="1"/>
  <c r="BT220" i="1"/>
  <c r="BU219" i="1"/>
  <c r="BS218" i="1"/>
  <c r="BR220" i="1"/>
  <c r="BT219" i="1"/>
  <c r="BW220" i="1"/>
  <c r="BV219" i="1"/>
  <c r="CD220" i="1"/>
  <c r="BU220" i="1"/>
  <c r="BY220" i="1"/>
  <c r="CG220" i="1"/>
  <c r="BP218" i="1"/>
  <c r="BQ218" i="1"/>
  <c r="CF220" i="1"/>
  <c r="BW219" i="1"/>
  <c r="CC220" i="1"/>
  <c r="AJ222" i="1"/>
  <c r="AQ222" i="1"/>
  <c r="AK222" i="1"/>
  <c r="AH222" i="1"/>
  <c r="AC222" i="1"/>
  <c r="AM222" i="1"/>
  <c r="AP222" i="1"/>
  <c r="AA222" i="1"/>
  <c r="AI222" i="1"/>
  <c r="AE222" i="1"/>
  <c r="AN222" i="1"/>
  <c r="AG222" i="1"/>
  <c r="AO222" i="1"/>
  <c r="AB222" i="1"/>
  <c r="AF222" i="1"/>
  <c r="AD222" i="1"/>
  <c r="AL222" i="1"/>
  <c r="Z222" i="1"/>
  <c r="BW218" i="1"/>
  <c r="BP220" i="1"/>
  <c r="CC218" i="1"/>
  <c r="BX220" i="1"/>
  <c r="CG219" i="1"/>
  <c r="CD219" i="1"/>
  <c r="BX218" i="1"/>
  <c r="CA218" i="1"/>
  <c r="CF219" i="1"/>
  <c r="CA220" i="1"/>
  <c r="BZ220" i="1"/>
  <c r="AR222" i="1"/>
  <c r="AS222" i="1" s="1"/>
  <c r="BN222" i="1"/>
  <c r="W223" i="1"/>
  <c r="AS221" i="1"/>
  <c r="CI221" i="1" s="1"/>
  <c r="CH221" i="1"/>
  <c r="AO223" i="1" a="1"/>
  <c r="AD223" i="1" a="1"/>
  <c r="AM223" i="1" a="1"/>
  <c r="AC223" i="1" a="1"/>
  <c r="AF223" i="1" a="1"/>
  <c r="Z223" i="1" a="1"/>
  <c r="AB223" i="1" a="1"/>
  <c r="AQ223" i="1" a="1"/>
  <c r="AG223" i="1" a="1"/>
  <c r="AA223" i="1" a="1"/>
  <c r="AK223" i="1" a="1"/>
  <c r="AP223" i="1" a="1"/>
  <c r="AL223" i="1" a="1"/>
  <c r="AE223" i="1" a="1"/>
  <c r="AH223" i="1" a="1"/>
  <c r="AN223" i="1" a="1"/>
  <c r="AJ223" i="1" a="1"/>
  <c r="AI223" i="1" a="1"/>
  <c r="AM223" i="1" l="1"/>
  <c r="AA223" i="1"/>
  <c r="AJ223" i="1"/>
  <c r="AL223" i="1"/>
  <c r="AK223" i="1"/>
  <c r="AI223" i="1"/>
  <c r="AF223" i="1"/>
  <c r="Z223" i="1"/>
  <c r="AG223" i="1"/>
  <c r="AB223" i="1"/>
  <c r="AE223" i="1"/>
  <c r="AQ223" i="1"/>
  <c r="AP223" i="1"/>
  <c r="AN223" i="1"/>
  <c r="AC223" i="1"/>
  <c r="AD223" i="1"/>
  <c r="AH223" i="1"/>
  <c r="AO223" i="1"/>
  <c r="CL218" i="1"/>
  <c r="CM218" i="1" s="1"/>
  <c r="CO221" i="1"/>
  <c r="BN223" i="1"/>
  <c r="AR223" i="1"/>
  <c r="AS223" i="1" s="1"/>
  <c r="W224" i="1"/>
  <c r="AL224" i="1" a="1"/>
  <c r="AB224" i="1" a="1"/>
  <c r="AA224" i="1" a="1"/>
  <c r="Z224" i="1" a="1"/>
  <c r="AC224" i="1" a="1"/>
  <c r="AN224" i="1" a="1"/>
  <c r="AM224" i="1" a="1"/>
  <c r="AO224" i="1" a="1"/>
  <c r="AP224" i="1" a="1"/>
  <c r="AH224" i="1" a="1"/>
  <c r="AF224" i="1" a="1"/>
  <c r="AE224" i="1" a="1"/>
  <c r="AK224" i="1" a="1"/>
  <c r="AJ224" i="1" a="1"/>
  <c r="AG224" i="1" a="1"/>
  <c r="AI224" i="1" a="1"/>
  <c r="AQ224" i="1" a="1"/>
  <c r="AD224" i="1" a="1"/>
  <c r="AZ223" i="1" l="1"/>
  <c r="BG222" i="1"/>
  <c r="BM222" i="1"/>
  <c r="BA222" i="1"/>
  <c r="CQ221" i="1"/>
  <c r="BG221" i="1"/>
  <c r="AZ221" i="1"/>
  <c r="BH221" i="1"/>
  <c r="BI221" i="1"/>
  <c r="BF222" i="1"/>
  <c r="BF221" i="1"/>
  <c r="AY223" i="1"/>
  <c r="BJ221" i="1"/>
  <c r="AZ222" i="1"/>
  <c r="BC221" i="1"/>
  <c r="BL221" i="1"/>
  <c r="BD222" i="1"/>
  <c r="AY221" i="1"/>
  <c r="BH222" i="1"/>
  <c r="AX222" i="1"/>
  <c r="BK221" i="1"/>
  <c r="BK222" i="1"/>
  <c r="AO224" i="1"/>
  <c r="AL224" i="1"/>
  <c r="AD224" i="1"/>
  <c r="AE224" i="1"/>
  <c r="AJ224" i="1"/>
  <c r="AC224" i="1"/>
  <c r="AQ224" i="1"/>
  <c r="AN224" i="1"/>
  <c r="AF224" i="1"/>
  <c r="AG224" i="1"/>
  <c r="AB224" i="1"/>
  <c r="AK224" i="1"/>
  <c r="AM224" i="1"/>
  <c r="AA224" i="1"/>
  <c r="AH224" i="1"/>
  <c r="AI224" i="1"/>
  <c r="AP224" i="1"/>
  <c r="Z224" i="1"/>
  <c r="AV223" i="1"/>
  <c r="CP221" i="1"/>
  <c r="BB221" i="1"/>
  <c r="BD221" i="1"/>
  <c r="BM221" i="1"/>
  <c r="BB223" i="1"/>
  <c r="BL222" i="1"/>
  <c r="BJ223" i="1"/>
  <c r="BE223" i="1"/>
  <c r="AV221" i="1"/>
  <c r="BI222" i="1"/>
  <c r="BL223" i="1"/>
  <c r="BG223" i="1"/>
  <c r="BE221" i="1"/>
  <c r="BM223" i="1"/>
  <c r="BH223" i="1"/>
  <c r="BJ222" i="1"/>
  <c r="BA221" i="1"/>
  <c r="AW222" i="1"/>
  <c r="BA223" i="1"/>
  <c r="BF223" i="1"/>
  <c r="BN224" i="1"/>
  <c r="AR224" i="1"/>
  <c r="W225" i="1"/>
  <c r="AV222" i="1"/>
  <c r="AW221" i="1"/>
  <c r="BB222" i="1"/>
  <c r="BK223" i="1"/>
  <c r="AX223" i="1"/>
  <c r="AW223" i="1"/>
  <c r="BE222" i="1"/>
  <c r="AX221" i="1"/>
  <c r="BC222" i="1"/>
  <c r="AY222" i="1"/>
  <c r="BD223" i="1"/>
  <c r="BC223" i="1"/>
  <c r="BI223" i="1"/>
  <c r="BZ223" i="1" a="1"/>
  <c r="CE223" i="1" a="1"/>
  <c r="AC225" i="1" a="1"/>
  <c r="AB225" i="1" a="1"/>
  <c r="AN225" i="1" a="1"/>
  <c r="AL225" i="1" a="1"/>
  <c r="BR223" i="1" a="1"/>
  <c r="Z225" i="1" a="1"/>
  <c r="BS223" i="1" a="1"/>
  <c r="CF223" i="1" a="1"/>
  <c r="BW222" i="1" a="1"/>
  <c r="CG221" i="1" a="1"/>
  <c r="AJ225" i="1" a="1"/>
  <c r="AI225" i="1" a="1"/>
  <c r="BP223" i="1" a="1"/>
  <c r="BR222" i="1" a="1"/>
  <c r="BZ222" i="1" a="1"/>
  <c r="AM225" i="1" a="1"/>
  <c r="AD225" i="1" a="1"/>
  <c r="CC221" i="1" a="1"/>
  <c r="AK225" i="1" a="1"/>
  <c r="BQ222" i="1" a="1"/>
  <c r="CC223" i="1" a="1"/>
  <c r="CF222" i="1" a="1"/>
  <c r="BT223" i="1" a="1"/>
  <c r="CD222" i="1" a="1"/>
  <c r="CC222" i="1" a="1"/>
  <c r="CB221" i="1" a="1"/>
  <c r="BY223" i="1" a="1"/>
  <c r="BX222" i="1" a="1"/>
  <c r="BQ221" i="1" a="1"/>
  <c r="BP222" i="1" a="1"/>
  <c r="AA225" i="1" a="1"/>
  <c r="AP225" i="1" a="1"/>
  <c r="BV222" i="1" a="1"/>
  <c r="CG222" i="1" a="1"/>
  <c r="CA222" i="1" a="1"/>
  <c r="CA223" i="1" a="1"/>
  <c r="AO225" i="1" a="1"/>
  <c r="BV221" i="1" a="1"/>
  <c r="AF225" i="1" a="1"/>
  <c r="AE225" i="1" a="1"/>
  <c r="CD223" i="1" a="1"/>
  <c r="BZ221" i="1" a="1"/>
  <c r="BP221" i="1" a="1"/>
  <c r="BU221" i="1" a="1"/>
  <c r="CD221" i="1" a="1"/>
  <c r="BX223" i="1" a="1"/>
  <c r="BS222" i="1" a="1"/>
  <c r="BS221" i="1" a="1"/>
  <c r="CE222" i="1" a="1"/>
  <c r="BU223" i="1" a="1"/>
  <c r="CE221" i="1" a="1"/>
  <c r="BX221" i="1" a="1"/>
  <c r="AH225" i="1" a="1"/>
  <c r="BW223" i="1" a="1"/>
  <c r="BU222" i="1" a="1"/>
  <c r="CB222" i="1" a="1"/>
  <c r="AQ225" i="1" a="1"/>
  <c r="AG225" i="1" a="1"/>
  <c r="BQ223" i="1" a="1"/>
  <c r="BT222" i="1" a="1"/>
  <c r="CG223" i="1" a="1"/>
  <c r="BR221" i="1" a="1"/>
  <c r="CA221" i="1" a="1"/>
  <c r="BY221" i="1" a="1"/>
  <c r="BW221" i="1" a="1"/>
  <c r="BY222" i="1" a="1"/>
  <c r="BV223" i="1" a="1"/>
  <c r="CB223" i="1" a="1"/>
  <c r="BT221" i="1" a="1"/>
  <c r="CF221" i="1" a="1"/>
  <c r="BT223" i="1" l="1"/>
  <c r="CA222" i="1"/>
  <c r="CR221" i="1"/>
  <c r="CG222" i="1"/>
  <c r="BU222" i="1"/>
  <c r="CA221" i="1"/>
  <c r="CB221" i="1"/>
  <c r="BT221" i="1"/>
  <c r="BT222" i="1"/>
  <c r="CD221" i="1"/>
  <c r="BS223" i="1"/>
  <c r="BZ221" i="1"/>
  <c r="BZ222" i="1"/>
  <c r="CC221" i="1"/>
  <c r="CE222" i="1"/>
  <c r="CE221" i="1"/>
  <c r="BR222" i="1"/>
  <c r="CB222" i="1"/>
  <c r="BS221" i="1"/>
  <c r="BX222" i="1"/>
  <c r="CF221" i="1"/>
  <c r="BW221" i="1"/>
  <c r="BR221" i="1"/>
  <c r="BY223" i="1"/>
  <c r="BP223" i="1"/>
  <c r="CB223" i="1"/>
  <c r="CD223" i="1"/>
  <c r="CD222" i="1"/>
  <c r="AG225" i="1"/>
  <c r="AN225" i="1"/>
  <c r="AM225" i="1"/>
  <c r="AO225" i="1"/>
  <c r="AK225" i="1"/>
  <c r="AH225" i="1"/>
  <c r="AB225" i="1"/>
  <c r="AF225" i="1"/>
  <c r="AJ225" i="1"/>
  <c r="AD225" i="1"/>
  <c r="AC225" i="1"/>
  <c r="AE225" i="1"/>
  <c r="AQ225" i="1"/>
  <c r="AL225" i="1"/>
  <c r="AA225" i="1"/>
  <c r="AI225" i="1"/>
  <c r="AP225" i="1"/>
  <c r="Z225" i="1"/>
  <c r="CG223" i="1"/>
  <c r="CF222" i="1"/>
  <c r="CC223" i="1"/>
  <c r="BQ223" i="1"/>
  <c r="BY221" i="1"/>
  <c r="BV223" i="1"/>
  <c r="BR223" i="1"/>
  <c r="BZ223" i="1"/>
  <c r="CA223" i="1"/>
  <c r="CG221" i="1"/>
  <c r="BP222" i="1"/>
  <c r="BX223" i="1"/>
  <c r="CE223" i="1"/>
  <c r="BU223" i="1"/>
  <c r="CF223" i="1"/>
  <c r="BX221" i="1"/>
  <c r="BY222" i="1"/>
  <c r="BS222" i="1"/>
  <c r="BV222" i="1"/>
  <c r="BQ222" i="1"/>
  <c r="CC222" i="1"/>
  <c r="BV221" i="1"/>
  <c r="BW223" i="1"/>
  <c r="BW222" i="1"/>
  <c r="BQ221" i="1"/>
  <c r="BU221" i="1"/>
  <c r="BP221" i="1"/>
  <c r="BN225" i="1"/>
  <c r="AR225" i="1"/>
  <c r="AS225" i="1" s="1"/>
  <c r="W226" i="1"/>
  <c r="AS224" i="1"/>
  <c r="CI224" i="1" s="1"/>
  <c r="CH224" i="1"/>
  <c r="AE226" i="1" a="1"/>
  <c r="AL226" i="1" a="1"/>
  <c r="AG226" i="1" a="1"/>
  <c r="Z226" i="1" a="1"/>
  <c r="AF226" i="1" a="1"/>
  <c r="AO226" i="1" a="1"/>
  <c r="AQ226" i="1" a="1"/>
  <c r="AB226" i="1" a="1"/>
  <c r="AC226" i="1" a="1"/>
  <c r="AI226" i="1" a="1"/>
  <c r="AH226" i="1" a="1"/>
  <c r="AM226" i="1" a="1"/>
  <c r="AN226" i="1" a="1"/>
  <c r="AJ226" i="1" a="1"/>
  <c r="AD226" i="1" a="1"/>
  <c r="AA226" i="1" a="1"/>
  <c r="AP226" i="1" a="1"/>
  <c r="AK226" i="1" a="1"/>
  <c r="AQ226" i="1" l="1"/>
  <c r="AD226" i="1"/>
  <c r="AN226" i="1"/>
  <c r="AJ226" i="1"/>
  <c r="AO226" i="1"/>
  <c r="AE226" i="1"/>
  <c r="AK226" i="1"/>
  <c r="AH226" i="1"/>
  <c r="AA226" i="1"/>
  <c r="AI226" i="1"/>
  <c r="AC226" i="1"/>
  <c r="AG226" i="1"/>
  <c r="AL226" i="1"/>
  <c r="AP226" i="1"/>
  <c r="AF226" i="1"/>
  <c r="AM226" i="1"/>
  <c r="Z226" i="1"/>
  <c r="AB226" i="1"/>
  <c r="CO224" i="1"/>
  <c r="CL221" i="1"/>
  <c r="CM221" i="1" s="1"/>
  <c r="BN226" i="1"/>
  <c r="AR226" i="1"/>
  <c r="AS226" i="1" s="1"/>
  <c r="W227" i="1"/>
  <c r="AC227" i="1" a="1"/>
  <c r="AA227" i="1" a="1"/>
  <c r="AD227" i="1" a="1"/>
  <c r="AL227" i="1" a="1"/>
  <c r="AK227" i="1" a="1"/>
  <c r="AE227" i="1" a="1"/>
  <c r="AF227" i="1" a="1"/>
  <c r="AN227" i="1" a="1"/>
  <c r="AM227" i="1" a="1"/>
  <c r="AO227" i="1" a="1"/>
  <c r="AH227" i="1" a="1"/>
  <c r="AG227" i="1" a="1"/>
  <c r="AI227" i="1" a="1"/>
  <c r="AB227" i="1" a="1"/>
  <c r="Z227" i="1" a="1"/>
  <c r="AJ227" i="1" a="1"/>
  <c r="AQ227" i="1" a="1"/>
  <c r="AP227" i="1" a="1"/>
  <c r="AY225" i="1" l="1"/>
  <c r="BE225" i="1"/>
  <c r="BD225" i="1"/>
  <c r="CP224" i="1"/>
  <c r="BF224" i="1"/>
  <c r="BE224" i="1"/>
  <c r="BH225" i="1"/>
  <c r="BL224" i="1"/>
  <c r="BM225" i="1"/>
  <c r="BG224" i="1"/>
  <c r="BI225" i="1"/>
  <c r="CQ224" i="1"/>
  <c r="BB224" i="1"/>
  <c r="BK224" i="1"/>
  <c r="BH224" i="1"/>
  <c r="BA225" i="1"/>
  <c r="AX225" i="1"/>
  <c r="BJ224" i="1"/>
  <c r="AV225" i="1"/>
  <c r="BG225" i="1"/>
  <c r="BB225" i="1"/>
  <c r="AW224" i="1"/>
  <c r="AZ225" i="1"/>
  <c r="BK225" i="1"/>
  <c r="AL227" i="1"/>
  <c r="AQ227" i="1"/>
  <c r="AA227" i="1"/>
  <c r="AI227" i="1"/>
  <c r="AJ227" i="1"/>
  <c r="AH227" i="1"/>
  <c r="Z227" i="1"/>
  <c r="AM227" i="1"/>
  <c r="AO227" i="1"/>
  <c r="AF227" i="1"/>
  <c r="AK227" i="1"/>
  <c r="AG227" i="1"/>
  <c r="AD227" i="1"/>
  <c r="AP227" i="1"/>
  <c r="AB227" i="1"/>
  <c r="AC227" i="1"/>
  <c r="AN227" i="1"/>
  <c r="AE227" i="1"/>
  <c r="BI226" i="1"/>
  <c r="BD226" i="1"/>
  <c r="BB226" i="1"/>
  <c r="BG226" i="1"/>
  <c r="BC225" i="1"/>
  <c r="BL226" i="1"/>
  <c r="BA226" i="1"/>
  <c r="BF225" i="1"/>
  <c r="BH226" i="1"/>
  <c r="BK226" i="1"/>
  <c r="BJ225" i="1"/>
  <c r="BC226" i="1"/>
  <c r="BF226" i="1"/>
  <c r="AW225" i="1"/>
  <c r="AY226" i="1"/>
  <c r="BJ226" i="1"/>
  <c r="BN227" i="1"/>
  <c r="AR227" i="1"/>
  <c r="W228" i="1"/>
  <c r="BA224" i="1"/>
  <c r="AX226" i="1"/>
  <c r="BE226" i="1"/>
  <c r="AZ226" i="1"/>
  <c r="AY224" i="1"/>
  <c r="BI224" i="1"/>
  <c r="BL225" i="1"/>
  <c r="AX224" i="1"/>
  <c r="AV226" i="1"/>
  <c r="BC224" i="1"/>
  <c r="BD224" i="1"/>
  <c r="AZ224" i="1"/>
  <c r="AV224" i="1"/>
  <c r="BM224" i="1"/>
  <c r="AW226" i="1"/>
  <c r="BM226" i="1"/>
  <c r="BT224" i="1" a="1"/>
  <c r="BY225" i="1" a="1"/>
  <c r="AJ228" i="1" a="1"/>
  <c r="AO228" i="1" a="1"/>
  <c r="AD228" i="1" a="1"/>
  <c r="BS226" i="1" a="1"/>
  <c r="AP228" i="1" a="1"/>
  <c r="AE228" i="1" a="1"/>
  <c r="CC226" i="1" a="1"/>
  <c r="BP224" i="1" a="1"/>
  <c r="BU226" i="1" a="1"/>
  <c r="AF228" i="1" a="1"/>
  <c r="CD224" i="1" a="1"/>
  <c r="AN228" i="1" a="1"/>
  <c r="BP225" i="1" a="1"/>
  <c r="AA228" i="1" a="1"/>
  <c r="CD226" i="1" a="1"/>
  <c r="BR225" i="1" a="1"/>
  <c r="AL228" i="1" a="1"/>
  <c r="CG224" i="1" a="1"/>
  <c r="Z228" i="1" a="1"/>
  <c r="BZ225" i="1" a="1"/>
  <c r="CC224" i="1" a="1"/>
  <c r="AQ228" i="1" a="1"/>
  <c r="AC228" i="1" a="1"/>
  <c r="AM228" i="1" a="1"/>
  <c r="AK228" i="1" a="1"/>
  <c r="AH228" i="1" a="1"/>
  <c r="BQ226" i="1" a="1"/>
  <c r="CE226" i="1" a="1"/>
  <c r="BX226" i="1" a="1"/>
  <c r="AI228" i="1" a="1"/>
  <c r="BT226" i="1" a="1"/>
  <c r="AB228" i="1" a="1"/>
  <c r="CA224" i="1" a="1"/>
  <c r="CD225" i="1" a="1"/>
  <c r="BW226" i="1" a="1"/>
  <c r="CA225" i="1" a="1"/>
  <c r="BS224" i="1" a="1"/>
  <c r="AG228" i="1" a="1"/>
  <c r="BS225" i="1" a="1"/>
  <c r="CA226" i="1" a="1"/>
  <c r="CC225" i="1" a="1"/>
  <c r="BV225" i="1" a="1"/>
  <c r="BZ226" i="1" a="1"/>
  <c r="CG225" i="1" a="1"/>
  <c r="BY226" i="1" a="1"/>
  <c r="BR224" i="1" a="1"/>
  <c r="BX225" i="1" a="1"/>
  <c r="CB226" i="1" a="1"/>
  <c r="CF225" i="1" a="1"/>
  <c r="CF224" i="1" a="1"/>
  <c r="BX224" i="1" a="1"/>
  <c r="BT225" i="1" a="1"/>
  <c r="BP226" i="1" a="1"/>
  <c r="BZ224" i="1" a="1"/>
  <c r="BV224" i="1" a="1"/>
  <c r="CG226" i="1" a="1"/>
  <c r="BY224" i="1" a="1"/>
  <c r="CE224" i="1" a="1"/>
  <c r="BU224" i="1" a="1"/>
  <c r="CB224" i="1" a="1"/>
  <c r="BR226" i="1" a="1"/>
  <c r="CE225" i="1" a="1"/>
  <c r="BQ225" i="1" a="1"/>
  <c r="BV226" i="1" a="1"/>
  <c r="BQ224" i="1" a="1"/>
  <c r="CB225" i="1" a="1"/>
  <c r="BW225" i="1" a="1"/>
  <c r="BW224" i="1" a="1"/>
  <c r="BU225" i="1" a="1"/>
  <c r="CF226" i="1" a="1"/>
  <c r="CR224" i="1" l="1"/>
  <c r="BS225" i="1"/>
  <c r="BY225" i="1"/>
  <c r="BX225" i="1"/>
  <c r="BZ224" i="1"/>
  <c r="BV224" i="1"/>
  <c r="CC225" i="1"/>
  <c r="CA224" i="1"/>
  <c r="CG225" i="1"/>
  <c r="BU225" i="1"/>
  <c r="CF224" i="1"/>
  <c r="CB224" i="1"/>
  <c r="CB225" i="1"/>
  <c r="CE224" i="1"/>
  <c r="BY224" i="1"/>
  <c r="CE225" i="1"/>
  <c r="BT225" i="1"/>
  <c r="BQ224" i="1"/>
  <c r="BV225" i="1"/>
  <c r="CA225" i="1"/>
  <c r="BP225" i="1"/>
  <c r="CD224" i="1"/>
  <c r="BR225" i="1"/>
  <c r="BT226" i="1"/>
  <c r="BS226" i="1"/>
  <c r="BQ225" i="1"/>
  <c r="BU226" i="1"/>
  <c r="BW224" i="1"/>
  <c r="BZ226" i="1"/>
  <c r="CF226" i="1"/>
  <c r="BY226" i="1"/>
  <c r="BU224" i="1"/>
  <c r="BW226" i="1"/>
  <c r="BW225" i="1"/>
  <c r="BR224" i="1"/>
  <c r="AI228" i="1"/>
  <c r="AM228" i="1"/>
  <c r="AA228" i="1"/>
  <c r="AP228" i="1"/>
  <c r="AL228" i="1"/>
  <c r="AC228" i="1"/>
  <c r="AN228" i="1"/>
  <c r="AD228" i="1"/>
  <c r="AG228" i="1"/>
  <c r="AQ228" i="1"/>
  <c r="Z228" i="1"/>
  <c r="AK228" i="1"/>
  <c r="AO228" i="1"/>
  <c r="AF228" i="1"/>
  <c r="AH228" i="1"/>
  <c r="AJ228" i="1"/>
  <c r="AB228" i="1"/>
  <c r="AE228" i="1"/>
  <c r="CD225" i="1"/>
  <c r="CA226" i="1"/>
  <c r="BR226" i="1"/>
  <c r="BQ226" i="1"/>
  <c r="CF225" i="1"/>
  <c r="CE226" i="1"/>
  <c r="BV226" i="1"/>
  <c r="BX224" i="1"/>
  <c r="CG226" i="1"/>
  <c r="CG224" i="1"/>
  <c r="CC224" i="1"/>
  <c r="CB226" i="1"/>
  <c r="BX226" i="1"/>
  <c r="BT224" i="1"/>
  <c r="BP226" i="1"/>
  <c r="BP224" i="1"/>
  <c r="BS224" i="1"/>
  <c r="CD226" i="1"/>
  <c r="BZ225" i="1"/>
  <c r="CC226" i="1"/>
  <c r="AR228" i="1"/>
  <c r="AS228" i="1" s="1"/>
  <c r="BN228" i="1"/>
  <c r="W229" i="1"/>
  <c r="AS227" i="1"/>
  <c r="CI227" i="1" s="1"/>
  <c r="CH227" i="1"/>
  <c r="AN229" i="1" a="1"/>
  <c r="AH229" i="1" a="1"/>
  <c r="AQ229" i="1" a="1"/>
  <c r="AI229" i="1" a="1"/>
  <c r="AF229" i="1" a="1"/>
  <c r="AA229" i="1" a="1"/>
  <c r="AK229" i="1" a="1"/>
  <c r="AE229" i="1" a="1"/>
  <c r="AL229" i="1" a="1"/>
  <c r="AC229" i="1" a="1"/>
  <c r="AG229" i="1" a="1"/>
  <c r="Z229" i="1" a="1"/>
  <c r="AP229" i="1" a="1"/>
  <c r="AB229" i="1" a="1"/>
  <c r="AO229" i="1" a="1"/>
  <c r="AD229" i="1" a="1"/>
  <c r="AM229" i="1" a="1"/>
  <c r="AJ229" i="1" a="1"/>
  <c r="AP229" i="1" l="1"/>
  <c r="AO229" i="1"/>
  <c r="AA229" i="1"/>
  <c r="AM229" i="1"/>
  <c r="AJ229" i="1"/>
  <c r="AB229" i="1"/>
  <c r="AK229" i="1"/>
  <c r="AH229" i="1"/>
  <c r="Z229" i="1"/>
  <c r="AL229" i="1"/>
  <c r="AI229" i="1"/>
  <c r="AF229" i="1"/>
  <c r="AQ229" i="1"/>
  <c r="AN229" i="1"/>
  <c r="AG229" i="1"/>
  <c r="AD229" i="1"/>
  <c r="AE229" i="1"/>
  <c r="AC229" i="1"/>
  <c r="AR229" i="1"/>
  <c r="AS229" i="1" s="1"/>
  <c r="BN229" i="1"/>
  <c r="W230" i="1"/>
  <c r="CL224" i="1"/>
  <c r="CM224" i="1" s="1"/>
  <c r="CO227" i="1"/>
  <c r="AO230" i="1" a="1"/>
  <c r="AN230" i="1" a="1"/>
  <c r="AI230" i="1" a="1"/>
  <c r="AM230" i="1" a="1"/>
  <c r="AJ230" i="1" a="1"/>
  <c r="AQ230" i="1" a="1"/>
  <c r="AE230" i="1" a="1"/>
  <c r="AG230" i="1" a="1"/>
  <c r="AC230" i="1" a="1"/>
  <c r="Z230" i="1" a="1"/>
  <c r="AD230" i="1" a="1"/>
  <c r="AL230" i="1" a="1"/>
  <c r="AA230" i="1" a="1"/>
  <c r="AB230" i="1" a="1"/>
  <c r="AH230" i="1" a="1"/>
  <c r="AK230" i="1" a="1"/>
  <c r="AP230" i="1" a="1"/>
  <c r="AF230" i="1" a="1"/>
  <c r="CQ227" i="1" l="1"/>
  <c r="BC228" i="1"/>
  <c r="BD227" i="1"/>
  <c r="BL227" i="1"/>
  <c r="BC229" i="1"/>
  <c r="BH228" i="1"/>
  <c r="BK228" i="1"/>
  <c r="BG227" i="1"/>
  <c r="CP227" i="1"/>
  <c r="AV228" i="1"/>
  <c r="BI228" i="1"/>
  <c r="AX228" i="1"/>
  <c r="BM228" i="1"/>
  <c r="BI227" i="1"/>
  <c r="BJ228" i="1"/>
  <c r="AY228" i="1"/>
  <c r="AD230" i="1"/>
  <c r="AE230" i="1"/>
  <c r="AM230" i="1"/>
  <c r="AP230" i="1"/>
  <c r="AF230" i="1"/>
  <c r="AN230" i="1"/>
  <c r="AI230" i="1"/>
  <c r="AB230" i="1"/>
  <c r="AH230" i="1"/>
  <c r="AC230" i="1"/>
  <c r="AJ230" i="1"/>
  <c r="AQ230" i="1"/>
  <c r="AL230" i="1"/>
  <c r="AK230" i="1"/>
  <c r="Z230" i="1"/>
  <c r="AG230" i="1"/>
  <c r="AA230" i="1"/>
  <c r="AO230" i="1"/>
  <c r="AZ229" i="1"/>
  <c r="BD229" i="1"/>
  <c r="BG229" i="1"/>
  <c r="AW228" i="1"/>
  <c r="BJ229" i="1"/>
  <c r="AX229" i="1"/>
  <c r="BN230" i="1"/>
  <c r="AR230" i="1"/>
  <c r="W231" i="1"/>
  <c r="AV227" i="1"/>
  <c r="BL228" i="1"/>
  <c r="BM229" i="1"/>
  <c r="BF229" i="1"/>
  <c r="BA228" i="1"/>
  <c r="BG228" i="1"/>
  <c r="BB229" i="1"/>
  <c r="BI229" i="1"/>
  <c r="BB228" i="1"/>
  <c r="BA227" i="1"/>
  <c r="BE228" i="1"/>
  <c r="BF227" i="1"/>
  <c r="BE229" i="1"/>
  <c r="AW229" i="1"/>
  <c r="AZ227" i="1"/>
  <c r="AX227" i="1"/>
  <c r="AW227" i="1"/>
  <c r="AZ228" i="1"/>
  <c r="BJ227" i="1"/>
  <c r="AY229" i="1"/>
  <c r="BH229" i="1"/>
  <c r="BK229" i="1"/>
  <c r="BD228" i="1"/>
  <c r="BF228" i="1"/>
  <c r="BK227" i="1"/>
  <c r="BA229" i="1"/>
  <c r="AV229" i="1"/>
  <c r="BH227" i="1"/>
  <c r="AY227" i="1"/>
  <c r="BC227" i="1"/>
  <c r="BM227" i="1"/>
  <c r="BB227" i="1"/>
  <c r="BE227" i="1"/>
  <c r="BL229" i="1"/>
  <c r="AA231" i="1" a="1"/>
  <c r="CE229" i="1" a="1"/>
  <c r="AG231" i="1" a="1"/>
  <c r="AO231" i="1" a="1"/>
  <c r="CA229" i="1" a="1"/>
  <c r="AM231" i="1" a="1"/>
  <c r="AE231" i="1" a="1"/>
  <c r="BW229" i="1" a="1"/>
  <c r="AI231" i="1" a="1"/>
  <c r="BV228" i="1" a="1"/>
  <c r="BR227" i="1" a="1"/>
  <c r="BV227" i="1" a="1"/>
  <c r="AJ231" i="1" a="1"/>
  <c r="BX229" i="1" a="1"/>
  <c r="BW228" i="1" a="1"/>
  <c r="CG227" i="1" a="1"/>
  <c r="BR228" i="1" a="1"/>
  <c r="BX227" i="1" a="1"/>
  <c r="BX228" i="1" a="1"/>
  <c r="AH231" i="1" a="1"/>
  <c r="AN231" i="1" a="1"/>
  <c r="BT229" i="1" a="1"/>
  <c r="CE227" i="1" a="1"/>
  <c r="AF231" i="1" a="1"/>
  <c r="CF229" i="1" a="1"/>
  <c r="BU227" i="1" a="1"/>
  <c r="BV229" i="1" a="1"/>
  <c r="CE228" i="1" a="1"/>
  <c r="BQ227" i="1" a="1"/>
  <c r="BZ229" i="1" a="1"/>
  <c r="CB229" i="1" a="1"/>
  <c r="CC229" i="1" a="1"/>
  <c r="CF227" i="1" a="1"/>
  <c r="BQ229" i="1" a="1"/>
  <c r="AB231" i="1" a="1"/>
  <c r="CC228" i="1" a="1"/>
  <c r="CA228" i="1" a="1"/>
  <c r="BT227" i="1" a="1"/>
  <c r="BP227" i="1" a="1"/>
  <c r="BY228" i="1" a="1"/>
  <c r="CG228" i="1" a="1"/>
  <c r="AK231" i="1" a="1"/>
  <c r="BZ228" i="1" a="1"/>
  <c r="BW227" i="1" a="1"/>
  <c r="AD231" i="1" a="1"/>
  <c r="AQ231" i="1" a="1"/>
  <c r="Z231" i="1" a="1"/>
  <c r="BP228" i="1" a="1"/>
  <c r="AC231" i="1" a="1"/>
  <c r="AL231" i="1" a="1"/>
  <c r="BT228" i="1" a="1"/>
  <c r="AP231" i="1" a="1"/>
  <c r="CF228" i="1" a="1"/>
  <c r="BY227" i="1" a="1"/>
  <c r="BQ228" i="1" a="1"/>
  <c r="CD227" i="1" a="1"/>
  <c r="CD229" i="1" a="1"/>
  <c r="CA227" i="1" a="1"/>
  <c r="BY229" i="1" a="1"/>
  <c r="BU229" i="1" a="1"/>
  <c r="CG229" i="1" a="1"/>
  <c r="BP229" i="1" a="1"/>
  <c r="BS229" i="1" a="1"/>
  <c r="BR229" i="1" a="1"/>
  <c r="CB228" i="1" a="1"/>
  <c r="CD228" i="1" a="1"/>
  <c r="CB227" i="1" a="1"/>
  <c r="BU228" i="1" a="1"/>
  <c r="CC227" i="1" a="1"/>
  <c r="BZ227" i="1" a="1"/>
  <c r="BS228" i="1" a="1"/>
  <c r="BS227" i="1" a="1"/>
  <c r="CR227" i="1" l="1"/>
  <c r="BW228" i="1"/>
  <c r="BX227" i="1"/>
  <c r="BW229" i="1"/>
  <c r="CF227" i="1"/>
  <c r="CB228" i="1"/>
  <c r="CA227" i="1"/>
  <c r="CE228" i="1"/>
  <c r="BS228" i="1"/>
  <c r="CD228" i="1"/>
  <c r="CC227" i="1"/>
  <c r="CG228" i="1"/>
  <c r="BR228" i="1"/>
  <c r="CC228" i="1"/>
  <c r="BP228" i="1"/>
  <c r="BW227" i="1"/>
  <c r="BT227" i="1"/>
  <c r="BV229" i="1"/>
  <c r="BS227" i="1"/>
  <c r="CE229" i="1"/>
  <c r="BQ229" i="1"/>
  <c r="CA228" i="1"/>
  <c r="CB227" i="1"/>
  <c r="CB229" i="1"/>
  <c r="BY229" i="1"/>
  <c r="BU228" i="1"/>
  <c r="BR229" i="1"/>
  <c r="BP229" i="1"/>
  <c r="BS229" i="1"/>
  <c r="BZ227" i="1"/>
  <c r="BZ229" i="1"/>
  <c r="CD229" i="1"/>
  <c r="BU229" i="1"/>
  <c r="CD227" i="1"/>
  <c r="BY228" i="1"/>
  <c r="CG229" i="1"/>
  <c r="BQ228" i="1"/>
  <c r="CE227" i="1"/>
  <c r="BT228" i="1"/>
  <c r="BU227" i="1"/>
  <c r="CF228" i="1"/>
  <c r="CA229" i="1"/>
  <c r="BY227" i="1"/>
  <c r="BZ228" i="1"/>
  <c r="BQ227" i="1"/>
  <c r="BV228" i="1"/>
  <c r="BP227" i="1"/>
  <c r="BX229" i="1"/>
  <c r="CF229" i="1"/>
  <c r="BV227" i="1"/>
  <c r="CG227" i="1"/>
  <c r="BX228" i="1"/>
  <c r="BR227" i="1"/>
  <c r="CC229" i="1"/>
  <c r="AK231" i="1"/>
  <c r="AF231" i="1"/>
  <c r="AL231" i="1"/>
  <c r="AQ231" i="1"/>
  <c r="AI231" i="1"/>
  <c r="AB231" i="1"/>
  <c r="AM231" i="1"/>
  <c r="AA231" i="1"/>
  <c r="AN231" i="1"/>
  <c r="AG231" i="1"/>
  <c r="AO231" i="1"/>
  <c r="AE231" i="1"/>
  <c r="AC231" i="1"/>
  <c r="AP231" i="1"/>
  <c r="AJ231" i="1"/>
  <c r="AD231" i="1"/>
  <c r="AH231" i="1"/>
  <c r="Z231" i="1"/>
  <c r="BT229" i="1"/>
  <c r="AS230" i="1"/>
  <c r="CI230" i="1" s="1"/>
  <c r="CH230" i="1"/>
  <c r="AR231" i="1"/>
  <c r="AS231" i="1" s="1"/>
  <c r="BN231" i="1"/>
  <c r="W232" i="1"/>
  <c r="AO232" i="1" a="1"/>
  <c r="Z232" i="1" a="1"/>
  <c r="AC232" i="1" a="1"/>
  <c r="AN232" i="1" a="1"/>
  <c r="AF232" i="1" a="1"/>
  <c r="AG232" i="1" a="1"/>
  <c r="AM232" i="1" a="1"/>
  <c r="AL232" i="1" a="1"/>
  <c r="AE232" i="1" a="1"/>
  <c r="AA232" i="1" a="1"/>
  <c r="AB232" i="1" a="1"/>
  <c r="AP232" i="1" a="1"/>
  <c r="AH232" i="1" a="1"/>
  <c r="AI232" i="1" a="1"/>
  <c r="AK232" i="1" a="1"/>
  <c r="AQ232" i="1" a="1"/>
  <c r="AJ232" i="1" a="1"/>
  <c r="AD232" i="1" a="1"/>
  <c r="CL227" i="1" l="1"/>
  <c r="CM227" i="1" s="1"/>
  <c r="AF232" i="1"/>
  <c r="AN232" i="1"/>
  <c r="AG232" i="1"/>
  <c r="AL232" i="1"/>
  <c r="AP232" i="1"/>
  <c r="AI232" i="1"/>
  <c r="AM232" i="1"/>
  <c r="AQ232" i="1"/>
  <c r="AK232" i="1"/>
  <c r="AB232" i="1"/>
  <c r="AO232" i="1"/>
  <c r="AE232" i="1"/>
  <c r="AA232" i="1"/>
  <c r="AJ232" i="1"/>
  <c r="Z232" i="1"/>
  <c r="AC232" i="1"/>
  <c r="AD232" i="1"/>
  <c r="AH232" i="1"/>
  <c r="CO230" i="1"/>
  <c r="AR232" i="1"/>
  <c r="AS232" i="1" s="1"/>
  <c r="BN232" i="1"/>
  <c r="W233" i="1"/>
  <c r="AQ233" i="1" a="1"/>
  <c r="AL233" i="1" a="1"/>
  <c r="Z233" i="1" a="1"/>
  <c r="AO233" i="1" a="1"/>
  <c r="AK233" i="1" a="1"/>
  <c r="AM233" i="1" a="1"/>
  <c r="AF233" i="1" a="1"/>
  <c r="AE233" i="1" a="1"/>
  <c r="AC233" i="1" a="1"/>
  <c r="AH233" i="1" a="1"/>
  <c r="AG233" i="1" a="1"/>
  <c r="AA233" i="1" a="1"/>
  <c r="AP233" i="1" a="1"/>
  <c r="AB233" i="1" a="1"/>
  <c r="AN233" i="1" a="1"/>
  <c r="AI233" i="1" a="1"/>
  <c r="AJ233" i="1" a="1"/>
  <c r="AD233" i="1" a="1"/>
  <c r="BA231" i="1" l="1"/>
  <c r="BM231" i="1"/>
  <c r="BL230" i="1"/>
  <c r="BK230" i="1"/>
  <c r="BM230" i="1"/>
  <c r="AY231" i="1"/>
  <c r="BJ231" i="1"/>
  <c r="BA230" i="1"/>
  <c r="BB231" i="1"/>
  <c r="BL231" i="1"/>
  <c r="AZ230" i="1"/>
  <c r="BB230" i="1"/>
  <c r="BC230" i="1"/>
  <c r="BE230" i="1"/>
  <c r="AW231" i="1"/>
  <c r="BG230" i="1"/>
  <c r="BF230" i="1"/>
  <c r="BI230" i="1"/>
  <c r="AZ231" i="1"/>
  <c r="BC231" i="1"/>
  <c r="AV231" i="1"/>
  <c r="AB233" i="1"/>
  <c r="AE233" i="1"/>
  <c r="AQ233" i="1"/>
  <c r="AD233" i="1"/>
  <c r="AA233" i="1"/>
  <c r="AO233" i="1"/>
  <c r="AL233" i="1"/>
  <c r="Z233" i="1"/>
  <c r="AM233" i="1"/>
  <c r="AI233" i="1"/>
  <c r="AC233" i="1"/>
  <c r="AN233" i="1"/>
  <c r="AK233" i="1"/>
  <c r="AF233" i="1"/>
  <c r="AG233" i="1"/>
  <c r="AH233" i="1"/>
  <c r="AP233" i="1"/>
  <c r="AJ233" i="1"/>
  <c r="AY232" i="1"/>
  <c r="BM232" i="1"/>
  <c r="AV232" i="1"/>
  <c r="BJ230" i="1"/>
  <c r="BD230" i="1"/>
  <c r="BH230" i="1"/>
  <c r="AW230" i="1"/>
  <c r="BI232" i="1"/>
  <c r="BI231" i="1"/>
  <c r="BF232" i="1"/>
  <c r="BE232" i="1"/>
  <c r="BN233" i="1"/>
  <c r="AR233" i="1"/>
  <c r="W234" i="1"/>
  <c r="BE231" i="1"/>
  <c r="BF231" i="1"/>
  <c r="AW232" i="1"/>
  <c r="BL232" i="1"/>
  <c r="BA232" i="1"/>
  <c r="BH232" i="1"/>
  <c r="CQ230" i="1"/>
  <c r="BD231" i="1"/>
  <c r="BK232" i="1"/>
  <c r="BC232" i="1"/>
  <c r="AY230" i="1"/>
  <c r="BH231" i="1"/>
  <c r="AX230" i="1"/>
  <c r="BG231" i="1"/>
  <c r="BD232" i="1"/>
  <c r="AX232" i="1"/>
  <c r="BJ232" i="1"/>
  <c r="CP230" i="1"/>
  <c r="BK231" i="1"/>
  <c r="AV230" i="1"/>
  <c r="AX231" i="1"/>
  <c r="AZ232" i="1"/>
  <c r="BG232" i="1"/>
  <c r="BB232" i="1"/>
  <c r="BP230" i="1" a="1"/>
  <c r="CD230" i="1" a="1"/>
  <c r="CF231" i="1" a="1"/>
  <c r="BU231" i="1" a="1"/>
  <c r="BS231" i="1" a="1"/>
  <c r="CC230" i="1" a="1"/>
  <c r="BU232" i="1" a="1"/>
  <c r="AK234" i="1" a="1"/>
  <c r="CD232" i="1" a="1"/>
  <c r="BX231" i="1" a="1"/>
  <c r="BR230" i="1" a="1"/>
  <c r="AQ234" i="1" a="1"/>
  <c r="Z234" i="1" a="1"/>
  <c r="AO234" i="1" a="1"/>
  <c r="BT232" i="1" a="1"/>
  <c r="AH234" i="1" a="1"/>
  <c r="BT230" i="1" a="1"/>
  <c r="BV230" i="1" a="1"/>
  <c r="CG232" i="1" a="1"/>
  <c r="CB232" i="1" a="1"/>
  <c r="AD234" i="1" a="1"/>
  <c r="CE232" i="1" a="1"/>
  <c r="BY231" i="1" a="1"/>
  <c r="CB231" i="1" a="1"/>
  <c r="BQ230" i="1" a="1"/>
  <c r="AA234" i="1" a="1"/>
  <c r="AI234" i="1" a="1"/>
  <c r="AN234" i="1" a="1"/>
  <c r="BY232" i="1" a="1"/>
  <c r="AB234" i="1" a="1"/>
  <c r="BT231" i="1" a="1"/>
  <c r="BZ232" i="1" a="1"/>
  <c r="CE230" i="1" a="1"/>
  <c r="BR231" i="1" a="1"/>
  <c r="BP232" i="1" a="1"/>
  <c r="CF232" i="1" a="1"/>
  <c r="BX230" i="1" a="1"/>
  <c r="BX232" i="1" a="1"/>
  <c r="CG231" i="1" a="1"/>
  <c r="AM234" i="1" a="1"/>
  <c r="CB230" i="1" a="1"/>
  <c r="CD231" i="1" a="1"/>
  <c r="BW231" i="1" a="1"/>
  <c r="CF230" i="1" a="1"/>
  <c r="AC234" i="1" a="1"/>
  <c r="AG234" i="1" a="1"/>
  <c r="BV231" i="1" a="1"/>
  <c r="AP234" i="1" a="1"/>
  <c r="BY230" i="1" a="1"/>
  <c r="AL234" i="1" a="1"/>
  <c r="AF234" i="1" a="1"/>
  <c r="AJ234" i="1" a="1"/>
  <c r="AE234" i="1" a="1"/>
  <c r="CA231" i="1" a="1"/>
  <c r="BZ230" i="1" a="1"/>
  <c r="CA232" i="1" a="1"/>
  <c r="BR232" i="1" a="1"/>
  <c r="BZ231" i="1" a="1"/>
  <c r="CA230" i="1" a="1"/>
  <c r="CC231" i="1" a="1"/>
  <c r="CG230" i="1" a="1"/>
  <c r="BP231" i="1" a="1"/>
  <c r="BV232" i="1" a="1"/>
  <c r="CC232" i="1" a="1"/>
  <c r="BU230" i="1" a="1"/>
  <c r="BQ232" i="1" a="1"/>
  <c r="BW230" i="1" a="1"/>
  <c r="BQ231" i="1" a="1"/>
  <c r="BW232" i="1" a="1"/>
  <c r="BS232" i="1" a="1"/>
  <c r="CE231" i="1" a="1"/>
  <c r="BS230" i="1" a="1"/>
  <c r="BU231" i="1" l="1"/>
  <c r="CG231" i="1"/>
  <c r="CF230" i="1"/>
  <c r="CE230" i="1"/>
  <c r="CD231" i="1"/>
  <c r="BS231" i="1"/>
  <c r="CG230" i="1"/>
  <c r="BW230" i="1"/>
  <c r="BV230" i="1"/>
  <c r="BT230" i="1"/>
  <c r="CF231" i="1"/>
  <c r="BV231" i="1"/>
  <c r="BU230" i="1"/>
  <c r="BP231" i="1"/>
  <c r="BW231" i="1"/>
  <c r="BT231" i="1"/>
  <c r="CC230" i="1"/>
  <c r="BZ230" i="1"/>
  <c r="CA230" i="1"/>
  <c r="BQ231" i="1"/>
  <c r="BY230" i="1"/>
  <c r="BQ232" i="1"/>
  <c r="CC231" i="1"/>
  <c r="BS232" i="1"/>
  <c r="CE231" i="1"/>
  <c r="BZ231" i="1"/>
  <c r="CC232" i="1"/>
  <c r="CD232" i="1"/>
  <c r="CE232" i="1"/>
  <c r="BY231" i="1"/>
  <c r="BQ230" i="1"/>
  <c r="BV232" i="1"/>
  <c r="BR232" i="1"/>
  <c r="BX231" i="1"/>
  <c r="AF234" i="1"/>
  <c r="AL234" i="1"/>
  <c r="AK234" i="1"/>
  <c r="AG234" i="1"/>
  <c r="AC234" i="1"/>
  <c r="AB234" i="1"/>
  <c r="AO234" i="1"/>
  <c r="AI234" i="1"/>
  <c r="AJ234" i="1"/>
  <c r="AD234" i="1"/>
  <c r="AM234" i="1"/>
  <c r="AP234" i="1"/>
  <c r="AH234" i="1"/>
  <c r="AQ234" i="1"/>
  <c r="Z234" i="1"/>
  <c r="AN234" i="1"/>
  <c r="AA234" i="1"/>
  <c r="AE234" i="1"/>
  <c r="CB230" i="1"/>
  <c r="CA232" i="1"/>
  <c r="BX230" i="1"/>
  <c r="BT232" i="1"/>
  <c r="CA231" i="1"/>
  <c r="CB232" i="1"/>
  <c r="CD230" i="1"/>
  <c r="BW232" i="1"/>
  <c r="BR231" i="1"/>
  <c r="BR230" i="1"/>
  <c r="BU232" i="1"/>
  <c r="BY232" i="1"/>
  <c r="BP232" i="1"/>
  <c r="BS230" i="1"/>
  <c r="BX232" i="1"/>
  <c r="BP230" i="1"/>
  <c r="CB231" i="1"/>
  <c r="CF232" i="1"/>
  <c r="BZ232" i="1"/>
  <c r="CG232" i="1"/>
  <c r="AR234" i="1"/>
  <c r="AS234" i="1" s="1"/>
  <c r="BN234" i="1"/>
  <c r="W235" i="1"/>
  <c r="CR230" i="1"/>
  <c r="AS233" i="1"/>
  <c r="CI233" i="1" s="1"/>
  <c r="CH233" i="1"/>
  <c r="AA235" i="1" a="1"/>
  <c r="AL235" i="1" a="1"/>
  <c r="AN235" i="1" a="1"/>
  <c r="AG235" i="1" a="1"/>
  <c r="AM235" i="1" a="1"/>
  <c r="Z235" i="1" a="1"/>
  <c r="AE235" i="1" a="1"/>
  <c r="AB235" i="1" a="1"/>
  <c r="AF235" i="1" a="1"/>
  <c r="AP235" i="1" a="1"/>
  <c r="AI235" i="1" a="1"/>
  <c r="AO235" i="1" a="1"/>
  <c r="AJ235" i="1" a="1"/>
  <c r="AK235" i="1" a="1"/>
  <c r="AD235" i="1" a="1"/>
  <c r="AC235" i="1" a="1"/>
  <c r="AH235" i="1" a="1"/>
  <c r="AQ235" i="1" a="1"/>
  <c r="CL230" i="1" l="1"/>
  <c r="CM230" i="1" s="1"/>
  <c r="AD235" i="1"/>
  <c r="AQ235" i="1"/>
  <c r="AO235" i="1"/>
  <c r="AB235" i="1"/>
  <c r="AK235" i="1"/>
  <c r="AG235" i="1"/>
  <c r="AF235" i="1"/>
  <c r="AJ235" i="1"/>
  <c r="AA235" i="1"/>
  <c r="Z235" i="1"/>
  <c r="AN235" i="1"/>
  <c r="AL235" i="1"/>
  <c r="AI235" i="1"/>
  <c r="AM235" i="1"/>
  <c r="AP235" i="1"/>
  <c r="AE235" i="1"/>
  <c r="AH235" i="1"/>
  <c r="AC235" i="1"/>
  <c r="AR235" i="1"/>
  <c r="AS235" i="1" s="1"/>
  <c r="BN235" i="1"/>
  <c r="W236" i="1"/>
  <c r="CO233" i="1"/>
  <c r="AJ236" i="1" a="1"/>
  <c r="AF236" i="1" a="1"/>
  <c r="AL236" i="1" a="1"/>
  <c r="AI236" i="1" a="1"/>
  <c r="AH236" i="1" a="1"/>
  <c r="AM236" i="1" a="1"/>
  <c r="AN236" i="1" a="1"/>
  <c r="AG236" i="1" a="1"/>
  <c r="AE236" i="1" a="1"/>
  <c r="AB236" i="1" a="1"/>
  <c r="Z236" i="1" a="1"/>
  <c r="AK236" i="1" a="1"/>
  <c r="AQ236" i="1" a="1"/>
  <c r="AP236" i="1" a="1"/>
  <c r="AO236" i="1" a="1"/>
  <c r="AD236" i="1" a="1"/>
  <c r="AA236" i="1" a="1"/>
  <c r="AC236" i="1" a="1"/>
  <c r="BD234" i="1" l="1"/>
  <c r="BM233" i="1"/>
  <c r="BM234" i="1"/>
  <c r="BC233" i="1"/>
  <c r="BD233" i="1"/>
  <c r="BF234" i="1"/>
  <c r="AY234" i="1"/>
  <c r="BL234" i="1"/>
  <c r="BB234" i="1"/>
  <c r="AW234" i="1"/>
  <c r="AX234" i="1"/>
  <c r="BC234" i="1"/>
  <c r="AH236" i="1"/>
  <c r="AB236" i="1"/>
  <c r="AQ236" i="1"/>
  <c r="AK236" i="1"/>
  <c r="AP236" i="1"/>
  <c r="AD236" i="1"/>
  <c r="AC236" i="1"/>
  <c r="AG236" i="1"/>
  <c r="AL236" i="1"/>
  <c r="AJ236" i="1"/>
  <c r="Z236" i="1"/>
  <c r="AO236" i="1"/>
  <c r="AA236" i="1"/>
  <c r="AN236" i="1"/>
  <c r="AI236" i="1"/>
  <c r="AF236" i="1"/>
  <c r="AE236" i="1"/>
  <c r="AM236" i="1"/>
  <c r="BA235" i="1"/>
  <c r="BF235" i="1"/>
  <c r="BL235" i="1"/>
  <c r="BB235" i="1"/>
  <c r="AY233" i="1"/>
  <c r="BH234" i="1"/>
  <c r="BI235" i="1"/>
  <c r="BC235" i="1"/>
  <c r="AV233" i="1"/>
  <c r="AZ234" i="1"/>
  <c r="BE235" i="1"/>
  <c r="BG235" i="1"/>
  <c r="BA234" i="1"/>
  <c r="BG234" i="1"/>
  <c r="BH235" i="1"/>
  <c r="AX235" i="1"/>
  <c r="AW233" i="1"/>
  <c r="BK234" i="1"/>
  <c r="BE234" i="1"/>
  <c r="BI234" i="1"/>
  <c r="BJ235" i="1"/>
  <c r="BK235" i="1"/>
  <c r="BL233" i="1"/>
  <c r="AX233" i="1"/>
  <c r="AV234" i="1"/>
  <c r="BJ234" i="1"/>
  <c r="AY235" i="1"/>
  <c r="AV235" i="1"/>
  <c r="BB233" i="1"/>
  <c r="BK233" i="1"/>
  <c r="BF233" i="1"/>
  <c r="CP233" i="1"/>
  <c r="AZ233" i="1"/>
  <c r="BE233" i="1"/>
  <c r="BA233" i="1"/>
  <c r="BG233" i="1"/>
  <c r="BM235" i="1"/>
  <c r="CQ233" i="1"/>
  <c r="BI233" i="1"/>
  <c r="BH233" i="1"/>
  <c r="BN236" i="1"/>
  <c r="AR236" i="1"/>
  <c r="W237" i="1"/>
  <c r="BJ233" i="1"/>
  <c r="BD235" i="1"/>
  <c r="AW235" i="1"/>
  <c r="AZ235" i="1"/>
  <c r="CA234" i="1" a="1"/>
  <c r="CB234" i="1" a="1"/>
  <c r="AI237" i="1" a="1"/>
  <c r="BZ233" i="1" a="1"/>
  <c r="AH237" i="1" a="1"/>
  <c r="BZ235" i="1" a="1"/>
  <c r="CG234" i="1" a="1"/>
  <c r="BY233" i="1" a="1"/>
  <c r="AK237" i="1" a="1"/>
  <c r="AJ237" i="1" a="1"/>
  <c r="AD237" i="1" a="1"/>
  <c r="AM237" i="1" a="1"/>
  <c r="BV233" i="1" a="1"/>
  <c r="BW235" i="1" a="1"/>
  <c r="CC235" i="1" a="1"/>
  <c r="AC237" i="1" a="1"/>
  <c r="CE235" i="1" a="1"/>
  <c r="AB237" i="1" a="1"/>
  <c r="CF233" i="1" a="1"/>
  <c r="BT235" i="1" a="1"/>
  <c r="BU233" i="1" a="1"/>
  <c r="CA235" i="1" a="1"/>
  <c r="CC234" i="1" a="1"/>
  <c r="BY235" i="1" a="1"/>
  <c r="BY234" i="1" a="1"/>
  <c r="AP237" i="1" a="1"/>
  <c r="AG237" i="1" a="1"/>
  <c r="BV235" i="1" a="1"/>
  <c r="CD235" i="1" a="1"/>
  <c r="BX234" i="1" a="1"/>
  <c r="CB235" i="1" a="1"/>
  <c r="AO237" i="1" a="1"/>
  <c r="BQ235" i="1" a="1"/>
  <c r="BT234" i="1" a="1"/>
  <c r="BW234" i="1" a="1"/>
  <c r="BX233" i="1" a="1"/>
  <c r="AQ237" i="1" a="1"/>
  <c r="BS235" i="1" a="1"/>
  <c r="BW233" i="1" a="1"/>
  <c r="BR234" i="1" a="1"/>
  <c r="AF237" i="1" a="1"/>
  <c r="CG235" i="1" a="1"/>
  <c r="CC233" i="1" a="1"/>
  <c r="CE234" i="1" a="1"/>
  <c r="BU234" i="1" a="1"/>
  <c r="BQ234" i="1" a="1"/>
  <c r="BZ234" i="1" a="1"/>
  <c r="CF235" i="1" a="1"/>
  <c r="Z237" i="1" a="1"/>
  <c r="CG233" i="1" a="1"/>
  <c r="BP235" i="1" a="1"/>
  <c r="AA237" i="1" a="1"/>
  <c r="BV234" i="1" a="1"/>
  <c r="BS233" i="1" a="1"/>
  <c r="AE237" i="1" a="1"/>
  <c r="CD233" i="1" a="1"/>
  <c r="CF234" i="1" a="1"/>
  <c r="CE233" i="1" a="1"/>
  <c r="AN237" i="1" a="1"/>
  <c r="AL237" i="1" a="1"/>
  <c r="CD234" i="1" a="1"/>
  <c r="BX235" i="1" a="1"/>
  <c r="CA233" i="1" a="1"/>
  <c r="CB233" i="1" a="1"/>
  <c r="BQ233" i="1" a="1"/>
  <c r="BR235" i="1" a="1"/>
  <c r="BU235" i="1" a="1"/>
  <c r="BT233" i="1" a="1"/>
  <c r="BR233" i="1" a="1"/>
  <c r="BP233" i="1" a="1"/>
  <c r="BP234" i="1" a="1"/>
  <c r="BS234" i="1" a="1"/>
  <c r="BX234" i="1" l="1"/>
  <c r="CG233" i="1"/>
  <c r="CG234" i="1"/>
  <c r="BW233" i="1"/>
  <c r="CF234" i="1"/>
  <c r="BS234" i="1"/>
  <c r="BZ234" i="1"/>
  <c r="BX233" i="1"/>
  <c r="BW234" i="1"/>
  <c r="BR234" i="1"/>
  <c r="BQ234" i="1"/>
  <c r="BV234" i="1"/>
  <c r="CD234" i="1"/>
  <c r="CE234" i="1"/>
  <c r="BT234" i="1"/>
  <c r="BZ235" i="1"/>
  <c r="BP234" i="1"/>
  <c r="BQ233" i="1"/>
  <c r="BP233" i="1"/>
  <c r="BU235" i="1"/>
  <c r="BR233" i="1"/>
  <c r="BR235" i="1"/>
  <c r="BW235" i="1"/>
  <c r="BT233" i="1"/>
  <c r="BZ233" i="1"/>
  <c r="CF233" i="1"/>
  <c r="CB235" i="1"/>
  <c r="CC235" i="1"/>
  <c r="BY233" i="1"/>
  <c r="CE233" i="1"/>
  <c r="CE235" i="1"/>
  <c r="CA234" i="1"/>
  <c r="CB234" i="1"/>
  <c r="BT235" i="1"/>
  <c r="BX235" i="1"/>
  <c r="BV233" i="1"/>
  <c r="CD235" i="1"/>
  <c r="BU234" i="1"/>
  <c r="BS233" i="1"/>
  <c r="CC233" i="1"/>
  <c r="CG235" i="1"/>
  <c r="CA233" i="1"/>
  <c r="BP235" i="1"/>
  <c r="CC234" i="1"/>
  <c r="CA235" i="1"/>
  <c r="BV235" i="1"/>
  <c r="CB233" i="1"/>
  <c r="BQ235" i="1"/>
  <c r="CD233" i="1"/>
  <c r="AJ237" i="1"/>
  <c r="Z237" i="1"/>
  <c r="AE237" i="1"/>
  <c r="AP237" i="1"/>
  <c r="AI237" i="1"/>
  <c r="AQ237" i="1"/>
  <c r="AH237" i="1"/>
  <c r="AC237" i="1"/>
  <c r="AL237" i="1"/>
  <c r="AO237" i="1"/>
  <c r="AD237" i="1"/>
  <c r="AA237" i="1"/>
  <c r="AK237" i="1"/>
  <c r="AF237" i="1"/>
  <c r="AN237" i="1"/>
  <c r="AB237" i="1"/>
  <c r="AM237" i="1"/>
  <c r="AG237" i="1"/>
  <c r="BU233" i="1"/>
  <c r="BS235" i="1"/>
  <c r="BY234" i="1"/>
  <c r="BY235" i="1"/>
  <c r="CF235" i="1"/>
  <c r="CR233" i="1"/>
  <c r="AS236" i="1"/>
  <c r="CI236" i="1" s="1"/>
  <c r="CH236" i="1"/>
  <c r="AR237" i="1"/>
  <c r="AS237" i="1" s="1"/>
  <c r="BN237" i="1"/>
  <c r="W238" i="1"/>
  <c r="AJ238" i="1" a="1"/>
  <c r="AD238" i="1" a="1"/>
  <c r="AA238" i="1" a="1"/>
  <c r="AB238" i="1" a="1"/>
  <c r="AL238" i="1" a="1"/>
  <c r="AO238" i="1" a="1"/>
  <c r="AN238" i="1" a="1"/>
  <c r="AI238" i="1" a="1"/>
  <c r="AM238" i="1" a="1"/>
  <c r="Z238" i="1" a="1"/>
  <c r="AC238" i="1" a="1"/>
  <c r="AH238" i="1" a="1"/>
  <c r="AE238" i="1" a="1"/>
  <c r="AP238" i="1" a="1"/>
  <c r="AQ238" i="1" a="1"/>
  <c r="AK238" i="1" a="1"/>
  <c r="AG238" i="1" a="1"/>
  <c r="AF238" i="1" a="1"/>
  <c r="AA238" i="1" l="1"/>
  <c r="AK238" i="1"/>
  <c r="AE238" i="1"/>
  <c r="AL238" i="1"/>
  <c r="AN238" i="1"/>
  <c r="Z238" i="1"/>
  <c r="AC238" i="1"/>
  <c r="AI238" i="1"/>
  <c r="AD238" i="1"/>
  <c r="AF238" i="1"/>
  <c r="AH238" i="1"/>
  <c r="AB238" i="1"/>
  <c r="AJ238" i="1"/>
  <c r="AM238" i="1"/>
  <c r="AG238" i="1"/>
  <c r="AO238" i="1"/>
  <c r="AP238" i="1"/>
  <c r="AQ238" i="1"/>
  <c r="CL233" i="1"/>
  <c r="CM233" i="1" s="1"/>
  <c r="CO236" i="1"/>
  <c r="AR238" i="1"/>
  <c r="AS238" i="1" s="1"/>
  <c r="BN238" i="1"/>
  <c r="W239" i="1"/>
  <c r="AP239" i="1" a="1"/>
  <c r="AF239" i="1" a="1"/>
  <c r="AE239" i="1" a="1"/>
  <c r="AQ239" i="1" a="1"/>
  <c r="Z239" i="1" a="1"/>
  <c r="AO239" i="1" a="1"/>
  <c r="AA239" i="1" a="1"/>
  <c r="AL239" i="1" a="1"/>
  <c r="AJ239" i="1" a="1"/>
  <c r="AB239" i="1" a="1"/>
  <c r="AN239" i="1" a="1"/>
  <c r="AC239" i="1" a="1"/>
  <c r="AH239" i="1" a="1"/>
  <c r="AD239" i="1" a="1"/>
  <c r="AK239" i="1" a="1"/>
  <c r="AM239" i="1" a="1"/>
  <c r="AI239" i="1" a="1"/>
  <c r="AG239" i="1" a="1"/>
  <c r="BH236" i="1" l="1"/>
  <c r="AV237" i="1"/>
  <c r="BL237" i="1"/>
  <c r="BA236" i="1"/>
  <c r="BI236" i="1"/>
  <c r="BE236" i="1"/>
  <c r="AZ236" i="1"/>
  <c r="AW236" i="1"/>
  <c r="CP236" i="1"/>
  <c r="AY237" i="1"/>
  <c r="BE237" i="1"/>
  <c r="BG237" i="1"/>
  <c r="BC236" i="1"/>
  <c r="BJ237" i="1"/>
  <c r="BK236" i="1"/>
  <c r="BH237" i="1"/>
  <c r="AW237" i="1"/>
  <c r="AX237" i="1"/>
  <c r="BM237" i="1"/>
  <c r="BG236" i="1"/>
  <c r="AG239" i="1"/>
  <c r="AJ239" i="1"/>
  <c r="AD239" i="1"/>
  <c r="AP239" i="1"/>
  <c r="AE239" i="1"/>
  <c r="AQ239" i="1"/>
  <c r="AN239" i="1"/>
  <c r="AL239" i="1"/>
  <c r="AM239" i="1"/>
  <c r="Z239" i="1"/>
  <c r="AK239" i="1"/>
  <c r="AH239" i="1"/>
  <c r="AC239" i="1"/>
  <c r="AF239" i="1"/>
  <c r="AA239" i="1"/>
  <c r="AO239" i="1"/>
  <c r="AB239" i="1"/>
  <c r="AI239" i="1"/>
  <c r="BK238" i="1"/>
  <c r="BE238" i="1"/>
  <c r="BC238" i="1"/>
  <c r="AY238" i="1"/>
  <c r="BK237" i="1"/>
  <c r="BI238" i="1"/>
  <c r="AV238" i="1"/>
  <c r="AV236" i="1"/>
  <c r="BJ236" i="1"/>
  <c r="BM236" i="1"/>
  <c r="AY236" i="1"/>
  <c r="BL236" i="1"/>
  <c r="BB236" i="1"/>
  <c r="BA237" i="1"/>
  <c r="BF238" i="1"/>
  <c r="BJ238" i="1"/>
  <c r="AZ237" i="1"/>
  <c r="AX238" i="1"/>
  <c r="BH238" i="1"/>
  <c r="BD236" i="1"/>
  <c r="CQ236" i="1"/>
  <c r="BD238" i="1"/>
  <c r="BA238" i="1"/>
  <c r="BF236" i="1"/>
  <c r="BI237" i="1"/>
  <c r="BC237" i="1"/>
  <c r="BM238" i="1"/>
  <c r="BB238" i="1"/>
  <c r="BG238" i="1"/>
  <c r="BB237" i="1"/>
  <c r="BN239" i="1"/>
  <c r="AR239" i="1"/>
  <c r="W240" i="1"/>
  <c r="AX236" i="1"/>
  <c r="BD237" i="1"/>
  <c r="BF237" i="1"/>
  <c r="BL238" i="1"/>
  <c r="AZ238" i="1"/>
  <c r="AW238" i="1"/>
  <c r="CB238" i="1" a="1"/>
  <c r="BZ236" i="1" a="1"/>
  <c r="BX236" i="1" a="1"/>
  <c r="BS237" i="1" a="1"/>
  <c r="CG238" i="1" a="1"/>
  <c r="BW238" i="1" a="1"/>
  <c r="AM240" i="1" a="1"/>
  <c r="BZ238" i="1" a="1"/>
  <c r="BU237" i="1" a="1"/>
  <c r="BP238" i="1" a="1"/>
  <c r="CG237" i="1" a="1"/>
  <c r="CC236" i="1" a="1"/>
  <c r="CE237" i="1" a="1"/>
  <c r="AN240" i="1" a="1"/>
  <c r="CD237" i="1" a="1"/>
  <c r="BX238" i="1" a="1"/>
  <c r="BY237" i="1" a="1"/>
  <c r="BS236" i="1" a="1"/>
  <c r="AG240" i="1" a="1"/>
  <c r="BW236" i="1" a="1"/>
  <c r="AQ240" i="1" a="1"/>
  <c r="BQ237" i="1" a="1"/>
  <c r="AL240" i="1" a="1"/>
  <c r="CD238" i="1" a="1"/>
  <c r="BP236" i="1" a="1"/>
  <c r="AC240" i="1" a="1"/>
  <c r="BZ237" i="1" a="1"/>
  <c r="BP237" i="1" a="1"/>
  <c r="AF240" i="1" a="1"/>
  <c r="BU238" i="1" a="1"/>
  <c r="Z240" i="1" a="1"/>
  <c r="AJ240" i="1" a="1"/>
  <c r="AE240" i="1" a="1"/>
  <c r="BY236" i="1" a="1"/>
  <c r="BS238" i="1" a="1"/>
  <c r="CA237" i="1" a="1"/>
  <c r="AB240" i="1" a="1"/>
  <c r="BU236" i="1" a="1"/>
  <c r="BQ238" i="1" a="1"/>
  <c r="CE236" i="1" a="1"/>
  <c r="CE238" i="1" a="1"/>
  <c r="CA238" i="1" a="1"/>
  <c r="AO240" i="1" a="1"/>
  <c r="AP240" i="1" a="1"/>
  <c r="AD240" i="1" a="1"/>
  <c r="CC238" i="1" a="1"/>
  <c r="CF238" i="1" a="1"/>
  <c r="CB236" i="1" a="1"/>
  <c r="AA240" i="1" a="1"/>
  <c r="BV238" i="1" a="1"/>
  <c r="AK240" i="1" a="1"/>
  <c r="BV237" i="1" a="1"/>
  <c r="AH240" i="1" a="1"/>
  <c r="AI240" i="1" a="1"/>
  <c r="BV236" i="1" a="1"/>
  <c r="CF236" i="1" a="1"/>
  <c r="BT238" i="1" a="1"/>
  <c r="BX237" i="1" a="1"/>
  <c r="BR237" i="1" a="1"/>
  <c r="CF237" i="1" a="1"/>
  <c r="CA236" i="1" a="1"/>
  <c r="BY238" i="1" a="1"/>
  <c r="BT236" i="1" a="1"/>
  <c r="BW237" i="1" a="1"/>
  <c r="CD236" i="1" a="1"/>
  <c r="CG236" i="1" a="1"/>
  <c r="BT237" i="1" a="1"/>
  <c r="BR238" i="1" a="1"/>
  <c r="CC237" i="1" a="1"/>
  <c r="CB237" i="1" a="1"/>
  <c r="BQ236" i="1" a="1"/>
  <c r="BR236" i="1" a="1"/>
  <c r="BP237" i="1" l="1"/>
  <c r="CB236" i="1"/>
  <c r="CF237" i="1"/>
  <c r="CR236" i="1"/>
  <c r="CC236" i="1"/>
  <c r="BU236" i="1"/>
  <c r="BQ236" i="1"/>
  <c r="BT236" i="1"/>
  <c r="BY236" i="1"/>
  <c r="CD237" i="1"/>
  <c r="BW236" i="1"/>
  <c r="CA237" i="1"/>
  <c r="BY237" i="1"/>
  <c r="BS237" i="1"/>
  <c r="CA236" i="1"/>
  <c r="CG237" i="1"/>
  <c r="BR237" i="1"/>
  <c r="BQ237" i="1"/>
  <c r="CB237" i="1"/>
  <c r="CE236" i="1"/>
  <c r="CB238" i="1"/>
  <c r="BS236" i="1"/>
  <c r="BW238" i="1"/>
  <c r="BW237" i="1"/>
  <c r="CG236" i="1"/>
  <c r="BY238" i="1"/>
  <c r="BR238" i="1"/>
  <c r="BT237" i="1"/>
  <c r="CD236" i="1"/>
  <c r="CE238" i="1"/>
  <c r="CC237" i="1"/>
  <c r="BZ236" i="1"/>
  <c r="CD238" i="1"/>
  <c r="BP236" i="1"/>
  <c r="BQ238" i="1"/>
  <c r="BU238" i="1"/>
  <c r="BZ238" i="1"/>
  <c r="BP238" i="1"/>
  <c r="BR236" i="1"/>
  <c r="AI240" i="1"/>
  <c r="AH240" i="1"/>
  <c r="Z240" i="1"/>
  <c r="AA240" i="1"/>
  <c r="AO240" i="1"/>
  <c r="AC240" i="1"/>
  <c r="AB240" i="1"/>
  <c r="AD240" i="1"/>
  <c r="AL240" i="1"/>
  <c r="AJ240" i="1"/>
  <c r="AE240" i="1"/>
  <c r="AF240" i="1"/>
  <c r="AK240" i="1"/>
  <c r="AQ240" i="1"/>
  <c r="AM240" i="1"/>
  <c r="AP240" i="1"/>
  <c r="AG240" i="1"/>
  <c r="AN240" i="1"/>
  <c r="BT238" i="1"/>
  <c r="BV237" i="1"/>
  <c r="BX238" i="1"/>
  <c r="BU237" i="1"/>
  <c r="CC238" i="1"/>
  <c r="BX237" i="1"/>
  <c r="CA238" i="1"/>
  <c r="BV236" i="1"/>
  <c r="CE237" i="1"/>
  <c r="CG238" i="1"/>
  <c r="CF238" i="1"/>
  <c r="BZ237" i="1"/>
  <c r="BV238" i="1"/>
  <c r="BX236" i="1"/>
  <c r="CF236" i="1"/>
  <c r="BS238" i="1"/>
  <c r="AS239" i="1"/>
  <c r="CI239" i="1" s="1"/>
  <c r="CH239" i="1"/>
  <c r="AR240" i="1"/>
  <c r="AS240" i="1" s="1"/>
  <c r="BN240" i="1"/>
  <c r="W241" i="1"/>
  <c r="AJ241" i="1" a="1"/>
  <c r="Z241" i="1" a="1"/>
  <c r="AB241" i="1" a="1"/>
  <c r="AE241" i="1" a="1"/>
  <c r="AF241" i="1" a="1"/>
  <c r="AA241" i="1" a="1"/>
  <c r="AI241" i="1" a="1"/>
  <c r="AM241" i="1" a="1"/>
  <c r="AL241" i="1" a="1"/>
  <c r="AO241" i="1" a="1"/>
  <c r="AG241" i="1" a="1"/>
  <c r="AK241" i="1" a="1"/>
  <c r="AN241" i="1" a="1"/>
  <c r="AC241" i="1" a="1"/>
  <c r="AQ241" i="1" a="1"/>
  <c r="AP241" i="1" a="1"/>
  <c r="AD241" i="1" a="1"/>
  <c r="AH241" i="1" a="1"/>
  <c r="AP241" i="1" l="1"/>
  <c r="AO241" i="1"/>
  <c r="AM241" i="1"/>
  <c r="AJ241" i="1"/>
  <c r="AN241" i="1"/>
  <c r="AE241" i="1"/>
  <c r="AQ241" i="1"/>
  <c r="AA241" i="1"/>
  <c r="AC241" i="1"/>
  <c r="AH241" i="1"/>
  <c r="AI241" i="1"/>
  <c r="Z241" i="1"/>
  <c r="AL241" i="1"/>
  <c r="AD241" i="1"/>
  <c r="AB241" i="1"/>
  <c r="AK241" i="1"/>
  <c r="AF241" i="1"/>
  <c r="AG241" i="1"/>
  <c r="AR241" i="1"/>
  <c r="AS241" i="1" s="1"/>
  <c r="BN241" i="1"/>
  <c r="W242" i="1"/>
  <c r="CL236" i="1"/>
  <c r="CM236" i="1" s="1"/>
  <c r="CO239" i="1"/>
  <c r="AO242" i="1" a="1"/>
  <c r="AJ242" i="1" a="1"/>
  <c r="AA242" i="1" a="1"/>
  <c r="AD242" i="1" a="1"/>
  <c r="Z242" i="1" a="1"/>
  <c r="AP242" i="1" a="1"/>
  <c r="AL242" i="1" a="1"/>
  <c r="AF242" i="1" a="1"/>
  <c r="AQ242" i="1" a="1"/>
  <c r="AH242" i="1" a="1"/>
  <c r="AI242" i="1" a="1"/>
  <c r="AG242" i="1" a="1"/>
  <c r="AK242" i="1" a="1"/>
  <c r="AN242" i="1" a="1"/>
  <c r="AB242" i="1" a="1"/>
  <c r="AM242" i="1" a="1"/>
  <c r="AC242" i="1" a="1"/>
  <c r="AE242" i="1" a="1"/>
  <c r="BG241" i="1" l="1"/>
  <c r="AW239" i="1"/>
  <c r="BI239" i="1"/>
  <c r="BB240" i="1"/>
  <c r="AX241" i="1"/>
  <c r="BC240" i="1"/>
  <c r="BF240" i="1"/>
  <c r="CP239" i="1"/>
  <c r="BI240" i="1"/>
  <c r="BH240" i="1"/>
  <c r="AX240" i="1"/>
  <c r="AZ240" i="1"/>
  <c r="AY240" i="1"/>
  <c r="AV239" i="1"/>
  <c r="BL240" i="1"/>
  <c r="AX239" i="1"/>
  <c r="AZ239" i="1"/>
  <c r="CQ239" i="1"/>
  <c r="BG239" i="1"/>
  <c r="BK239" i="1"/>
  <c r="BH239" i="1"/>
  <c r="BE240" i="1"/>
  <c r="BF239" i="1"/>
  <c r="AD242" i="1"/>
  <c r="AL242" i="1"/>
  <c r="AP242" i="1"/>
  <c r="AM242" i="1"/>
  <c r="AH242" i="1"/>
  <c r="AQ242" i="1"/>
  <c r="AK242" i="1"/>
  <c r="AG242" i="1"/>
  <c r="AJ242" i="1"/>
  <c r="AF242" i="1"/>
  <c r="AI242" i="1"/>
  <c r="AB242" i="1"/>
  <c r="AN242" i="1"/>
  <c r="AA242" i="1"/>
  <c r="AO242" i="1"/>
  <c r="AE242" i="1"/>
  <c r="AC242" i="1"/>
  <c r="Z242" i="1"/>
  <c r="AW241" i="1"/>
  <c r="BM241" i="1"/>
  <c r="BN242" i="1"/>
  <c r="AR242" i="1"/>
  <c r="W243" i="1"/>
  <c r="AZ241" i="1"/>
  <c r="BA241" i="1"/>
  <c r="BJ239" i="1"/>
  <c r="BJ240" i="1"/>
  <c r="BH241" i="1"/>
  <c r="BJ241" i="1"/>
  <c r="AV240" i="1"/>
  <c r="AV241" i="1"/>
  <c r="BE239" i="1"/>
  <c r="BA239" i="1"/>
  <c r="BD239" i="1"/>
  <c r="BF241" i="1"/>
  <c r="BD240" i="1"/>
  <c r="BK240" i="1"/>
  <c r="BE241" i="1"/>
  <c r="BI241" i="1"/>
  <c r="BM240" i="1"/>
  <c r="BA240" i="1"/>
  <c r="BC239" i="1"/>
  <c r="BB239" i="1"/>
  <c r="BC241" i="1"/>
  <c r="BD241" i="1"/>
  <c r="BK241" i="1"/>
  <c r="BL239" i="1"/>
  <c r="BM239" i="1"/>
  <c r="AW240" i="1"/>
  <c r="BG240" i="1"/>
  <c r="AY239" i="1"/>
  <c r="BB241" i="1"/>
  <c r="AY241" i="1"/>
  <c r="BL241" i="1"/>
  <c r="CB240" i="1" a="1"/>
  <c r="BQ241" i="1" a="1"/>
  <c r="BV240" i="1" a="1"/>
  <c r="BW241" i="1" a="1"/>
  <c r="AJ243" i="1" a="1"/>
  <c r="BW239" i="1" a="1"/>
  <c r="AL243" i="1" a="1"/>
  <c r="AH243" i="1" a="1"/>
  <c r="CB241" i="1" a="1"/>
  <c r="AF243" i="1" a="1"/>
  <c r="BS240" i="1" a="1"/>
  <c r="CD240" i="1" a="1"/>
  <c r="AI243" i="1" a="1"/>
  <c r="BZ240" i="1" a="1"/>
  <c r="BV239" i="1" a="1"/>
  <c r="AC243" i="1" a="1"/>
  <c r="BV241" i="1" a="1"/>
  <c r="CG241" i="1" a="1"/>
  <c r="BR240" i="1" a="1"/>
  <c r="AA243" i="1" a="1"/>
  <c r="AG243" i="1" a="1"/>
  <c r="CA239" i="1" a="1"/>
  <c r="CC240" i="1" a="1"/>
  <c r="BT241" i="1" a="1"/>
  <c r="CB239" i="1" a="1"/>
  <c r="CE239" i="1" a="1"/>
  <c r="CE240" i="1" a="1"/>
  <c r="AB243" i="1" a="1"/>
  <c r="AM243" i="1" a="1"/>
  <c r="AK243" i="1" a="1"/>
  <c r="CA240" i="1" a="1"/>
  <c r="CD239" i="1" a="1"/>
  <c r="BS241" i="1" a="1"/>
  <c r="BZ241" i="1" a="1"/>
  <c r="BT239" i="1" a="1"/>
  <c r="CA241" i="1" a="1"/>
  <c r="BT240" i="1" a="1"/>
  <c r="BS239" i="1" a="1"/>
  <c r="BX240" i="1" a="1"/>
  <c r="AP243" i="1" a="1"/>
  <c r="BX239" i="1" a="1"/>
  <c r="AO243" i="1" a="1"/>
  <c r="AD243" i="1" a="1"/>
  <c r="CD241" i="1" a="1"/>
  <c r="AE243" i="1" a="1"/>
  <c r="CC239" i="1" a="1"/>
  <c r="AQ243" i="1" a="1"/>
  <c r="BQ239" i="1" a="1"/>
  <c r="BY240" i="1" a="1"/>
  <c r="AN243" i="1" a="1"/>
  <c r="CF241" i="1" a="1"/>
  <c r="BX241" i="1" a="1"/>
  <c r="Z243" i="1" a="1"/>
  <c r="BR241" i="1" a="1"/>
  <c r="BY241" i="1" a="1"/>
  <c r="CE241" i="1" a="1"/>
  <c r="BW240" i="1" a="1"/>
  <c r="BP241" i="1" a="1"/>
  <c r="CC241" i="1" a="1"/>
  <c r="CF239" i="1" a="1"/>
  <c r="CF240" i="1" a="1"/>
  <c r="BY239" i="1" a="1"/>
  <c r="CG239" i="1" a="1"/>
  <c r="BU239" i="1" a="1"/>
  <c r="BU240" i="1" a="1"/>
  <c r="BP240" i="1" a="1"/>
  <c r="BP239" i="1" a="1"/>
  <c r="CG240" i="1" a="1"/>
  <c r="BR239" i="1" a="1"/>
  <c r="BQ240" i="1" a="1"/>
  <c r="BZ239" i="1" a="1"/>
  <c r="BU241" i="1" a="1"/>
  <c r="CA241" i="1" l="1"/>
  <c r="BQ239" i="1"/>
  <c r="CC239" i="1"/>
  <c r="BV240" i="1"/>
  <c r="CR239" i="1"/>
  <c r="BR241" i="1"/>
  <c r="BZ240" i="1"/>
  <c r="BW240" i="1"/>
  <c r="BP239" i="1"/>
  <c r="BS240" i="1"/>
  <c r="BT240" i="1"/>
  <c r="BR240" i="1"/>
  <c r="BR239" i="1"/>
  <c r="CF240" i="1"/>
  <c r="CB240" i="1"/>
  <c r="CC240" i="1"/>
  <c r="BZ239" i="1"/>
  <c r="BY240" i="1"/>
  <c r="CB239" i="1"/>
  <c r="CE239" i="1"/>
  <c r="CA239" i="1"/>
  <c r="BT239" i="1"/>
  <c r="CD240" i="1"/>
  <c r="BQ241" i="1"/>
  <c r="CA240" i="1"/>
  <c r="CD239" i="1"/>
  <c r="BV239" i="1"/>
  <c r="BU240" i="1"/>
  <c r="BU239" i="1"/>
  <c r="BU241" i="1"/>
  <c r="BQ240" i="1"/>
  <c r="CG240" i="1"/>
  <c r="BY239" i="1"/>
  <c r="BT241" i="1"/>
  <c r="BZ241" i="1"/>
  <c r="CG239" i="1"/>
  <c r="CF239" i="1"/>
  <c r="CC241" i="1"/>
  <c r="BP241" i="1"/>
  <c r="AC243" i="1"/>
  <c r="AH243" i="1"/>
  <c r="AG243" i="1"/>
  <c r="AE243" i="1"/>
  <c r="AJ243" i="1"/>
  <c r="AL243" i="1"/>
  <c r="AA243" i="1"/>
  <c r="AB243" i="1"/>
  <c r="AN243" i="1"/>
  <c r="AI243" i="1"/>
  <c r="AO243" i="1"/>
  <c r="Z243" i="1"/>
  <c r="AK243" i="1"/>
  <c r="AQ243" i="1"/>
  <c r="AD243" i="1"/>
  <c r="AP243" i="1"/>
  <c r="AM243" i="1"/>
  <c r="AF243" i="1"/>
  <c r="BW239" i="1"/>
  <c r="CE241" i="1"/>
  <c r="BY241" i="1"/>
  <c r="BP240" i="1"/>
  <c r="BS239" i="1"/>
  <c r="CF241" i="1"/>
  <c r="BS241" i="1"/>
  <c r="BX241" i="1"/>
  <c r="CE240" i="1"/>
  <c r="CD241" i="1"/>
  <c r="BX239" i="1"/>
  <c r="BV241" i="1"/>
  <c r="BW241" i="1"/>
  <c r="BX240" i="1"/>
  <c r="CB241" i="1"/>
  <c r="CG241" i="1"/>
  <c r="BN243" i="1"/>
  <c r="AR243" i="1"/>
  <c r="AS243" i="1" s="1"/>
  <c r="W244" i="1"/>
  <c r="AS242" i="1"/>
  <c r="CI242" i="1" s="1"/>
  <c r="CH242" i="1"/>
  <c r="AG244" i="1" a="1"/>
  <c r="AH244" i="1" a="1"/>
  <c r="AA244" i="1" a="1"/>
  <c r="AJ244" i="1" a="1"/>
  <c r="AD244" i="1" a="1"/>
  <c r="AM244" i="1" a="1"/>
  <c r="AQ244" i="1" a="1"/>
  <c r="Z244" i="1" a="1"/>
  <c r="AF244" i="1" a="1"/>
  <c r="AN244" i="1" a="1"/>
  <c r="AL244" i="1" a="1"/>
  <c r="AO244" i="1" a="1"/>
  <c r="AE244" i="1" a="1"/>
  <c r="AB244" i="1" a="1"/>
  <c r="AK244" i="1" a="1"/>
  <c r="AC244" i="1" a="1"/>
  <c r="AP244" i="1" a="1"/>
  <c r="AI244" i="1" a="1"/>
  <c r="CL239" i="1" l="1"/>
  <c r="CM239" i="1" s="1"/>
  <c r="AQ244" i="1"/>
  <c r="AC244" i="1"/>
  <c r="AF244" i="1"/>
  <c r="AE244" i="1"/>
  <c r="AI244" i="1"/>
  <c r="AG244" i="1"/>
  <c r="AD244" i="1"/>
  <c r="AA244" i="1"/>
  <c r="AK244" i="1"/>
  <c r="AL244" i="1"/>
  <c r="AM244" i="1"/>
  <c r="AH244" i="1"/>
  <c r="AJ244" i="1"/>
  <c r="AN244" i="1"/>
  <c r="AP244" i="1"/>
  <c r="AB244" i="1"/>
  <c r="Z244" i="1"/>
  <c r="AO244" i="1"/>
  <c r="AR244" i="1"/>
  <c r="AS244" i="1" s="1"/>
  <c r="BN244" i="1"/>
  <c r="W245" i="1"/>
  <c r="CO242" i="1"/>
  <c r="AF245" i="1" a="1"/>
  <c r="AA245" i="1" a="1"/>
  <c r="AE245" i="1" a="1"/>
  <c r="AC245" i="1" a="1"/>
  <c r="AP245" i="1" a="1"/>
  <c r="AL245" i="1" a="1"/>
  <c r="AG245" i="1" a="1"/>
  <c r="AO245" i="1" a="1"/>
  <c r="AM245" i="1" a="1"/>
  <c r="AH245" i="1" a="1"/>
  <c r="AN245" i="1" a="1"/>
  <c r="AD245" i="1" a="1"/>
  <c r="AJ245" i="1" a="1"/>
  <c r="AB245" i="1" a="1"/>
  <c r="Z245" i="1" a="1"/>
  <c r="AK245" i="1" a="1"/>
  <c r="AQ245" i="1" a="1"/>
  <c r="AI245" i="1" a="1"/>
  <c r="AX244" i="1" l="1"/>
  <c r="BA242" i="1"/>
  <c r="BB243" i="1"/>
  <c r="BA243" i="1"/>
  <c r="AX243" i="1"/>
  <c r="BE243" i="1"/>
  <c r="CP242" i="1"/>
  <c r="AZ242" i="1"/>
  <c r="AY243" i="1"/>
  <c r="BJ243" i="1"/>
  <c r="BL244" i="1"/>
  <c r="BD242" i="1"/>
  <c r="BG243" i="1"/>
  <c r="BK242" i="1"/>
  <c r="BH243" i="1"/>
  <c r="AV243" i="1"/>
  <c r="BM243" i="1"/>
  <c r="BC242" i="1"/>
  <c r="AW243" i="1"/>
  <c r="BI243" i="1"/>
  <c r="BM242" i="1"/>
  <c r="BD243" i="1"/>
  <c r="BL243" i="1"/>
  <c r="CQ242" i="1"/>
  <c r="AD245" i="1"/>
  <c r="AH245" i="1"/>
  <c r="AE245" i="1"/>
  <c r="AL245" i="1"/>
  <c r="AP245" i="1"/>
  <c r="AA245" i="1"/>
  <c r="AJ245" i="1"/>
  <c r="AB245" i="1"/>
  <c r="AG245" i="1"/>
  <c r="AC245" i="1"/>
  <c r="AM245" i="1"/>
  <c r="AQ245" i="1"/>
  <c r="AI245" i="1"/>
  <c r="AO245" i="1"/>
  <c r="Z245" i="1"/>
  <c r="AK245" i="1"/>
  <c r="AF245" i="1"/>
  <c r="AN245" i="1"/>
  <c r="AW244" i="1"/>
  <c r="AZ244" i="1"/>
  <c r="BJ244" i="1"/>
  <c r="BC244" i="1"/>
  <c r="BF244" i="1"/>
  <c r="BE244" i="1"/>
  <c r="BD244" i="1"/>
  <c r="BA244" i="1"/>
  <c r="AZ243" i="1"/>
  <c r="BF242" i="1"/>
  <c r="BI244" i="1"/>
  <c r="BB244" i="1"/>
  <c r="BN245" i="1"/>
  <c r="AR245" i="1"/>
  <c r="W246" i="1"/>
  <c r="BJ242" i="1"/>
  <c r="BB242" i="1"/>
  <c r="BH242" i="1"/>
  <c r="BC243" i="1"/>
  <c r="BK244" i="1"/>
  <c r="BH244" i="1"/>
  <c r="AY244" i="1"/>
  <c r="AY242" i="1"/>
  <c r="BK243" i="1"/>
  <c r="BF243" i="1"/>
  <c r="AV244" i="1"/>
  <c r="AW242" i="1"/>
  <c r="BE242" i="1"/>
  <c r="BI242" i="1"/>
  <c r="BL242" i="1"/>
  <c r="BG242" i="1"/>
  <c r="AX242" i="1"/>
  <c r="AV242" i="1"/>
  <c r="BG244" i="1"/>
  <c r="BM244" i="1"/>
  <c r="AJ246" i="1" a="1"/>
  <c r="BS242" i="1" a="1"/>
  <c r="BS243" i="1" a="1"/>
  <c r="AB246" i="1" a="1"/>
  <c r="BT243" i="1" a="1"/>
  <c r="BU244" i="1" a="1"/>
  <c r="BR244" i="1" a="1"/>
  <c r="BX244" i="1" a="1"/>
  <c r="AI246" i="1" a="1"/>
  <c r="AN246" i="1" a="1"/>
  <c r="CG244" i="1" a="1"/>
  <c r="BT244" i="1" a="1"/>
  <c r="BW243" i="1" a="1"/>
  <c r="CE242" i="1" a="1"/>
  <c r="AQ246" i="1" a="1"/>
  <c r="BX242" i="1" a="1"/>
  <c r="Z246" i="1" a="1"/>
  <c r="AO246" i="1" a="1"/>
  <c r="BU243" i="1" a="1"/>
  <c r="AM246" i="1" a="1"/>
  <c r="CA243" i="1" a="1"/>
  <c r="AK246" i="1" a="1"/>
  <c r="AD246" i="1" a="1"/>
  <c r="BQ242" i="1" a="1"/>
  <c r="CA242" i="1" a="1"/>
  <c r="AF246" i="1" a="1"/>
  <c r="AH246" i="1" a="1"/>
  <c r="CD243" i="1" a="1"/>
  <c r="CB242" i="1" a="1"/>
  <c r="CE243" i="1" a="1"/>
  <c r="AE246" i="1" a="1"/>
  <c r="CD244" i="1" a="1"/>
  <c r="AL246" i="1" a="1"/>
  <c r="BR242" i="1" a="1"/>
  <c r="BU242" i="1" a="1"/>
  <c r="BQ243" i="1" a="1"/>
  <c r="BW242" i="1" a="1"/>
  <c r="CA244" i="1" a="1"/>
  <c r="BR243" i="1" a="1"/>
  <c r="BV243" i="1" a="1"/>
  <c r="CG242" i="1" a="1"/>
  <c r="BZ242" i="1" a="1"/>
  <c r="CC244" i="1" a="1"/>
  <c r="AP246" i="1" a="1"/>
  <c r="AA246" i="1" a="1"/>
  <c r="CG243" i="1" a="1"/>
  <c r="AG246" i="1" a="1"/>
  <c r="BQ244" i="1" a="1"/>
  <c r="BX243" i="1" a="1"/>
  <c r="AC246" i="1" a="1"/>
  <c r="BP243" i="1" a="1"/>
  <c r="BS244" i="1" a="1"/>
  <c r="BP244" i="1" a="1"/>
  <c r="CF244" i="1" a="1"/>
  <c r="CD242" i="1" a="1"/>
  <c r="CC243" i="1" a="1"/>
  <c r="BV242" i="1" a="1"/>
  <c r="BY243" i="1" a="1"/>
  <c r="CE244" i="1" a="1"/>
  <c r="BZ244" i="1" a="1"/>
  <c r="BT242" i="1" a="1"/>
  <c r="BZ243" i="1" a="1"/>
  <c r="BW244" i="1" a="1"/>
  <c r="CB243" i="1" a="1"/>
  <c r="CB244" i="1" a="1"/>
  <c r="CF242" i="1" a="1"/>
  <c r="BP242" i="1" a="1"/>
  <c r="BY242" i="1" a="1"/>
  <c r="CF243" i="1" a="1"/>
  <c r="CC242" i="1" a="1"/>
  <c r="BY244" i="1" a="1"/>
  <c r="BV244" i="1" a="1"/>
  <c r="BR244" i="1" l="1"/>
  <c r="BU242" i="1"/>
  <c r="CR242" i="1"/>
  <c r="BV243" i="1"/>
  <c r="BR243" i="1"/>
  <c r="BU243" i="1"/>
  <c r="BY243" i="1"/>
  <c r="CA243" i="1"/>
  <c r="BX242" i="1"/>
  <c r="CF244" i="1"/>
  <c r="CD243" i="1"/>
  <c r="BS243" i="1"/>
  <c r="BT242" i="1"/>
  <c r="CG242" i="1"/>
  <c r="CC243" i="1"/>
  <c r="BQ243" i="1"/>
  <c r="BW242" i="1"/>
  <c r="CG243" i="1"/>
  <c r="BP243" i="1"/>
  <c r="CF243" i="1"/>
  <c r="CB243" i="1"/>
  <c r="BX243" i="1"/>
  <c r="CE242" i="1"/>
  <c r="BS242" i="1"/>
  <c r="AI246" i="1"/>
  <c r="AL246" i="1"/>
  <c r="AH246" i="1"/>
  <c r="AE246" i="1"/>
  <c r="AC246" i="1"/>
  <c r="AF246" i="1"/>
  <c r="AG246" i="1"/>
  <c r="Z246" i="1"/>
  <c r="AP246" i="1"/>
  <c r="AB246" i="1"/>
  <c r="AD246" i="1"/>
  <c r="AO246" i="1"/>
  <c r="AM246" i="1"/>
  <c r="AA246" i="1"/>
  <c r="AK246" i="1"/>
  <c r="AQ246" i="1"/>
  <c r="AN246" i="1"/>
  <c r="AJ246" i="1"/>
  <c r="BU244" i="1"/>
  <c r="BS244" i="1"/>
  <c r="BX244" i="1"/>
  <c r="CA242" i="1"/>
  <c r="CC242" i="1"/>
  <c r="CB244" i="1"/>
  <c r="BY244" i="1"/>
  <c r="BY242" i="1"/>
  <c r="CE244" i="1"/>
  <c r="BV244" i="1"/>
  <c r="BZ244" i="1"/>
  <c r="CG244" i="1"/>
  <c r="BQ242" i="1"/>
  <c r="BW243" i="1"/>
  <c r="CC244" i="1"/>
  <c r="BW244" i="1"/>
  <c r="CA244" i="1"/>
  <c r="CB242" i="1"/>
  <c r="BZ242" i="1"/>
  <c r="CD244" i="1"/>
  <c r="CF242" i="1"/>
  <c r="BP242" i="1"/>
  <c r="BZ243" i="1"/>
  <c r="BV242" i="1"/>
  <c r="BT243" i="1"/>
  <c r="BT244" i="1"/>
  <c r="BP244" i="1"/>
  <c r="BR242" i="1"/>
  <c r="CE243" i="1"/>
  <c r="CD242" i="1"/>
  <c r="BQ244" i="1"/>
  <c r="AR246" i="1"/>
  <c r="AS246" i="1" s="1"/>
  <c r="BN246" i="1"/>
  <c r="W247" i="1"/>
  <c r="AS245" i="1"/>
  <c r="CI245" i="1" s="1"/>
  <c r="CH245" i="1"/>
  <c r="Z247" i="1" a="1"/>
  <c r="AO247" i="1" a="1"/>
  <c r="AJ247" i="1" a="1"/>
  <c r="AM247" i="1" a="1"/>
  <c r="AB247" i="1" a="1"/>
  <c r="AP247" i="1" a="1"/>
  <c r="AK247" i="1" a="1"/>
  <c r="AC247" i="1" a="1"/>
  <c r="AE247" i="1" a="1"/>
  <c r="AL247" i="1" a="1"/>
  <c r="AA247" i="1" a="1"/>
  <c r="AH247" i="1" a="1"/>
  <c r="AG247" i="1" a="1"/>
  <c r="AI247" i="1" a="1"/>
  <c r="AF247" i="1" a="1"/>
  <c r="AN247" i="1" a="1"/>
  <c r="AD247" i="1" a="1"/>
  <c r="AQ247" i="1" a="1"/>
  <c r="AN247" i="1" l="1"/>
  <c r="AQ247" i="1"/>
  <c r="AO247" i="1"/>
  <c r="Z247" i="1"/>
  <c r="AM247" i="1"/>
  <c r="AP247" i="1"/>
  <c r="AG247" i="1"/>
  <c r="AI247" i="1"/>
  <c r="AJ247" i="1"/>
  <c r="AK247" i="1"/>
  <c r="AD247" i="1"/>
  <c r="AF247" i="1"/>
  <c r="AH247" i="1"/>
  <c r="AC247" i="1"/>
  <c r="AE247" i="1"/>
  <c r="AL247" i="1"/>
  <c r="AA247" i="1"/>
  <c r="AB247" i="1"/>
  <c r="BN247" i="1"/>
  <c r="AR247" i="1"/>
  <c r="AS247" i="1" s="1"/>
  <c r="W248" i="1"/>
  <c r="CO245" i="1"/>
  <c r="CL242" i="1"/>
  <c r="CM242" i="1" s="1"/>
  <c r="AD248" i="1" a="1"/>
  <c r="AP248" i="1" a="1"/>
  <c r="AK248" i="1" a="1"/>
  <c r="AE248" i="1" a="1"/>
  <c r="AN248" i="1" a="1"/>
  <c r="AA248" i="1" a="1"/>
  <c r="AO248" i="1" a="1"/>
  <c r="AB248" i="1" a="1"/>
  <c r="Z248" i="1" a="1"/>
  <c r="AC248" i="1" a="1"/>
  <c r="AL248" i="1" a="1"/>
  <c r="AF248" i="1" a="1"/>
  <c r="AM248" i="1" a="1"/>
  <c r="AG248" i="1" a="1"/>
  <c r="AQ248" i="1" a="1"/>
  <c r="AJ248" i="1" a="1"/>
  <c r="AI248" i="1" a="1"/>
  <c r="AH248" i="1" a="1"/>
  <c r="BM246" i="1" l="1"/>
  <c r="BE246" i="1"/>
  <c r="BF246" i="1"/>
  <c r="AW246" i="1"/>
  <c r="BH246" i="1"/>
  <c r="AY245" i="1"/>
  <c r="AV246" i="1"/>
  <c r="BJ246" i="1"/>
  <c r="BK246" i="1"/>
  <c r="CQ245" i="1"/>
  <c r="BK245" i="1"/>
  <c r="AZ245" i="1"/>
  <c r="BH245" i="1"/>
  <c r="BD246" i="1"/>
  <c r="BA246" i="1"/>
  <c r="AY246" i="1"/>
  <c r="AX246" i="1"/>
  <c r="BL246" i="1"/>
  <c r="AL248" i="1"/>
  <c r="AC248" i="1"/>
  <c r="AD248" i="1"/>
  <c r="AO248" i="1"/>
  <c r="AQ248" i="1"/>
  <c r="AI248" i="1"/>
  <c r="AA248" i="1"/>
  <c r="AK248" i="1"/>
  <c r="AM248" i="1"/>
  <c r="AF248" i="1"/>
  <c r="AB248" i="1"/>
  <c r="AP248" i="1"/>
  <c r="AH248" i="1"/>
  <c r="AG248" i="1"/>
  <c r="AE248" i="1"/>
  <c r="AN248" i="1"/>
  <c r="Z248" i="1"/>
  <c r="AJ248" i="1"/>
  <c r="BH247" i="1"/>
  <c r="BE247" i="1"/>
  <c r="BA247" i="1"/>
  <c r="BC247" i="1"/>
  <c r="BB246" i="1"/>
  <c r="AY247" i="1"/>
  <c r="BL247" i="1"/>
  <c r="BC246" i="1"/>
  <c r="BD247" i="1"/>
  <c r="BI247" i="1"/>
  <c r="AZ246" i="1"/>
  <c r="BG246" i="1"/>
  <c r="BB247" i="1"/>
  <c r="AV247" i="1"/>
  <c r="BA245" i="1"/>
  <c r="BG245" i="1"/>
  <c r="AV245" i="1"/>
  <c r="AX245" i="1"/>
  <c r="BE245" i="1"/>
  <c r="CP245" i="1"/>
  <c r="BI245" i="1"/>
  <c r="BJ245" i="1"/>
  <c r="BL245" i="1"/>
  <c r="BM245" i="1"/>
  <c r="BB245" i="1"/>
  <c r="AZ247" i="1"/>
  <c r="BK247" i="1"/>
  <c r="BD245" i="1"/>
  <c r="BC245" i="1"/>
  <c r="AX247" i="1"/>
  <c r="BG247" i="1"/>
  <c r="BM247" i="1"/>
  <c r="BF245" i="1"/>
  <c r="AW245" i="1"/>
  <c r="BN248" i="1"/>
  <c r="AR248" i="1"/>
  <c r="W249" i="1"/>
  <c r="BI246" i="1"/>
  <c r="AW247" i="1"/>
  <c r="BF247" i="1"/>
  <c r="BJ247" i="1"/>
  <c r="AH249" i="1" a="1"/>
  <c r="BU245" i="1" a="1"/>
  <c r="AO249" i="1" a="1"/>
  <c r="BT245" i="1" a="1"/>
  <c r="CF247" i="1" a="1"/>
  <c r="AG249" i="1" a="1"/>
  <c r="BV246" i="1" a="1"/>
  <c r="AN249" i="1" a="1"/>
  <c r="BQ246" i="1" a="1"/>
  <c r="BR247" i="1" a="1"/>
  <c r="CB247" i="1" a="1"/>
  <c r="Z249" i="1" a="1"/>
  <c r="BP247" i="1" a="1"/>
  <c r="AQ249" i="1" a="1"/>
  <c r="CC247" i="1" a="1"/>
  <c r="BR246" i="1" a="1"/>
  <c r="AL249" i="1" a="1"/>
  <c r="AI249" i="1" a="1"/>
  <c r="BW246" i="1" a="1"/>
  <c r="AB249" i="1" a="1"/>
  <c r="CC246" i="1" a="1"/>
  <c r="CF246" i="1" a="1"/>
  <c r="AD249" i="1" a="1"/>
  <c r="AC249" i="1" a="1"/>
  <c r="BX246" i="1" a="1"/>
  <c r="AK249" i="1" a="1"/>
  <c r="CA245" i="1" a="1"/>
  <c r="BY247" i="1" a="1"/>
  <c r="CE246" i="1" a="1"/>
  <c r="BZ247" i="1" a="1"/>
  <c r="CF245" i="1" a="1"/>
  <c r="BT247" i="1" a="1"/>
  <c r="BX247" i="1" a="1"/>
  <c r="BP245" i="1" a="1"/>
  <c r="CA247" i="1" a="1"/>
  <c r="AA249" i="1" a="1"/>
  <c r="BZ246" i="1" a="1"/>
  <c r="BY246" i="1" a="1"/>
  <c r="CD245" i="1" a="1"/>
  <c r="AJ249" i="1" a="1"/>
  <c r="BV247" i="1" a="1"/>
  <c r="CG247" i="1" a="1"/>
  <c r="CC245" i="1" a="1"/>
  <c r="CG245" i="1" a="1"/>
  <c r="BS245" i="1" a="1"/>
  <c r="CE245" i="1" a="1"/>
  <c r="AM249" i="1" a="1"/>
  <c r="BR245" i="1" a="1"/>
  <c r="BW245" i="1" a="1"/>
  <c r="AP249" i="1" a="1"/>
  <c r="BQ247" i="1" a="1"/>
  <c r="AF249" i="1" a="1"/>
  <c r="AE249" i="1" a="1"/>
  <c r="CG246" i="1" a="1"/>
  <c r="CB246" i="1" a="1"/>
  <c r="BZ245" i="1" a="1"/>
  <c r="BQ245" i="1" a="1"/>
  <c r="BU247" i="1" a="1"/>
  <c r="CE247" i="1" a="1"/>
  <c r="BX245" i="1" a="1"/>
  <c r="BS247" i="1" a="1"/>
  <c r="CB245" i="1" a="1"/>
  <c r="CD247" i="1" a="1"/>
  <c r="BP246" i="1" a="1"/>
  <c r="BT246" i="1" a="1"/>
  <c r="BS246" i="1" a="1"/>
  <c r="BV245" i="1" a="1"/>
  <c r="BU246" i="1" a="1"/>
  <c r="BY245" i="1" a="1"/>
  <c r="CD246" i="1" a="1"/>
  <c r="CA246" i="1" a="1"/>
  <c r="BW247" i="1" a="1"/>
  <c r="CG246" i="1" l="1"/>
  <c r="CR245" i="1"/>
  <c r="BY246" i="1"/>
  <c r="BQ246" i="1"/>
  <c r="BZ246" i="1"/>
  <c r="CB246" i="1"/>
  <c r="BS245" i="1"/>
  <c r="BT245" i="1"/>
  <c r="CE245" i="1"/>
  <c r="CE246" i="1"/>
  <c r="CD246" i="1"/>
  <c r="BP246" i="1"/>
  <c r="CF246" i="1"/>
  <c r="BR246" i="1"/>
  <c r="BS246" i="1"/>
  <c r="BU246" i="1"/>
  <c r="BX246" i="1"/>
  <c r="CB245" i="1"/>
  <c r="CC245" i="1"/>
  <c r="BV247" i="1"/>
  <c r="BV246" i="1"/>
  <c r="CA246" i="1"/>
  <c r="BW247" i="1"/>
  <c r="BT247" i="1"/>
  <c r="BY245" i="1"/>
  <c r="BT246" i="1"/>
  <c r="BU247" i="1"/>
  <c r="BX245" i="1"/>
  <c r="BV245" i="1"/>
  <c r="BR245" i="1"/>
  <c r="CC247" i="1"/>
  <c r="BY247" i="1"/>
  <c r="BZ245" i="1"/>
  <c r="BP245" i="1"/>
  <c r="BX247" i="1"/>
  <c r="CB247" i="1"/>
  <c r="BQ245" i="1"/>
  <c r="CG247" i="1"/>
  <c r="BQ247" i="1"/>
  <c r="CA247" i="1"/>
  <c r="CA245" i="1"/>
  <c r="BW246" i="1"/>
  <c r="CD247" i="1"/>
  <c r="CG245" i="1"/>
  <c r="BR247" i="1"/>
  <c r="CF245" i="1"/>
  <c r="BU245" i="1"/>
  <c r="CF247" i="1"/>
  <c r="CE247" i="1"/>
  <c r="BZ247" i="1"/>
  <c r="CC246" i="1"/>
  <c r="Z249" i="1"/>
  <c r="AC249" i="1"/>
  <c r="AO249" i="1"/>
  <c r="AF249" i="1"/>
  <c r="AI249" i="1"/>
  <c r="AP249" i="1"/>
  <c r="AG249" i="1"/>
  <c r="AL249" i="1"/>
  <c r="AE249" i="1"/>
  <c r="AJ249" i="1"/>
  <c r="AB249" i="1"/>
  <c r="AK249" i="1"/>
  <c r="AQ249" i="1"/>
  <c r="AA249" i="1"/>
  <c r="AN249" i="1"/>
  <c r="AD249" i="1"/>
  <c r="AM249" i="1"/>
  <c r="AH249" i="1"/>
  <c r="BW245" i="1"/>
  <c r="CD245" i="1"/>
  <c r="BP247" i="1"/>
  <c r="BS247" i="1"/>
  <c r="AS248" i="1"/>
  <c r="CI248" i="1" s="1"/>
  <c r="CH248" i="1"/>
  <c r="BN249" i="1"/>
  <c r="AR249" i="1"/>
  <c r="AS249" i="1" s="1"/>
  <c r="W250" i="1"/>
  <c r="AN250" i="1" a="1"/>
  <c r="AI250" i="1" a="1"/>
  <c r="AO250" i="1" a="1"/>
  <c r="AE250" i="1" a="1"/>
  <c r="AD250" i="1" a="1"/>
  <c r="AM250" i="1" a="1"/>
  <c r="AJ250" i="1" a="1"/>
  <c r="AF250" i="1" a="1"/>
  <c r="AK250" i="1" a="1"/>
  <c r="AP250" i="1" a="1"/>
  <c r="AQ250" i="1" a="1"/>
  <c r="Z250" i="1" a="1"/>
  <c r="AC250" i="1" a="1"/>
  <c r="AA250" i="1" a="1"/>
  <c r="AG250" i="1" a="1"/>
  <c r="AB250" i="1" a="1"/>
  <c r="AH250" i="1" a="1"/>
  <c r="AL250" i="1" a="1"/>
  <c r="CL245" i="1" l="1"/>
  <c r="CM245" i="1" s="1"/>
  <c r="AD250" i="1"/>
  <c r="AM250" i="1"/>
  <c r="AA250" i="1"/>
  <c r="AF250" i="1"/>
  <c r="AG250" i="1"/>
  <c r="AJ250" i="1"/>
  <c r="AB250" i="1"/>
  <c r="AC250" i="1"/>
  <c r="AL250" i="1"/>
  <c r="AK250" i="1"/>
  <c r="AP250" i="1"/>
  <c r="AE250" i="1"/>
  <c r="AH250" i="1"/>
  <c r="Z250" i="1"/>
  <c r="AQ250" i="1"/>
  <c r="AO250" i="1"/>
  <c r="AI250" i="1"/>
  <c r="AN250" i="1"/>
  <c r="AR250" i="1"/>
  <c r="AS250" i="1" s="1"/>
  <c r="BN250" i="1"/>
  <c r="W251" i="1"/>
  <c r="CO248" i="1"/>
  <c r="AQ251" i="1" a="1"/>
  <c r="AF251" i="1" a="1"/>
  <c r="AE251" i="1" a="1"/>
  <c r="AN251" i="1" a="1"/>
  <c r="AC251" i="1" a="1"/>
  <c r="AM251" i="1" a="1"/>
  <c r="Z251" i="1" a="1"/>
  <c r="AG251" i="1" a="1"/>
  <c r="AD251" i="1" a="1"/>
  <c r="AO251" i="1" a="1"/>
  <c r="AK251" i="1" a="1"/>
  <c r="AI251" i="1" a="1"/>
  <c r="AA251" i="1" a="1"/>
  <c r="AP251" i="1" a="1"/>
  <c r="AH251" i="1" a="1"/>
  <c r="AB251" i="1" a="1"/>
  <c r="AL251" i="1" a="1"/>
  <c r="AJ251" i="1" a="1"/>
  <c r="CP248" i="1" l="1"/>
  <c r="AZ248" i="1"/>
  <c r="AW249" i="1"/>
  <c r="BF248" i="1"/>
  <c r="AV248" i="1"/>
  <c r="CQ248" i="1"/>
  <c r="BK250" i="1"/>
  <c r="AY250" i="1"/>
  <c r="BB248" i="1"/>
  <c r="AV249" i="1"/>
  <c r="BC249" i="1"/>
  <c r="AD251" i="1"/>
  <c r="AP251" i="1"/>
  <c r="AJ251" i="1"/>
  <c r="AF251" i="1"/>
  <c r="AO251" i="1"/>
  <c r="AL251" i="1"/>
  <c r="AB251" i="1"/>
  <c r="Z251" i="1"/>
  <c r="AN251" i="1"/>
  <c r="AM251" i="1"/>
  <c r="AG251" i="1"/>
  <c r="AI251" i="1"/>
  <c r="AE251" i="1"/>
  <c r="AQ251" i="1"/>
  <c r="AH251" i="1"/>
  <c r="AA251" i="1"/>
  <c r="AC251" i="1"/>
  <c r="AK251" i="1"/>
  <c r="BN251" i="1"/>
  <c r="AR251" i="1"/>
  <c r="W252" i="1"/>
  <c r="BA248" i="1"/>
  <c r="BM250" i="1"/>
  <c r="AX250" i="1"/>
  <c r="BA249" i="1"/>
  <c r="AY249" i="1"/>
  <c r="BG249" i="1"/>
  <c r="AV250" i="1"/>
  <c r="AY248" i="1"/>
  <c r="BG248" i="1"/>
  <c r="BF250" i="1"/>
  <c r="BI249" i="1"/>
  <c r="BF249" i="1"/>
  <c r="BL248" i="1"/>
  <c r="BD250" i="1"/>
  <c r="BC250" i="1"/>
  <c r="BC248" i="1"/>
  <c r="BD249" i="1"/>
  <c r="BK248" i="1"/>
  <c r="BL249" i="1"/>
  <c r="BA250" i="1"/>
  <c r="BB250" i="1"/>
  <c r="AX248" i="1"/>
  <c r="BI248" i="1"/>
  <c r="BE248" i="1"/>
  <c r="BJ248" i="1"/>
  <c r="BE249" i="1"/>
  <c r="BL250" i="1"/>
  <c r="AW250" i="1"/>
  <c r="AZ249" i="1"/>
  <c r="BM248" i="1"/>
  <c r="BH248" i="1"/>
  <c r="BK249" i="1"/>
  <c r="BJ249" i="1"/>
  <c r="BJ250" i="1"/>
  <c r="BG250" i="1"/>
  <c r="BI250" i="1"/>
  <c r="BH249" i="1"/>
  <c r="AW248" i="1"/>
  <c r="BM249" i="1"/>
  <c r="BB249" i="1"/>
  <c r="BD248" i="1"/>
  <c r="AX249" i="1"/>
  <c r="BE250" i="1"/>
  <c r="BH250" i="1"/>
  <c r="AZ250" i="1"/>
  <c r="CC250" i="1" a="1"/>
  <c r="BZ250" i="1" a="1"/>
  <c r="BX249" i="1" a="1"/>
  <c r="CG250" i="1" a="1"/>
  <c r="AE252" i="1" a="1"/>
  <c r="BU249" i="1" a="1"/>
  <c r="AQ252" i="1" a="1"/>
  <c r="CB250" i="1" a="1"/>
  <c r="AB252" i="1" a="1"/>
  <c r="CD249" i="1" a="1"/>
  <c r="CG248" i="1" a="1"/>
  <c r="BX248" i="1" a="1"/>
  <c r="AD252" i="1" a="1"/>
  <c r="Z252" i="1" a="1"/>
  <c r="BR250" i="1" a="1"/>
  <c r="AK252" i="1" a="1"/>
  <c r="CF250" i="1" a="1"/>
  <c r="BR249" i="1" a="1"/>
  <c r="AI252" i="1" a="1"/>
  <c r="AO252" i="1" a="1"/>
  <c r="AA252" i="1" a="1"/>
  <c r="CD250" i="1" a="1"/>
  <c r="AM252" i="1" a="1"/>
  <c r="BQ250" i="1" a="1"/>
  <c r="BZ249" i="1" a="1"/>
  <c r="BU250" i="1" a="1"/>
  <c r="AG252" i="1" a="1"/>
  <c r="AN252" i="1" a="1"/>
  <c r="BR248" i="1" a="1"/>
  <c r="BS249" i="1" a="1"/>
  <c r="CA250" i="1" a="1"/>
  <c r="AH252" i="1" a="1"/>
  <c r="CE249" i="1" a="1"/>
  <c r="BQ249" i="1" a="1"/>
  <c r="AF252" i="1" a="1"/>
  <c r="AL252" i="1" a="1"/>
  <c r="CD248" i="1" a="1"/>
  <c r="BY250" i="1" a="1"/>
  <c r="BW249" i="1" a="1"/>
  <c r="AJ252" i="1" a="1"/>
  <c r="AP252" i="1" a="1"/>
  <c r="BP248" i="1" a="1"/>
  <c r="BT250" i="1" a="1"/>
  <c r="BU248" i="1" a="1"/>
  <c r="CF249" i="1" a="1"/>
  <c r="BV248" i="1" a="1"/>
  <c r="BX250" i="1" a="1"/>
  <c r="CA248" i="1" a="1"/>
  <c r="CC249" i="1" a="1"/>
  <c r="CE248" i="1" a="1"/>
  <c r="AC252" i="1" a="1"/>
  <c r="BY249" i="1" a="1"/>
  <c r="CF248" i="1" a="1"/>
  <c r="BT248" i="1" a="1"/>
  <c r="BZ248" i="1" a="1"/>
  <c r="CC248" i="1" a="1"/>
  <c r="BP249" i="1" a="1"/>
  <c r="BV250" i="1" a="1"/>
  <c r="CA249" i="1" a="1"/>
  <c r="CB248" i="1" a="1"/>
  <c r="BS248" i="1" a="1"/>
  <c r="BT249" i="1" a="1"/>
  <c r="CE250" i="1" a="1"/>
  <c r="BP250" i="1" a="1"/>
  <c r="BS250" i="1" a="1"/>
  <c r="BY248" i="1" a="1"/>
  <c r="CB249" i="1" a="1"/>
  <c r="BQ248" i="1" a="1"/>
  <c r="BW250" i="1" a="1"/>
  <c r="CG249" i="1" a="1"/>
  <c r="BW248" i="1" a="1"/>
  <c r="BV249" i="1" a="1"/>
  <c r="CR248" i="1" l="1"/>
  <c r="BT248" i="1"/>
  <c r="BQ249" i="1"/>
  <c r="BS250" i="1"/>
  <c r="CE250" i="1"/>
  <c r="BP248" i="1"/>
  <c r="BZ248" i="1"/>
  <c r="BW249" i="1"/>
  <c r="BP249" i="1"/>
  <c r="BV248" i="1"/>
  <c r="BY249" i="1"/>
  <c r="CE248" i="1"/>
  <c r="BZ250" i="1"/>
  <c r="CG250" i="1"/>
  <c r="CD249" i="1"/>
  <c r="BX249" i="1"/>
  <c r="CA248" i="1"/>
  <c r="BU248" i="1"/>
  <c r="CD248" i="1"/>
  <c r="CE249" i="1"/>
  <c r="BY248" i="1"/>
  <c r="BW248" i="1"/>
  <c r="BS248" i="1"/>
  <c r="AD252" i="1"/>
  <c r="AN252" i="1"/>
  <c r="AC252" i="1"/>
  <c r="AI252" i="1"/>
  <c r="AB252" i="1"/>
  <c r="AM252" i="1"/>
  <c r="AQ252" i="1"/>
  <c r="AJ252" i="1"/>
  <c r="AA252" i="1"/>
  <c r="AH252" i="1"/>
  <c r="AK252" i="1"/>
  <c r="AO252" i="1"/>
  <c r="AF252" i="1"/>
  <c r="Z252" i="1"/>
  <c r="AG252" i="1"/>
  <c r="AP252" i="1"/>
  <c r="AL252" i="1"/>
  <c r="AE252" i="1"/>
  <c r="BQ248" i="1"/>
  <c r="CB248" i="1"/>
  <c r="CC248" i="1"/>
  <c r="BW250" i="1"/>
  <c r="BP250" i="1"/>
  <c r="CD250" i="1"/>
  <c r="CB249" i="1"/>
  <c r="CG248" i="1"/>
  <c r="BR248" i="1"/>
  <c r="BX250" i="1"/>
  <c r="CA249" i="1"/>
  <c r="BV249" i="1"/>
  <c r="CB250" i="1"/>
  <c r="BT249" i="1"/>
  <c r="BV250" i="1"/>
  <c r="CF248" i="1"/>
  <c r="BS249" i="1"/>
  <c r="BX248" i="1"/>
  <c r="BT250" i="1"/>
  <c r="CC250" i="1"/>
  <c r="BQ250" i="1"/>
  <c r="BU250" i="1"/>
  <c r="BZ249" i="1"/>
  <c r="BU249" i="1"/>
  <c r="CG249" i="1"/>
  <c r="BY250" i="1"/>
  <c r="BR249" i="1"/>
  <c r="CA250" i="1"/>
  <c r="CF250" i="1"/>
  <c r="CF249" i="1"/>
  <c r="CC249" i="1"/>
  <c r="BR250" i="1"/>
  <c r="BN252" i="1"/>
  <c r="AR252" i="1"/>
  <c r="AS252" i="1" s="1"/>
  <c r="W253" i="1"/>
  <c r="AS251" i="1"/>
  <c r="CI251" i="1" s="1"/>
  <c r="CH251" i="1"/>
  <c r="AN253" i="1" a="1"/>
  <c r="AG253" i="1" a="1"/>
  <c r="AE253" i="1" a="1"/>
  <c r="AB253" i="1" a="1"/>
  <c r="AQ253" i="1" a="1"/>
  <c r="AJ253" i="1" a="1"/>
  <c r="AP253" i="1" a="1"/>
  <c r="AH253" i="1" a="1"/>
  <c r="AK253" i="1" a="1"/>
  <c r="AA253" i="1" a="1"/>
  <c r="AL253" i="1" a="1"/>
  <c r="AF253" i="1" a="1"/>
  <c r="AO253" i="1" a="1"/>
  <c r="AI253" i="1" a="1"/>
  <c r="AC253" i="1" a="1"/>
  <c r="Z253" i="1" a="1"/>
  <c r="AM253" i="1" a="1"/>
  <c r="AD253" i="1" a="1"/>
  <c r="CL248" i="1" l="1"/>
  <c r="CM248" i="1" s="1"/>
  <c r="AD253" i="1"/>
  <c r="AM253" i="1"/>
  <c r="AN253" i="1"/>
  <c r="AL253" i="1"/>
  <c r="AP253" i="1"/>
  <c r="AJ253" i="1"/>
  <c r="AH253" i="1"/>
  <c r="AO253" i="1"/>
  <c r="Z253" i="1"/>
  <c r="AC253" i="1"/>
  <c r="AA253" i="1"/>
  <c r="AB253" i="1"/>
  <c r="AF253" i="1"/>
  <c r="AK253" i="1"/>
  <c r="AG253" i="1"/>
  <c r="AI253" i="1"/>
  <c r="AE253" i="1"/>
  <c r="AQ253" i="1"/>
  <c r="CO251" i="1"/>
  <c r="BN253" i="1"/>
  <c r="AR253" i="1"/>
  <c r="AS253" i="1" s="1"/>
  <c r="W254" i="1"/>
  <c r="AH254" i="1" a="1"/>
  <c r="AG254" i="1" a="1"/>
  <c r="AQ254" i="1" a="1"/>
  <c r="AE254" i="1" a="1"/>
  <c r="AK254" i="1" a="1"/>
  <c r="AL254" i="1" a="1"/>
  <c r="AP254" i="1" a="1"/>
  <c r="AD254" i="1" a="1"/>
  <c r="AB254" i="1" a="1"/>
  <c r="AC254" i="1" a="1"/>
  <c r="AA254" i="1" a="1"/>
  <c r="AI254" i="1" a="1"/>
  <c r="AJ254" i="1" a="1"/>
  <c r="Z254" i="1" a="1"/>
  <c r="AO254" i="1" a="1"/>
  <c r="AM254" i="1" a="1"/>
  <c r="AN254" i="1" a="1"/>
  <c r="AF254" i="1" a="1"/>
  <c r="BI252" i="1" l="1"/>
  <c r="BE253" i="1"/>
  <c r="CQ251" i="1"/>
  <c r="AX252" i="1"/>
  <c r="AV252" i="1"/>
  <c r="BK251" i="1"/>
  <c r="BE252" i="1"/>
  <c r="BK252" i="1"/>
  <c r="BB252" i="1"/>
  <c r="CP251" i="1"/>
  <c r="BJ251" i="1"/>
  <c r="AZ251" i="1"/>
  <c r="AZ252" i="1"/>
  <c r="BA252" i="1"/>
  <c r="BH251" i="1"/>
  <c r="BL251" i="1"/>
  <c r="AF254" i="1"/>
  <c r="AH254" i="1"/>
  <c r="AK254" i="1"/>
  <c r="AE254" i="1"/>
  <c r="AP254" i="1"/>
  <c r="AM254" i="1"/>
  <c r="AI254" i="1"/>
  <c r="AJ254" i="1"/>
  <c r="AD254" i="1"/>
  <c r="AO254" i="1"/>
  <c r="AA254" i="1"/>
  <c r="AG254" i="1"/>
  <c r="AQ254" i="1"/>
  <c r="AC254" i="1"/>
  <c r="AB254" i="1"/>
  <c r="Z254" i="1"/>
  <c r="AL254" i="1"/>
  <c r="AN254" i="1"/>
  <c r="BK253" i="1"/>
  <c r="BC253" i="1"/>
  <c r="BD253" i="1"/>
  <c r="AW251" i="1"/>
  <c r="BJ252" i="1"/>
  <c r="BG253" i="1"/>
  <c r="BF253" i="1"/>
  <c r="AV251" i="1"/>
  <c r="AY252" i="1"/>
  <c r="BB253" i="1"/>
  <c r="BL253" i="1"/>
  <c r="BF252" i="1"/>
  <c r="BG252" i="1"/>
  <c r="AX253" i="1"/>
  <c r="BH253" i="1"/>
  <c r="BN254" i="1"/>
  <c r="AR254" i="1"/>
  <c r="W255" i="1"/>
  <c r="BM252" i="1"/>
  <c r="BL252" i="1"/>
  <c r="BA251" i="1"/>
  <c r="AW253" i="1"/>
  <c r="BJ253" i="1"/>
  <c r="AX251" i="1"/>
  <c r="AY251" i="1"/>
  <c r="BC252" i="1"/>
  <c r="BC251" i="1"/>
  <c r="BM253" i="1"/>
  <c r="AY253" i="1"/>
  <c r="BI253" i="1"/>
  <c r="BH252" i="1"/>
  <c r="AW252" i="1"/>
  <c r="BD252" i="1"/>
  <c r="BF251" i="1"/>
  <c r="BA253" i="1"/>
  <c r="AV253" i="1"/>
  <c r="BG251" i="1"/>
  <c r="BD251" i="1"/>
  <c r="BM251" i="1"/>
  <c r="BE251" i="1"/>
  <c r="BB251" i="1"/>
  <c r="BI251" i="1"/>
  <c r="AZ253" i="1"/>
  <c r="CB252" i="1" a="1"/>
  <c r="CB253" i="1" a="1"/>
  <c r="BR252" i="1" a="1"/>
  <c r="AK255" i="1" a="1"/>
  <c r="AI255" i="1" a="1"/>
  <c r="BS252" i="1" a="1"/>
  <c r="BV252" i="1" a="1"/>
  <c r="AM255" i="1" a="1"/>
  <c r="AB255" i="1" a="1"/>
  <c r="CG251" i="1" a="1"/>
  <c r="BY253" i="1" a="1"/>
  <c r="AQ255" i="1" a="1"/>
  <c r="CE253" i="1" a="1"/>
  <c r="AF255" i="1" a="1"/>
  <c r="CF253" i="1" a="1"/>
  <c r="BQ251" i="1" a="1"/>
  <c r="AD255" i="1" a="1"/>
  <c r="AO255" i="1" a="1"/>
  <c r="BZ253" i="1" a="1"/>
  <c r="BU253" i="1" a="1"/>
  <c r="BP252" i="1" a="1"/>
  <c r="BW251" i="1" a="1"/>
  <c r="BP251" i="1" a="1"/>
  <c r="AJ255" i="1" a="1"/>
  <c r="AP255" i="1" a="1"/>
  <c r="AE255" i="1" a="1"/>
  <c r="BV253" i="1" a="1"/>
  <c r="CD253" i="1" a="1"/>
  <c r="BY251" i="1" a="1"/>
  <c r="CC252" i="1" a="1"/>
  <c r="AA255" i="1" a="1"/>
  <c r="BX252" i="1" a="1"/>
  <c r="CD251" i="1" a="1"/>
  <c r="BZ251" i="1" a="1"/>
  <c r="BT251" i="1" a="1"/>
  <c r="BW252" i="1" a="1"/>
  <c r="BW253" i="1" a="1"/>
  <c r="BT252" i="1" a="1"/>
  <c r="BR251" i="1" a="1"/>
  <c r="AL255" i="1" a="1"/>
  <c r="BP253" i="1" a="1"/>
  <c r="AH255" i="1" a="1"/>
  <c r="BQ252" i="1" a="1"/>
  <c r="AN255" i="1" a="1"/>
  <c r="Z255" i="1" a="1"/>
  <c r="AC255" i="1" a="1"/>
  <c r="AG255" i="1" a="1"/>
  <c r="CC251" i="1" a="1"/>
  <c r="BS251" i="1" a="1"/>
  <c r="BZ252" i="1" a="1"/>
  <c r="CB251" i="1" a="1"/>
  <c r="CF252" i="1" a="1"/>
  <c r="CG253" i="1" a="1"/>
  <c r="BV251" i="1" a="1"/>
  <c r="BT253" i="1" a="1"/>
  <c r="BU252" i="1" a="1"/>
  <c r="CD252" i="1" a="1"/>
  <c r="BS253" i="1" a="1"/>
  <c r="CE252" i="1" a="1"/>
  <c r="BR253" i="1" a="1"/>
  <c r="BX251" i="1" a="1"/>
  <c r="BX253" i="1" a="1"/>
  <c r="CE251" i="1" a="1"/>
  <c r="BY252" i="1" a="1"/>
  <c r="BU251" i="1" a="1"/>
  <c r="CF251" i="1" a="1"/>
  <c r="BQ253" i="1" a="1"/>
  <c r="CG252" i="1" a="1"/>
  <c r="CA252" i="1" a="1"/>
  <c r="CA251" i="1" a="1"/>
  <c r="CA253" i="1" a="1"/>
  <c r="CC253" i="1" a="1"/>
  <c r="BX251" i="1" l="1"/>
  <c r="CC253" i="1"/>
  <c r="BQ253" i="1"/>
  <c r="BR253" i="1"/>
  <c r="CA253" i="1"/>
  <c r="CF251" i="1"/>
  <c r="CE252" i="1"/>
  <c r="BU251" i="1"/>
  <c r="CG253" i="1"/>
  <c r="CF252" i="1"/>
  <c r="BZ252" i="1"/>
  <c r="BQ251" i="1"/>
  <c r="BU252" i="1"/>
  <c r="CE251" i="1"/>
  <c r="CD252" i="1"/>
  <c r="BU253" i="1"/>
  <c r="BW251" i="1"/>
  <c r="CG252" i="1"/>
  <c r="CF253" i="1"/>
  <c r="BX253" i="1"/>
  <c r="BT252" i="1"/>
  <c r="BP252" i="1"/>
  <c r="BS253" i="1"/>
  <c r="BP253" i="1"/>
  <c r="CC251" i="1"/>
  <c r="BZ251" i="1"/>
  <c r="BW252" i="1"/>
  <c r="BV253" i="1"/>
  <c r="BW253" i="1"/>
  <c r="BT251" i="1"/>
  <c r="BR252" i="1"/>
  <c r="BY252" i="1"/>
  <c r="BX252" i="1"/>
  <c r="BS251" i="1"/>
  <c r="BS252" i="1"/>
  <c r="CE253" i="1"/>
  <c r="CD251" i="1"/>
  <c r="CA251" i="1"/>
  <c r="CB251" i="1"/>
  <c r="BV251" i="1"/>
  <c r="BY251" i="1"/>
  <c r="BQ252" i="1"/>
  <c r="BR251" i="1"/>
  <c r="BP251" i="1"/>
  <c r="BY253" i="1"/>
  <c r="CA252" i="1"/>
  <c r="BT253" i="1"/>
  <c r="CG251" i="1"/>
  <c r="CB252" i="1"/>
  <c r="CD253" i="1"/>
  <c r="CB253" i="1"/>
  <c r="BZ253" i="1"/>
  <c r="BV252" i="1"/>
  <c r="CC252" i="1"/>
  <c r="CR251" i="1"/>
  <c r="AF255" i="1"/>
  <c r="AK255" i="1"/>
  <c r="AI255" i="1"/>
  <c r="AP255" i="1"/>
  <c r="AA255" i="1"/>
  <c r="AN255" i="1"/>
  <c r="Z255" i="1"/>
  <c r="AO255" i="1"/>
  <c r="AE255" i="1"/>
  <c r="AC255" i="1"/>
  <c r="AB255" i="1"/>
  <c r="AG255" i="1"/>
  <c r="AQ255" i="1"/>
  <c r="AL255" i="1"/>
  <c r="AH255" i="1"/>
  <c r="AM255" i="1"/>
  <c r="AD255" i="1"/>
  <c r="AJ255" i="1"/>
  <c r="AR255" i="1"/>
  <c r="AS255" i="1" s="1"/>
  <c r="BN255" i="1"/>
  <c r="W256" i="1"/>
  <c r="AS254" i="1"/>
  <c r="CI254" i="1" s="1"/>
  <c r="CH254" i="1"/>
  <c r="AJ256" i="1" a="1"/>
  <c r="AG256" i="1" a="1"/>
  <c r="AD256" i="1" a="1"/>
  <c r="AM256" i="1" a="1"/>
  <c r="AP256" i="1" a="1"/>
  <c r="AH256" i="1" a="1"/>
  <c r="AA256" i="1" a="1"/>
  <c r="Z256" i="1" a="1"/>
  <c r="AO256" i="1" a="1"/>
  <c r="AC256" i="1" a="1"/>
  <c r="AB256" i="1" a="1"/>
  <c r="AL256" i="1" a="1"/>
  <c r="AF256" i="1" a="1"/>
  <c r="AK256" i="1" a="1"/>
  <c r="AQ256" i="1" a="1"/>
  <c r="AI256" i="1" a="1"/>
  <c r="AE256" i="1" a="1"/>
  <c r="AN256" i="1" a="1"/>
  <c r="CL251" i="1" l="1"/>
  <c r="CM251" i="1" s="1"/>
  <c r="AK256" i="1"/>
  <c r="AP256" i="1"/>
  <c r="AL256" i="1"/>
  <c r="AF256" i="1"/>
  <c r="AJ256" i="1"/>
  <c r="AH256" i="1"/>
  <c r="AM256" i="1"/>
  <c r="AQ256" i="1"/>
  <c r="AD256" i="1"/>
  <c r="AI256" i="1"/>
  <c r="AC256" i="1"/>
  <c r="Z256" i="1"/>
  <c r="AE256" i="1"/>
  <c r="AB256" i="1"/>
  <c r="AA256" i="1"/>
  <c r="AN256" i="1"/>
  <c r="AG256" i="1"/>
  <c r="AO256" i="1"/>
  <c r="BN256" i="1"/>
  <c r="AR256" i="1"/>
  <c r="AS256" i="1" s="1"/>
  <c r="W257" i="1"/>
  <c r="CO254" i="1"/>
  <c r="AL257" i="1" a="1"/>
  <c r="AF257" i="1" a="1"/>
  <c r="AA257" i="1" a="1"/>
  <c r="AD257" i="1" a="1"/>
  <c r="AE257" i="1" a="1"/>
  <c r="AM257" i="1" a="1"/>
  <c r="AQ257" i="1" a="1"/>
  <c r="AJ257" i="1" a="1"/>
  <c r="AI257" i="1" a="1"/>
  <c r="AH257" i="1" a="1"/>
  <c r="AP257" i="1" a="1"/>
  <c r="AK257" i="1" a="1"/>
  <c r="AB257" i="1" a="1"/>
  <c r="AG257" i="1" a="1"/>
  <c r="AN257" i="1" a="1"/>
  <c r="AC257" i="1" a="1"/>
  <c r="AO257" i="1" a="1"/>
  <c r="Z257" i="1" a="1"/>
  <c r="BJ256" i="1" l="1"/>
  <c r="BH254" i="1"/>
  <c r="AW256" i="1"/>
  <c r="AW254" i="1"/>
  <c r="AX254" i="1"/>
  <c r="BF254" i="1"/>
  <c r="CP254" i="1"/>
  <c r="BC254" i="1"/>
  <c r="BM254" i="1"/>
  <c r="BB254" i="1"/>
  <c r="BA254" i="1"/>
  <c r="AY255" i="1"/>
  <c r="BG255" i="1"/>
  <c r="BH255" i="1"/>
  <c r="AY254" i="1"/>
  <c r="BD255" i="1"/>
  <c r="AW255" i="1"/>
  <c r="BJ254" i="1"/>
  <c r="BM255" i="1"/>
  <c r="BL254" i="1"/>
  <c r="AZ255" i="1"/>
  <c r="BK254" i="1"/>
  <c r="BI255" i="1"/>
  <c r="AC257" i="1"/>
  <c r="AH257" i="1"/>
  <c r="Z257" i="1"/>
  <c r="AL257" i="1"/>
  <c r="AI257" i="1"/>
  <c r="AM257" i="1"/>
  <c r="AE257" i="1"/>
  <c r="AG257" i="1"/>
  <c r="AJ257" i="1"/>
  <c r="AO257" i="1"/>
  <c r="AQ257" i="1"/>
  <c r="AB257" i="1"/>
  <c r="AP257" i="1"/>
  <c r="AD257" i="1"/>
  <c r="AK257" i="1"/>
  <c r="AF257" i="1"/>
  <c r="AN257" i="1"/>
  <c r="AA257" i="1"/>
  <c r="BM256" i="1"/>
  <c r="BI256" i="1"/>
  <c r="AX256" i="1"/>
  <c r="BD256" i="1"/>
  <c r="BJ255" i="1"/>
  <c r="BA256" i="1"/>
  <c r="BF256" i="1"/>
  <c r="BL255" i="1"/>
  <c r="AV255" i="1"/>
  <c r="AV256" i="1"/>
  <c r="CQ254" i="1"/>
  <c r="BI254" i="1"/>
  <c r="BD254" i="1"/>
  <c r="BB256" i="1"/>
  <c r="BC255" i="1"/>
  <c r="BK255" i="1"/>
  <c r="AY256" i="1"/>
  <c r="BH256" i="1"/>
  <c r="BB255" i="1"/>
  <c r="AZ254" i="1"/>
  <c r="BF255" i="1"/>
  <c r="BN257" i="1"/>
  <c r="W258" i="1"/>
  <c r="AR257" i="1"/>
  <c r="BG254" i="1"/>
  <c r="BK256" i="1"/>
  <c r="BE256" i="1"/>
  <c r="BL256" i="1"/>
  <c r="BE255" i="1"/>
  <c r="BA255" i="1"/>
  <c r="AX255" i="1"/>
  <c r="AV254" i="1"/>
  <c r="BE254" i="1"/>
  <c r="BC256" i="1"/>
  <c r="AZ256" i="1"/>
  <c r="BG256" i="1"/>
  <c r="CG255" i="1" a="1"/>
  <c r="CG254" i="1" a="1"/>
  <c r="AQ258" i="1" a="1"/>
  <c r="AJ258" i="1" a="1"/>
  <c r="CF255" i="1" a="1"/>
  <c r="BS255" i="1" a="1"/>
  <c r="AK258" i="1" a="1"/>
  <c r="AH258" i="1" a="1"/>
  <c r="CG256" i="1" a="1"/>
  <c r="BP254" i="1" a="1"/>
  <c r="BV255" i="1" a="1"/>
  <c r="AL258" i="1" a="1"/>
  <c r="AP258" i="1" a="1"/>
  <c r="AN258" i="1" a="1"/>
  <c r="CC255" i="1" a="1"/>
  <c r="BU254" i="1" a="1"/>
  <c r="CF254" i="1" a="1"/>
  <c r="CD254" i="1" a="1"/>
  <c r="CB254" i="1" a="1"/>
  <c r="BT256" i="1" a="1"/>
  <c r="BY254" i="1" a="1"/>
  <c r="BQ255" i="1" a="1"/>
  <c r="CC254" i="1" a="1"/>
  <c r="CD255" i="1" a="1"/>
  <c r="CF256" i="1" a="1"/>
  <c r="AF258" i="1" a="1"/>
  <c r="AO258" i="1" a="1"/>
  <c r="BV256" i="1" a="1"/>
  <c r="CB255" i="1" a="1"/>
  <c r="AA258" i="1" a="1"/>
  <c r="Z258" i="1" a="1"/>
  <c r="AB258" i="1" a="1"/>
  <c r="CB256" i="1" a="1"/>
  <c r="AM258" i="1" a="1"/>
  <c r="AG258" i="1" a="1"/>
  <c r="AD258" i="1" a="1"/>
  <c r="BQ254" i="1" a="1"/>
  <c r="CE256" i="1" a="1"/>
  <c r="BQ256" i="1" a="1"/>
  <c r="CA255" i="1" a="1"/>
  <c r="BR256" i="1" a="1"/>
  <c r="AI258" i="1" a="1"/>
  <c r="BV254" i="1" a="1"/>
  <c r="AE258" i="1" a="1"/>
  <c r="BW255" i="1" a="1"/>
  <c r="BP255" i="1" a="1"/>
  <c r="CC256" i="1" a="1"/>
  <c r="BP256" i="1" a="1"/>
  <c r="CA254" i="1" a="1"/>
  <c r="CD256" i="1" a="1"/>
  <c r="BW256" i="1" a="1"/>
  <c r="BX256" i="1" a="1"/>
  <c r="BS256" i="1" a="1"/>
  <c r="AC258" i="1" a="1"/>
  <c r="CA256" i="1" a="1"/>
  <c r="CE255" i="1" a="1"/>
  <c r="CE254" i="1" a="1"/>
  <c r="BX255" i="1" a="1"/>
  <c r="BY256" i="1" a="1"/>
  <c r="BZ254" i="1" a="1"/>
  <c r="BY255" i="1" a="1"/>
  <c r="BR254" i="1" a="1"/>
  <c r="BX254" i="1" a="1"/>
  <c r="BU256" i="1" a="1"/>
  <c r="BW254" i="1" a="1"/>
  <c r="BR255" i="1" a="1"/>
  <c r="BT255" i="1" a="1"/>
  <c r="BT254" i="1" a="1"/>
  <c r="BZ255" i="1" a="1"/>
  <c r="BS254" i="1" a="1"/>
  <c r="BU255" i="1" a="1"/>
  <c r="BZ256" i="1" a="1"/>
  <c r="CD256" i="1" l="1"/>
  <c r="CR254" i="1"/>
  <c r="BQ254" i="1"/>
  <c r="BQ256" i="1"/>
  <c r="CB254" i="1"/>
  <c r="BR254" i="1"/>
  <c r="BZ254" i="1"/>
  <c r="CA255" i="1"/>
  <c r="BS255" i="1"/>
  <c r="BU254" i="1"/>
  <c r="BV254" i="1"/>
  <c r="CG254" i="1"/>
  <c r="BW254" i="1"/>
  <c r="BT255" i="1"/>
  <c r="CF254" i="1"/>
  <c r="CG255" i="1"/>
  <c r="CD254" i="1"/>
  <c r="BQ255" i="1"/>
  <c r="BX255" i="1"/>
  <c r="CC255" i="1"/>
  <c r="BS254" i="1"/>
  <c r="CE254" i="1"/>
  <c r="CB255" i="1"/>
  <c r="BP254" i="1"/>
  <c r="CE255" i="1"/>
  <c r="CF255" i="1"/>
  <c r="AF258" i="1"/>
  <c r="AE258" i="1"/>
  <c r="AL258" i="1"/>
  <c r="AI258" i="1"/>
  <c r="AD258" i="1"/>
  <c r="AH258" i="1"/>
  <c r="AK258" i="1"/>
  <c r="AA258" i="1"/>
  <c r="AQ258" i="1"/>
  <c r="Z258" i="1"/>
  <c r="AO258" i="1"/>
  <c r="AP258" i="1"/>
  <c r="AN258" i="1"/>
  <c r="AC258" i="1"/>
  <c r="AG258" i="1"/>
  <c r="AB258" i="1"/>
  <c r="AJ258" i="1"/>
  <c r="AM258" i="1"/>
  <c r="BW255" i="1"/>
  <c r="BZ256" i="1"/>
  <c r="BU255" i="1"/>
  <c r="BV256" i="1"/>
  <c r="BU256" i="1"/>
  <c r="BR255" i="1"/>
  <c r="BY255" i="1"/>
  <c r="BZ255" i="1"/>
  <c r="BX254" i="1"/>
  <c r="CD255" i="1"/>
  <c r="CF256" i="1"/>
  <c r="BT254" i="1"/>
  <c r="CC254" i="1"/>
  <c r="BX256" i="1"/>
  <c r="BY256" i="1"/>
  <c r="BR256" i="1"/>
  <c r="CA256" i="1"/>
  <c r="BV255" i="1"/>
  <c r="CE256" i="1"/>
  <c r="CB256" i="1"/>
  <c r="BP256" i="1"/>
  <c r="CC256" i="1"/>
  <c r="BT256" i="1"/>
  <c r="BW256" i="1"/>
  <c r="BY254" i="1"/>
  <c r="CA254" i="1"/>
  <c r="BS256" i="1"/>
  <c r="BP255" i="1"/>
  <c r="CG256" i="1"/>
  <c r="AS257" i="1"/>
  <c r="CI257" i="1" s="1"/>
  <c r="CH257" i="1"/>
  <c r="AR258" i="1"/>
  <c r="AS258" i="1" s="1"/>
  <c r="BN258" i="1"/>
  <c r="W259" i="1"/>
  <c r="AH259" i="1" a="1"/>
  <c r="AF259" i="1" a="1"/>
  <c r="AC259" i="1" a="1"/>
  <c r="AG259" i="1" a="1"/>
  <c r="Z259" i="1" a="1"/>
  <c r="AE259" i="1" a="1"/>
  <c r="AK259" i="1" a="1"/>
  <c r="AB259" i="1" a="1"/>
  <c r="AN259" i="1" a="1"/>
  <c r="AQ259" i="1" a="1"/>
  <c r="AA259" i="1" a="1"/>
  <c r="AO259" i="1" a="1"/>
  <c r="AD259" i="1" a="1"/>
  <c r="AP259" i="1" a="1"/>
  <c r="AJ259" i="1" a="1"/>
  <c r="AM259" i="1" a="1"/>
  <c r="AI259" i="1" a="1"/>
  <c r="AL259" i="1" a="1"/>
  <c r="AP259" i="1" l="1"/>
  <c r="AM259" i="1"/>
  <c r="AD259" i="1"/>
  <c r="AK259" i="1"/>
  <c r="AB259" i="1"/>
  <c r="AN259" i="1"/>
  <c r="AF259" i="1"/>
  <c r="Z259" i="1"/>
  <c r="AO259" i="1"/>
  <c r="AI259" i="1"/>
  <c r="AA259" i="1"/>
  <c r="AL259" i="1"/>
  <c r="AH259" i="1"/>
  <c r="AQ259" i="1"/>
  <c r="AC259" i="1"/>
  <c r="AG259" i="1"/>
  <c r="AE259" i="1"/>
  <c r="AJ259" i="1"/>
  <c r="CO257" i="1"/>
  <c r="BN259" i="1"/>
  <c r="AR259" i="1"/>
  <c r="AS259" i="1" s="1"/>
  <c r="CL254" i="1"/>
  <c r="CM254" i="1" s="1"/>
  <c r="AX257" i="1" l="1"/>
  <c r="BF257" i="1"/>
  <c r="BJ257" i="1"/>
  <c r="AV258" i="1"/>
  <c r="BB258" i="1"/>
  <c r="BC258" i="1"/>
  <c r="BM258" i="1"/>
  <c r="CP257" i="1"/>
  <c r="BD257" i="1"/>
  <c r="BL258" i="1"/>
  <c r="AZ257" i="1"/>
  <c r="BA257" i="1"/>
  <c r="BI257" i="1"/>
  <c r="BK257" i="1"/>
  <c r="AX258" i="1"/>
  <c r="BC259" i="1"/>
  <c r="AV259" i="1"/>
  <c r="BL257" i="1"/>
  <c r="CQ257" i="1"/>
  <c r="BE257" i="1"/>
  <c r="AY257" i="1"/>
  <c r="AW257" i="1"/>
  <c r="BM257" i="1"/>
  <c r="BG257" i="1"/>
  <c r="BC257" i="1"/>
  <c r="BB257" i="1"/>
  <c r="AV257" i="1"/>
  <c r="AY259" i="1"/>
  <c r="BB259" i="1"/>
  <c r="BE258" i="1"/>
  <c r="BM259" i="1"/>
  <c r="BJ259" i="1"/>
  <c r="BD259" i="1"/>
  <c r="AX259" i="1"/>
  <c r="BA258" i="1"/>
  <c r="AZ258" i="1"/>
  <c r="BH259" i="1"/>
  <c r="BG259" i="1"/>
  <c r="BI258" i="1"/>
  <c r="BJ258" i="1"/>
  <c r="AW259" i="1"/>
  <c r="AZ259" i="1"/>
  <c r="BD258" i="1"/>
  <c r="BH257" i="1"/>
  <c r="AW258" i="1"/>
  <c r="BH258" i="1"/>
  <c r="BF259" i="1"/>
  <c r="BE259" i="1"/>
  <c r="BI259" i="1"/>
  <c r="AY258" i="1"/>
  <c r="BG258" i="1"/>
  <c r="BF258" i="1"/>
  <c r="BK258" i="1"/>
  <c r="BA259" i="1"/>
  <c r="BK259" i="1"/>
  <c r="BL259" i="1"/>
  <c r="BR257" i="1" a="1"/>
  <c r="BX257" i="1" a="1"/>
  <c r="CB257" i="1" a="1"/>
  <c r="BQ259" i="1" a="1"/>
  <c r="BV258" i="1" a="1"/>
  <c r="BP258" i="1" a="1"/>
  <c r="CC257" i="1" a="1"/>
  <c r="BT257" i="1" a="1"/>
  <c r="CF257" i="1" a="1"/>
  <c r="BT259" i="1" a="1"/>
  <c r="CF258" i="1" a="1"/>
  <c r="CA258" i="1" a="1"/>
  <c r="BP257" i="1" a="1"/>
  <c r="CD257" i="1" a="1"/>
  <c r="CB259" i="1" a="1"/>
  <c r="BY259" i="1" a="1"/>
  <c r="BX258" i="1" a="1"/>
  <c r="BZ257" i="1" a="1"/>
  <c r="BY257" i="1" a="1"/>
  <c r="BZ258" i="1" a="1"/>
  <c r="BW257" i="1" a="1"/>
  <c r="BV259" i="1" a="1"/>
  <c r="CE258" i="1" a="1"/>
  <c r="BU258" i="1" a="1"/>
  <c r="BS259" i="1" a="1"/>
  <c r="BX259" i="1" a="1"/>
  <c r="BW259" i="1" a="1"/>
  <c r="BP259" i="1" a="1"/>
  <c r="BQ258" i="1" a="1"/>
  <c r="CD259" i="1" a="1"/>
  <c r="CE257" i="1" a="1"/>
  <c r="BS257" i="1" a="1"/>
  <c r="BU257" i="1" a="1"/>
  <c r="CC259" i="1" a="1"/>
  <c r="BR259" i="1" a="1"/>
  <c r="CD258" i="1" a="1"/>
  <c r="BV257" i="1" a="1"/>
  <c r="BT258" i="1" a="1"/>
  <c r="CA257" i="1" a="1"/>
  <c r="BS258" i="1" a="1"/>
  <c r="BW258" i="1" a="1"/>
  <c r="CA259" i="1" a="1"/>
  <c r="CG258" i="1" a="1"/>
  <c r="CG259" i="1" a="1"/>
  <c r="BQ257" i="1" a="1"/>
  <c r="CB258" i="1" a="1"/>
  <c r="BR258" i="1" a="1"/>
  <c r="BZ259" i="1" a="1"/>
  <c r="CF259" i="1" a="1"/>
  <c r="BY258" i="1" a="1"/>
  <c r="CG257" i="1" a="1"/>
  <c r="CE259" i="1" a="1"/>
  <c r="BU259" i="1" a="1"/>
  <c r="CC258" i="1" a="1"/>
  <c r="BR257" i="1" l="1"/>
  <c r="BZ257" i="1"/>
  <c r="CR257" i="1"/>
  <c r="CD257" i="1"/>
  <c r="BP258" i="1"/>
  <c r="BW258" i="1"/>
  <c r="BV258" i="1"/>
  <c r="CE257" i="1"/>
  <c r="CC257" i="1"/>
  <c r="BU257" i="1"/>
  <c r="BT257" i="1"/>
  <c r="CF258" i="1"/>
  <c r="BX257" i="1"/>
  <c r="BR258" i="1"/>
  <c r="CG258" i="1"/>
  <c r="CC259" i="1"/>
  <c r="BX259" i="1"/>
  <c r="BW257" i="1"/>
  <c r="BP259" i="1"/>
  <c r="CD258" i="1"/>
  <c r="CD259" i="1"/>
  <c r="CD260" i="1" s="1"/>
  <c r="CA257" i="1"/>
  <c r="BW259" i="1"/>
  <c r="CC258" i="1"/>
  <c r="CG259" i="1"/>
  <c r="CG257" i="1"/>
  <c r="BU259" i="1"/>
  <c r="CA259" i="1"/>
  <c r="BY258" i="1"/>
  <c r="BQ257" i="1"/>
  <c r="CE259" i="1"/>
  <c r="CE258" i="1"/>
  <c r="BQ258" i="1"/>
  <c r="CB259" i="1"/>
  <c r="BV259" i="1"/>
  <c r="BS257" i="1"/>
  <c r="CF259" i="1"/>
  <c r="CB258" i="1"/>
  <c r="CB257" i="1"/>
  <c r="BT258" i="1"/>
  <c r="BS259" i="1"/>
  <c r="BY257" i="1"/>
  <c r="BQ259" i="1"/>
  <c r="BZ259" i="1"/>
  <c r="CA258" i="1"/>
  <c r="BU258" i="1"/>
  <c r="BP257" i="1"/>
  <c r="BY259" i="1"/>
  <c r="BZ258" i="1"/>
  <c r="BX258" i="1"/>
  <c r="BS258" i="1"/>
  <c r="BT259" i="1"/>
  <c r="BR259" i="1"/>
  <c r="BV257" i="1"/>
  <c r="CF257" i="1"/>
  <c r="CG260" i="1" l="1"/>
  <c r="D19" i="2" s="1"/>
  <c r="F19" i="2" s="1"/>
  <c r="D16" i="2"/>
  <c r="F16" i="2" s="1"/>
  <c r="CF260" i="1"/>
  <c r="BR260" i="1"/>
  <c r="BT260" i="1"/>
  <c r="BQ260" i="1"/>
  <c r="BZ260" i="1"/>
  <c r="BV260" i="1"/>
  <c r="BU260" i="1"/>
  <c r="CB260" i="1"/>
  <c r="BS260" i="1"/>
  <c r="BX260" i="1"/>
  <c r="BY260" i="1"/>
  <c r="CC260" i="1"/>
  <c r="CE260" i="1"/>
  <c r="BW260" i="1"/>
  <c r="CA260" i="1"/>
  <c r="BP260" i="1"/>
  <c r="CL257" i="1"/>
  <c r="CM257" i="1" s="1"/>
  <c r="D11" i="2" l="1"/>
  <c r="F11" i="2" s="1"/>
  <c r="D6" i="2"/>
  <c r="F6" i="2" s="1"/>
  <c r="D10" i="2"/>
  <c r="F10" i="2" s="1"/>
  <c r="D4" i="2"/>
  <c r="F4" i="2" s="1"/>
  <c r="D15" i="2"/>
  <c r="F15" i="2" s="1"/>
  <c r="D5" i="2"/>
  <c r="F5" i="2" s="1"/>
  <c r="D18" i="2"/>
  <c r="F18" i="2" s="1"/>
  <c r="F2" i="27"/>
  <c r="D14" i="2"/>
  <c r="F14" i="2" s="1"/>
  <c r="F16" i="27"/>
  <c r="D13" i="2"/>
  <c r="F13" i="2" s="1"/>
  <c r="D7" i="2"/>
  <c r="F7" i="2" s="1"/>
  <c r="D3" i="2"/>
  <c r="F3" i="2" s="1"/>
  <c r="D9" i="2"/>
  <c r="F9" i="2" s="1"/>
  <c r="D8" i="2"/>
  <c r="F8" i="2" s="1"/>
  <c r="F19" i="27"/>
  <c r="D17" i="2"/>
  <c r="F17" i="2" s="1"/>
  <c r="D12" i="2"/>
  <c r="F12" i="2" s="1"/>
  <c r="CL260" i="1"/>
  <c r="CM260" i="1" s="1"/>
  <c r="D2" i="2"/>
  <c r="D20" i="27" l="1"/>
  <c r="D21" i="27" s="1"/>
  <c r="F8" i="27"/>
  <c r="F10" i="27"/>
  <c r="F13" i="27"/>
  <c r="F12" i="27"/>
  <c r="F9" i="27"/>
  <c r="F5" i="27"/>
  <c r="F6" i="27"/>
  <c r="F4" i="27"/>
  <c r="F17" i="27"/>
  <c r="F14" i="27"/>
  <c r="F18" i="27"/>
  <c r="F3" i="27"/>
  <c r="F15" i="27"/>
  <c r="F11" i="27"/>
  <c r="F7" i="27"/>
  <c r="D20" i="2"/>
  <c r="D21" i="2" s="1"/>
  <c r="F2" i="2"/>
  <c r="E9" i="27" l="1"/>
  <c r="G9" i="27" s="1"/>
  <c r="E12" i="27"/>
  <c r="G12" i="27" s="1"/>
  <c r="E4" i="27"/>
  <c r="G4" i="27" s="1"/>
  <c r="E15" i="27"/>
  <c r="G15" i="27" s="1"/>
  <c r="E13" i="27"/>
  <c r="G13" i="27" s="1"/>
  <c r="E17" i="27"/>
  <c r="G17" i="27" s="1"/>
  <c r="E6" i="27"/>
  <c r="G6" i="27" s="1"/>
  <c r="E11" i="27"/>
  <c r="G11" i="27" s="1"/>
  <c r="E3" i="27"/>
  <c r="G3" i="27" s="1"/>
  <c r="E18" i="27"/>
  <c r="G18" i="27" s="1"/>
  <c r="E7" i="27"/>
  <c r="G7" i="27" s="1"/>
  <c r="E5" i="27"/>
  <c r="G5" i="27" s="1"/>
  <c r="E14" i="27"/>
  <c r="G14" i="27" s="1"/>
  <c r="E10" i="27"/>
  <c r="G10" i="27" s="1"/>
  <c r="E8" i="27"/>
  <c r="G8" i="27" s="1"/>
  <c r="E16" i="27"/>
  <c r="G16" i="27" s="1"/>
  <c r="E19" i="27"/>
  <c r="G19" i="27" s="1"/>
  <c r="E2" i="27"/>
  <c r="G2" i="27" s="1"/>
  <c r="E6" i="2"/>
  <c r="G6" i="2" s="1"/>
  <c r="E16" i="2"/>
  <c r="G16" i="2" s="1"/>
  <c r="E18" i="2"/>
  <c r="G18" i="2" s="1"/>
  <c r="E3" i="2"/>
  <c r="G3" i="2" s="1"/>
  <c r="E14" i="2"/>
  <c r="G14" i="2" s="1"/>
  <c r="E12" i="2"/>
  <c r="G12" i="2" s="1"/>
  <c r="E19" i="2"/>
  <c r="G19" i="2" s="1"/>
  <c r="E7" i="2"/>
  <c r="G7" i="2" s="1"/>
  <c r="E8" i="2"/>
  <c r="G8" i="2" s="1"/>
  <c r="E4" i="2"/>
  <c r="G4" i="2" s="1"/>
  <c r="E9" i="2"/>
  <c r="G9" i="2" s="1"/>
  <c r="E13" i="2"/>
  <c r="G13" i="2" s="1"/>
  <c r="E17" i="2"/>
  <c r="G17" i="2" s="1"/>
  <c r="E15" i="2"/>
  <c r="G15" i="2" s="1"/>
  <c r="E11" i="2"/>
  <c r="G11" i="2" s="1"/>
  <c r="E5" i="2"/>
  <c r="G5" i="2" s="1"/>
  <c r="E10" i="2"/>
  <c r="G10" i="2" s="1"/>
  <c r="E2" i="2"/>
  <c r="G2" i="2" s="1"/>
  <c r="W10" i="24" l="1"/>
  <c r="AR10" i="24" s="1"/>
  <c r="AS10" i="24" s="1"/>
  <c r="AR9" i="24"/>
  <c r="BN9" i="24"/>
  <c r="Z10" i="24" a="1"/>
  <c r="AP10" i="24" a="1"/>
  <c r="AF9" i="24" a="1"/>
  <c r="AK9" i="24" a="1"/>
  <c r="AF10" i="24" a="1"/>
  <c r="AL10" i="24" a="1"/>
  <c r="AJ10" i="24" a="1"/>
  <c r="AC10" i="24" a="1"/>
  <c r="AI9" i="24" a="1"/>
  <c r="AM9" i="24" a="1"/>
  <c r="AI10" i="24" a="1"/>
  <c r="AQ9" i="24" a="1"/>
  <c r="AM10" i="24" a="1"/>
  <c r="AO10" i="24" a="1"/>
  <c r="AP9" i="24" a="1"/>
  <c r="AL9" i="24" a="1"/>
  <c r="AB9" i="24" a="1"/>
  <c r="AD10" i="24" a="1"/>
  <c r="AE9" i="24" a="1"/>
  <c r="AE10" i="24" a="1"/>
  <c r="AN10" i="24" a="1"/>
  <c r="AQ10" i="24" a="1"/>
  <c r="AK10" i="24" a="1"/>
  <c r="AH10" i="24" a="1"/>
  <c r="AG10" i="24" a="1"/>
  <c r="Z9" i="24" a="1"/>
  <c r="AN9" i="24" a="1"/>
  <c r="AG9" i="24" a="1"/>
  <c r="AA10" i="24" a="1"/>
  <c r="AB10" i="24" a="1"/>
  <c r="AH9" i="24" a="1"/>
  <c r="AC9" i="24" a="1"/>
  <c r="AA9" i="24" a="1"/>
  <c r="AO9" i="24" a="1"/>
  <c r="AD9" i="24" a="1"/>
  <c r="AJ9" i="24" a="1"/>
  <c r="AN9" i="24" l="1"/>
  <c r="AC9" i="24"/>
  <c r="AM9" i="24"/>
  <c r="AA9" i="24"/>
  <c r="AB9" i="24"/>
  <c r="AP9" i="24"/>
  <c r="AJ9" i="24"/>
  <c r="AI9" i="24"/>
  <c r="AK9" i="24"/>
  <c r="AE9" i="24"/>
  <c r="AG9" i="24"/>
  <c r="Z9" i="24"/>
  <c r="AQ9" i="24"/>
  <c r="AD9" i="24"/>
  <c r="AL9" i="24"/>
  <c r="AF9" i="24"/>
  <c r="AH9" i="24"/>
  <c r="AO9" i="24"/>
  <c r="W11" i="24"/>
  <c r="AI10" i="24"/>
  <c r="Z10" i="24"/>
  <c r="AM10" i="24"/>
  <c r="AG10" i="24"/>
  <c r="AN10" i="24"/>
  <c r="AJ10" i="24"/>
  <c r="AP10" i="24"/>
  <c r="AE10" i="24"/>
  <c r="AD10" i="24"/>
  <c r="AF10" i="24"/>
  <c r="AQ10" i="24"/>
  <c r="AK10" i="24"/>
  <c r="AA10" i="24"/>
  <c r="AB10" i="24"/>
  <c r="AL10" i="24"/>
  <c r="AH10" i="24"/>
  <c r="AO10" i="24"/>
  <c r="AC10" i="24"/>
  <c r="AR11" i="24"/>
  <c r="AS11" i="24" s="1"/>
  <c r="CH9" i="24"/>
  <c r="AS9" i="24"/>
  <c r="CI9" i="24" s="1"/>
  <c r="BN11" i="24"/>
  <c r="BN10" i="24"/>
  <c r="W12" i="24"/>
  <c r="AP11" i="24" a="1"/>
  <c r="AO11" i="24" a="1"/>
  <c r="AC11" i="24" a="1"/>
  <c r="AD11" i="24" a="1"/>
  <c r="AJ12" i="24" a="1"/>
  <c r="AM11" i="24" a="1"/>
  <c r="AM12" i="24" a="1"/>
  <c r="AB11" i="24" a="1"/>
  <c r="AI12" i="24" a="1"/>
  <c r="AF12" i="24" a="1"/>
  <c r="AB12" i="24" a="1"/>
  <c r="AG11" i="24" a="1"/>
  <c r="AN11" i="24" a="1"/>
  <c r="AP12" i="24" a="1"/>
  <c r="AE12" i="24" a="1"/>
  <c r="AA12" i="24" a="1"/>
  <c r="AI11" i="24" a="1"/>
  <c r="AL11" i="24" a="1"/>
  <c r="AC12" i="24" a="1"/>
  <c r="AG12" i="24" a="1"/>
  <c r="AA11" i="24" a="1"/>
  <c r="AD12" i="24" a="1"/>
  <c r="AF11" i="24" a="1"/>
  <c r="Z12" i="24" a="1"/>
  <c r="AJ11" i="24" a="1"/>
  <c r="AN12" i="24" a="1"/>
  <c r="AK12" i="24" a="1"/>
  <c r="AH11" i="24" a="1"/>
  <c r="AE11" i="24" a="1"/>
  <c r="AH12" i="24" a="1"/>
  <c r="AQ11" i="24" a="1"/>
  <c r="AL12" i="24" a="1"/>
  <c r="AK11" i="24" a="1"/>
  <c r="AQ12" i="24" a="1"/>
  <c r="AO12" i="24" a="1"/>
  <c r="Z11" i="24" a="1"/>
  <c r="AI11" i="24" l="1"/>
  <c r="AF11" i="24"/>
  <c r="AL11" i="24"/>
  <c r="AK11" i="24"/>
  <c r="AG11" i="24"/>
  <c r="AB11" i="24"/>
  <c r="AN11" i="24"/>
  <c r="Z11" i="24"/>
  <c r="AO11" i="24"/>
  <c r="AP11" i="24"/>
  <c r="AM11" i="24"/>
  <c r="AQ11" i="24"/>
  <c r="AA11" i="24"/>
  <c r="AC11" i="24"/>
  <c r="AD11" i="24"/>
  <c r="AJ11" i="24"/>
  <c r="AH11" i="24"/>
  <c r="AE11" i="24"/>
  <c r="AQ12" i="24"/>
  <c r="AK12" i="24"/>
  <c r="AJ12" i="24"/>
  <c r="AC12" i="24"/>
  <c r="AH12" i="24"/>
  <c r="AO12" i="24"/>
  <c r="AL12" i="24"/>
  <c r="AI12" i="24"/>
  <c r="Z12" i="24"/>
  <c r="AG12" i="24"/>
  <c r="AP12" i="24"/>
  <c r="AE12" i="24"/>
  <c r="AF12" i="24"/>
  <c r="AM12" i="24"/>
  <c r="AB12" i="24"/>
  <c r="AD12" i="24"/>
  <c r="AA12" i="24"/>
  <c r="AN12" i="24"/>
  <c r="CO9" i="24"/>
  <c r="W13" i="24"/>
  <c r="BN12" i="24"/>
  <c r="AR12" i="24"/>
  <c r="AK13" i="24" a="1"/>
  <c r="AE13" i="24" a="1"/>
  <c r="AI13" i="24" a="1"/>
  <c r="AP13" i="24" a="1"/>
  <c r="AD13" i="24" a="1"/>
  <c r="Z13" i="24" a="1"/>
  <c r="AF13" i="24" a="1"/>
  <c r="AB13" i="24" a="1"/>
  <c r="AH13" i="24" a="1"/>
  <c r="AA13" i="24" a="1"/>
  <c r="AG13" i="24" a="1"/>
  <c r="AO13" i="24" a="1"/>
  <c r="AM13" i="24" a="1"/>
  <c r="AC13" i="24" a="1"/>
  <c r="AL13" i="24" a="1"/>
  <c r="AQ13" i="24" a="1"/>
  <c r="AN13" i="24" a="1"/>
  <c r="AJ13" i="24" a="1"/>
  <c r="AZ9" i="24" l="1"/>
  <c r="BF10" i="24"/>
  <c r="AZ11" i="24"/>
  <c r="BD10" i="24"/>
  <c r="BJ11" i="24"/>
  <c r="BL10" i="24"/>
  <c r="AZ10" i="24"/>
  <c r="BL11" i="24"/>
  <c r="BK11" i="24"/>
  <c r="BK9" i="24"/>
  <c r="BA10" i="24"/>
  <c r="BH11" i="24"/>
  <c r="BM9" i="24"/>
  <c r="BL9" i="24"/>
  <c r="BH10" i="24"/>
  <c r="BE11" i="24"/>
  <c r="BK10" i="24"/>
  <c r="BA9" i="24"/>
  <c r="AY9" i="24"/>
  <c r="BG9" i="24"/>
  <c r="AW9" i="24"/>
  <c r="AW11" i="24"/>
  <c r="BG10" i="24"/>
  <c r="CQ9" i="24"/>
  <c r="AV10" i="24"/>
  <c r="BJ10" i="24"/>
  <c r="BB9" i="24"/>
  <c r="BA11" i="24"/>
  <c r="AX9" i="24"/>
  <c r="BB10" i="24"/>
  <c r="BI11" i="24"/>
  <c r="BF9" i="24"/>
  <c r="CP9" i="24"/>
  <c r="BI10" i="24"/>
  <c r="BB11" i="24"/>
  <c r="BD11" i="24"/>
  <c r="BE10" i="24"/>
  <c r="BM10" i="24"/>
  <c r="BH9" i="24"/>
  <c r="AX11" i="24"/>
  <c r="BE9" i="24"/>
  <c r="AV9" i="24"/>
  <c r="BI9" i="24"/>
  <c r="BM11" i="24"/>
  <c r="BD9" i="24"/>
  <c r="AW10" i="24"/>
  <c r="AY10" i="24"/>
  <c r="BC11" i="24"/>
  <c r="BJ9" i="24"/>
  <c r="AY11" i="24"/>
  <c r="BC10" i="24"/>
  <c r="BG11" i="24"/>
  <c r="BC9" i="24"/>
  <c r="BF11" i="24"/>
  <c r="AV11" i="24"/>
  <c r="AX10" i="24"/>
  <c r="AF13" i="24"/>
  <c r="AM13" i="24"/>
  <c r="AJ13" i="24"/>
  <c r="AG13" i="24"/>
  <c r="Z13" i="24"/>
  <c r="AH13" i="24"/>
  <c r="AB13" i="24"/>
  <c r="AC13" i="24"/>
  <c r="AQ13" i="24"/>
  <c r="AK13" i="24"/>
  <c r="AL13" i="24"/>
  <c r="AA13" i="24"/>
  <c r="AI13" i="24"/>
  <c r="AP13" i="24"/>
  <c r="AD13" i="24"/>
  <c r="AO13" i="24"/>
  <c r="AE13" i="24"/>
  <c r="AN13" i="24"/>
  <c r="CH12" i="24"/>
  <c r="AS12" i="24"/>
  <c r="CI12" i="24" s="1"/>
  <c r="W14" i="24"/>
  <c r="BN13" i="24"/>
  <c r="AR13" i="24"/>
  <c r="AS13" i="24" s="1"/>
  <c r="CB11" i="24" a="1"/>
  <c r="CA9" i="24" a="1"/>
  <c r="AH14" i="24" a="1"/>
  <c r="CE11" i="24" a="1"/>
  <c r="AJ14" i="24" a="1"/>
  <c r="BT11" i="24" a="1"/>
  <c r="BV11" i="24" a="1"/>
  <c r="BR11" i="24" a="1"/>
  <c r="BX10" i="24" a="1"/>
  <c r="CB9" i="24" a="1"/>
  <c r="AD14" i="24" a="1"/>
  <c r="BP10" i="24" a="1"/>
  <c r="BT9" i="24" a="1"/>
  <c r="BQ9" i="24" a="1"/>
  <c r="AG14" i="24" a="1"/>
  <c r="CC10" i="24" a="1"/>
  <c r="BR9" i="24" a="1"/>
  <c r="AE14" i="24" a="1"/>
  <c r="AK14" i="24" a="1"/>
  <c r="BU10" i="24" a="1"/>
  <c r="BX11" i="24" a="1"/>
  <c r="BU11" i="24" a="1"/>
  <c r="CD11" i="24" a="1"/>
  <c r="AP14" i="24" a="1"/>
  <c r="BY11" i="24" a="1"/>
  <c r="AA14" i="24" a="1"/>
  <c r="Z14" i="24" a="1"/>
  <c r="AQ14" i="24" a="1"/>
  <c r="BW9" i="24" a="1"/>
  <c r="AL14" i="24" a="1"/>
  <c r="BV10" i="24" a="1"/>
  <c r="CE9" i="24" a="1"/>
  <c r="BS11" i="24" a="1"/>
  <c r="BY9" i="24" a="1"/>
  <c r="AI14" i="24" a="1"/>
  <c r="AC14" i="24" a="1"/>
  <c r="CG11" i="24" a="1"/>
  <c r="AM14" i="24" a="1"/>
  <c r="AF14" i="24" a="1"/>
  <c r="CG9" i="24" a="1"/>
  <c r="CE10" i="24" a="1"/>
  <c r="BZ9" i="24" a="1"/>
  <c r="CF9" i="24" a="1"/>
  <c r="BZ10" i="24" a="1"/>
  <c r="BY10" i="24" a="1"/>
  <c r="CF11" i="24" a="1"/>
  <c r="BU9" i="24" a="1"/>
  <c r="BW10" i="24" a="1"/>
  <c r="CC9" i="24" a="1"/>
  <c r="AB14" i="24" a="1"/>
  <c r="BS9" i="24" a="1"/>
  <c r="AO14" i="24" a="1"/>
  <c r="BV9" i="24" a="1"/>
  <c r="BP9" i="24" a="1"/>
  <c r="AN14" i="24" a="1"/>
  <c r="CG10" i="24" a="1"/>
  <c r="BZ11" i="24" a="1"/>
  <c r="CD10" i="24" a="1"/>
  <c r="BX9" i="24" a="1"/>
  <c r="CD9" i="24" a="1"/>
  <c r="CF10" i="24" a="1"/>
  <c r="CB10" i="24" a="1"/>
  <c r="CC11" i="24" a="1"/>
  <c r="BW11" i="24" a="1"/>
  <c r="BQ11" i="24" a="1"/>
  <c r="BS10" i="24" a="1"/>
  <c r="CA11" i="24" a="1"/>
  <c r="CA10" i="24" a="1"/>
  <c r="BP11" i="24" a="1"/>
  <c r="BR10" i="24" a="1"/>
  <c r="BQ10" i="24" a="1"/>
  <c r="BT10" i="24" a="1"/>
  <c r="BT9" i="24" l="1"/>
  <c r="BZ10" i="24"/>
  <c r="BT11" i="24"/>
  <c r="CR9" i="24"/>
  <c r="CD11" i="24"/>
  <c r="BX10" i="24"/>
  <c r="CE11" i="24"/>
  <c r="CF11" i="24"/>
  <c r="BT10" i="24"/>
  <c r="CF10" i="24"/>
  <c r="CF9" i="24"/>
  <c r="CG9" i="24"/>
  <c r="CB11" i="24"/>
  <c r="BU10" i="24"/>
  <c r="CE9" i="24"/>
  <c r="BY10" i="24"/>
  <c r="BR9" i="24"/>
  <c r="BQ9" i="24"/>
  <c r="BX11" i="24"/>
  <c r="BU11" i="24"/>
  <c r="CA9" i="24"/>
  <c r="BQ11" i="24"/>
  <c r="BV11" i="24"/>
  <c r="BV9" i="24"/>
  <c r="BS9" i="24"/>
  <c r="CC10" i="24"/>
  <c r="CD10" i="24"/>
  <c r="BU9" i="24"/>
  <c r="CG10" i="24"/>
  <c r="BP10" i="24"/>
  <c r="CE10" i="24"/>
  <c r="BV10" i="24"/>
  <c r="BZ9" i="24"/>
  <c r="BY11" i="24"/>
  <c r="CC11" i="24"/>
  <c r="CA10" i="24"/>
  <c r="CB10" i="24"/>
  <c r="BZ11" i="24"/>
  <c r="BQ10" i="24"/>
  <c r="BX9" i="24"/>
  <c r="CA11" i="24"/>
  <c r="CG11" i="24"/>
  <c r="BW9" i="24"/>
  <c r="BW10" i="24"/>
  <c r="CC9" i="24"/>
  <c r="BS11" i="24"/>
  <c r="BP9" i="24"/>
  <c r="CD9" i="24"/>
  <c r="BY9" i="24"/>
  <c r="BR10" i="24"/>
  <c r="BW11" i="24"/>
  <c r="BR11" i="24"/>
  <c r="BP11" i="24"/>
  <c r="BS10" i="24"/>
  <c r="CB9" i="24"/>
  <c r="AE14" i="24"/>
  <c r="AN14" i="24"/>
  <c r="AO14" i="24"/>
  <c r="AF14" i="24"/>
  <c r="AJ14" i="24"/>
  <c r="AC14" i="24"/>
  <c r="AB14" i="24"/>
  <c r="AD14" i="24"/>
  <c r="AP14" i="24"/>
  <c r="Z14" i="24"/>
  <c r="AI14" i="24"/>
  <c r="AK14" i="24"/>
  <c r="AM14" i="24"/>
  <c r="AH14" i="24"/>
  <c r="AQ14" i="24"/>
  <c r="AL14" i="24"/>
  <c r="AG14" i="24"/>
  <c r="AA14" i="24"/>
  <c r="CO12" i="24"/>
  <c r="BN14" i="24"/>
  <c r="AR14" i="24"/>
  <c r="AS14" i="24" s="1"/>
  <c r="W15" i="24"/>
  <c r="AI15" i="24" a="1"/>
  <c r="AO15" i="24" a="1"/>
  <c r="AF15" i="24" a="1"/>
  <c r="AA15" i="24" a="1"/>
  <c r="AP15" i="24" a="1"/>
  <c r="Z15" i="24" a="1"/>
  <c r="AQ15" i="24" a="1"/>
  <c r="AL15" i="24" a="1"/>
  <c r="AD15" i="24" a="1"/>
  <c r="AB15" i="24" a="1"/>
  <c r="AH15" i="24" a="1"/>
  <c r="AE15" i="24" a="1"/>
  <c r="AC15" i="24" a="1"/>
  <c r="AM15" i="24" a="1"/>
  <c r="AN15" i="24" a="1"/>
  <c r="AK15" i="24" a="1"/>
  <c r="AG15" i="24" a="1"/>
  <c r="AJ15" i="24" a="1"/>
  <c r="CL9" i="24" l="1"/>
  <c r="CM9" i="24" s="1"/>
  <c r="BE13" i="24"/>
  <c r="BH12" i="24"/>
  <c r="BC12" i="24"/>
  <c r="AY12" i="24"/>
  <c r="AX12" i="24"/>
  <c r="BD12" i="24"/>
  <c r="BA13" i="24"/>
  <c r="BC13" i="24"/>
  <c r="AX13" i="24"/>
  <c r="AZ12" i="24"/>
  <c r="BJ12" i="24"/>
  <c r="AY13" i="24"/>
  <c r="BK13" i="24"/>
  <c r="BG13" i="24"/>
  <c r="BL13" i="24"/>
  <c r="BJ13" i="24"/>
  <c r="AW13" i="24"/>
  <c r="BH13" i="24"/>
  <c r="BL12" i="24"/>
  <c r="BF13" i="24"/>
  <c r="CP12" i="24"/>
  <c r="BM12" i="24"/>
  <c r="AD15" i="24"/>
  <c r="AH15" i="24"/>
  <c r="AJ15" i="24"/>
  <c r="AN15" i="24"/>
  <c r="Z15" i="24"/>
  <c r="AO15" i="24"/>
  <c r="AA15" i="24"/>
  <c r="AL15" i="24"/>
  <c r="AQ15" i="24"/>
  <c r="AK15" i="24"/>
  <c r="AG15" i="24"/>
  <c r="AC15" i="24"/>
  <c r="AM15" i="24"/>
  <c r="AF15" i="24"/>
  <c r="AB15" i="24"/>
  <c r="AI15" i="24"/>
  <c r="AP15" i="24"/>
  <c r="AE15" i="24"/>
  <c r="BH14" i="24"/>
  <c r="AZ14" i="24"/>
  <c r="BM14" i="24"/>
  <c r="AX14" i="24"/>
  <c r="BA12" i="24"/>
  <c r="BD14" i="24"/>
  <c r="AY14" i="24"/>
  <c r="BI12" i="24"/>
  <c r="BI14" i="24"/>
  <c r="BF14" i="24"/>
  <c r="BB13" i="24"/>
  <c r="BG14" i="24"/>
  <c r="BB14" i="24"/>
  <c r="W16" i="24"/>
  <c r="AR15" i="24"/>
  <c r="BN15" i="24"/>
  <c r="AZ13" i="24"/>
  <c r="BM13" i="24"/>
  <c r="BE14" i="24"/>
  <c r="BK14" i="24"/>
  <c r="BG12" i="24"/>
  <c r="BK12" i="24"/>
  <c r="AW14" i="24"/>
  <c r="AV14" i="24"/>
  <c r="AW12" i="24"/>
  <c r="BB12" i="24"/>
  <c r="AV12" i="24"/>
  <c r="CQ12" i="24"/>
  <c r="BE12" i="24"/>
  <c r="BJ14" i="24"/>
  <c r="AV13" i="24"/>
  <c r="BD13" i="24"/>
  <c r="BF12" i="24"/>
  <c r="BI13" i="24"/>
  <c r="BC14" i="24"/>
  <c r="BL14" i="24"/>
  <c r="BA14" i="24"/>
  <c r="CG14" i="24" a="1"/>
  <c r="AG16" i="24" a="1"/>
  <c r="AN16" i="24" a="1"/>
  <c r="CB12" i="24" a="1"/>
  <c r="CG13" i="24" a="1"/>
  <c r="BW12" i="24" a="1"/>
  <c r="BV12" i="24" a="1"/>
  <c r="AO16" i="24" a="1"/>
  <c r="BT12" i="24" a="1"/>
  <c r="BW13" i="24" a="1"/>
  <c r="AA16" i="24" a="1"/>
  <c r="BS13" i="24" a="1"/>
  <c r="BP14" i="24" a="1"/>
  <c r="CA12" i="24" a="1"/>
  <c r="CE13" i="24" a="1"/>
  <c r="BR13" i="24" a="1"/>
  <c r="BY12" i="24" a="1"/>
  <c r="AF16" i="24" a="1"/>
  <c r="AI16" i="24" a="1"/>
  <c r="CD13" i="24" a="1"/>
  <c r="AB16" i="24" a="1"/>
  <c r="CD12" i="24" a="1"/>
  <c r="BT13" i="24" a="1"/>
  <c r="CB14" i="24" a="1"/>
  <c r="CC12" i="24" a="1"/>
  <c r="AE16" i="24" a="1"/>
  <c r="AK16" i="24" a="1"/>
  <c r="BP12" i="24" a="1"/>
  <c r="CC14" i="24" a="1"/>
  <c r="AC16" i="24" a="1"/>
  <c r="BV13" i="24" a="1"/>
  <c r="AQ16" i="24" a="1"/>
  <c r="BU12" i="24" a="1"/>
  <c r="BY14" i="24" a="1"/>
  <c r="AP16" i="24" a="1"/>
  <c r="AL16" i="24" a="1"/>
  <c r="BV14" i="24" a="1"/>
  <c r="BX13" i="24" a="1"/>
  <c r="BZ12" i="24" a="1"/>
  <c r="BZ13" i="24" a="1"/>
  <c r="CA13" i="24" a="1"/>
  <c r="BS14" i="24" a="1"/>
  <c r="BQ13" i="24" a="1"/>
  <c r="CB13" i="24" a="1"/>
  <c r="BY13" i="24" a="1"/>
  <c r="BZ14" i="24" a="1"/>
  <c r="BR12" i="24" a="1"/>
  <c r="BW14" i="24" a="1"/>
  <c r="CE14" i="24" a="1"/>
  <c r="BR14" i="24" a="1"/>
  <c r="BQ12" i="24" a="1"/>
  <c r="AM16" i="24" a="1"/>
  <c r="CF12" i="24" a="1"/>
  <c r="BT14" i="24" a="1"/>
  <c r="BS12" i="24" a="1"/>
  <c r="CA14" i="24" a="1"/>
  <c r="AH16" i="24" a="1"/>
  <c r="Z16" i="24" a="1"/>
  <c r="CE12" i="24" a="1"/>
  <c r="AJ16" i="24" a="1"/>
  <c r="AD16" i="24" a="1"/>
  <c r="CC13" i="24" a="1"/>
  <c r="CF14" i="24" a="1"/>
  <c r="CG12" i="24" a="1"/>
  <c r="CD14" i="24" a="1"/>
  <c r="BP13" i="24" a="1"/>
  <c r="BX12" i="24" a="1"/>
  <c r="BQ14" i="24" a="1"/>
  <c r="BU14" i="24" a="1"/>
  <c r="BU13" i="24" a="1"/>
  <c r="BX14" i="24" a="1"/>
  <c r="CF13" i="24" a="1"/>
  <c r="BY13" i="24" l="1"/>
  <c r="BS12" i="24"/>
  <c r="BW12" i="24"/>
  <c r="CB12" i="24"/>
  <c r="BX12" i="24"/>
  <c r="BR12" i="24"/>
  <c r="BT12" i="24"/>
  <c r="BR13" i="24"/>
  <c r="BW13" i="24"/>
  <c r="BU13" i="24"/>
  <c r="CR12" i="24"/>
  <c r="CB13" i="24"/>
  <c r="CD13" i="24"/>
  <c r="CF13" i="24"/>
  <c r="CG12" i="24"/>
  <c r="CA13" i="24"/>
  <c r="BQ13" i="24"/>
  <c r="CE13" i="24"/>
  <c r="BZ13" i="24"/>
  <c r="BS13" i="24"/>
  <c r="CF12" i="24"/>
  <c r="CD12" i="24"/>
  <c r="BT13" i="24"/>
  <c r="CC14" i="24"/>
  <c r="CB14" i="24"/>
  <c r="CD14" i="24"/>
  <c r="CE12" i="24"/>
  <c r="CC12" i="24"/>
  <c r="BP13" i="24"/>
  <c r="BY12" i="24"/>
  <c r="CA12" i="24"/>
  <c r="BS14" i="24"/>
  <c r="AH16" i="24"/>
  <c r="AE16" i="24"/>
  <c r="AP16" i="24"/>
  <c r="AO16" i="24"/>
  <c r="Z16" i="24"/>
  <c r="AM16" i="24"/>
  <c r="AC16" i="24"/>
  <c r="AK16" i="24"/>
  <c r="AF16" i="24"/>
  <c r="AG16" i="24"/>
  <c r="AQ16" i="24"/>
  <c r="AA16" i="24"/>
  <c r="AL16" i="24"/>
  <c r="AD16" i="24"/>
  <c r="AB16" i="24"/>
  <c r="AJ16" i="24"/>
  <c r="AI16" i="24"/>
  <c r="AN16" i="24"/>
  <c r="BX14" i="24"/>
  <c r="BW14" i="24"/>
  <c r="BP12" i="24"/>
  <c r="BV14" i="24"/>
  <c r="BU12" i="24"/>
  <c r="CF14" i="24"/>
  <c r="BV12" i="24"/>
  <c r="CE14" i="24"/>
  <c r="CA14" i="24"/>
  <c r="BR14" i="24"/>
  <c r="BU14" i="24"/>
  <c r="CC13" i="24"/>
  <c r="BQ12" i="24"/>
  <c r="BY14" i="24"/>
  <c r="BV13" i="24"/>
  <c r="CG14" i="24"/>
  <c r="BQ14" i="24"/>
  <c r="BZ12" i="24"/>
  <c r="BX13" i="24"/>
  <c r="BP14" i="24"/>
  <c r="CG13" i="24"/>
  <c r="BZ14" i="24"/>
  <c r="BT14" i="24"/>
  <c r="CH15" i="24"/>
  <c r="AS15" i="24"/>
  <c r="CI15" i="24" s="1"/>
  <c r="W17" i="24"/>
  <c r="BN16" i="24"/>
  <c r="AR16" i="24"/>
  <c r="AS16" i="24" s="1"/>
  <c r="AD17" i="24" a="1"/>
  <c r="AC17" i="24" a="1"/>
  <c r="AG17" i="24" a="1"/>
  <c r="AE17" i="24" a="1"/>
  <c r="Z17" i="24" a="1"/>
  <c r="AA17" i="24" a="1"/>
  <c r="AP17" i="24" a="1"/>
  <c r="AJ17" i="24" a="1"/>
  <c r="AB17" i="24" a="1"/>
  <c r="AQ17" i="24" a="1"/>
  <c r="AO17" i="24" a="1"/>
  <c r="AK17" i="24" a="1"/>
  <c r="AH17" i="24" a="1"/>
  <c r="AN17" i="24" a="1"/>
  <c r="AM17" i="24" a="1"/>
  <c r="AF17" i="24" a="1"/>
  <c r="AI17" i="24" a="1"/>
  <c r="AL17" i="24" a="1"/>
  <c r="AJ17" i="24" l="1"/>
  <c r="AB17" i="24"/>
  <c r="AQ17" i="24"/>
  <c r="AM17" i="24"/>
  <c r="AN17" i="24"/>
  <c r="AO17" i="24"/>
  <c r="AG17" i="24"/>
  <c r="AL17" i="24"/>
  <c r="AF17" i="24"/>
  <c r="AI17" i="24"/>
  <c r="AC17" i="24"/>
  <c r="AE17" i="24"/>
  <c r="AK17" i="24"/>
  <c r="AH17" i="24"/>
  <c r="Z17" i="24"/>
  <c r="AP17" i="24"/>
  <c r="AA17" i="24"/>
  <c r="AD17" i="24"/>
  <c r="W18" i="24"/>
  <c r="BN17" i="24"/>
  <c r="AR17" i="24"/>
  <c r="AS17" i="24" s="1"/>
  <c r="CL12" i="24"/>
  <c r="CO15" i="24"/>
  <c r="AE18" i="24" a="1"/>
  <c r="AQ18" i="24" a="1"/>
  <c r="AF18" i="24" a="1"/>
  <c r="AB18" i="24" a="1"/>
  <c r="AI18" i="24" a="1"/>
  <c r="AO18" i="24" a="1"/>
  <c r="AD18" i="24" a="1"/>
  <c r="AJ18" i="24" a="1"/>
  <c r="AA18" i="24" a="1"/>
  <c r="AM18" i="24" a="1"/>
  <c r="AK18" i="24" a="1"/>
  <c r="AL18" i="24" a="1"/>
  <c r="AG18" i="24" a="1"/>
  <c r="AH18" i="24" a="1"/>
  <c r="AN18" i="24" a="1"/>
  <c r="AP18" i="24" a="1"/>
  <c r="Z18" i="24" a="1"/>
  <c r="AC18" i="24" a="1"/>
  <c r="AW16" i="24" l="1"/>
  <c r="AV16" i="24"/>
  <c r="BD16" i="24"/>
  <c r="BK16" i="24"/>
  <c r="AY16" i="24"/>
  <c r="CP15" i="24"/>
  <c r="BL15" i="24"/>
  <c r="BM16" i="24"/>
  <c r="BG16" i="24"/>
  <c r="BF16" i="24"/>
  <c r="BL17" i="24"/>
  <c r="BB16" i="24"/>
  <c r="BH16" i="24"/>
  <c r="BC16" i="24"/>
  <c r="BJ16" i="24"/>
  <c r="AX16" i="24"/>
  <c r="AV15" i="24"/>
  <c r="BA15" i="24"/>
  <c r="BB15" i="24"/>
  <c r="BK15" i="24"/>
  <c r="BM15" i="24"/>
  <c r="CQ15" i="24"/>
  <c r="AY15" i="24"/>
  <c r="BD15" i="24"/>
  <c r="AQ18" i="24"/>
  <c r="AK18" i="24"/>
  <c r="AL18" i="24"/>
  <c r="AH18" i="24"/>
  <c r="AJ18" i="24"/>
  <c r="AA18" i="24"/>
  <c r="AP18" i="24"/>
  <c r="AN18" i="24"/>
  <c r="AD18" i="24"/>
  <c r="AG18" i="24"/>
  <c r="AB18" i="24"/>
  <c r="AF18" i="24"/>
  <c r="AI18" i="24"/>
  <c r="AO18" i="24"/>
  <c r="Z18" i="24"/>
  <c r="AM18" i="24"/>
  <c r="AE18" i="24"/>
  <c r="AC18" i="24"/>
  <c r="BH17" i="24"/>
  <c r="AR18" i="24"/>
  <c r="BN18" i="24"/>
  <c r="W19" i="24"/>
  <c r="AV17" i="24"/>
  <c r="BE15" i="24"/>
  <c r="BI15" i="24"/>
  <c r="AX15" i="24"/>
  <c r="BF15" i="24"/>
  <c r="BC15" i="24"/>
  <c r="AZ15" i="24"/>
  <c r="BH15" i="24"/>
  <c r="AW15" i="24"/>
  <c r="BC17" i="24"/>
  <c r="BD17" i="24"/>
  <c r="BK17" i="24"/>
  <c r="BG17" i="24"/>
  <c r="BJ17" i="24"/>
  <c r="BA17" i="24"/>
  <c r="BI17" i="24"/>
  <c r="BI16" i="24"/>
  <c r="AY17" i="24"/>
  <c r="BM17" i="24"/>
  <c r="BE16" i="24"/>
  <c r="BL16" i="24"/>
  <c r="AZ16" i="24"/>
  <c r="AZ17" i="24"/>
  <c r="BE17" i="24"/>
  <c r="AX17" i="24"/>
  <c r="CM12" i="24"/>
  <c r="BJ15" i="24"/>
  <c r="BG15" i="24"/>
  <c r="BA16" i="24"/>
  <c r="AW17" i="24"/>
  <c r="BB17" i="24"/>
  <c r="BF17" i="24"/>
  <c r="BQ16" i="24" a="1"/>
  <c r="BZ15" i="24" a="1"/>
  <c r="AC19" i="24" a="1"/>
  <c r="AP19" i="24" a="1"/>
  <c r="Z19" i="24" a="1"/>
  <c r="BT17" i="24" a="1"/>
  <c r="CG16" i="24" a="1"/>
  <c r="BR16" i="24" a="1"/>
  <c r="BU16" i="24" a="1"/>
  <c r="BW15" i="24" a="1"/>
  <c r="CF16" i="24" a="1"/>
  <c r="AN19" i="24" a="1"/>
  <c r="BV15" i="24" a="1"/>
  <c r="CF17" i="24" a="1"/>
  <c r="BR15" i="24" a="1"/>
  <c r="AL19" i="24" a="1"/>
  <c r="AB19" i="24" a="1"/>
  <c r="CB16" i="24" a="1"/>
  <c r="CB17" i="24" a="1"/>
  <c r="AD19" i="24" a="1"/>
  <c r="BS17" i="24" a="1"/>
  <c r="BV16" i="24" a="1"/>
  <c r="CE17" i="24" a="1"/>
  <c r="BP16" i="24" a="1"/>
  <c r="CA16" i="24" a="1"/>
  <c r="BZ16" i="24" a="1"/>
  <c r="AG19" i="24" a="1"/>
  <c r="BX15" i="24" a="1"/>
  <c r="AI19" i="24" a="1"/>
  <c r="CD17" i="24" a="1"/>
  <c r="BV17" i="24" a="1"/>
  <c r="CA17" i="24" a="1"/>
  <c r="CD15" i="24" a="1"/>
  <c r="CE16" i="24" a="1"/>
  <c r="CC15" i="24" a="1"/>
  <c r="AJ19" i="24" a="1"/>
  <c r="AK19" i="24" a="1"/>
  <c r="AO19" i="24" a="1"/>
  <c r="BS16" i="24" a="1"/>
  <c r="CG15" i="24" a="1"/>
  <c r="AH19" i="24" a="1"/>
  <c r="AM19" i="24" a="1"/>
  <c r="AF19" i="24" a="1"/>
  <c r="BX16" i="24" a="1"/>
  <c r="AQ19" i="24" a="1"/>
  <c r="AA19" i="24" a="1"/>
  <c r="CA15" i="24" a="1"/>
  <c r="BW17" i="24" a="1"/>
  <c r="CB15" i="24" a="1"/>
  <c r="CC17" i="24" a="1"/>
  <c r="BT15" i="24" a="1"/>
  <c r="BQ17" i="24" a="1"/>
  <c r="CG17" i="24" a="1"/>
  <c r="BX17" i="24" a="1"/>
  <c r="BY16" i="24" a="1"/>
  <c r="AE19" i="24" a="1"/>
  <c r="BT16" i="24" a="1"/>
  <c r="BY15" i="24" a="1"/>
  <c r="BU15" i="24" a="1"/>
  <c r="BP15" i="24" a="1"/>
  <c r="CE15" i="24" a="1"/>
  <c r="BU17" i="24" a="1"/>
  <c r="CD16" i="24" a="1"/>
  <c r="CC16" i="24" a="1"/>
  <c r="BW16" i="24" a="1"/>
  <c r="CF15" i="24" a="1"/>
  <c r="BP17" i="24" a="1"/>
  <c r="BY17" i="24" a="1"/>
  <c r="BS15" i="24" a="1"/>
  <c r="BR17" i="24" a="1"/>
  <c r="BZ17" i="24" a="1"/>
  <c r="BQ15" i="24" a="1"/>
  <c r="BQ16" i="24" l="1"/>
  <c r="BP16" i="24"/>
  <c r="CR15" i="24"/>
  <c r="BX16" i="24"/>
  <c r="BS16" i="24"/>
  <c r="CE16" i="24"/>
  <c r="BZ16" i="24"/>
  <c r="CA16" i="24"/>
  <c r="CG16" i="24"/>
  <c r="CF15" i="24"/>
  <c r="BU15" i="24"/>
  <c r="BP15" i="24"/>
  <c r="BX15" i="24"/>
  <c r="BR16" i="24"/>
  <c r="BS15" i="24"/>
  <c r="CD16" i="24"/>
  <c r="BW16" i="24"/>
  <c r="CG15" i="24"/>
  <c r="CB16" i="24"/>
  <c r="CE15" i="24"/>
  <c r="BV16" i="24"/>
  <c r="BV15" i="24"/>
  <c r="CF17" i="24"/>
  <c r="CG17" i="24"/>
  <c r="CE17" i="24"/>
  <c r="BR15" i="24"/>
  <c r="BS17" i="24"/>
  <c r="BX17" i="24"/>
  <c r="CC15" i="24"/>
  <c r="CC16" i="24"/>
  <c r="BW17" i="24"/>
  <c r="BY15" i="24"/>
  <c r="BY17" i="24"/>
  <c r="CC17" i="24"/>
  <c r="BQ15" i="24"/>
  <c r="BP17" i="24"/>
  <c r="BV17" i="24"/>
  <c r="BU17" i="24"/>
  <c r="CB15" i="24"/>
  <c r="AH19" i="24"/>
  <c r="AE19" i="24"/>
  <c r="AP19" i="24"/>
  <c r="Z19" i="24"/>
  <c r="AA19" i="24"/>
  <c r="AM19" i="24"/>
  <c r="AO19" i="24"/>
  <c r="AK19" i="24"/>
  <c r="AN19" i="24"/>
  <c r="AI19" i="24"/>
  <c r="AB19" i="24"/>
  <c r="AD19" i="24"/>
  <c r="AG19" i="24"/>
  <c r="AQ19" i="24"/>
  <c r="AC19" i="24"/>
  <c r="AJ19" i="24"/>
  <c r="AF19" i="24"/>
  <c r="AL19" i="24"/>
  <c r="BZ17" i="24"/>
  <c r="BU16" i="24"/>
  <c r="BT16" i="24"/>
  <c r="CD17" i="24"/>
  <c r="BT15" i="24"/>
  <c r="BR17" i="24"/>
  <c r="BT17" i="24"/>
  <c r="CA15" i="24"/>
  <c r="CF16" i="24"/>
  <c r="CA17" i="24"/>
  <c r="BW15" i="24"/>
  <c r="BQ17" i="24"/>
  <c r="CD15" i="24"/>
  <c r="BY16" i="24"/>
  <c r="BZ15" i="24"/>
  <c r="CB17" i="24"/>
  <c r="W20" i="24"/>
  <c r="BN19" i="24"/>
  <c r="AR19" i="24"/>
  <c r="AS19" i="24" s="1"/>
  <c r="CH18" i="24"/>
  <c r="AS18" i="24"/>
  <c r="CI18" i="24" s="1"/>
  <c r="AN20" i="24" a="1"/>
  <c r="AC20" i="24" a="1"/>
  <c r="AA20" i="24" a="1"/>
  <c r="AH20" i="24" a="1"/>
  <c r="AG20" i="24" a="1"/>
  <c r="AD20" i="24" a="1"/>
  <c r="AI20" i="24" a="1"/>
  <c r="AK20" i="24" a="1"/>
  <c r="AP20" i="24" a="1"/>
  <c r="AE20" i="24" a="1"/>
  <c r="AL20" i="24" a="1"/>
  <c r="AJ20" i="24" a="1"/>
  <c r="AM20" i="24" a="1"/>
  <c r="AF20" i="24" a="1"/>
  <c r="AB20" i="24" a="1"/>
  <c r="AO20" i="24" a="1"/>
  <c r="AQ20" i="24" a="1"/>
  <c r="Z20" i="24" a="1"/>
  <c r="CL15" i="24" l="1"/>
  <c r="CM15" i="24" s="1"/>
  <c r="AP20" i="24"/>
  <c r="AJ20" i="24"/>
  <c r="AI20" i="24"/>
  <c r="AN20" i="24"/>
  <c r="AD20" i="24"/>
  <c r="AL20" i="24"/>
  <c r="AG20" i="24"/>
  <c r="AC20" i="24"/>
  <c r="AH20" i="24"/>
  <c r="AA20" i="24"/>
  <c r="AM20" i="24"/>
  <c r="Z20" i="24"/>
  <c r="AF20" i="24"/>
  <c r="AE20" i="24"/>
  <c r="AB20" i="24"/>
  <c r="AK20" i="24"/>
  <c r="AQ20" i="24"/>
  <c r="AO20" i="24"/>
  <c r="BN20" i="24"/>
  <c r="W21" i="24"/>
  <c r="AR20" i="24"/>
  <c r="AS20" i="24" s="1"/>
  <c r="CO18" i="24"/>
  <c r="AE21" i="24" a="1"/>
  <c r="AO21" i="24" a="1"/>
  <c r="AG21" i="24" a="1"/>
  <c r="AL21" i="24" a="1"/>
  <c r="AA21" i="24" a="1"/>
  <c r="AF21" i="24" a="1"/>
  <c r="AJ21" i="24" a="1"/>
  <c r="AP21" i="24" a="1"/>
  <c r="AD21" i="24" a="1"/>
  <c r="AB21" i="24" a="1"/>
  <c r="AQ21" i="24" a="1"/>
  <c r="AK21" i="24" a="1"/>
  <c r="AI21" i="24" a="1"/>
  <c r="Z21" i="24" a="1"/>
  <c r="AM21" i="24" a="1"/>
  <c r="AN21" i="24" a="1"/>
  <c r="AH21" i="24" a="1"/>
  <c r="AC21" i="24" a="1"/>
  <c r="AJ21" i="24" l="1"/>
  <c r="AI21" i="24"/>
  <c r="AO21" i="24"/>
  <c r="AN21" i="24"/>
  <c r="AH21" i="24"/>
  <c r="AP21" i="24"/>
  <c r="Z21" i="24"/>
  <c r="AL21" i="24"/>
  <c r="AG21" i="24"/>
  <c r="AD21" i="24"/>
  <c r="AF21" i="24"/>
  <c r="AQ21" i="24"/>
  <c r="AB21" i="24"/>
  <c r="AA21" i="24"/>
  <c r="AM21" i="24"/>
  <c r="AE21" i="24"/>
  <c r="AK21" i="24"/>
  <c r="AC21" i="24"/>
  <c r="BN21" i="24"/>
  <c r="AR21" i="24"/>
  <c r="AS21" i="24" s="1"/>
  <c r="W22" i="24"/>
  <c r="AK22" i="24" a="1"/>
  <c r="AC22" i="24" a="1"/>
  <c r="AB22" i="24" a="1"/>
  <c r="AO22" i="24" a="1"/>
  <c r="AQ22" i="24" a="1"/>
  <c r="AP22" i="24" a="1"/>
  <c r="AI22" i="24" a="1"/>
  <c r="AL22" i="24" a="1"/>
  <c r="AF22" i="24" a="1"/>
  <c r="AH22" i="24" a="1"/>
  <c r="AD22" i="24" a="1"/>
  <c r="AE22" i="24" a="1"/>
  <c r="AA22" i="24" a="1"/>
  <c r="AM22" i="24" a="1"/>
  <c r="AJ22" i="24" a="1"/>
  <c r="AN22" i="24" a="1"/>
  <c r="AG22" i="24" a="1"/>
  <c r="Z22" i="24" a="1"/>
  <c r="AG22" i="24" l="1"/>
  <c r="AB22" i="24"/>
  <c r="AD22" i="24"/>
  <c r="AE22" i="24"/>
  <c r="AO22" i="24"/>
  <c r="AP22" i="24"/>
  <c r="AC22" i="24"/>
  <c r="AM22" i="24"/>
  <c r="AJ22" i="24"/>
  <c r="AI22" i="24"/>
  <c r="AL22" i="24"/>
  <c r="AK22" i="24"/>
  <c r="AA22" i="24"/>
  <c r="AN22" i="24"/>
  <c r="AQ22" i="24"/>
  <c r="AF22" i="24"/>
  <c r="Z22" i="24"/>
  <c r="AH22" i="24"/>
  <c r="BN22" i="24"/>
  <c r="AR22" i="24"/>
  <c r="AS22" i="24" s="1"/>
  <c r="W23" i="24"/>
  <c r="AP23" i="24" a="1"/>
  <c r="AG23" i="24" a="1"/>
  <c r="AB23" i="24" a="1"/>
  <c r="AI23" i="24" a="1"/>
  <c r="AQ23" i="24" a="1"/>
  <c r="AK23" i="24" a="1"/>
  <c r="AM23" i="24" a="1"/>
  <c r="AA23" i="24" a="1"/>
  <c r="AD23" i="24" a="1"/>
  <c r="AJ23" i="24" a="1"/>
  <c r="AE23" i="24" a="1"/>
  <c r="AC23" i="24" a="1"/>
  <c r="AO23" i="24" a="1"/>
  <c r="AF23" i="24" a="1"/>
  <c r="AH23" i="24" a="1"/>
  <c r="AL23" i="24" a="1"/>
  <c r="Z23" i="24" a="1"/>
  <c r="AN23" i="24" a="1"/>
  <c r="CP18" i="24" l="1"/>
  <c r="BB22" i="24"/>
  <c r="BD19" i="24"/>
  <c r="AX18" i="24"/>
  <c r="BL18" i="24"/>
  <c r="BC21" i="24"/>
  <c r="BF18" i="24"/>
  <c r="BK21" i="24"/>
  <c r="BB21" i="24"/>
  <c r="AW21" i="24"/>
  <c r="BF21" i="24"/>
  <c r="CQ18" i="24"/>
  <c r="AY19" i="24"/>
  <c r="AX19" i="24"/>
  <c r="BM18" i="24"/>
  <c r="BH19" i="24"/>
  <c r="BK18" i="24"/>
  <c r="BI21" i="24"/>
  <c r="BG21" i="24"/>
  <c r="BM21" i="24"/>
  <c r="BB18" i="24"/>
  <c r="BL19" i="24"/>
  <c r="BJ19" i="24"/>
  <c r="BE21" i="24"/>
  <c r="AY20" i="24"/>
  <c r="BF19" i="24"/>
  <c r="AV19" i="24"/>
  <c r="BC18" i="24"/>
  <c r="BJ21" i="24"/>
  <c r="BD21" i="24"/>
  <c r="BG19" i="24"/>
  <c r="BI19" i="24"/>
  <c r="BJ18" i="24"/>
  <c r="AZ18" i="24"/>
  <c r="AY21" i="24"/>
  <c r="AX21" i="24"/>
  <c r="BK19" i="24"/>
  <c r="AW18" i="24"/>
  <c r="BI18" i="24"/>
  <c r="AZ21" i="24"/>
  <c r="BA20" i="24"/>
  <c r="BL21" i="24"/>
  <c r="BE19" i="24"/>
  <c r="AL23" i="24"/>
  <c r="AI23" i="24"/>
  <c r="AC23" i="24"/>
  <c r="AA23" i="24"/>
  <c r="AG23" i="24"/>
  <c r="AQ23" i="24"/>
  <c r="AN23" i="24"/>
  <c r="AH23" i="24"/>
  <c r="AJ23" i="24"/>
  <c r="AP23" i="24"/>
  <c r="AD23" i="24"/>
  <c r="AK23" i="24"/>
  <c r="AO23" i="24"/>
  <c r="AE23" i="24"/>
  <c r="AB23" i="24"/>
  <c r="AF23" i="24"/>
  <c r="Z23" i="24"/>
  <c r="AM23" i="24"/>
  <c r="BI22" i="24"/>
  <c r="BH18" i="24"/>
  <c r="AR23" i="24"/>
  <c r="W24" i="24"/>
  <c r="BN23" i="24"/>
  <c r="BM22" i="24"/>
  <c r="AY22" i="24"/>
  <c r="BE18" i="24"/>
  <c r="BJ22" i="24"/>
  <c r="BL22" i="24"/>
  <c r="AW19" i="24"/>
  <c r="AW22" i="24"/>
  <c r="BK22" i="24"/>
  <c r="BH21" i="24"/>
  <c r="BG22" i="24"/>
  <c r="BA22" i="24"/>
  <c r="BA19" i="24"/>
  <c r="BA21" i="24"/>
  <c r="BH22" i="24"/>
  <c r="AZ22" i="24"/>
  <c r="AY18" i="24"/>
  <c r="BD22" i="24"/>
  <c r="BE22" i="24"/>
  <c r="AX22" i="24"/>
  <c r="BD18" i="24"/>
  <c r="BB19" i="24"/>
  <c r="AV21" i="24"/>
  <c r="AV22" i="24"/>
  <c r="BC20" i="24"/>
  <c r="BJ20" i="24"/>
  <c r="BC19" i="24"/>
  <c r="AV18" i="24"/>
  <c r="BA18" i="24"/>
  <c r="BI20" i="24"/>
  <c r="BG20" i="24"/>
  <c r="BH20" i="24"/>
  <c r="BM20" i="24"/>
  <c r="BB20" i="24"/>
  <c r="BE20" i="24"/>
  <c r="BD20" i="24"/>
  <c r="AZ20" i="24"/>
  <c r="BG18" i="24"/>
  <c r="BL20" i="24"/>
  <c r="AZ19" i="24"/>
  <c r="BK20" i="24"/>
  <c r="BM19" i="24"/>
  <c r="AW20" i="24"/>
  <c r="AX20" i="24"/>
  <c r="AV20" i="24"/>
  <c r="BF20" i="24"/>
  <c r="BF22" i="24"/>
  <c r="BC22" i="24"/>
  <c r="AA24" i="24" a="1"/>
  <c r="CC21" i="24" a="1"/>
  <c r="AB24" i="24" a="1"/>
  <c r="BY19" i="24" a="1"/>
  <c r="BT19" i="24" a="1"/>
  <c r="AH24" i="24" a="1"/>
  <c r="BS19" i="24" a="1"/>
  <c r="BR22" i="24" a="1"/>
  <c r="CD18" i="24" a="1"/>
  <c r="CF18" i="24" a="1"/>
  <c r="BW18" i="24" a="1"/>
  <c r="BT22" i="24" a="1"/>
  <c r="CA21" i="24" a="1"/>
  <c r="AP24" i="24" a="1"/>
  <c r="AG24" i="24" a="1"/>
  <c r="AC24" i="24" a="1"/>
  <c r="AD24" i="24" a="1"/>
  <c r="BQ22" i="24" a="1"/>
  <c r="BU22" i="24" a="1"/>
  <c r="BS22" i="24" a="1"/>
  <c r="BX22" i="24" a="1"/>
  <c r="CE19" i="24" a="1"/>
  <c r="BR20" i="24" a="1"/>
  <c r="BQ19" i="24" a="1"/>
  <c r="CG22" i="24" a="1"/>
  <c r="BP18" i="24" a="1"/>
  <c r="CE21" i="24" a="1"/>
  <c r="CF21" i="24" a="1"/>
  <c r="BV22" i="24" a="1"/>
  <c r="CF20" i="24" a="1"/>
  <c r="AE24" i="24" a="1"/>
  <c r="BY22" i="24" a="1"/>
  <c r="BS20" i="24" a="1"/>
  <c r="BR18" i="24" a="1"/>
  <c r="AL24" i="24" a="1"/>
  <c r="BV20" i="24" a="1"/>
  <c r="CG19" i="24" a="1"/>
  <c r="CA22" i="24" a="1"/>
  <c r="CE22" i="24" a="1"/>
  <c r="AQ24" i="24" a="1"/>
  <c r="AJ24" i="24" a="1"/>
  <c r="BT21" i="24" a="1"/>
  <c r="CB20" i="24" a="1"/>
  <c r="BW20" i="24" a="1"/>
  <c r="BZ22" i="24" a="1"/>
  <c r="BP19" i="24" a="1"/>
  <c r="CG20" i="24" a="1"/>
  <c r="AI24" i="24" a="1"/>
  <c r="AO24" i="24" a="1"/>
  <c r="BY18" i="24" a="1"/>
  <c r="BR21" i="24" a="1"/>
  <c r="CG21" i="24" a="1"/>
  <c r="BV21" i="24" a="1"/>
  <c r="CC19" i="24" a="1"/>
  <c r="AF24" i="24" a="1"/>
  <c r="BS21" i="24" a="1"/>
  <c r="BV18" i="24" a="1"/>
  <c r="BX19" i="24" a="1"/>
  <c r="BW22" i="24" a="1"/>
  <c r="BZ19" i="24" a="1"/>
  <c r="BP22" i="24" a="1"/>
  <c r="CA20" i="24" a="1"/>
  <c r="BS18" i="24" a="1"/>
  <c r="CB19" i="24" a="1"/>
  <c r="BT18" i="24" a="1"/>
  <c r="CB22" i="24" a="1"/>
  <c r="BY20" i="24" a="1"/>
  <c r="BP21" i="24" a="1"/>
  <c r="AN24" i="24" a="1"/>
  <c r="BW19" i="24" a="1"/>
  <c r="BU19" i="24" a="1"/>
  <c r="BZ18" i="24" a="1"/>
  <c r="CD20" i="24" a="1"/>
  <c r="BZ21" i="24" a="1"/>
  <c r="CB21" i="24" a="1"/>
  <c r="AK24" i="24" a="1"/>
  <c r="BQ21" i="24" a="1"/>
  <c r="CE20" i="24" a="1"/>
  <c r="Z24" i="24" a="1"/>
  <c r="BQ20" i="24" a="1"/>
  <c r="CD21" i="24" a="1"/>
  <c r="BX20" i="24" a="1"/>
  <c r="BY21" i="24" a="1"/>
  <c r="CE18" i="24" a="1"/>
  <c r="BU20" i="24" a="1"/>
  <c r="CF19" i="24" a="1"/>
  <c r="AM24" i="24" a="1"/>
  <c r="BW21" i="24" a="1"/>
  <c r="CC22" i="24" a="1"/>
  <c r="BT20" i="24" a="1"/>
  <c r="CC18" i="24" a="1"/>
  <c r="BV19" i="24" a="1"/>
  <c r="BR19" i="24" a="1"/>
  <c r="CD22" i="24" a="1"/>
  <c r="CG18" i="24" a="1"/>
  <c r="CB18" i="24" a="1"/>
  <c r="CA18" i="24" a="1"/>
  <c r="BX21" i="24" a="1"/>
  <c r="BP20" i="24" a="1"/>
  <c r="CD19" i="24" a="1"/>
  <c r="BU21" i="24" a="1"/>
  <c r="BQ18" i="24" a="1"/>
  <c r="BU18" i="24" a="1"/>
  <c r="CA19" i="24" a="1"/>
  <c r="CC20" i="24" a="1"/>
  <c r="BX18" i="24" a="1"/>
  <c r="CF22" i="24" a="1"/>
  <c r="BZ20" i="24" a="1"/>
  <c r="CR18" i="24" l="1"/>
  <c r="BV22" i="24"/>
  <c r="BR18" i="24"/>
  <c r="BX19" i="24"/>
  <c r="CF18" i="24"/>
  <c r="BZ21" i="24"/>
  <c r="BQ21" i="24"/>
  <c r="BV21" i="24"/>
  <c r="CE21" i="24"/>
  <c r="BZ18" i="24"/>
  <c r="BW21" i="24"/>
  <c r="BR21" i="24"/>
  <c r="BW18" i="24"/>
  <c r="CG21" i="24"/>
  <c r="BY19" i="24"/>
  <c r="BS21" i="24"/>
  <c r="BP19" i="24"/>
  <c r="CA21" i="24"/>
  <c r="CF21" i="24"/>
  <c r="BT18" i="24"/>
  <c r="BZ19" i="24"/>
  <c r="CC21" i="24"/>
  <c r="BU20" i="24"/>
  <c r="CD18" i="24"/>
  <c r="BS20" i="24"/>
  <c r="CE18" i="24"/>
  <c r="BT21" i="24"/>
  <c r="CC19" i="24"/>
  <c r="BY21" i="24"/>
  <c r="CB19" i="24"/>
  <c r="CC18" i="24"/>
  <c r="CA19" i="24"/>
  <c r="CD19" i="24"/>
  <c r="CG18" i="24"/>
  <c r="BQ18" i="24"/>
  <c r="BX21" i="24"/>
  <c r="CF19" i="24"/>
  <c r="BR19" i="24"/>
  <c r="CE19" i="24"/>
  <c r="CD21" i="24"/>
  <c r="BV18" i="24"/>
  <c r="BS19" i="24"/>
  <c r="BQ22" i="24"/>
  <c r="CE20" i="24"/>
  <c r="CG20" i="24"/>
  <c r="BW20" i="24"/>
  <c r="BS18" i="24"/>
  <c r="CE22" i="24"/>
  <c r="BZ22" i="24"/>
  <c r="CF20" i="24"/>
  <c r="CA20" i="24"/>
  <c r="BP21" i="24"/>
  <c r="CB22" i="24"/>
  <c r="BQ19" i="24"/>
  <c r="BP22" i="24"/>
  <c r="CC20" i="24"/>
  <c r="BV19" i="24"/>
  <c r="BU21" i="24"/>
  <c r="CF22" i="24"/>
  <c r="CB18" i="24"/>
  <c r="BT19" i="24"/>
  <c r="CA18" i="24"/>
  <c r="BU18" i="24"/>
  <c r="BX18" i="24"/>
  <c r="BU19" i="24"/>
  <c r="CD22" i="24"/>
  <c r="CC22" i="24"/>
  <c r="CB20" i="24"/>
  <c r="BZ20" i="24"/>
  <c r="BR20" i="24"/>
  <c r="BX20" i="24"/>
  <c r="BP18" i="24"/>
  <c r="BR22" i="24"/>
  <c r="BU22" i="24"/>
  <c r="BY18" i="24"/>
  <c r="BW22" i="24"/>
  <c r="AF24" i="24"/>
  <c r="AE24" i="24"/>
  <c r="AI24" i="24"/>
  <c r="AK24" i="24"/>
  <c r="AB24" i="24"/>
  <c r="AC24" i="24"/>
  <c r="AL24" i="24"/>
  <c r="AP24" i="24"/>
  <c r="AH24" i="24"/>
  <c r="AQ24" i="24"/>
  <c r="AN24" i="24"/>
  <c r="AA24" i="24"/>
  <c r="AD24" i="24"/>
  <c r="AJ24" i="24"/>
  <c r="AG24" i="24"/>
  <c r="AM24" i="24"/>
  <c r="AO24" i="24"/>
  <c r="Z24" i="24"/>
  <c r="BT20" i="24"/>
  <c r="BQ20" i="24"/>
  <c r="BY20" i="24"/>
  <c r="BW19" i="24"/>
  <c r="BY22" i="24"/>
  <c r="CA22" i="24"/>
  <c r="BS22" i="24"/>
  <c r="BT22" i="24"/>
  <c r="BP20" i="24"/>
  <c r="CG19" i="24"/>
  <c r="BV20" i="24"/>
  <c r="CD20" i="24"/>
  <c r="BX22" i="24"/>
  <c r="CB21" i="24"/>
  <c r="CG22" i="24"/>
  <c r="CH23" i="24"/>
  <c r="AS23" i="24"/>
  <c r="CI23" i="24" s="1"/>
  <c r="W25" i="24"/>
  <c r="AR24" i="24"/>
  <c r="AS24" i="24" s="1"/>
  <c r="BN24" i="24"/>
  <c r="AQ25" i="24" a="1"/>
  <c r="AC25" i="24" a="1"/>
  <c r="AD25" i="24" a="1"/>
  <c r="AE25" i="24" a="1"/>
  <c r="AJ25" i="24" a="1"/>
  <c r="AI25" i="24" a="1"/>
  <c r="AN25" i="24" a="1"/>
  <c r="AH25" i="24" a="1"/>
  <c r="AL25" i="24" a="1"/>
  <c r="AK25" i="24" a="1"/>
  <c r="AM25" i="24" a="1"/>
  <c r="AO25" i="24" a="1"/>
  <c r="AB25" i="24" a="1"/>
  <c r="Z25" i="24" a="1"/>
  <c r="AP25" i="24" a="1"/>
  <c r="AG25" i="24" a="1"/>
  <c r="AF25" i="24" a="1"/>
  <c r="AA25" i="24" a="1"/>
  <c r="AN25" i="24" l="1"/>
  <c r="AK25" i="24"/>
  <c r="AA25" i="24"/>
  <c r="AM25" i="24"/>
  <c r="AJ25" i="24"/>
  <c r="AF25" i="24"/>
  <c r="AG25" i="24"/>
  <c r="AQ25" i="24"/>
  <c r="AP25" i="24"/>
  <c r="AI25" i="24"/>
  <c r="AB25" i="24"/>
  <c r="AL25" i="24"/>
  <c r="AH25" i="24"/>
  <c r="Z25" i="24"/>
  <c r="AE25" i="24"/>
  <c r="AC25" i="24"/>
  <c r="AD25" i="24"/>
  <c r="AO25" i="24"/>
  <c r="CO23" i="24"/>
  <c r="CL18" i="24"/>
  <c r="AR25" i="24"/>
  <c r="AS25" i="24" s="1"/>
  <c r="BN25" i="24"/>
  <c r="W26" i="24"/>
  <c r="AF26" i="24" a="1"/>
  <c r="AK26" i="24" a="1"/>
  <c r="AO26" i="24" a="1"/>
  <c r="AD26" i="24" a="1"/>
  <c r="AJ26" i="24" a="1"/>
  <c r="AI26" i="24" a="1"/>
  <c r="AM26" i="24" a="1"/>
  <c r="AL26" i="24" a="1"/>
  <c r="AH26" i="24" a="1"/>
  <c r="AP26" i="24" a="1"/>
  <c r="AE26" i="24" a="1"/>
  <c r="AB26" i="24" a="1"/>
  <c r="AQ26" i="24" a="1"/>
  <c r="AC26" i="24" a="1"/>
  <c r="Z26" i="24" a="1"/>
  <c r="AA26" i="24" a="1"/>
  <c r="AN26" i="24" a="1"/>
  <c r="AG26" i="24" a="1"/>
  <c r="AY25" i="24" l="1"/>
  <c r="BM25" i="24"/>
  <c r="AW23" i="24"/>
  <c r="AX24" i="24"/>
  <c r="BD23" i="24"/>
  <c r="BB24" i="24"/>
  <c r="BC23" i="24"/>
  <c r="BK24" i="24"/>
  <c r="BI25" i="24"/>
  <c r="BF24" i="24"/>
  <c r="AG26" i="24"/>
  <c r="AO26" i="24"/>
  <c r="AN26" i="24"/>
  <c r="AL26" i="24"/>
  <c r="AJ26" i="24"/>
  <c r="AQ26" i="24"/>
  <c r="AF26" i="24"/>
  <c r="Z26" i="24"/>
  <c r="AH26" i="24"/>
  <c r="AK26" i="24"/>
  <c r="AD26" i="24"/>
  <c r="AA26" i="24"/>
  <c r="AC26" i="24"/>
  <c r="AE26" i="24"/>
  <c r="AB26" i="24"/>
  <c r="AM26" i="24"/>
  <c r="AI26" i="24"/>
  <c r="AP26" i="24"/>
  <c r="BE24" i="24"/>
  <c r="BC25" i="24"/>
  <c r="BF23" i="24"/>
  <c r="BG23" i="24"/>
  <c r="BJ24" i="24"/>
  <c r="AV25" i="24"/>
  <c r="CQ23" i="24"/>
  <c r="BJ23" i="24"/>
  <c r="BI23" i="24"/>
  <c r="BB25" i="24"/>
  <c r="BD24" i="24"/>
  <c r="CM18" i="24"/>
  <c r="BA25" i="24"/>
  <c r="BH23" i="24"/>
  <c r="AX23" i="24"/>
  <c r="BM23" i="24"/>
  <c r="BG24" i="24"/>
  <c r="BL23" i="24"/>
  <c r="BD25" i="24"/>
  <c r="BF25" i="24"/>
  <c r="BH24" i="24"/>
  <c r="BA24" i="24"/>
  <c r="AW24" i="24"/>
  <c r="BH25" i="24"/>
  <c r="BC24" i="24"/>
  <c r="BI24" i="24"/>
  <c r="BM24" i="24"/>
  <c r="W27" i="24"/>
  <c r="BN26" i="24"/>
  <c r="AR26" i="24"/>
  <c r="AY23" i="24"/>
  <c r="BK23" i="24"/>
  <c r="AX25" i="24"/>
  <c r="AW25" i="24"/>
  <c r="BL24" i="24"/>
  <c r="AZ23" i="24"/>
  <c r="BB23" i="24"/>
  <c r="BE23" i="24"/>
  <c r="CP23" i="24"/>
  <c r="AV24" i="24"/>
  <c r="AZ24" i="24"/>
  <c r="BK25" i="24"/>
  <c r="BE25" i="24"/>
  <c r="BG25" i="24"/>
  <c r="AV23" i="24"/>
  <c r="BA23" i="24"/>
  <c r="AY24" i="24"/>
  <c r="AZ25" i="24"/>
  <c r="BL25" i="24"/>
  <c r="BJ25" i="24"/>
  <c r="BV23" i="24" a="1"/>
  <c r="AO27" i="24" a="1"/>
  <c r="BT23" i="24" a="1"/>
  <c r="AP27" i="24" a="1"/>
  <c r="CB24" i="24" a="1"/>
  <c r="AH27" i="24" a="1"/>
  <c r="AA27" i="24" a="1"/>
  <c r="AK27" i="24" a="1"/>
  <c r="AE27" i="24" a="1"/>
  <c r="CA25" i="24" a="1"/>
  <c r="AB27" i="24" a="1"/>
  <c r="BQ23" i="24" a="1"/>
  <c r="AC27" i="24" a="1"/>
  <c r="BT25" i="24" a="1"/>
  <c r="BY24" i="24" a="1"/>
  <c r="CG25" i="24" a="1"/>
  <c r="AF27" i="24" a="1"/>
  <c r="CE24" i="24" a="1"/>
  <c r="AQ27" i="24" a="1"/>
  <c r="AM27" i="24" a="1"/>
  <c r="CA23" i="24" a="1"/>
  <c r="BR24" i="24" a="1"/>
  <c r="BQ25" i="24" a="1"/>
  <c r="BS25" i="24" a="1"/>
  <c r="BY23" i="24" a="1"/>
  <c r="BU23" i="24" a="1"/>
  <c r="CA24" i="24" a="1"/>
  <c r="BW24" i="24" a="1"/>
  <c r="BX23" i="24" a="1"/>
  <c r="AN27" i="24" a="1"/>
  <c r="BP24" i="24" a="1"/>
  <c r="BQ24" i="24" a="1"/>
  <c r="AL27" i="24" a="1"/>
  <c r="BS23" i="24" a="1"/>
  <c r="BP25" i="24" a="1"/>
  <c r="CD23" i="24" a="1"/>
  <c r="CC25" i="24" a="1"/>
  <c r="CC23" i="24" a="1"/>
  <c r="BS24" i="24" a="1"/>
  <c r="CB23" i="24" a="1"/>
  <c r="BT24" i="24" a="1"/>
  <c r="BZ25" i="24" a="1"/>
  <c r="CE23" i="24" a="1"/>
  <c r="BP23" i="24" a="1"/>
  <c r="AD27" i="24" a="1"/>
  <c r="BR25" i="24" a="1"/>
  <c r="BZ24" i="24" a="1"/>
  <c r="BR23" i="24" a="1"/>
  <c r="AG27" i="24" a="1"/>
  <c r="AI27" i="24" a="1"/>
  <c r="Z27" i="24" a="1"/>
  <c r="AJ27" i="24" a="1"/>
  <c r="BU25" i="24" a="1"/>
  <c r="CB25" i="24" a="1"/>
  <c r="BU24" i="24" a="1"/>
  <c r="CD24" i="24" a="1"/>
  <c r="CG23" i="24" a="1"/>
  <c r="CC24" i="24" a="1"/>
  <c r="CF25" i="24" a="1"/>
  <c r="BV25" i="24" a="1"/>
  <c r="CD25" i="24" a="1"/>
  <c r="BX24" i="24" a="1"/>
  <c r="BY25" i="24" a="1"/>
  <c r="BV24" i="24" a="1"/>
  <c r="CE25" i="24" a="1"/>
  <c r="BZ23" i="24" a="1"/>
  <c r="CF24" i="24" a="1"/>
  <c r="BW25" i="24" a="1"/>
  <c r="BX25" i="24" a="1"/>
  <c r="CF23" i="24" a="1"/>
  <c r="CG24" i="24" a="1"/>
  <c r="BW23" i="24" a="1"/>
  <c r="BS25" i="24" l="1"/>
  <c r="CG25" i="24"/>
  <c r="BQ23" i="24"/>
  <c r="BX23" i="24"/>
  <c r="BR24" i="24"/>
  <c r="BZ24" i="24"/>
  <c r="CC25" i="24"/>
  <c r="BV24" i="24"/>
  <c r="CE24" i="24"/>
  <c r="BW23" i="24"/>
  <c r="CF24" i="24"/>
  <c r="CF23" i="24"/>
  <c r="BT24" i="24"/>
  <c r="BW24" i="24"/>
  <c r="CA24" i="24"/>
  <c r="BV25" i="24"/>
  <c r="BW25" i="24"/>
  <c r="CD25" i="24"/>
  <c r="CC24" i="24"/>
  <c r="BT25" i="24"/>
  <c r="CB25" i="24"/>
  <c r="CG23" i="24"/>
  <c r="CC23" i="24"/>
  <c r="BY24" i="24"/>
  <c r="BY25" i="24"/>
  <c r="CE25" i="24"/>
  <c r="CF25" i="24"/>
  <c r="BS23" i="24"/>
  <c r="BQ24" i="24"/>
  <c r="BR23" i="24"/>
  <c r="CD23" i="24"/>
  <c r="CG24" i="24"/>
  <c r="BX24" i="24"/>
  <c r="BR25" i="24"/>
  <c r="BS24" i="24"/>
  <c r="BU24" i="24"/>
  <c r="CB23" i="24"/>
  <c r="CA23" i="24"/>
  <c r="BZ23" i="24"/>
  <c r="CE23" i="24"/>
  <c r="BY23" i="24"/>
  <c r="BP23" i="24"/>
  <c r="BV23" i="24"/>
  <c r="CB24" i="24"/>
  <c r="BU25" i="24"/>
  <c r="BP25" i="24"/>
  <c r="BX25" i="24"/>
  <c r="BQ25" i="24"/>
  <c r="BP24" i="24"/>
  <c r="BU23" i="24"/>
  <c r="CA25" i="24"/>
  <c r="BT23" i="24"/>
  <c r="AD27" i="24"/>
  <c r="AL27" i="24"/>
  <c r="Z27" i="24"/>
  <c r="AB27" i="24"/>
  <c r="AQ27" i="24"/>
  <c r="AK27" i="24"/>
  <c r="AC27" i="24"/>
  <c r="AM27" i="24"/>
  <c r="AP27" i="24"/>
  <c r="AA27" i="24"/>
  <c r="AG27" i="24"/>
  <c r="AO27" i="24"/>
  <c r="AJ27" i="24"/>
  <c r="AH27" i="24"/>
  <c r="AF27" i="24"/>
  <c r="AN27" i="24"/>
  <c r="AE27" i="24"/>
  <c r="AI27" i="24"/>
  <c r="BZ25" i="24"/>
  <c r="CD24" i="24"/>
  <c r="CR23" i="24"/>
  <c r="CH26" i="24"/>
  <c r="AS26" i="24"/>
  <c r="CI26" i="24" s="1"/>
  <c r="W28" i="24"/>
  <c r="BN27" i="24"/>
  <c r="AR27" i="24"/>
  <c r="AS27" i="24" s="1"/>
  <c r="AN28" i="24" a="1"/>
  <c r="AE28" i="24" a="1"/>
  <c r="AD28" i="24" a="1"/>
  <c r="AH28" i="24" a="1"/>
  <c r="AQ28" i="24" a="1"/>
  <c r="AB28" i="24" a="1"/>
  <c r="AL28" i="24" a="1"/>
  <c r="AC28" i="24" a="1"/>
  <c r="AA28" i="24" a="1"/>
  <c r="AI28" i="24" a="1"/>
  <c r="AF28" i="24" a="1"/>
  <c r="AJ28" i="24" a="1"/>
  <c r="Z28" i="24" a="1"/>
  <c r="AO28" i="24" a="1"/>
  <c r="AP28" i="24" a="1"/>
  <c r="AM28" i="24" a="1"/>
  <c r="AG28" i="24" a="1"/>
  <c r="AK28" i="24" a="1"/>
  <c r="CL23" i="24" l="1"/>
  <c r="CM23" i="24" s="1"/>
  <c r="AM28" i="24"/>
  <c r="AC28" i="24"/>
  <c r="AF28" i="24"/>
  <c r="AD28" i="24"/>
  <c r="AG28" i="24"/>
  <c r="AH28" i="24"/>
  <c r="AB28" i="24"/>
  <c r="AN28" i="24"/>
  <c r="AA28" i="24"/>
  <c r="AE28" i="24"/>
  <c r="AL28" i="24"/>
  <c r="Z28" i="24"/>
  <c r="AI28" i="24"/>
  <c r="AP28" i="24"/>
  <c r="AK28" i="24"/>
  <c r="AQ28" i="24"/>
  <c r="AJ28" i="24"/>
  <c r="AO28" i="24"/>
  <c r="W29" i="24"/>
  <c r="BN28" i="24"/>
  <c r="AR28" i="24"/>
  <c r="AS28" i="24" s="1"/>
  <c r="CO26" i="24"/>
  <c r="Z29" i="24" a="1"/>
  <c r="AH29" i="24" a="1"/>
  <c r="AC29" i="24" a="1"/>
  <c r="AF29" i="24" a="1"/>
  <c r="AJ29" i="24" a="1"/>
  <c r="AP29" i="24" a="1"/>
  <c r="AE29" i="24" a="1"/>
  <c r="AQ29" i="24" a="1"/>
  <c r="AM29" i="24" a="1"/>
  <c r="AN29" i="24" a="1"/>
  <c r="AO29" i="24" a="1"/>
  <c r="AI29" i="24" a="1"/>
  <c r="AD29" i="24" a="1"/>
  <c r="AL29" i="24" a="1"/>
  <c r="AG29" i="24" a="1"/>
  <c r="AA29" i="24" a="1"/>
  <c r="AB29" i="24" a="1"/>
  <c r="AK29" i="24" a="1"/>
  <c r="AG29" i="24" l="1"/>
  <c r="AJ29" i="24"/>
  <c r="AA29" i="24"/>
  <c r="AL29" i="24"/>
  <c r="AM29" i="24"/>
  <c r="AC29" i="24"/>
  <c r="AE29" i="24"/>
  <c r="AI29" i="24"/>
  <c r="Z29" i="24"/>
  <c r="AD29" i="24"/>
  <c r="AB29" i="24"/>
  <c r="AP29" i="24"/>
  <c r="AH29" i="24"/>
  <c r="AO29" i="24"/>
  <c r="AQ29" i="24"/>
  <c r="AF29" i="24"/>
  <c r="AK29" i="24"/>
  <c r="AN29" i="24"/>
  <c r="AR29" i="24"/>
  <c r="AS29" i="24" s="1"/>
  <c r="BN29" i="24"/>
  <c r="W30" i="24"/>
  <c r="AL30" i="24" a="1"/>
  <c r="AH30" i="24" a="1"/>
  <c r="AO30" i="24" a="1"/>
  <c r="AE30" i="24" a="1"/>
  <c r="Z30" i="24" a="1"/>
  <c r="AC30" i="24" a="1"/>
  <c r="AJ30" i="24" a="1"/>
  <c r="AD30" i="24" a="1"/>
  <c r="AN30" i="24" a="1"/>
  <c r="AM30" i="24" a="1"/>
  <c r="AK30" i="24" a="1"/>
  <c r="AQ30" i="24" a="1"/>
  <c r="AP30" i="24" a="1"/>
  <c r="AG30" i="24" a="1"/>
  <c r="AB30" i="24" a="1"/>
  <c r="AF30" i="24" a="1"/>
  <c r="AA30" i="24" a="1"/>
  <c r="AI30" i="24" a="1"/>
  <c r="AQ30" i="24" l="1"/>
  <c r="AE30" i="24"/>
  <c r="AA30" i="24"/>
  <c r="AM30" i="24"/>
  <c r="Z30" i="24"/>
  <c r="AP30" i="24"/>
  <c r="AB30" i="24"/>
  <c r="AL30" i="24"/>
  <c r="AG30" i="24"/>
  <c r="AH30" i="24"/>
  <c r="AK30" i="24"/>
  <c r="AO30" i="24"/>
  <c r="AC30" i="24"/>
  <c r="AJ30" i="24"/>
  <c r="AI30" i="24"/>
  <c r="AN30" i="24"/>
  <c r="AD30" i="24"/>
  <c r="AF30" i="24"/>
  <c r="W31" i="24"/>
  <c r="AR30" i="24"/>
  <c r="AS30" i="24" s="1"/>
  <c r="BN30" i="24"/>
  <c r="AK31" i="24" a="1"/>
  <c r="AL31" i="24" a="1"/>
  <c r="AQ31" i="24" a="1"/>
  <c r="AI31" i="24" a="1"/>
  <c r="AE31" i="24" a="1"/>
  <c r="AN31" i="24" a="1"/>
  <c r="AB31" i="24" a="1"/>
  <c r="AP31" i="24" a="1"/>
  <c r="Z31" i="24" a="1"/>
  <c r="AG31" i="24" a="1"/>
  <c r="AF31" i="24" a="1"/>
  <c r="AA31" i="24" a="1"/>
  <c r="AO31" i="24" a="1"/>
  <c r="AM31" i="24" a="1"/>
  <c r="AJ31" i="24" a="1"/>
  <c r="AD31" i="24" a="1"/>
  <c r="AH31" i="24" a="1"/>
  <c r="AC31" i="24" a="1"/>
  <c r="BC29" i="24" l="1"/>
  <c r="BJ27" i="24"/>
  <c r="BL26" i="24"/>
  <c r="BH27" i="24"/>
  <c r="BJ29" i="24"/>
  <c r="AX26" i="24"/>
  <c r="AX30" i="24"/>
  <c r="BE30" i="24"/>
  <c r="BK28" i="24"/>
  <c r="CQ26" i="24"/>
  <c r="BL28" i="24"/>
  <c r="BK29" i="24"/>
  <c r="AV27" i="24"/>
  <c r="BI26" i="24"/>
  <c r="BI27" i="24"/>
  <c r="AV26" i="24"/>
  <c r="AW26" i="24"/>
  <c r="AO31" i="24"/>
  <c r="AB31" i="24"/>
  <c r="AN31" i="24"/>
  <c r="AL31" i="24"/>
  <c r="AC31" i="24"/>
  <c r="AQ31" i="24"/>
  <c r="AF31" i="24"/>
  <c r="AM31" i="24"/>
  <c r="AH31" i="24"/>
  <c r="AI31" i="24"/>
  <c r="Z31" i="24"/>
  <c r="AE31" i="24"/>
  <c r="AP31" i="24"/>
  <c r="AK31" i="24"/>
  <c r="AG31" i="24"/>
  <c r="AA31" i="24"/>
  <c r="AD31" i="24"/>
  <c r="AJ31" i="24"/>
  <c r="BA26" i="24"/>
  <c r="BD29" i="24"/>
  <c r="AY29" i="24"/>
  <c r="AX28" i="24"/>
  <c r="BJ30" i="24"/>
  <c r="BH30" i="24"/>
  <c r="AY27" i="24"/>
  <c r="BH28" i="24"/>
  <c r="BB28" i="24"/>
  <c r="BB26" i="24"/>
  <c r="BD26" i="24"/>
  <c r="BM28" i="24"/>
  <c r="BF30" i="24"/>
  <c r="BL30" i="24"/>
  <c r="BE27" i="24"/>
  <c r="AV28" i="24"/>
  <c r="AY28" i="24"/>
  <c r="CP26" i="24"/>
  <c r="BG27" i="24"/>
  <c r="AZ28" i="24"/>
  <c r="AW27" i="24"/>
  <c r="AY30" i="24"/>
  <c r="AV30" i="24"/>
  <c r="BE28" i="24"/>
  <c r="BI28" i="24"/>
  <c r="BM26" i="24"/>
  <c r="BJ28" i="24"/>
  <c r="AW28" i="24"/>
  <c r="BM27" i="24"/>
  <c r="BB27" i="24"/>
  <c r="BL27" i="24"/>
  <c r="AV29" i="24"/>
  <c r="BA28" i="24"/>
  <c r="BF27" i="24"/>
  <c r="BH29" i="24"/>
  <c r="BJ26" i="24"/>
  <c r="AZ27" i="24"/>
  <c r="BE29" i="24"/>
  <c r="BK30" i="24"/>
  <c r="BI30" i="24"/>
  <c r="BA27" i="24"/>
  <c r="BG29" i="24"/>
  <c r="BF28" i="24"/>
  <c r="AW29" i="24"/>
  <c r="BL29" i="24"/>
  <c r="BC27" i="24"/>
  <c r="AY26" i="24"/>
  <c r="BG28" i="24"/>
  <c r="BG30" i="24"/>
  <c r="AW30" i="24"/>
  <c r="BC26" i="24"/>
  <c r="BF26" i="24"/>
  <c r="BF29" i="24"/>
  <c r="AX29" i="24"/>
  <c r="AX27" i="24"/>
  <c r="AR31" i="24"/>
  <c r="W32" i="24"/>
  <c r="BN31" i="24"/>
  <c r="BE26" i="24"/>
  <c r="BA29" i="24"/>
  <c r="BB30" i="24"/>
  <c r="BD30" i="24"/>
  <c r="BA30" i="24"/>
  <c r="BK26" i="24"/>
  <c r="BD27" i="24"/>
  <c r="BH26" i="24"/>
  <c r="BC28" i="24"/>
  <c r="AZ29" i="24"/>
  <c r="BD28" i="24"/>
  <c r="BK27" i="24"/>
  <c r="BI29" i="24"/>
  <c r="BB29" i="24"/>
  <c r="BM29" i="24"/>
  <c r="AZ30" i="24"/>
  <c r="BC30" i="24"/>
  <c r="BM30" i="24"/>
  <c r="AZ26" i="24"/>
  <c r="BG26" i="24"/>
  <c r="CB27" i="24" a="1"/>
  <c r="CE29" i="24" a="1"/>
  <c r="CB28" i="24" a="1"/>
  <c r="BP28" i="24" a="1"/>
  <c r="CD30" i="24" a="1"/>
  <c r="CG27" i="24" a="1"/>
  <c r="BY28" i="24" a="1"/>
  <c r="AM32" i="24" a="1"/>
  <c r="CF27" i="24" a="1"/>
  <c r="Z32" i="24" a="1"/>
  <c r="CB30" i="24" a="1"/>
  <c r="AD32" i="24" a="1"/>
  <c r="BT30" i="24" a="1"/>
  <c r="CA30" i="24" a="1"/>
  <c r="AI32" i="24" a="1"/>
  <c r="BT27" i="24" a="1"/>
  <c r="AC32" i="24" a="1"/>
  <c r="BY30" i="24" a="1"/>
  <c r="CF26" i="24" a="1"/>
  <c r="CE30" i="24" a="1"/>
  <c r="BR29" i="24" a="1"/>
  <c r="BP30" i="24" a="1"/>
  <c r="BY27" i="24" a="1"/>
  <c r="CF30" i="24" a="1"/>
  <c r="CD29" i="24" a="1"/>
  <c r="BQ26" i="24" a="1"/>
  <c r="BP27" i="24" a="1"/>
  <c r="BX27" i="24" a="1"/>
  <c r="BX26" i="24" a="1"/>
  <c r="AK32" i="24" a="1"/>
  <c r="BU28" i="24" a="1"/>
  <c r="CE28" i="24" a="1"/>
  <c r="CC28" i="24" a="1"/>
  <c r="BU26" i="24" a="1"/>
  <c r="BV28" i="24" a="1"/>
  <c r="AQ32" i="24" a="1"/>
  <c r="BZ29" i="24" a="1"/>
  <c r="CA26" i="24" a="1"/>
  <c r="CE26" i="24" a="1"/>
  <c r="CF28" i="24" a="1"/>
  <c r="AG32" i="24" a="1"/>
  <c r="CC30" i="24" a="1"/>
  <c r="AJ32" i="24" a="1"/>
  <c r="CA29" i="24" a="1"/>
  <c r="CG26" i="24" a="1"/>
  <c r="CE27" i="24" a="1"/>
  <c r="AH32" i="24" a="1"/>
  <c r="BS28" i="24" a="1"/>
  <c r="BP26" i="24" a="1"/>
  <c r="AE32" i="24" a="1"/>
  <c r="BX29" i="24" a="1"/>
  <c r="AO32" i="24" a="1"/>
  <c r="BV27" i="24" a="1"/>
  <c r="BT26" i="24" a="1"/>
  <c r="AP32" i="24" a="1"/>
  <c r="BW27" i="24" a="1"/>
  <c r="AA32" i="24" a="1"/>
  <c r="BV30" i="24" a="1"/>
  <c r="BY29" i="24" a="1"/>
  <c r="BS29" i="24" a="1"/>
  <c r="BS26" i="24" a="1"/>
  <c r="BS27" i="24" a="1"/>
  <c r="CF29" i="24" a="1"/>
  <c r="BU30" i="24" a="1"/>
  <c r="BU27" i="24" a="1"/>
  <c r="BQ27" i="24" a="1"/>
  <c r="BV26" i="24" a="1"/>
  <c r="AB32" i="24" a="1"/>
  <c r="BX30" i="24" a="1"/>
  <c r="BW29" i="24" a="1"/>
  <c r="BW30" i="24" a="1"/>
  <c r="AN32" i="24" a="1"/>
  <c r="CA28" i="24" a="1"/>
  <c r="BZ27" i="24" a="1"/>
  <c r="BX28" i="24" a="1"/>
  <c r="AF32" i="24" a="1"/>
  <c r="CD27" i="24" a="1"/>
  <c r="BQ30" i="24" a="1"/>
  <c r="BR27" i="24" a="1"/>
  <c r="BP29" i="24" a="1"/>
  <c r="CB26" i="24" a="1"/>
  <c r="BS30" i="24" a="1"/>
  <c r="AL32" i="24" a="1"/>
  <c r="BZ30" i="24" a="1"/>
  <c r="BV29" i="24" a="1"/>
  <c r="CG29" i="24" a="1"/>
  <c r="BR28" i="24" a="1"/>
  <c r="CC29" i="24" a="1"/>
  <c r="CA27" i="24" a="1"/>
  <c r="BZ28" i="24" a="1"/>
  <c r="BW28" i="24" a="1"/>
  <c r="CC27" i="24" a="1"/>
  <c r="BQ29" i="24" a="1"/>
  <c r="BR26" i="24" a="1"/>
  <c r="BW26" i="24" a="1"/>
  <c r="BR30" i="24" a="1"/>
  <c r="CD26" i="24" a="1"/>
  <c r="BT29" i="24" a="1"/>
  <c r="CC26" i="24" a="1"/>
  <c r="BY26" i="24" a="1"/>
  <c r="CG28" i="24" a="1"/>
  <c r="BZ26" i="24" a="1"/>
  <c r="CB29" i="24" a="1"/>
  <c r="BQ28" i="24" a="1"/>
  <c r="BU29" i="24" a="1"/>
  <c r="CD28" i="24" a="1"/>
  <c r="BT28" i="24" a="1"/>
  <c r="CG30" i="24" a="1"/>
  <c r="BW29" i="24" l="1"/>
  <c r="CD27" i="24"/>
  <c r="CF26" i="24"/>
  <c r="CB27" i="24"/>
  <c r="CR26" i="24"/>
  <c r="BR26" i="24"/>
  <c r="CD29" i="24"/>
  <c r="CC26" i="24"/>
  <c r="CE29" i="24"/>
  <c r="BP27" i="24"/>
  <c r="CF28" i="24"/>
  <c r="BQ26" i="24"/>
  <c r="CE28" i="24"/>
  <c r="BP26" i="24"/>
  <c r="BY30" i="24"/>
  <c r="CC27" i="24"/>
  <c r="BR30" i="24"/>
  <c r="BT26" i="24"/>
  <c r="BX28" i="24"/>
  <c r="BV30" i="24"/>
  <c r="BZ29" i="24"/>
  <c r="CF29" i="24"/>
  <c r="BY29" i="24"/>
  <c r="BV27" i="24"/>
  <c r="BS30" i="24"/>
  <c r="CF30" i="24"/>
  <c r="CB30" i="24"/>
  <c r="CG30" i="24"/>
  <c r="BQ27" i="24"/>
  <c r="BW28" i="24"/>
  <c r="BY26" i="24"/>
  <c r="BW26" i="24"/>
  <c r="BZ28" i="24"/>
  <c r="CD26" i="24"/>
  <c r="BQ28" i="24"/>
  <c r="BT28" i="24"/>
  <c r="CG28" i="24"/>
  <c r="BR28" i="24"/>
  <c r="BT27" i="24"/>
  <c r="BW30" i="24"/>
  <c r="CB26" i="24"/>
  <c r="BQ30" i="24"/>
  <c r="CA29" i="24"/>
  <c r="CB29" i="24"/>
  <c r="CD28" i="24"/>
  <c r="CA27" i="24"/>
  <c r="BX26" i="24"/>
  <c r="BS29" i="24"/>
  <c r="BQ29" i="24"/>
  <c r="CG29" i="24"/>
  <c r="CA30" i="24"/>
  <c r="BU27" i="24"/>
  <c r="BZ27" i="24"/>
  <c r="CG26" i="24"/>
  <c r="BV26" i="24"/>
  <c r="BX29" i="24"/>
  <c r="BT29" i="24"/>
  <c r="CG27" i="24"/>
  <c r="BT30" i="24"/>
  <c r="BV29" i="24"/>
  <c r="CE26" i="24"/>
  <c r="CA28" i="24"/>
  <c r="BU28" i="24"/>
  <c r="CC28" i="24"/>
  <c r="BS28" i="24"/>
  <c r="BV28" i="24"/>
  <c r="BU26" i="24"/>
  <c r="BU29" i="24"/>
  <c r="BZ30" i="24"/>
  <c r="BX27" i="24"/>
  <c r="AG32" i="24"/>
  <c r="AK32" i="24"/>
  <c r="AE32" i="24"/>
  <c r="AD32" i="24"/>
  <c r="AL32" i="24"/>
  <c r="AC32" i="24"/>
  <c r="AB32" i="24"/>
  <c r="AF32" i="24"/>
  <c r="AH32" i="24"/>
  <c r="AQ32" i="24"/>
  <c r="AI32" i="24"/>
  <c r="AM32" i="24"/>
  <c r="AA32" i="24"/>
  <c r="AP32" i="24"/>
  <c r="AN32" i="24"/>
  <c r="AO32" i="24"/>
  <c r="Z32" i="24"/>
  <c r="AJ32" i="24"/>
  <c r="CC29" i="24"/>
  <c r="BU30" i="24"/>
  <c r="BR27" i="24"/>
  <c r="BS26" i="24"/>
  <c r="CC30" i="24"/>
  <c r="BP29" i="24"/>
  <c r="BY28" i="24"/>
  <c r="BP28" i="24"/>
  <c r="CB28" i="24"/>
  <c r="BZ26" i="24"/>
  <c r="CD30" i="24"/>
  <c r="CA26" i="24"/>
  <c r="CE27" i="24"/>
  <c r="BX30" i="24"/>
  <c r="BR29" i="24"/>
  <c r="BW27" i="24"/>
  <c r="CE30" i="24"/>
  <c r="CF27" i="24"/>
  <c r="BP30" i="24"/>
  <c r="BY27" i="24"/>
  <c r="BS27" i="24"/>
  <c r="CH31" i="24"/>
  <c r="AS31" i="24"/>
  <c r="CI31" i="24" s="1"/>
  <c r="W33" i="24"/>
  <c r="BN32" i="24"/>
  <c r="AR32" i="24"/>
  <c r="AS32" i="24" s="1"/>
  <c r="AI33" i="24" a="1"/>
  <c r="AE33" i="24" a="1"/>
  <c r="AB33" i="24" a="1"/>
  <c r="AJ33" i="24" a="1"/>
  <c r="AQ33" i="24" a="1"/>
  <c r="AK33" i="24" a="1"/>
  <c r="AN33" i="24" a="1"/>
  <c r="AG33" i="24" a="1"/>
  <c r="AC33" i="24" a="1"/>
  <c r="AF33" i="24" a="1"/>
  <c r="AD33" i="24" a="1"/>
  <c r="AL33" i="24" a="1"/>
  <c r="Z33" i="24" a="1"/>
  <c r="AA33" i="24" a="1"/>
  <c r="AO33" i="24" a="1"/>
  <c r="AM33" i="24" a="1"/>
  <c r="AH33" i="24" a="1"/>
  <c r="AP33" i="24" a="1"/>
  <c r="CL26" i="24" l="1"/>
  <c r="CM26" i="24" s="1"/>
  <c r="AD33" i="24"/>
  <c r="Z33" i="24"/>
  <c r="AN33" i="24"/>
  <c r="AE33" i="24"/>
  <c r="AO33" i="24"/>
  <c r="AP33" i="24"/>
  <c r="AK33" i="24"/>
  <c r="AA33" i="24"/>
  <c r="AJ33" i="24"/>
  <c r="AF33" i="24"/>
  <c r="AQ33" i="24"/>
  <c r="AG33" i="24"/>
  <c r="AB33" i="24"/>
  <c r="AM33" i="24"/>
  <c r="AC33" i="24"/>
  <c r="AH33" i="24"/>
  <c r="AI33" i="24"/>
  <c r="AL33" i="24"/>
  <c r="W34" i="24"/>
  <c r="AR33" i="24"/>
  <c r="AS33" i="24" s="1"/>
  <c r="BN33" i="24"/>
  <c r="CO31" i="24"/>
  <c r="AD34" i="24" a="1"/>
  <c r="AJ34" i="24" a="1"/>
  <c r="AO34" i="24" a="1"/>
  <c r="AL34" i="24" a="1"/>
  <c r="AE34" i="24" a="1"/>
  <c r="AH34" i="24" a="1"/>
  <c r="AF34" i="24" a="1"/>
  <c r="AN34" i="24" a="1"/>
  <c r="AA34" i="24" a="1"/>
  <c r="AK34" i="24" a="1"/>
  <c r="AI34" i="24" a="1"/>
  <c r="AC34" i="24" a="1"/>
  <c r="AQ34" i="24" a="1"/>
  <c r="AM34" i="24" a="1"/>
  <c r="AP34" i="24" a="1"/>
  <c r="Z34" i="24" a="1"/>
  <c r="AG34" i="24" a="1"/>
  <c r="AB34" i="24" a="1"/>
  <c r="BE31" i="24" l="1"/>
  <c r="AZ32" i="24"/>
  <c r="BK32" i="24"/>
  <c r="BI32" i="24"/>
  <c r="AX32" i="24"/>
  <c r="AV31" i="24"/>
  <c r="BF32" i="24"/>
  <c r="BG32" i="24"/>
  <c r="CP31" i="24"/>
  <c r="BI31" i="24"/>
  <c r="BD32" i="24"/>
  <c r="BM32" i="24"/>
  <c r="BE32" i="24"/>
  <c r="AY32" i="24"/>
  <c r="BC32" i="24"/>
  <c r="BH32" i="24"/>
  <c r="BL31" i="24"/>
  <c r="BG31" i="24"/>
  <c r="BH31" i="24"/>
  <c r="AZ31" i="24"/>
  <c r="BJ31" i="24"/>
  <c r="BK31" i="24"/>
  <c r="BA31" i="24"/>
  <c r="AV32" i="24"/>
  <c r="AW32" i="24"/>
  <c r="BJ32" i="24"/>
  <c r="AB34" i="24"/>
  <c r="AN34" i="24"/>
  <c r="AA34" i="24"/>
  <c r="AF34" i="24"/>
  <c r="AK34" i="24"/>
  <c r="AD34" i="24"/>
  <c r="AE34" i="24"/>
  <c r="AJ34" i="24"/>
  <c r="AL34" i="24"/>
  <c r="AG34" i="24"/>
  <c r="AH34" i="24"/>
  <c r="AP34" i="24"/>
  <c r="AC34" i="24"/>
  <c r="AI34" i="24"/>
  <c r="Z34" i="24"/>
  <c r="AQ34" i="24"/>
  <c r="AM34" i="24"/>
  <c r="AO34" i="24"/>
  <c r="BD33" i="24"/>
  <c r="AW33" i="24"/>
  <c r="AY33" i="24"/>
  <c r="BG33" i="24"/>
  <c r="BI33" i="24"/>
  <c r="BL33" i="24"/>
  <c r="AR34" i="24"/>
  <c r="W35" i="24"/>
  <c r="BN34" i="24"/>
  <c r="BA32" i="24"/>
  <c r="AX33" i="24"/>
  <c r="BK33" i="24"/>
  <c r="BF31" i="24"/>
  <c r="BC33" i="24"/>
  <c r="BA33" i="24"/>
  <c r="BM33" i="24"/>
  <c r="BJ33" i="24"/>
  <c r="BL32" i="24"/>
  <c r="BB32" i="24"/>
  <c r="BH33" i="24"/>
  <c r="BB33" i="24"/>
  <c r="AV33" i="24"/>
  <c r="BM31" i="24"/>
  <c r="AW31" i="24"/>
  <c r="AX31" i="24"/>
  <c r="CQ31" i="24"/>
  <c r="AY31" i="24"/>
  <c r="BC31" i="24"/>
  <c r="BB31" i="24"/>
  <c r="BD31" i="24"/>
  <c r="BE33" i="24"/>
  <c r="BF33" i="24"/>
  <c r="AZ33" i="24"/>
  <c r="AC35" i="24" a="1"/>
  <c r="CF33" i="24" a="1"/>
  <c r="CB33" i="24" a="1"/>
  <c r="CG33" i="24" a="1"/>
  <c r="BR32" i="24" a="1"/>
  <c r="CA33" i="24" a="1"/>
  <c r="AL35" i="24" a="1"/>
  <c r="AQ35" i="24" a="1"/>
  <c r="BV31" i="24" a="1"/>
  <c r="CF31" i="24" a="1"/>
  <c r="BZ31" i="24" a="1"/>
  <c r="AO35" i="24" a="1"/>
  <c r="BZ33" i="24" a="1"/>
  <c r="AA35" i="24" a="1"/>
  <c r="CB31" i="24" a="1"/>
  <c r="BQ31" i="24" a="1"/>
  <c r="CA32" i="24" a="1"/>
  <c r="AP35" i="24" a="1"/>
  <c r="CE32" i="24" a="1"/>
  <c r="BW31" i="24" a="1"/>
  <c r="CC32" i="24" a="1"/>
  <c r="AH35" i="24" a="1"/>
  <c r="AI35" i="24" a="1"/>
  <c r="BP33" i="24" a="1"/>
  <c r="AF35" i="24" a="1"/>
  <c r="BY33" i="24" a="1"/>
  <c r="BX32" i="24" a="1"/>
  <c r="BY31" i="24" a="1"/>
  <c r="BT31" i="24" a="1"/>
  <c r="BV33" i="24" a="1"/>
  <c r="BX33" i="24" a="1"/>
  <c r="CB32" i="24" a="1"/>
  <c r="CC31" i="24" a="1"/>
  <c r="AB35" i="24" a="1"/>
  <c r="AM35" i="24" a="1"/>
  <c r="CG32" i="24" a="1"/>
  <c r="BU33" i="24" a="1"/>
  <c r="Z35" i="24" a="1"/>
  <c r="AE35" i="24" a="1"/>
  <c r="BY32" i="24" a="1"/>
  <c r="BR31" i="24" a="1"/>
  <c r="CD31" i="24" a="1"/>
  <c r="AD35" i="24" a="1"/>
  <c r="BP32" i="24" a="1"/>
  <c r="CA31" i="24" a="1"/>
  <c r="CF32" i="24" a="1"/>
  <c r="BT33" i="24" a="1"/>
  <c r="AG35" i="24" a="1"/>
  <c r="BT32" i="24" a="1"/>
  <c r="BX31" i="24" a="1"/>
  <c r="AK35" i="24" a="1"/>
  <c r="CG31" i="24" a="1"/>
  <c r="CC33" i="24" a="1"/>
  <c r="CE33" i="24" a="1"/>
  <c r="AN35" i="24" a="1"/>
  <c r="BS32" i="24" a="1"/>
  <c r="AJ35" i="24" a="1"/>
  <c r="CD32" i="24" a="1"/>
  <c r="BQ32" i="24" a="1"/>
  <c r="BW33" i="24" a="1"/>
  <c r="CD33" i="24" a="1"/>
  <c r="BQ33" i="24" a="1"/>
  <c r="BP31" i="24" a="1"/>
  <c r="BW32" i="24" a="1"/>
  <c r="BS33" i="24" a="1"/>
  <c r="BS31" i="24" a="1"/>
  <c r="CE31" i="24" a="1"/>
  <c r="BZ32" i="24" a="1"/>
  <c r="BR33" i="24" a="1"/>
  <c r="BU32" i="24" a="1"/>
  <c r="BV32" i="24" a="1"/>
  <c r="BU31" i="24" a="1"/>
  <c r="BY31" i="24" l="1"/>
  <c r="CR31" i="24"/>
  <c r="BT32" i="24"/>
  <c r="CE32" i="24"/>
  <c r="CC32" i="24"/>
  <c r="BR32" i="24"/>
  <c r="CC31" i="24"/>
  <c r="CA32" i="24"/>
  <c r="BZ32" i="24"/>
  <c r="BP31" i="24"/>
  <c r="CD32" i="24"/>
  <c r="CA31" i="24"/>
  <c r="BP32" i="24"/>
  <c r="CB32" i="24"/>
  <c r="CF31" i="24"/>
  <c r="BU31" i="24"/>
  <c r="BW32" i="24"/>
  <c r="BQ32" i="24"/>
  <c r="CE31" i="24"/>
  <c r="BS32" i="24"/>
  <c r="CD31" i="24"/>
  <c r="BY32" i="24"/>
  <c r="BT31" i="24"/>
  <c r="CG32" i="24"/>
  <c r="CB31" i="24"/>
  <c r="BX32" i="24"/>
  <c r="BV31" i="24"/>
  <c r="CB33" i="24"/>
  <c r="CE33" i="24"/>
  <c r="CA33" i="24"/>
  <c r="CC33" i="24"/>
  <c r="BV32" i="24"/>
  <c r="BS33" i="24"/>
  <c r="BS31" i="24"/>
  <c r="BU32" i="24"/>
  <c r="BQ33" i="24"/>
  <c r="BZ31" i="24"/>
  <c r="BR33" i="24"/>
  <c r="BR31" i="24"/>
  <c r="CD33" i="24"/>
  <c r="BX33" i="24"/>
  <c r="BW31" i="24"/>
  <c r="BT33" i="24"/>
  <c r="BQ31" i="24"/>
  <c r="CG33" i="24"/>
  <c r="AD35" i="24"/>
  <c r="AP35" i="24"/>
  <c r="AM35" i="24"/>
  <c r="AI35" i="24"/>
  <c r="AQ35" i="24"/>
  <c r="AJ35" i="24"/>
  <c r="AB35" i="24"/>
  <c r="AG35" i="24"/>
  <c r="AF35" i="24"/>
  <c r="AC35" i="24"/>
  <c r="Z35" i="24"/>
  <c r="AA35" i="24"/>
  <c r="AH35" i="24"/>
  <c r="AK35" i="24"/>
  <c r="AE35" i="24"/>
  <c r="AN35" i="24"/>
  <c r="AO35" i="24"/>
  <c r="AL35" i="24"/>
  <c r="BV33" i="24"/>
  <c r="CF32" i="24"/>
  <c r="BY33" i="24"/>
  <c r="CG31" i="24"/>
  <c r="BU33" i="24"/>
  <c r="BZ33" i="24"/>
  <c r="BX31" i="24"/>
  <c r="BP33" i="24"/>
  <c r="BW33" i="24"/>
  <c r="CF33" i="24"/>
  <c r="W36" i="24"/>
  <c r="AR35" i="24"/>
  <c r="AS35" i="24" s="1"/>
  <c r="BN35" i="24"/>
  <c r="AS34" i="24"/>
  <c r="CI34" i="24" s="1"/>
  <c r="CH34" i="24"/>
  <c r="AA36" i="24" a="1"/>
  <c r="AF36" i="24" a="1"/>
  <c r="Z36" i="24" a="1"/>
  <c r="AB36" i="24" a="1"/>
  <c r="AM36" i="24" a="1"/>
  <c r="AH36" i="24" a="1"/>
  <c r="AE36" i="24" a="1"/>
  <c r="AJ36" i="24" a="1"/>
  <c r="AL36" i="24" a="1"/>
  <c r="AP36" i="24" a="1"/>
  <c r="AI36" i="24" a="1"/>
  <c r="AC36" i="24" a="1"/>
  <c r="AN36" i="24" a="1"/>
  <c r="AG36" i="24" a="1"/>
  <c r="AK36" i="24" a="1"/>
  <c r="AD36" i="24" a="1"/>
  <c r="AO36" i="24" a="1"/>
  <c r="AQ36" i="24" a="1"/>
  <c r="CL31" i="24" l="1"/>
  <c r="CM31" i="24" s="1"/>
  <c r="AH36" i="24"/>
  <c r="AE36" i="24"/>
  <c r="AK36" i="24"/>
  <c r="AA36" i="24"/>
  <c r="AI36" i="24"/>
  <c r="Z36" i="24"/>
  <c r="AM36" i="24"/>
  <c r="AJ36" i="24"/>
  <c r="AP36" i="24"/>
  <c r="AC36" i="24"/>
  <c r="AF36" i="24"/>
  <c r="AB36" i="24"/>
  <c r="AL36" i="24"/>
  <c r="AN36" i="24"/>
  <c r="AG36" i="24"/>
  <c r="AO36" i="24"/>
  <c r="AD36" i="24"/>
  <c r="AQ36" i="24"/>
  <c r="CO34" i="24"/>
  <c r="W37" i="24"/>
  <c r="AR36" i="24"/>
  <c r="AS36" i="24" s="1"/>
  <c r="BN36" i="24"/>
  <c r="AP37" i="24" a="1"/>
  <c r="AK37" i="24" a="1"/>
  <c r="AH37" i="24" a="1"/>
  <c r="AF37" i="24" a="1"/>
  <c r="AC37" i="24" a="1"/>
  <c r="AM37" i="24" a="1"/>
  <c r="AD37" i="24" a="1"/>
  <c r="AG37" i="24" a="1"/>
  <c r="AQ37" i="24" a="1"/>
  <c r="AO37" i="24" a="1"/>
  <c r="AB37" i="24" a="1"/>
  <c r="AN37" i="24" a="1"/>
  <c r="AA37" i="24" a="1"/>
  <c r="Z37" i="24" a="1"/>
  <c r="AJ37" i="24" a="1"/>
  <c r="AE37" i="24" a="1"/>
  <c r="AI37" i="24" a="1"/>
  <c r="AL37" i="24" a="1"/>
  <c r="BC36" i="24" l="1"/>
  <c r="AV35" i="24"/>
  <c r="AW35" i="24"/>
  <c r="BD34" i="24"/>
  <c r="BI34" i="24"/>
  <c r="BK34" i="24"/>
  <c r="BG35" i="24"/>
  <c r="AX35" i="24"/>
  <c r="BL34" i="24"/>
  <c r="BB35" i="24"/>
  <c r="AY34" i="24"/>
  <c r="AX34" i="24"/>
  <c r="BB34" i="24"/>
  <c r="BH35" i="24"/>
  <c r="CQ34" i="24"/>
  <c r="AW34" i="24"/>
  <c r="BD35" i="24"/>
  <c r="CP34" i="24"/>
  <c r="BF35" i="24"/>
  <c r="BK35" i="24"/>
  <c r="AB37" i="24"/>
  <c r="AD37" i="24"/>
  <c r="AC37" i="24"/>
  <c r="AG37" i="24"/>
  <c r="AH37" i="24"/>
  <c r="AO37" i="24"/>
  <c r="AE37" i="24"/>
  <c r="AM37" i="24"/>
  <c r="AL37" i="24"/>
  <c r="AI37" i="24"/>
  <c r="AK37" i="24"/>
  <c r="AF37" i="24"/>
  <c r="AJ37" i="24"/>
  <c r="AN37" i="24"/>
  <c r="AP37" i="24"/>
  <c r="AA37" i="24"/>
  <c r="AQ37" i="24"/>
  <c r="Z37" i="24"/>
  <c r="BK36" i="24"/>
  <c r="BF36" i="24"/>
  <c r="BI36" i="24"/>
  <c r="BI35" i="24"/>
  <c r="BJ36" i="24"/>
  <c r="AV36" i="24"/>
  <c r="BC34" i="24"/>
  <c r="BA34" i="24"/>
  <c r="BE34" i="24"/>
  <c r="BG34" i="24"/>
  <c r="BM34" i="24"/>
  <c r="BF34" i="24"/>
  <c r="BJ34" i="24"/>
  <c r="AZ35" i="24"/>
  <c r="BE35" i="24"/>
  <c r="BH36" i="24"/>
  <c r="BE36" i="24"/>
  <c r="BM35" i="24"/>
  <c r="AX36" i="24"/>
  <c r="AW36" i="24"/>
  <c r="AV34" i="24"/>
  <c r="BB36" i="24"/>
  <c r="BG36" i="24"/>
  <c r="W38" i="24"/>
  <c r="AR37" i="24"/>
  <c r="BN37" i="24"/>
  <c r="BA35" i="24"/>
  <c r="BC35" i="24"/>
  <c r="BL35" i="24"/>
  <c r="BM36" i="24"/>
  <c r="AY36" i="24"/>
  <c r="BA36" i="24"/>
  <c r="AZ34" i="24"/>
  <c r="BH34" i="24"/>
  <c r="BJ35" i="24"/>
  <c r="AY35" i="24"/>
  <c r="AZ36" i="24"/>
  <c r="BL36" i="24"/>
  <c r="BD36" i="24"/>
  <c r="AM38" i="24" a="1"/>
  <c r="Z38" i="24" a="1"/>
  <c r="BT35" i="24" a="1"/>
  <c r="AP38" i="24" a="1"/>
  <c r="AI38" i="24" a="1"/>
  <c r="AD38" i="24" a="1"/>
  <c r="AF38" i="24" a="1"/>
  <c r="AA38" i="24" a="1"/>
  <c r="BV35" i="24" a="1"/>
  <c r="BP36" i="24" a="1"/>
  <c r="AK38" i="24" a="1"/>
  <c r="CF36" i="24" a="1"/>
  <c r="CF35" i="24" a="1"/>
  <c r="AO38" i="24" a="1"/>
  <c r="CG34" i="24" a="1"/>
  <c r="BU36" i="24" a="1"/>
  <c r="BQ36" i="24" a="1"/>
  <c r="AE38" i="24" a="1"/>
  <c r="CD36" i="24" a="1"/>
  <c r="BS36" i="24" a="1"/>
  <c r="BP35" i="24" a="1"/>
  <c r="AL38" i="24" a="1"/>
  <c r="BS34" i="24" a="1"/>
  <c r="CC36" i="24" a="1"/>
  <c r="AG38" i="24" a="1"/>
  <c r="AN38" i="24" a="1"/>
  <c r="CF34" i="24" a="1"/>
  <c r="BW34" i="24" a="1"/>
  <c r="BY35" i="24" a="1"/>
  <c r="AH38" i="24" a="1"/>
  <c r="BU35" i="24" a="1"/>
  <c r="BV34" i="24" a="1"/>
  <c r="BV36" i="24" a="1"/>
  <c r="CD34" i="24" a="1"/>
  <c r="BX36" i="24" a="1"/>
  <c r="AQ38" i="24" a="1"/>
  <c r="BZ35" i="24" a="1"/>
  <c r="CC35" i="24" a="1"/>
  <c r="BZ34" i="24" a="1"/>
  <c r="CE36" i="24" a="1"/>
  <c r="BW35" i="24" a="1"/>
  <c r="BQ35" i="24" a="1"/>
  <c r="BX35" i="24" a="1"/>
  <c r="CE35" i="24" a="1"/>
  <c r="BP34" i="24" a="1"/>
  <c r="CC34" i="24" a="1"/>
  <c r="AJ38" i="24" a="1"/>
  <c r="BT36" i="24" a="1"/>
  <c r="AC38" i="24" a="1"/>
  <c r="CA36" i="24" a="1"/>
  <c r="BS35" i="24" a="1"/>
  <c r="CD35" i="24" a="1"/>
  <c r="BR36" i="24" a="1"/>
  <c r="BR34" i="24" a="1"/>
  <c r="BX34" i="24" a="1"/>
  <c r="BW36" i="24" a="1"/>
  <c r="BU34" i="24" a="1"/>
  <c r="BR35" i="24" a="1"/>
  <c r="AB38" i="24" a="1"/>
  <c r="CG36" i="24" a="1"/>
  <c r="CB35" i="24" a="1"/>
  <c r="BY34" i="24" a="1"/>
  <c r="BT34" i="24" a="1"/>
  <c r="CG35" i="24" a="1"/>
  <c r="CE34" i="24" a="1"/>
  <c r="CA35" i="24" a="1"/>
  <c r="BY36" i="24" a="1"/>
  <c r="CA34" i="24" a="1"/>
  <c r="CB36" i="24" a="1"/>
  <c r="BZ36" i="24" a="1"/>
  <c r="CB34" i="24" a="1"/>
  <c r="BQ34" i="24" a="1"/>
  <c r="BW36" i="24" l="1"/>
  <c r="BP35" i="24"/>
  <c r="CF34" i="24"/>
  <c r="BR35" i="24"/>
  <c r="CA35" i="24"/>
  <c r="CE34" i="24"/>
  <c r="BV35" i="24"/>
  <c r="CC34" i="24"/>
  <c r="BX34" i="24"/>
  <c r="BQ35" i="24"/>
  <c r="CR34" i="24"/>
  <c r="BX35" i="24"/>
  <c r="BQ34" i="24"/>
  <c r="CB35" i="24"/>
  <c r="BV34" i="24"/>
  <c r="CE35" i="24"/>
  <c r="BR34" i="24"/>
  <c r="BZ35" i="24"/>
  <c r="BS34" i="24"/>
  <c r="BS35" i="24"/>
  <c r="BZ34" i="24"/>
  <c r="CC35" i="24"/>
  <c r="BR36" i="24"/>
  <c r="CG34" i="24"/>
  <c r="CC36" i="24"/>
  <c r="CB34" i="24"/>
  <c r="CG35" i="24"/>
  <c r="CA34" i="24"/>
  <c r="BZ36" i="24"/>
  <c r="BT34" i="24"/>
  <c r="BY36" i="24"/>
  <c r="BY34" i="24"/>
  <c r="CE36" i="24"/>
  <c r="BU35" i="24"/>
  <c r="BU36" i="24"/>
  <c r="AB38" i="24"/>
  <c r="AM38" i="24"/>
  <c r="AG38" i="24"/>
  <c r="AD38" i="24"/>
  <c r="AJ38" i="24"/>
  <c r="AL38" i="24"/>
  <c r="AI38" i="24"/>
  <c r="AQ38" i="24"/>
  <c r="AC38" i="24"/>
  <c r="AO38" i="24"/>
  <c r="AA38" i="24"/>
  <c r="AP38" i="24"/>
  <c r="AE38" i="24"/>
  <c r="AF38" i="24"/>
  <c r="AH38" i="24"/>
  <c r="AN38" i="24"/>
  <c r="Z38" i="24"/>
  <c r="AK38" i="24"/>
  <c r="CB36" i="24"/>
  <c r="BU34" i="24"/>
  <c r="BQ36" i="24"/>
  <c r="BX36" i="24"/>
  <c r="CA36" i="24"/>
  <c r="BY35" i="24"/>
  <c r="BW34" i="24"/>
  <c r="CD35" i="24"/>
  <c r="CF36" i="24"/>
  <c r="CG36" i="24"/>
  <c r="BV36" i="24"/>
  <c r="BT35" i="24"/>
  <c r="BP36" i="24"/>
  <c r="BW35" i="24"/>
  <c r="BS36" i="24"/>
  <c r="BT36" i="24"/>
  <c r="CF35" i="24"/>
  <c r="BP34" i="24"/>
  <c r="CD34" i="24"/>
  <c r="CD36" i="24"/>
  <c r="CH37" i="24"/>
  <c r="AS37" i="24"/>
  <c r="CI37" i="24" s="1"/>
  <c r="W39" i="24"/>
  <c r="AR38" i="24"/>
  <c r="AS38" i="24" s="1"/>
  <c r="BN38" i="24"/>
  <c r="AE39" i="24" a="1"/>
  <c r="AB39" i="24" a="1"/>
  <c r="AJ39" i="24" a="1"/>
  <c r="AP39" i="24" a="1"/>
  <c r="AO39" i="24" a="1"/>
  <c r="AK39" i="24" a="1"/>
  <c r="AC39" i="24" a="1"/>
  <c r="AQ39" i="24" a="1"/>
  <c r="AD39" i="24" a="1"/>
  <c r="AN39" i="24" a="1"/>
  <c r="AL39" i="24" a="1"/>
  <c r="AF39" i="24" a="1"/>
  <c r="AG39" i="24" a="1"/>
  <c r="AA39" i="24" a="1"/>
  <c r="AM39" i="24" a="1"/>
  <c r="AH39" i="24" a="1"/>
  <c r="Z39" i="24" a="1"/>
  <c r="AI39" i="24" a="1"/>
  <c r="AB39" i="24" l="1"/>
  <c r="AA39" i="24"/>
  <c r="AQ39" i="24"/>
  <c r="AC39" i="24"/>
  <c r="AL39" i="24"/>
  <c r="AM39" i="24"/>
  <c r="AG39" i="24"/>
  <c r="AE39" i="24"/>
  <c r="AI39" i="24"/>
  <c r="AP39" i="24"/>
  <c r="AK39" i="24"/>
  <c r="AO39" i="24"/>
  <c r="AJ39" i="24"/>
  <c r="AF39" i="24"/>
  <c r="AH39" i="24"/>
  <c r="AN39" i="24"/>
  <c r="Z39" i="24"/>
  <c r="AD39" i="24"/>
  <c r="W40" i="24"/>
  <c r="BN39" i="24"/>
  <c r="AR39" i="24"/>
  <c r="AS39" i="24" s="1"/>
  <c r="CL34" i="24"/>
  <c r="CM34" i="24" s="1"/>
  <c r="CO37" i="24"/>
  <c r="AF40" i="24" a="1"/>
  <c r="AB40" i="24" a="1"/>
  <c r="AH40" i="24" a="1"/>
  <c r="AM40" i="24" a="1"/>
  <c r="AI40" i="24" a="1"/>
  <c r="AG40" i="24" a="1"/>
  <c r="AN40" i="24" a="1"/>
  <c r="AQ40" i="24" a="1"/>
  <c r="AC40" i="24" a="1"/>
  <c r="AP40" i="24" a="1"/>
  <c r="AA40" i="24" a="1"/>
  <c r="AJ40" i="24" a="1"/>
  <c r="AD40" i="24" a="1"/>
  <c r="AE40" i="24" a="1"/>
  <c r="AO40" i="24" a="1"/>
  <c r="AL40" i="24" a="1"/>
  <c r="Z40" i="24" a="1"/>
  <c r="AK40" i="24" a="1"/>
  <c r="BM37" i="24" l="1"/>
  <c r="BJ39" i="24"/>
  <c r="AZ37" i="24"/>
  <c r="BD39" i="24"/>
  <c r="BL38" i="24"/>
  <c r="CP37" i="24"/>
  <c r="BK37" i="24"/>
  <c r="BK38" i="24"/>
  <c r="BH38" i="24"/>
  <c r="BI38" i="24"/>
  <c r="BB38" i="24"/>
  <c r="BG38" i="24"/>
  <c r="AM40" i="24"/>
  <c r="AL40" i="24"/>
  <c r="AQ40" i="24"/>
  <c r="AA40" i="24"/>
  <c r="AE40" i="24"/>
  <c r="AC40" i="24"/>
  <c r="AK40" i="24"/>
  <c r="AJ40" i="24"/>
  <c r="AB40" i="24"/>
  <c r="AI40" i="24"/>
  <c r="AD40" i="24"/>
  <c r="AO40" i="24"/>
  <c r="AP40" i="24"/>
  <c r="Z40" i="24"/>
  <c r="AF40" i="24"/>
  <c r="AG40" i="24"/>
  <c r="AN40" i="24"/>
  <c r="AH40" i="24"/>
  <c r="BA39" i="24"/>
  <c r="BC39" i="24"/>
  <c r="AX37" i="24"/>
  <c r="BE38" i="24"/>
  <c r="BB39" i="24"/>
  <c r="BI39" i="24"/>
  <c r="BH37" i="24"/>
  <c r="BD38" i="24"/>
  <c r="BF39" i="24"/>
  <c r="BH39" i="24"/>
  <c r="BC38" i="24"/>
  <c r="BM38" i="24"/>
  <c r="BK39" i="24"/>
  <c r="AY39" i="24"/>
  <c r="AX38" i="24"/>
  <c r="AW38" i="24"/>
  <c r="AR40" i="24"/>
  <c r="W41" i="24"/>
  <c r="BN40" i="24"/>
  <c r="BJ38" i="24"/>
  <c r="BG39" i="24"/>
  <c r="BM39" i="24"/>
  <c r="AY38" i="24"/>
  <c r="BL37" i="24"/>
  <c r="BF38" i="24"/>
  <c r="AZ39" i="24"/>
  <c r="BL39" i="24"/>
  <c r="AW39" i="24"/>
  <c r="BF37" i="24"/>
  <c r="BD37" i="24"/>
  <c r="AV38" i="24"/>
  <c r="AZ38" i="24"/>
  <c r="BA38" i="24"/>
  <c r="AV39" i="24"/>
  <c r="BB37" i="24"/>
  <c r="BA37" i="24"/>
  <c r="BJ37" i="24"/>
  <c r="BC37" i="24"/>
  <c r="BG37" i="24"/>
  <c r="AW37" i="24"/>
  <c r="BI37" i="24"/>
  <c r="AY37" i="24"/>
  <c r="AV37" i="24"/>
  <c r="CQ37" i="24"/>
  <c r="BE37" i="24"/>
  <c r="BE39" i="24"/>
  <c r="AX39" i="24"/>
  <c r="AB41" i="24" a="1"/>
  <c r="BU37" i="24" a="1"/>
  <c r="BR37" i="24" a="1"/>
  <c r="BT37" i="24" a="1"/>
  <c r="CB39" i="24" a="1"/>
  <c r="CA38" i="24" a="1"/>
  <c r="AD41" i="24" a="1"/>
  <c r="BV37" i="24" a="1"/>
  <c r="AM41" i="24" a="1"/>
  <c r="AO41" i="24" a="1"/>
  <c r="BR39" i="24" a="1"/>
  <c r="CA39" i="24" a="1"/>
  <c r="AG41" i="24" a="1"/>
  <c r="BV39" i="24" a="1"/>
  <c r="BP37" i="24" a="1"/>
  <c r="BT39" i="24" a="1"/>
  <c r="BP39" i="24" a="1"/>
  <c r="CA37" i="24" a="1"/>
  <c r="CE37" i="24" a="1"/>
  <c r="BS39" i="24" a="1"/>
  <c r="BZ37" i="24" a="1"/>
  <c r="BW39" i="24" a="1"/>
  <c r="BS38" i="24" a="1"/>
  <c r="AE41" i="24" a="1"/>
  <c r="AP41" i="24" a="1"/>
  <c r="Z41" i="24" a="1"/>
  <c r="CD38" i="24" a="1"/>
  <c r="BX39" i="24" a="1"/>
  <c r="CD37" i="24" a="1"/>
  <c r="CG39" i="24" a="1"/>
  <c r="BQ39" i="24" a="1"/>
  <c r="AC41" i="24" a="1"/>
  <c r="AA41" i="24" a="1"/>
  <c r="CE39" i="24" a="1"/>
  <c r="CB37" i="24" a="1"/>
  <c r="BP38" i="24" a="1"/>
  <c r="AQ41" i="24" a="1"/>
  <c r="CC38" i="24" a="1"/>
  <c r="BW37" i="24" a="1"/>
  <c r="CG38" i="24" a="1"/>
  <c r="CC39" i="24" a="1"/>
  <c r="AH41" i="24" a="1"/>
  <c r="CB38" i="24" a="1"/>
  <c r="BY38" i="24" a="1"/>
  <c r="AK41" i="24" a="1"/>
  <c r="BX37" i="24" a="1"/>
  <c r="BS37" i="24" a="1"/>
  <c r="CD39" i="24" a="1"/>
  <c r="CG37" i="24" a="1"/>
  <c r="BV38" i="24" a="1"/>
  <c r="BW38" i="24" a="1"/>
  <c r="AL41" i="24" a="1"/>
  <c r="BR38" i="24" a="1"/>
  <c r="AJ41" i="24" a="1"/>
  <c r="CF38" i="24" a="1"/>
  <c r="CE38" i="24" a="1"/>
  <c r="AF41" i="24" a="1"/>
  <c r="CF39" i="24" a="1"/>
  <c r="AN41" i="24" a="1"/>
  <c r="AI41" i="24" a="1"/>
  <c r="BY37" i="24" a="1"/>
  <c r="BQ38" i="24" a="1"/>
  <c r="BQ37" i="24" a="1"/>
  <c r="BZ39" i="24" a="1"/>
  <c r="BY39" i="24" a="1"/>
  <c r="BT38" i="24" a="1"/>
  <c r="BU39" i="24" a="1"/>
  <c r="BZ38" i="24" a="1"/>
  <c r="BX38" i="24" a="1"/>
  <c r="BU38" i="24" a="1"/>
  <c r="CF37" i="24" a="1"/>
  <c r="CC37" i="24" a="1"/>
  <c r="CG37" i="24" l="1"/>
  <c r="CD39" i="24"/>
  <c r="CR37" i="24"/>
  <c r="BT37" i="24"/>
  <c r="BX39" i="24"/>
  <c r="CE38" i="24"/>
  <c r="CE37" i="24"/>
  <c r="CF38" i="24"/>
  <c r="CA38" i="24"/>
  <c r="BV38" i="24"/>
  <c r="CC38" i="24"/>
  <c r="CB38" i="24"/>
  <c r="BV37" i="24"/>
  <c r="CF39" i="24"/>
  <c r="BW38" i="24"/>
  <c r="BR37" i="24"/>
  <c r="BS37" i="24"/>
  <c r="BP39" i="24"/>
  <c r="BT39" i="24"/>
  <c r="AH41" i="24"/>
  <c r="Z41" i="24"/>
  <c r="AM41" i="24"/>
  <c r="AQ41" i="24"/>
  <c r="AB41" i="24"/>
  <c r="AA41" i="24"/>
  <c r="AI41" i="24"/>
  <c r="AK41" i="24"/>
  <c r="AG41" i="24"/>
  <c r="AN41" i="24"/>
  <c r="AP41" i="24"/>
  <c r="AF41" i="24"/>
  <c r="AC41" i="24"/>
  <c r="AD41" i="24"/>
  <c r="AL41" i="24"/>
  <c r="AJ41" i="24"/>
  <c r="AE41" i="24"/>
  <c r="AO41" i="24"/>
  <c r="CB39" i="24"/>
  <c r="BW39" i="24"/>
  <c r="CC37" i="24"/>
  <c r="BU38" i="24"/>
  <c r="BZ38" i="24"/>
  <c r="BZ39" i="24"/>
  <c r="BU39" i="24"/>
  <c r="BP37" i="24"/>
  <c r="BQ37" i="24"/>
  <c r="BT38" i="24"/>
  <c r="CF37" i="24"/>
  <c r="BQ38" i="24"/>
  <c r="BX38" i="24"/>
  <c r="BR39" i="24"/>
  <c r="CA37" i="24"/>
  <c r="BP38" i="24"/>
  <c r="BS38" i="24"/>
  <c r="BR38" i="24"/>
  <c r="CB37" i="24"/>
  <c r="BY39" i="24"/>
  <c r="BW37" i="24"/>
  <c r="BX37" i="24"/>
  <c r="CG39" i="24"/>
  <c r="BS39" i="24"/>
  <c r="CC39" i="24"/>
  <c r="BY37" i="24"/>
  <c r="CD37" i="24"/>
  <c r="BZ37" i="24"/>
  <c r="CA39" i="24"/>
  <c r="CE39" i="24"/>
  <c r="BV39" i="24"/>
  <c r="BU37" i="24"/>
  <c r="BQ39" i="24"/>
  <c r="CD38" i="24"/>
  <c r="CG38" i="24"/>
  <c r="BY38" i="24"/>
  <c r="W42" i="24"/>
  <c r="BN41" i="24"/>
  <c r="AR41" i="24"/>
  <c r="AS41" i="24" s="1"/>
  <c r="CH40" i="24"/>
  <c r="AS40" i="24"/>
  <c r="CI40" i="24" s="1"/>
  <c r="AO42" i="24" a="1"/>
  <c r="AB42" i="24" a="1"/>
  <c r="Z42" i="24" a="1"/>
  <c r="AP42" i="24" a="1"/>
  <c r="AF42" i="24" a="1"/>
  <c r="AK42" i="24" a="1"/>
  <c r="AM42" i="24" a="1"/>
  <c r="AJ42" i="24" a="1"/>
  <c r="AD42" i="24" a="1"/>
  <c r="AQ42" i="24" a="1"/>
  <c r="AG42" i="24" a="1"/>
  <c r="AL42" i="24" a="1"/>
  <c r="AH42" i="24" a="1"/>
  <c r="AI42" i="24" a="1"/>
  <c r="AE42" i="24" a="1"/>
  <c r="AN42" i="24" a="1"/>
  <c r="AC42" i="24" a="1"/>
  <c r="AA42" i="24" a="1"/>
  <c r="AQ42" i="24" l="1"/>
  <c r="AJ42" i="24"/>
  <c r="AF42" i="24"/>
  <c r="AI42" i="24"/>
  <c r="AH42" i="24"/>
  <c r="AB42" i="24"/>
  <c r="AL42" i="24"/>
  <c r="AD42" i="24"/>
  <c r="AK42" i="24"/>
  <c r="AO42" i="24"/>
  <c r="AG42" i="24"/>
  <c r="AM42" i="24"/>
  <c r="AE42" i="24"/>
  <c r="AC42" i="24"/>
  <c r="AN42" i="24"/>
  <c r="AA42" i="24"/>
  <c r="AP42" i="24"/>
  <c r="Z42" i="24"/>
  <c r="W43" i="24"/>
  <c r="AR42" i="24"/>
  <c r="AS42" i="24" s="1"/>
  <c r="BN42" i="24"/>
  <c r="CO40" i="24"/>
  <c r="CL37" i="24"/>
  <c r="CM37" i="24" s="1"/>
  <c r="AH43" i="24" a="1"/>
  <c r="AP43" i="24" a="1"/>
  <c r="AF43" i="24" a="1"/>
  <c r="AQ43" i="24" a="1"/>
  <c r="AM43" i="24" a="1"/>
  <c r="AA43" i="24" a="1"/>
  <c r="Z43" i="24" a="1"/>
  <c r="AE43" i="24" a="1"/>
  <c r="AL43" i="24" a="1"/>
  <c r="AK43" i="24" a="1"/>
  <c r="AC43" i="24" a="1"/>
  <c r="AG43" i="24" a="1"/>
  <c r="AJ43" i="24" a="1"/>
  <c r="AD43" i="24" a="1"/>
  <c r="AB43" i="24" a="1"/>
  <c r="AO43" i="24" a="1"/>
  <c r="AN43" i="24" a="1"/>
  <c r="AI43" i="24" a="1"/>
  <c r="BJ41" i="24" l="1"/>
  <c r="BJ42" i="24"/>
  <c r="AY41" i="24"/>
  <c r="BF41" i="24"/>
  <c r="BH40" i="24"/>
  <c r="BE41" i="24"/>
  <c r="BJ40" i="24"/>
  <c r="AY40" i="24"/>
  <c r="AV40" i="24"/>
  <c r="AX40" i="24"/>
  <c r="AW40" i="24"/>
  <c r="BK40" i="24"/>
  <c r="AW42" i="24"/>
  <c r="AY42" i="24"/>
  <c r="AV41" i="24"/>
  <c r="AZ40" i="24"/>
  <c r="BC40" i="24"/>
  <c r="BG40" i="24"/>
  <c r="BF40" i="24"/>
  <c r="BI41" i="24"/>
  <c r="CP40" i="24"/>
  <c r="BK41" i="24"/>
  <c r="BL41" i="24"/>
  <c r="BD40" i="24"/>
  <c r="BA40" i="24"/>
  <c r="AX41" i="24"/>
  <c r="AJ43" i="24"/>
  <c r="AP43" i="24"/>
  <c r="AD43" i="24"/>
  <c r="AE43" i="24"/>
  <c r="AQ43" i="24"/>
  <c r="AM43" i="24"/>
  <c r="AI43" i="24"/>
  <c r="AG43" i="24"/>
  <c r="AK43" i="24"/>
  <c r="AC43" i="24"/>
  <c r="AN43" i="24"/>
  <c r="AL43" i="24"/>
  <c r="AF43" i="24"/>
  <c r="AH43" i="24"/>
  <c r="AO43" i="24"/>
  <c r="AB43" i="24"/>
  <c r="AA43" i="24"/>
  <c r="Z43" i="24"/>
  <c r="AZ42" i="24"/>
  <c r="BH42" i="24"/>
  <c r="AX42" i="24"/>
  <c r="BD41" i="24"/>
  <c r="BI40" i="24"/>
  <c r="BA42" i="24"/>
  <c r="BD42" i="24"/>
  <c r="BM41" i="24"/>
  <c r="BH41" i="24"/>
  <c r="W44" i="24"/>
  <c r="AR43" i="24"/>
  <c r="BN43" i="24"/>
  <c r="BI42" i="24"/>
  <c r="BE42" i="24"/>
  <c r="BB41" i="24"/>
  <c r="BC41" i="24"/>
  <c r="BG41" i="24"/>
  <c r="BC42" i="24"/>
  <c r="BB42" i="24"/>
  <c r="CQ40" i="24"/>
  <c r="AW41" i="24"/>
  <c r="AV42" i="24"/>
  <c r="BE40" i="24"/>
  <c r="BK42" i="24"/>
  <c r="BF42" i="24"/>
  <c r="BL40" i="24"/>
  <c r="BA41" i="24"/>
  <c r="BB40" i="24"/>
  <c r="BM40" i="24"/>
  <c r="AZ41" i="24"/>
  <c r="BL42" i="24"/>
  <c r="BG42" i="24"/>
  <c r="BM42" i="24"/>
  <c r="AB44" i="24" a="1"/>
  <c r="AK44" i="24" a="1"/>
  <c r="BX40" i="24" a="1"/>
  <c r="BQ40" i="24" a="1"/>
  <c r="BV41" i="24" a="1"/>
  <c r="BY40" i="24" a="1"/>
  <c r="AQ44" i="24" a="1"/>
  <c r="BP40" i="24" a="1"/>
  <c r="AA44" i="24" a="1"/>
  <c r="AD44" i="24" a="1"/>
  <c r="BR40" i="24" a="1"/>
  <c r="CA40" i="24" a="1"/>
  <c r="AL44" i="24" a="1"/>
  <c r="CD42" i="24" a="1"/>
  <c r="AG44" i="24" a="1"/>
  <c r="CD40" i="24" a="1"/>
  <c r="BX41" i="24" a="1"/>
  <c r="AI44" i="24" a="1"/>
  <c r="CE40" i="24" a="1"/>
  <c r="BX42" i="24" a="1"/>
  <c r="AC44" i="24" a="1"/>
  <c r="BT40" i="24" a="1"/>
  <c r="CG41" i="24" a="1"/>
  <c r="BZ42" i="24" a="1"/>
  <c r="BT41" i="24" a="1"/>
  <c r="CF40" i="24" a="1"/>
  <c r="BQ42" i="24" a="1"/>
  <c r="AO44" i="24" a="1"/>
  <c r="CE42" i="24" a="1"/>
  <c r="Z44" i="24" a="1"/>
  <c r="CF42" i="24" a="1"/>
  <c r="AJ44" i="24" a="1"/>
  <c r="AH44" i="24" a="1"/>
  <c r="CC41" i="24" a="1"/>
  <c r="BS40" i="24" a="1"/>
  <c r="BP42" i="24" a="1"/>
  <c r="CA41" i="24" a="1"/>
  <c r="BZ40" i="24" a="1"/>
  <c r="AM44" i="24" a="1"/>
  <c r="BT42" i="24" a="1"/>
  <c r="CB40" i="24" a="1"/>
  <c r="BV40" i="24" a="1"/>
  <c r="BR41" i="24" a="1"/>
  <c r="BZ41" i="24" a="1"/>
  <c r="BY42" i="24" a="1"/>
  <c r="AE44" i="24" a="1"/>
  <c r="BR42" i="24" a="1"/>
  <c r="BW41" i="24" a="1"/>
  <c r="AN44" i="24" a="1"/>
  <c r="BY41" i="24" a="1"/>
  <c r="AF44" i="24" a="1"/>
  <c r="BS41" i="24" a="1"/>
  <c r="BU42" i="24" a="1"/>
  <c r="AP44" i="24" a="1"/>
  <c r="CB41" i="24" a="1"/>
  <c r="CA42" i="24" a="1"/>
  <c r="CG42" i="24" a="1"/>
  <c r="CD41" i="24" a="1"/>
  <c r="BW40" i="24" a="1"/>
  <c r="BU40" i="24" a="1"/>
  <c r="CC40" i="24" a="1"/>
  <c r="CC42" i="24" a="1"/>
  <c r="BQ41" i="24" a="1"/>
  <c r="CG40" i="24" a="1"/>
  <c r="CF41" i="24" a="1"/>
  <c r="CE41" i="24" a="1"/>
  <c r="BP41" i="24" a="1"/>
  <c r="BS42" i="24" a="1"/>
  <c r="BU41" i="24" a="1"/>
  <c r="CB42" i="24" a="1"/>
  <c r="BW42" i="24" a="1"/>
  <c r="BV42" i="24" a="1"/>
  <c r="CD41" i="24" l="1"/>
  <c r="BS41" i="24"/>
  <c r="CD42" i="24"/>
  <c r="BZ41" i="24"/>
  <c r="BY41" i="24"/>
  <c r="CB40" i="24"/>
  <c r="CD40" i="24"/>
  <c r="CR40" i="24"/>
  <c r="BQ40" i="24"/>
  <c r="BR40" i="24"/>
  <c r="BP40" i="24"/>
  <c r="CE40" i="24"/>
  <c r="BS40" i="24"/>
  <c r="CC41" i="24"/>
  <c r="BR41" i="24"/>
  <c r="CA40" i="24"/>
  <c r="BU40" i="24"/>
  <c r="BW40" i="24"/>
  <c r="BX40" i="24"/>
  <c r="BT40" i="24"/>
  <c r="CF41" i="24"/>
  <c r="BP41" i="24"/>
  <c r="BZ40" i="24"/>
  <c r="CE41" i="24"/>
  <c r="BS42" i="24"/>
  <c r="BQ42" i="24"/>
  <c r="BQ41" i="24"/>
  <c r="CC40" i="24"/>
  <c r="BX41" i="24"/>
  <c r="CC42" i="24"/>
  <c r="BV42" i="24"/>
  <c r="BR42" i="24"/>
  <c r="CF40" i="24"/>
  <c r="BW42" i="24"/>
  <c r="AE44" i="24"/>
  <c r="AL44" i="24"/>
  <c r="AJ44" i="24"/>
  <c r="AF44" i="24"/>
  <c r="AB44" i="24"/>
  <c r="AN44" i="24"/>
  <c r="AK44" i="24"/>
  <c r="AG44" i="24"/>
  <c r="AH44" i="24"/>
  <c r="AO44" i="24"/>
  <c r="AA44" i="24"/>
  <c r="AQ44" i="24"/>
  <c r="AP44" i="24"/>
  <c r="AM44" i="24"/>
  <c r="AD44" i="24"/>
  <c r="Z44" i="24"/>
  <c r="AC44" i="24"/>
  <c r="AI44" i="24"/>
  <c r="CB42" i="24"/>
  <c r="BU41" i="24"/>
  <c r="CA41" i="24"/>
  <c r="CB41" i="24"/>
  <c r="BT42" i="24"/>
  <c r="CG42" i="24"/>
  <c r="CE42" i="24"/>
  <c r="BW41" i="24"/>
  <c r="CG41" i="24"/>
  <c r="BV40" i="24"/>
  <c r="CA42" i="24"/>
  <c r="BY40" i="24"/>
  <c r="BV41" i="24"/>
  <c r="BX42" i="24"/>
  <c r="CG40" i="24"/>
  <c r="BZ42" i="24"/>
  <c r="CF42" i="24"/>
  <c r="BT41" i="24"/>
  <c r="BP42" i="24"/>
  <c r="BY42" i="24"/>
  <c r="BU42" i="24"/>
  <c r="AS43" i="24"/>
  <c r="CI43" i="24" s="1"/>
  <c r="CH43" i="24"/>
  <c r="AR44" i="24"/>
  <c r="AS44" i="24" s="1"/>
  <c r="W45" i="24"/>
  <c r="BN44" i="24"/>
  <c r="AB45" i="24" a="1"/>
  <c r="AQ45" i="24" a="1"/>
  <c r="AD45" i="24" a="1"/>
  <c r="AG45" i="24" a="1"/>
  <c r="AJ45" i="24" a="1"/>
  <c r="AE45" i="24" a="1"/>
  <c r="AO45" i="24" a="1"/>
  <c r="AK45" i="24" a="1"/>
  <c r="AP45" i="24" a="1"/>
  <c r="AH45" i="24" a="1"/>
  <c r="AC45" i="24" a="1"/>
  <c r="AI45" i="24" a="1"/>
  <c r="AF45" i="24" a="1"/>
  <c r="Z45" i="24" a="1"/>
  <c r="AM45" i="24" a="1"/>
  <c r="AN45" i="24" a="1"/>
  <c r="AA45" i="24" a="1"/>
  <c r="AL45" i="24" a="1"/>
  <c r="CL40" i="24" l="1"/>
  <c r="CM40" i="24" s="1"/>
  <c r="AF45" i="24"/>
  <c r="AP45" i="24"/>
  <c r="AL45" i="24"/>
  <c r="AK45" i="24"/>
  <c r="AJ45" i="24"/>
  <c r="AQ45" i="24"/>
  <c r="AG45" i="24"/>
  <c r="AB45" i="24"/>
  <c r="AD45" i="24"/>
  <c r="Z45" i="24"/>
  <c r="AN45" i="24"/>
  <c r="AM45" i="24"/>
  <c r="AH45" i="24"/>
  <c r="AA45" i="24"/>
  <c r="AO45" i="24"/>
  <c r="AI45" i="24"/>
  <c r="AC45" i="24"/>
  <c r="AE45" i="24"/>
  <c r="CO43" i="24"/>
  <c r="BN45" i="24"/>
  <c r="AR45" i="24"/>
  <c r="AS45" i="24" s="1"/>
  <c r="BH44" i="24" l="1"/>
  <c r="AZ44" i="24"/>
  <c r="BA43" i="24"/>
  <c r="BL43" i="24"/>
  <c r="BD44" i="24"/>
  <c r="AW44" i="24"/>
  <c r="AY44" i="24"/>
  <c r="BE43" i="24"/>
  <c r="BA44" i="24"/>
  <c r="BD43" i="24"/>
  <c r="AW43" i="24"/>
  <c r="BI44" i="24"/>
  <c r="BM43" i="24"/>
  <c r="AY43" i="24"/>
  <c r="BB44" i="24"/>
  <c r="CQ43" i="24"/>
  <c r="AV43" i="24"/>
  <c r="CP43" i="24"/>
  <c r="BI43" i="24"/>
  <c r="BM44" i="24"/>
  <c r="BE45" i="24"/>
  <c r="AX45" i="24"/>
  <c r="BK45" i="24"/>
  <c r="BC45" i="24"/>
  <c r="BJ44" i="24"/>
  <c r="AW45" i="24"/>
  <c r="BM45" i="24"/>
  <c r="BG44" i="24"/>
  <c r="BD45" i="24"/>
  <c r="BF45" i="24"/>
  <c r="BC44" i="24"/>
  <c r="BI45" i="24"/>
  <c r="BG45" i="24"/>
  <c r="BH43" i="24"/>
  <c r="BG43" i="24"/>
  <c r="BJ45" i="24"/>
  <c r="BH45" i="24"/>
  <c r="AZ43" i="24"/>
  <c r="BK44" i="24"/>
  <c r="AV44" i="24"/>
  <c r="AX44" i="24"/>
  <c r="BA45" i="24"/>
  <c r="AV45" i="24"/>
  <c r="BB43" i="24"/>
  <c r="BF43" i="24"/>
  <c r="BK43" i="24"/>
  <c r="AX43" i="24"/>
  <c r="BJ43" i="24"/>
  <c r="BL45" i="24"/>
  <c r="BC43" i="24"/>
  <c r="BE44" i="24"/>
  <c r="BF44" i="24"/>
  <c r="BL44" i="24"/>
  <c r="AY45" i="24"/>
  <c r="AZ45" i="24"/>
  <c r="BB45" i="24"/>
  <c r="CB44" i="24" a="1"/>
  <c r="BX43" i="24" a="1"/>
  <c r="CC43" i="24" a="1"/>
  <c r="BX44" i="24" a="1"/>
  <c r="CC44" i="24" a="1"/>
  <c r="BZ43" i="24" a="1"/>
  <c r="CA44" i="24" a="1"/>
  <c r="BT44" i="24" a="1"/>
  <c r="CA43" i="24" a="1"/>
  <c r="CB43" i="24" a="1"/>
  <c r="BQ45" i="24" a="1"/>
  <c r="BY44" i="24" a="1"/>
  <c r="CF44" i="24" a="1"/>
  <c r="BU44" i="24" a="1"/>
  <c r="BU43" i="24" a="1"/>
  <c r="BS43" i="24" a="1"/>
  <c r="BW43" i="24" a="1"/>
  <c r="BS44" i="24" a="1"/>
  <c r="CG44" i="24" a="1"/>
  <c r="CD45" i="24" a="1"/>
  <c r="BX45" i="24" a="1"/>
  <c r="BW45" i="24" a="1"/>
  <c r="BR44" i="24" a="1"/>
  <c r="BQ44" i="24" a="1"/>
  <c r="BU45" i="24" a="1"/>
  <c r="BZ44" i="24" a="1"/>
  <c r="BY45" i="24" a="1"/>
  <c r="CF43" i="24" a="1"/>
  <c r="BQ43" i="24" a="1"/>
  <c r="CD44" i="24" a="1"/>
  <c r="BP45" i="24" a="1"/>
  <c r="CA45" i="24" a="1"/>
  <c r="CG45" i="24" a="1"/>
  <c r="BY43" i="24" a="1"/>
  <c r="BV45" i="24" a="1"/>
  <c r="CC45" i="24" a="1"/>
  <c r="BS45" i="24" a="1"/>
  <c r="BV43" i="24" a="1"/>
  <c r="BP44" i="24" a="1"/>
  <c r="CG43" i="24" a="1"/>
  <c r="BP43" i="24" a="1"/>
  <c r="CF45" i="24" a="1"/>
  <c r="BW44" i="24" a="1"/>
  <c r="CB45" i="24" a="1"/>
  <c r="BZ45" i="24" a="1"/>
  <c r="CE45" i="24" a="1"/>
  <c r="BR43" i="24" a="1"/>
  <c r="CD43" i="24" a="1"/>
  <c r="BR45" i="24" a="1"/>
  <c r="CE43" i="24" a="1"/>
  <c r="CE44" i="24" a="1"/>
  <c r="BT45" i="24" a="1"/>
  <c r="BT43" i="24" a="1"/>
  <c r="BV44" i="24" a="1"/>
  <c r="BT44" i="24" l="1"/>
  <c r="CB44" i="24"/>
  <c r="BU43" i="24"/>
  <c r="BX44" i="24"/>
  <c r="CF43" i="24"/>
  <c r="BU44" i="24"/>
  <c r="BY43" i="24"/>
  <c r="BS44" i="24"/>
  <c r="BQ44" i="24"/>
  <c r="CR43" i="24"/>
  <c r="BV44" i="24"/>
  <c r="BS43" i="24"/>
  <c r="CG43" i="24"/>
  <c r="CG44" i="24"/>
  <c r="CC44" i="24"/>
  <c r="BP43" i="24"/>
  <c r="CC43" i="24"/>
  <c r="BQ43" i="24"/>
  <c r="BX43" i="24"/>
  <c r="BU45" i="24"/>
  <c r="CB43" i="24"/>
  <c r="BQ45" i="24"/>
  <c r="BR44" i="24"/>
  <c r="CA45" i="24"/>
  <c r="CD44" i="24"/>
  <c r="BV45" i="24"/>
  <c r="BP44" i="24"/>
  <c r="CC45" i="24"/>
  <c r="BW45" i="24"/>
  <c r="BR43" i="24"/>
  <c r="CE44" i="24"/>
  <c r="BW44" i="24"/>
  <c r="CE45" i="24"/>
  <c r="BT45" i="24"/>
  <c r="BZ45" i="24"/>
  <c r="BR45" i="24"/>
  <c r="BW43" i="24"/>
  <c r="CE43" i="24"/>
  <c r="BZ43" i="24"/>
  <c r="CB45" i="24"/>
  <c r="BX45" i="24"/>
  <c r="BY45" i="24"/>
  <c r="CD43" i="24"/>
  <c r="BT43" i="24"/>
  <c r="BZ44" i="24"/>
  <c r="BV43" i="24"/>
  <c r="CD45" i="24"/>
  <c r="CA44" i="24"/>
  <c r="CF45" i="24"/>
  <c r="BS45" i="24"/>
  <c r="CF44" i="24"/>
  <c r="BY44" i="24"/>
  <c r="BP45" i="24"/>
  <c r="CA43" i="24"/>
  <c r="CG45" i="24"/>
  <c r="BS46" i="24" l="1"/>
  <c r="BU46" i="24"/>
  <c r="BR46" i="24"/>
  <c r="CC46" i="24"/>
  <c r="BV46" i="24"/>
  <c r="BX46" i="24"/>
  <c r="BT46" i="24"/>
  <c r="BZ46" i="24"/>
  <c r="CE46" i="24"/>
  <c r="BY46" i="24"/>
  <c r="CB46" i="24"/>
  <c r="CG46" i="24"/>
  <c r="BQ46" i="24"/>
  <c r="CL43" i="24"/>
  <c r="CM43" i="24" s="1"/>
  <c r="CF46" i="24"/>
  <c r="CA46" i="24"/>
  <c r="CD46" i="24"/>
  <c r="BP46" i="24"/>
  <c r="BW46" i="24"/>
  <c r="D12" i="25" l="1"/>
  <c r="F12" i="25" s="1"/>
  <c r="D6" i="25"/>
  <c r="F6" i="25" s="1"/>
  <c r="D10" i="25"/>
  <c r="F10" i="25" s="1"/>
  <c r="D3" i="25"/>
  <c r="F3" i="25" s="1"/>
  <c r="D8" i="25"/>
  <c r="F8" i="25" s="1"/>
  <c r="D19" i="25"/>
  <c r="F19" i="25" s="1"/>
  <c r="D15" i="25"/>
  <c r="F15" i="25" s="1"/>
  <c r="D18" i="25"/>
  <c r="F18" i="25" s="1"/>
  <c r="D9" i="25"/>
  <c r="F9" i="25" s="1"/>
  <c r="D14" i="25"/>
  <c r="F14" i="25" s="1"/>
  <c r="D4" i="25"/>
  <c r="F4" i="25" s="1"/>
  <c r="D13" i="25"/>
  <c r="F13" i="25" s="1"/>
  <c r="D2" i="25"/>
  <c r="F2" i="25" s="1"/>
  <c r="D11" i="25"/>
  <c r="F11" i="25" s="1"/>
  <c r="D7" i="25"/>
  <c r="F7" i="25" s="1"/>
  <c r="D16" i="25"/>
  <c r="F16" i="25" s="1"/>
  <c r="D17" i="25"/>
  <c r="F17" i="25" s="1"/>
  <c r="D5" i="25"/>
  <c r="F5" i="25" s="1"/>
  <c r="CL46" i="24"/>
  <c r="CM46" i="24" s="1"/>
  <c r="F13" i="31" l="1"/>
  <c r="F18" i="31"/>
  <c r="F3" i="31"/>
  <c r="F4" i="31"/>
  <c r="F15" i="31"/>
  <c r="F10" i="31"/>
  <c r="D20" i="25"/>
  <c r="E3" i="25" s="1"/>
  <c r="G3" i="25" s="1"/>
  <c r="F7" i="31"/>
  <c r="F5" i="31"/>
  <c r="F11" i="31"/>
  <c r="F14" i="31"/>
  <c r="F19" i="31"/>
  <c r="F6" i="31"/>
  <c r="F17" i="31"/>
  <c r="D20" i="31"/>
  <c r="D21" i="31" s="1"/>
  <c r="F2" i="31"/>
  <c r="F8" i="31"/>
  <c r="F12" i="31"/>
  <c r="F16" i="31"/>
  <c r="F9" i="31"/>
  <c r="E6" i="25" l="1"/>
  <c r="G6" i="25" s="1"/>
  <c r="E2" i="25"/>
  <c r="G2" i="25" s="1"/>
  <c r="E14" i="25"/>
  <c r="G14" i="25" s="1"/>
  <c r="E19" i="31"/>
  <c r="G19" i="31" s="1"/>
  <c r="E9" i="25"/>
  <c r="G9" i="25" s="1"/>
  <c r="E8" i="31"/>
  <c r="G8" i="31" s="1"/>
  <c r="E13" i="25"/>
  <c r="G13" i="25" s="1"/>
  <c r="E15" i="25"/>
  <c r="G15" i="25" s="1"/>
  <c r="E4" i="25"/>
  <c r="G4" i="25" s="1"/>
  <c r="E2" i="31"/>
  <c r="G2" i="31" s="1"/>
  <c r="E8" i="25"/>
  <c r="G8" i="25" s="1"/>
  <c r="E16" i="25"/>
  <c r="G16" i="25" s="1"/>
  <c r="E17" i="25"/>
  <c r="G17" i="25" s="1"/>
  <c r="E7" i="25"/>
  <c r="G7" i="25" s="1"/>
  <c r="D21" i="25"/>
  <c r="E9" i="31"/>
  <c r="G9" i="31" s="1"/>
  <c r="E4" i="31"/>
  <c r="G4" i="31" s="1"/>
  <c r="E3" i="31"/>
  <c r="G3" i="31" s="1"/>
  <c r="E16" i="31"/>
  <c r="G16" i="31" s="1"/>
  <c r="E7" i="31"/>
  <c r="G7" i="31" s="1"/>
  <c r="E6" i="31"/>
  <c r="G6" i="31" s="1"/>
  <c r="E14" i="31"/>
  <c r="G14" i="31" s="1"/>
  <c r="E10" i="31"/>
  <c r="G10" i="31" s="1"/>
  <c r="E18" i="31"/>
  <c r="G18" i="31" s="1"/>
  <c r="E11" i="31"/>
  <c r="G11" i="31" s="1"/>
  <c r="E5" i="25"/>
  <c r="G5" i="25" s="1"/>
  <c r="E11" i="25"/>
  <c r="G11" i="25" s="1"/>
  <c r="E10" i="25"/>
  <c r="G10" i="25" s="1"/>
  <c r="E17" i="31"/>
  <c r="G17" i="31" s="1"/>
  <c r="E15" i="31"/>
  <c r="G15" i="31" s="1"/>
  <c r="E13" i="31"/>
  <c r="G13" i="31" s="1"/>
  <c r="E19" i="25"/>
  <c r="G19" i="25" s="1"/>
  <c r="E18" i="25"/>
  <c r="G18" i="25" s="1"/>
  <c r="E12" i="25"/>
  <c r="G12" i="25" s="1"/>
  <c r="E12" i="31"/>
  <c r="G12" i="31" s="1"/>
  <c r="E5" i="31"/>
  <c r="G5" i="3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<sst xmlns="http://schemas.openxmlformats.org/spreadsheetml/2006/main" count="1960" uniqueCount="649">
  <si>
    <t>Provinsi</t>
  </si>
  <si>
    <t>Dapil</t>
  </si>
  <si>
    <t>Jumlah Kursi</t>
  </si>
  <si>
    <t>Aceh</t>
  </si>
  <si>
    <t>Aceh I</t>
  </si>
  <si>
    <t>Aceh II</t>
  </si>
  <si>
    <t>Sumatera Utara</t>
  </si>
  <si>
    <t>Sumut I</t>
  </si>
  <si>
    <t>Sumut II</t>
  </si>
  <si>
    <t>Sumut III</t>
  </si>
  <si>
    <t>Sumatera Barat</t>
  </si>
  <si>
    <t>Sumbar I</t>
  </si>
  <si>
    <t>Sumbar II</t>
  </si>
  <si>
    <t>Riau</t>
  </si>
  <si>
    <t>Riau I</t>
  </si>
  <si>
    <t>Riau II</t>
  </si>
  <si>
    <t>Jambi</t>
  </si>
  <si>
    <t>Sumatera Selatan</t>
  </si>
  <si>
    <t>Sumsel I</t>
  </si>
  <si>
    <t>Sumsel II</t>
  </si>
  <si>
    <t>Kepulauan Bangka Belitung</t>
  </si>
  <si>
    <t>Bengkulu</t>
  </si>
  <si>
    <t>Lampung</t>
  </si>
  <si>
    <t>Lampung I</t>
  </si>
  <si>
    <t>Lampung II</t>
  </si>
  <si>
    <t>Kepulauan Riau</t>
  </si>
  <si>
    <t>Daerah Khusus Ibukota Jakarta</t>
  </si>
  <si>
    <t>DKI Jakarta I</t>
  </si>
  <si>
    <t>DKI Jakarta II</t>
  </si>
  <si>
    <t>DKI Jakarta III</t>
  </si>
  <si>
    <t>Jawa Barat</t>
  </si>
  <si>
    <t>Jabar I</t>
  </si>
  <si>
    <t>Jabar II</t>
  </si>
  <si>
    <t>Jabar III</t>
  </si>
  <si>
    <t>Jabar IV</t>
  </si>
  <si>
    <t>Jabar V</t>
  </si>
  <si>
    <t>Jabar VI</t>
  </si>
  <si>
    <t>Jabar VII</t>
  </si>
  <si>
    <t>Jabar VIII</t>
  </si>
  <si>
    <t>Jabar IX</t>
  </si>
  <si>
    <t>Jabar XI</t>
  </si>
  <si>
    <t>Jabar X</t>
  </si>
  <si>
    <t>Jawa Tengah</t>
  </si>
  <si>
    <t>Jateng I</t>
  </si>
  <si>
    <t>Jateng II</t>
  </si>
  <si>
    <t>Jateng III</t>
  </si>
  <si>
    <t>Jateng IV</t>
  </si>
  <si>
    <t>Jateng V</t>
  </si>
  <si>
    <t>Jateng VI</t>
  </si>
  <si>
    <t>Jateng VII</t>
  </si>
  <si>
    <t>Jateng VIII</t>
  </si>
  <si>
    <t>Jateng IX</t>
  </si>
  <si>
    <t>Jateng X</t>
  </si>
  <si>
    <t>Jawa Timur</t>
  </si>
  <si>
    <t>Jatim I</t>
  </si>
  <si>
    <t>Jatim II</t>
  </si>
  <si>
    <t>Jatim III</t>
  </si>
  <si>
    <t>Jatim IV</t>
  </si>
  <si>
    <t>Jatim V</t>
  </si>
  <si>
    <t>Jatim VI</t>
  </si>
  <si>
    <t>Jatim VII</t>
  </si>
  <si>
    <t>Jatim VIII</t>
  </si>
  <si>
    <t>Jatim IX</t>
  </si>
  <si>
    <t>Jatim X</t>
  </si>
  <si>
    <t>Jatim XI</t>
  </si>
  <si>
    <t>Daerah Istimewa Yogyakarta</t>
  </si>
  <si>
    <t>DIY</t>
  </si>
  <si>
    <t>Banten</t>
  </si>
  <si>
    <t>Banten I</t>
  </si>
  <si>
    <t>Banten II</t>
  </si>
  <si>
    <t>Banten III</t>
  </si>
  <si>
    <t>Bali</t>
  </si>
  <si>
    <t xml:space="preserve">Bali </t>
  </si>
  <si>
    <t>Nusa Tenggara Barat</t>
  </si>
  <si>
    <t>NTB I</t>
  </si>
  <si>
    <t>NTB II</t>
  </si>
  <si>
    <t>Nusa Tenggara Timur</t>
  </si>
  <si>
    <t>NTT I</t>
  </si>
  <si>
    <t>NTT II</t>
  </si>
  <si>
    <t>Kalimantan Barat</t>
  </si>
  <si>
    <t>Kalbar I</t>
  </si>
  <si>
    <t>Kalbar II</t>
  </si>
  <si>
    <t>Kalimantan Tengah</t>
  </si>
  <si>
    <t>Kalteng</t>
  </si>
  <si>
    <t>Kalimantan Selatan</t>
  </si>
  <si>
    <t>Kalsel I</t>
  </si>
  <si>
    <t>Kalsel II</t>
  </si>
  <si>
    <t>Kalimantan Timur</t>
  </si>
  <si>
    <t>Kaltim</t>
  </si>
  <si>
    <t>Kalimantan Utara</t>
  </si>
  <si>
    <t>Kaltara</t>
  </si>
  <si>
    <t>Sulawesi Utara</t>
  </si>
  <si>
    <t>Sulut</t>
  </si>
  <si>
    <t>Sulawesi Tengah</t>
  </si>
  <si>
    <t>Sulteng</t>
  </si>
  <si>
    <t>Sulawesi Selatan</t>
  </si>
  <si>
    <t>Sulsel I</t>
  </si>
  <si>
    <t>Sulsel II</t>
  </si>
  <si>
    <t>Sulsel III</t>
  </si>
  <si>
    <t>Sulawesi Barat</t>
  </si>
  <si>
    <t>Sulbar</t>
  </si>
  <si>
    <t>Sulawesi Tenggara</t>
  </si>
  <si>
    <t>Sultra</t>
  </si>
  <si>
    <t>Gorontalo</t>
  </si>
  <si>
    <t>Maluku</t>
  </si>
  <si>
    <t>Maluku Utara</t>
  </si>
  <si>
    <t>Malut</t>
  </si>
  <si>
    <t>Papua</t>
  </si>
  <si>
    <t>Papua Selatan</t>
  </si>
  <si>
    <t>Papua Tengah</t>
  </si>
  <si>
    <t>Papua Pegunungan</t>
  </si>
  <si>
    <t>Papua Barat</t>
  </si>
  <si>
    <t>Papua Barat Daya</t>
  </si>
  <si>
    <t>PKB</t>
  </si>
  <si>
    <t>Gerindra</t>
  </si>
  <si>
    <t>PDIP</t>
  </si>
  <si>
    <t>Golkar</t>
  </si>
  <si>
    <t>Nasdem</t>
  </si>
  <si>
    <t>Buruh</t>
  </si>
  <si>
    <t>Gelora</t>
  </si>
  <si>
    <t>PKS</t>
  </si>
  <si>
    <t>PKN</t>
  </si>
  <si>
    <t>Hanura</t>
  </si>
  <si>
    <t>Garuda</t>
  </si>
  <si>
    <t>PAN</t>
  </si>
  <si>
    <t>PBB</t>
  </si>
  <si>
    <t>Demokrat</t>
  </si>
  <si>
    <t>PSI</t>
  </si>
  <si>
    <t>Perindo</t>
  </si>
  <si>
    <t>PPP</t>
  </si>
  <si>
    <t>Ummat</t>
  </si>
  <si>
    <t>Jumlah Suara</t>
  </si>
  <si>
    <t>Sainte Lague Calculation</t>
  </si>
  <si>
    <t>Rank</t>
  </si>
  <si>
    <t>Kursi</t>
  </si>
  <si>
    <t>Seat Check</t>
  </si>
  <si>
    <t>Seat OK?</t>
  </si>
  <si>
    <t>Control Max</t>
  </si>
  <si>
    <t>Control Min</t>
  </si>
  <si>
    <t>Safe?</t>
  </si>
  <si>
    <t>Controls</t>
  </si>
  <si>
    <t>Div</t>
  </si>
  <si>
    <t>Row</t>
  </si>
  <si>
    <t>Col</t>
  </si>
  <si>
    <t>ColStart</t>
  </si>
  <si>
    <t>RowStart</t>
  </si>
  <si>
    <t>RowEnd</t>
  </si>
  <si>
    <t>ColEnd</t>
  </si>
  <si>
    <t>Kursi 2019</t>
  </si>
  <si>
    <t>Persen 2019</t>
  </si>
  <si>
    <t>Kursi 2024</t>
  </si>
  <si>
    <t>Persen 2024</t>
  </si>
  <si>
    <t>Delta Kursi</t>
  </si>
  <si>
    <t>Delta Persen</t>
  </si>
  <si>
    <t>Date</t>
  </si>
  <si>
    <t>TPS</t>
  </si>
  <si>
    <t>Time</t>
  </si>
  <si>
    <t>Total TPS</t>
  </si>
  <si>
    <t>Time text</t>
  </si>
  <si>
    <t>TPS text</t>
  </si>
  <si>
    <t>Note text</t>
  </si>
  <si>
    <t>Title Text</t>
  </si>
  <si>
    <t>Kursi DPR 2019 vs Simulasi 2024</t>
  </si>
  <si>
    <t>Full Text</t>
  </si>
  <si>
    <t>Max Div</t>
  </si>
  <si>
    <t>Div Col</t>
  </si>
  <si>
    <t>% TPS</t>
  </si>
  <si>
    <t>Catatan: data kursi 2019 diambil dari Wikipedia</t>
  </si>
  <si>
    <t>DKI Jakarta 1</t>
  </si>
  <si>
    <t>DKI Jakarta 2</t>
  </si>
  <si>
    <t>DKI Jakarta 3</t>
  </si>
  <si>
    <t>DKI Jakarta 4</t>
  </si>
  <si>
    <t>DKI Jakarta 5</t>
  </si>
  <si>
    <t>DKI Jakarta 6</t>
  </si>
  <si>
    <t>DKI Jakarta 7</t>
  </si>
  <si>
    <t>DKI Jakarta 8</t>
  </si>
  <si>
    <t>DKI Jakarta 9</t>
  </si>
  <si>
    <t>DKI Jakarta 10</t>
  </si>
  <si>
    <t>Kursi DPRD DKI Jakarta 2019 vs Simulasi 2024</t>
  </si>
  <si>
    <t>Kursi DPRD Jawa Barat 2019 vs Simulasi 2024</t>
  </si>
  <si>
    <t>Jawa Barat 1</t>
  </si>
  <si>
    <t>Jawa Barat 2</t>
  </si>
  <si>
    <t>Jawa Barat 10</t>
  </si>
  <si>
    <t>Jawa Barat 14</t>
  </si>
  <si>
    <t>Jawa Barat 8</t>
  </si>
  <si>
    <t>Jawa Barat 13</t>
  </si>
  <si>
    <t>Jawa Barat 15</t>
  </si>
  <si>
    <t>Jawa Barat 9</t>
  </si>
  <si>
    <t>Jawa Barat 3</t>
  </si>
  <si>
    <t>Jawa Barat 4</t>
  </si>
  <si>
    <t>Jawa Barat 5</t>
  </si>
  <si>
    <t>Jawa Barat 6</t>
  </si>
  <si>
    <t>Jawa Barat 7</t>
  </si>
  <si>
    <t>Jawa Barat 11</t>
  </si>
  <si>
    <t>Jawa Barat 12</t>
  </si>
  <si>
    <t>Kursi DPRD Jawa Tengah 2019 vs Simulasi 2024</t>
  </si>
  <si>
    <t>Jawa Tengah 1</t>
  </si>
  <si>
    <t>Jawa Tengah 2</t>
  </si>
  <si>
    <t>Jawa Tengah 3</t>
  </si>
  <si>
    <t>Jawa Tengah 4</t>
  </si>
  <si>
    <t>Jawa Tengah 5</t>
  </si>
  <si>
    <t>Jawa Tengah 6</t>
  </si>
  <si>
    <t>Jawa Tengah 7</t>
  </si>
  <si>
    <t>Jawa Tengah 8</t>
  </si>
  <si>
    <t>Jawa Tengah 9</t>
  </si>
  <si>
    <t>Jawa Tengah 10</t>
  </si>
  <si>
    <t>Jawa Tengah 11</t>
  </si>
  <si>
    <t>Jawa Tengah 12</t>
  </si>
  <si>
    <t>Jawa Tengah 13</t>
  </si>
  <si>
    <t>Kursi DPRD Jawa Timur 2019 vs Simulasi 2024</t>
  </si>
  <si>
    <t>Jawa Timur 1</t>
  </si>
  <si>
    <t>Jawa Timur 2</t>
  </si>
  <si>
    <t>Jawa Timur 3</t>
  </si>
  <si>
    <t>Jawa Timur 4</t>
  </si>
  <si>
    <t>Jawa Timur 5</t>
  </si>
  <si>
    <t>Jawa Timur 6</t>
  </si>
  <si>
    <t>Jawa Timur 7</t>
  </si>
  <si>
    <t>Jawa Timur 8</t>
  </si>
  <si>
    <t>Jawa Timur 9</t>
  </si>
  <si>
    <t>Jawa Timur 10</t>
  </si>
  <si>
    <t>Jawa Timur 11</t>
  </si>
  <si>
    <t>Jawa Timur 12</t>
  </si>
  <si>
    <t>Jawa Timur 13</t>
  </si>
  <si>
    <t>Jawa Timur 14</t>
  </si>
  <si>
    <t>Kursi DPRD Sumatera Utara 2019 vs Simulasi 2024</t>
  </si>
  <si>
    <t>Sumatera Utara 1</t>
  </si>
  <si>
    <t>Sumatera Utara 2</t>
  </si>
  <si>
    <t>Sumatera Utara 8</t>
  </si>
  <si>
    <t>Sumatera Utara 12</t>
  </si>
  <si>
    <t>Sumatera Utara 11</t>
  </si>
  <si>
    <t>Sumatera Utara 6</t>
  </si>
  <si>
    <t>Sumatera Utara 9</t>
  </si>
  <si>
    <t>Sumatera Utara 10</t>
  </si>
  <si>
    <t>Sumatera Utara 3</t>
  </si>
  <si>
    <t>Sumatera Utara 4</t>
  </si>
  <si>
    <t>Sumatera Utara 5</t>
  </si>
  <si>
    <t>Sumatera Utara 7</t>
  </si>
  <si>
    <t>1.922</t>
  </si>
  <si>
    <t>331</t>
  </si>
  <si>
    <t>945</t>
  </si>
  <si>
    <t>3.843</t>
  </si>
  <si>
    <t>175</t>
  </si>
  <si>
    <t>4.345</t>
  </si>
  <si>
    <t>7.005</t>
  </si>
  <si>
    <t>749</t>
  </si>
  <si>
    <t>121</t>
  </si>
  <si>
    <t>198</t>
  </si>
  <si>
    <t>141</t>
  </si>
  <si>
    <t>3.929</t>
  </si>
  <si>
    <t>671</t>
  </si>
  <si>
    <t>416</t>
  </si>
  <si>
    <t>3.145</t>
  </si>
  <si>
    <t>1.725</t>
  </si>
  <si>
    <t>PAPUA BARAT DAYA15.72%</t>
  </si>
  <si>
    <t>2.835</t>
  </si>
  <si>
    <t>JAWA BARAT 93.91%</t>
  </si>
  <si>
    <t>11.255</t>
  </si>
  <si>
    <t>5.983</t>
  </si>
  <si>
    <t>3.774</t>
  </si>
  <si>
    <t>2.808</t>
  </si>
  <si>
    <t>13.421</t>
  </si>
  <si>
    <t>2.253</t>
  </si>
  <si>
    <t>613</t>
  </si>
  <si>
    <t>2.210</t>
  </si>
  <si>
    <t>20.564</t>
  </si>
  <si>
    <t>3.749</t>
  </si>
  <si>
    <t>2.334</t>
  </si>
  <si>
    <t>1.319</t>
  </si>
  <si>
    <t>6.872</t>
  </si>
  <si>
    <t>67.719</t>
  </si>
  <si>
    <t>512</t>
  </si>
  <si>
    <t>659</t>
  </si>
  <si>
    <t>567</t>
  </si>
  <si>
    <t>JAWA BARAT 1326.33%</t>
  </si>
  <si>
    <t>46.440</t>
  </si>
  <si>
    <t>55.769</t>
  </si>
  <si>
    <t>80.501</t>
  </si>
  <si>
    <t>52.500</t>
  </si>
  <si>
    <t>32.708</t>
  </si>
  <si>
    <t>4.913</t>
  </si>
  <si>
    <t>58.247</t>
  </si>
  <si>
    <t>1.587</t>
  </si>
  <si>
    <t>858</t>
  </si>
  <si>
    <t>33.276</t>
  </si>
  <si>
    <t>38.114</t>
  </si>
  <si>
    <t>2.670</t>
  </si>
  <si>
    <t>2.061</t>
  </si>
  <si>
    <t>2.272</t>
  </si>
  <si>
    <t>630</t>
  </si>
  <si>
    <t>JAWA BARAT 132.66%</t>
  </si>
  <si>
    <t>40.180</t>
  </si>
  <si>
    <t>77.252</t>
  </si>
  <si>
    <t>54.657</t>
  </si>
  <si>
    <t>73.966</t>
  </si>
  <si>
    <t>41.925</t>
  </si>
  <si>
    <t>6.861</t>
  </si>
  <si>
    <t>6.268</t>
  </si>
  <si>
    <t>137.484</t>
  </si>
  <si>
    <t>4.354</t>
  </si>
  <si>
    <t>1.621</t>
  </si>
  <si>
    <t>28.300</t>
  </si>
  <si>
    <t>40.343</t>
  </si>
  <si>
    <t>31.058</t>
  </si>
  <si>
    <t>8.281</t>
  </si>
  <si>
    <t>11.034</t>
  </si>
  <si>
    <t>3.541</t>
  </si>
  <si>
    <t>JAWA BARAT 812.89%</t>
  </si>
  <si>
    <t>18.695</t>
  </si>
  <si>
    <t>41.713</t>
  </si>
  <si>
    <t>29.276</t>
  </si>
  <si>
    <t>42.801</t>
  </si>
  <si>
    <t>9.248</t>
  </si>
  <si>
    <t>4.724</t>
  </si>
  <si>
    <t>1.951</t>
  </si>
  <si>
    <t>76.498</t>
  </si>
  <si>
    <t>735</t>
  </si>
  <si>
    <t>1.147</t>
  </si>
  <si>
    <t>14.512</t>
  </si>
  <si>
    <t>13.811</t>
  </si>
  <si>
    <t>15.804</t>
  </si>
  <si>
    <t>4.601</t>
  </si>
  <si>
    <t>2.230</t>
  </si>
  <si>
    <t>91.729</t>
  </si>
  <si>
    <t>152.456</t>
  </si>
  <si>
    <t>160.323</t>
  </si>
  <si>
    <t>158.690</t>
  </si>
  <si>
    <t>32.539</t>
  </si>
  <si>
    <t>9.232</t>
  </si>
  <si>
    <t>12.453</t>
  </si>
  <si>
    <t>120.658</t>
  </si>
  <si>
    <t>1.631</t>
  </si>
  <si>
    <t>4.079</t>
  </si>
  <si>
    <t>3.206</t>
  </si>
  <si>
    <t>66.364</t>
  </si>
  <si>
    <t>4.136</t>
  </si>
  <si>
    <t>42.535</t>
  </si>
  <si>
    <t>11.684</t>
  </si>
  <si>
    <t>7.364</t>
  </si>
  <si>
    <t>84.597</t>
  </si>
  <si>
    <t>4.451</t>
  </si>
  <si>
    <t>24.937</t>
  </si>
  <si>
    <t>JAWA BARAT 1452.34%</t>
  </si>
  <si>
    <t>130.348</t>
  </si>
  <si>
    <t>156.073</t>
  </si>
  <si>
    <t>55.121</t>
  </si>
  <si>
    <t>99.587</t>
  </si>
  <si>
    <t>38.135</t>
  </si>
  <si>
    <t>5.257</t>
  </si>
  <si>
    <t>83.510</t>
  </si>
  <si>
    <t>1.076</t>
  </si>
  <si>
    <t>4.892</t>
  </si>
  <si>
    <t>49.628</t>
  </si>
  <si>
    <t>4.455</t>
  </si>
  <si>
    <t>46.031</t>
  </si>
  <si>
    <t>5.796</t>
  </si>
  <si>
    <t>5.442</t>
  </si>
  <si>
    <t>4.463</t>
  </si>
  <si>
    <t>3.525</t>
  </si>
  <si>
    <t>5.833</t>
  </si>
  <si>
    <t>JAWA BARAT 1250.28%</t>
  </si>
  <si>
    <t>172.906</t>
  </si>
  <si>
    <t>144.620</t>
  </si>
  <si>
    <t>199.656</t>
  </si>
  <si>
    <t>193.982</t>
  </si>
  <si>
    <t>72.507</t>
  </si>
  <si>
    <t>11.712</t>
  </si>
  <si>
    <t>17.318</t>
  </si>
  <si>
    <t>82.905</t>
  </si>
  <si>
    <t>9.119</t>
  </si>
  <si>
    <t>30.977</t>
  </si>
  <si>
    <t>2.418</t>
  </si>
  <si>
    <t>79.736</t>
  </si>
  <si>
    <t>17.858</t>
  </si>
  <si>
    <t>19.057</t>
  </si>
  <si>
    <t>3.039</t>
  </si>
  <si>
    <t>JAWA BARAT 1562.53%</t>
  </si>
  <si>
    <t>122.018</t>
  </si>
  <si>
    <t>184.466</t>
  </si>
  <si>
    <t>106.092</t>
  </si>
  <si>
    <t>100.983</t>
  </si>
  <si>
    <t>37.508</t>
  </si>
  <si>
    <t>3.814</t>
  </si>
  <si>
    <t>7.004</t>
  </si>
  <si>
    <t>91.359</t>
  </si>
  <si>
    <t>584</t>
  </si>
  <si>
    <t>2.895</t>
  </si>
  <si>
    <t>1.641</t>
  </si>
  <si>
    <t>82.079</t>
  </si>
  <si>
    <t>5.243</t>
  </si>
  <si>
    <t>31.217</t>
  </si>
  <si>
    <t>8.937</t>
  </si>
  <si>
    <t>5.659</t>
  </si>
  <si>
    <t>86.493</t>
  </si>
  <si>
    <t>3.554</t>
  </si>
  <si>
    <t>JAWA BARAT 644.53%</t>
  </si>
  <si>
    <t>105.492</t>
  </si>
  <si>
    <t>231.957</t>
  </si>
  <si>
    <t>97.967</t>
  </si>
  <si>
    <t>149.104</t>
  </si>
  <si>
    <t>92.281</t>
  </si>
  <si>
    <t>12.607</t>
  </si>
  <si>
    <t>16.353</t>
  </si>
  <si>
    <t>152.986</t>
  </si>
  <si>
    <t>3.546</t>
  </si>
  <si>
    <t>85.944</t>
  </si>
  <si>
    <t>6.987</t>
  </si>
  <si>
    <t>74.035</t>
  </si>
  <si>
    <t>34.413</t>
  </si>
  <si>
    <t>13.797</t>
  </si>
  <si>
    <t>74.189</t>
  </si>
  <si>
    <t>6.513</t>
  </si>
  <si>
    <t>JAWA BARAT 1144.23%</t>
  </si>
  <si>
    <t>Kursi DPRD Sulawesi Selatan 2019 vs Simulasi 2024</t>
  </si>
  <si>
    <t>10.637</t>
  </si>
  <si>
    <t>27.091</t>
  </si>
  <si>
    <t>14.439</t>
  </si>
  <si>
    <t>18.259</t>
  </si>
  <si>
    <t>31.236</t>
  </si>
  <si>
    <t>2.382</t>
  </si>
  <si>
    <t>11.729</t>
  </si>
  <si>
    <t>1.654</t>
  </si>
  <si>
    <t>289</t>
  </si>
  <si>
    <t>6.581</t>
  </si>
  <si>
    <t>13.629</t>
  </si>
  <si>
    <t>5.640</t>
  </si>
  <si>
    <t>3.803</t>
  </si>
  <si>
    <t>5.604</t>
  </si>
  <si>
    <t>851</t>
  </si>
  <si>
    <t>SULAWESI SELATAN 884.38%</t>
  </si>
  <si>
    <t>42.224</t>
  </si>
  <si>
    <t>64.427</t>
  </si>
  <si>
    <t>15.405</t>
  </si>
  <si>
    <t>57.379</t>
  </si>
  <si>
    <t>26.942</t>
  </si>
  <si>
    <t>438</t>
  </si>
  <si>
    <t>9.869</t>
  </si>
  <si>
    <t>15.146</t>
  </si>
  <si>
    <t>101</t>
  </si>
  <si>
    <t>160</t>
  </si>
  <si>
    <t>165</t>
  </si>
  <si>
    <t>17.685</t>
  </si>
  <si>
    <t>702</t>
  </si>
  <si>
    <t>30.670</t>
  </si>
  <si>
    <t>333</t>
  </si>
  <si>
    <t>425</t>
  </si>
  <si>
    <t>24.201</t>
  </si>
  <si>
    <t>SULAWESI SELATAN 1160.21%</t>
  </si>
  <si>
    <t>43.993</t>
  </si>
  <si>
    <t>41.730</t>
  </si>
  <si>
    <t>29.250</t>
  </si>
  <si>
    <t>54.461</t>
  </si>
  <si>
    <t>42.427</t>
  </si>
  <si>
    <t>382</t>
  </si>
  <si>
    <t>6.345</t>
  </si>
  <si>
    <t>18.216</t>
  </si>
  <si>
    <t>134</t>
  </si>
  <si>
    <t>24.916</t>
  </si>
  <si>
    <t>200</t>
  </si>
  <si>
    <t>35.484</t>
  </si>
  <si>
    <t>8.955</t>
  </si>
  <si>
    <t>31.879</t>
  </si>
  <si>
    <t>629</t>
  </si>
  <si>
    <t>14.828</t>
  </si>
  <si>
    <t>36.153</t>
  </si>
  <si>
    <t>411</t>
  </si>
  <si>
    <t>Sulawesi Selatan 1</t>
  </si>
  <si>
    <t>Sulawesi Selatan 2</t>
  </si>
  <si>
    <t>Sulawesi Selatan 3</t>
  </si>
  <si>
    <t>Sulawesi Selatan 4</t>
  </si>
  <si>
    <t>Sulawesi Selatan 5</t>
  </si>
  <si>
    <t>Sulawesi Selatan 6</t>
  </si>
  <si>
    <t>Sulawesi Selatan 7</t>
  </si>
  <si>
    <t>Sulawesi Selatan 8</t>
  </si>
  <si>
    <t>Sulawesi Selatan 9</t>
  </si>
  <si>
    <t>Sulawesi Selatan 10</t>
  </si>
  <si>
    <t>Sulawesi Selatan 11</t>
  </si>
  <si>
    <t>Dapil Rekap</t>
  </si>
  <si>
    <t>Dapil Total</t>
  </si>
  <si>
    <t>Dapil Date</t>
  </si>
  <si>
    <t>Dapil Time</t>
  </si>
  <si>
    <t>DKI JAKARTA 9</t>
  </si>
  <si>
    <t>DKI JAKARTA 1</t>
  </si>
  <si>
    <t>DKI JAKARTA 10</t>
  </si>
  <si>
    <t>Menggunakan data TPS</t>
  </si>
  <si>
    <t>JAWA BARAT 4</t>
  </si>
  <si>
    <t>JAWA BARAT 5</t>
  </si>
  <si>
    <t>JAWA BARAT 7</t>
  </si>
  <si>
    <t>JAWA TENGAH 1</t>
  </si>
  <si>
    <t>JAWA TENGAH 5</t>
  </si>
  <si>
    <t>Menggunakan data rekap tingkat kab/kota</t>
  </si>
  <si>
    <t>Menggunakan data rekap tingkat prov</t>
  </si>
  <si>
    <t>JAWA TENGAH 6</t>
  </si>
  <si>
    <t>JAWA TIMUR 2</t>
  </si>
  <si>
    <t>JAWA TIMUR 9</t>
  </si>
  <si>
    <t>SULAWESI SELATAN 4</t>
  </si>
  <si>
    <t>SULAWESI SELATAN 5</t>
  </si>
  <si>
    <t>SULAWESI SELATAN 7</t>
  </si>
  <si>
    <t>SULAWESI SELATAN 9</t>
  </si>
  <si>
    <t>Menggunakan data rekap tingkat nas</t>
  </si>
  <si>
    <t>BALI</t>
  </si>
  <si>
    <t>BENGKULU</t>
  </si>
  <si>
    <t>DAERAH ISTIMEWA YOGYAKARTA</t>
  </si>
  <si>
    <t>GORONTALO</t>
  </si>
  <si>
    <t>JAWA TENGAH I</t>
  </si>
  <si>
    <t>JAWA TENGAH II</t>
  </si>
  <si>
    <t>JAWA TENGAH III</t>
  </si>
  <si>
    <t>JAWA TENGAH IV</t>
  </si>
  <si>
    <t>JAWA TENGAH IX</t>
  </si>
  <si>
    <t>JAWA TENGAH V</t>
  </si>
  <si>
    <t>JAWA TENGAH VI</t>
  </si>
  <si>
    <t>JAWA TENGAH VII</t>
  </si>
  <si>
    <t>JAWA TENGAH VIII</t>
  </si>
  <si>
    <t>JAWA TENGAH X</t>
  </si>
  <si>
    <t>KALIMANTAN BARAT I</t>
  </si>
  <si>
    <t>KALIMANTAN BARAT II</t>
  </si>
  <si>
    <t>KALIMANTAN TENGAH</t>
  </si>
  <si>
    <t>KEPULAUAN BANGKA BELITUNG</t>
  </si>
  <si>
    <t>KEPULAUAN RIAU</t>
  </si>
  <si>
    <t>LAMPUNG I</t>
  </si>
  <si>
    <t>LAMPUNG II</t>
  </si>
  <si>
    <t>DKI JAKARTA 4</t>
  </si>
  <si>
    <t>DKI JAKARTA 5</t>
  </si>
  <si>
    <t>DKI JAKARTA 6</t>
  </si>
  <si>
    <t>BANTEN II</t>
  </si>
  <si>
    <t>BANTEN III</t>
  </si>
  <si>
    <t>KALIMANTAN TIMUR</t>
  </si>
  <si>
    <t>RIAU I</t>
  </si>
  <si>
    <t>RIAU II</t>
  </si>
  <si>
    <t>SULAWESI BARAT</t>
  </si>
  <si>
    <t>SULAWESI TENGGARA</t>
  </si>
  <si>
    <t>SUMATERA SELATAN I</t>
  </si>
  <si>
    <t>SUMATERA SELATAN II</t>
  </si>
  <si>
    <t>DKI JAKARTA 7</t>
  </si>
  <si>
    <t>DKI JAKARTA 8</t>
  </si>
  <si>
    <t>JAWA TENGAH 2</t>
  </si>
  <si>
    <t>JAWA TENGAH 3</t>
  </si>
  <si>
    <t>JAWA TENGAH 4</t>
  </si>
  <si>
    <t>JAWA TENGAH 7</t>
  </si>
  <si>
    <t>JAWA TENGAH 8</t>
  </si>
  <si>
    <t>JAWA TENGAH 9</t>
  </si>
  <si>
    <t>JAWA TENGAH 10</t>
  </si>
  <si>
    <t>JAWA TENGAH 11</t>
  </si>
  <si>
    <t>JAWA TENGAH 12</t>
  </si>
  <si>
    <t>JAWA TENGAH 13</t>
  </si>
  <si>
    <t>JAWA TIMUR 6</t>
  </si>
  <si>
    <t>JAWA TIMUR 7</t>
  </si>
  <si>
    <t>SULAWESI SELATAN 1</t>
  </si>
  <si>
    <t>SULAWESI SELATAN 2</t>
  </si>
  <si>
    <t>SULAWESI SELATAN 10</t>
  </si>
  <si>
    <t>BANTEN I</t>
  </si>
  <si>
    <t>KALIMANTAN SELATAN I</t>
  </si>
  <si>
    <t>KALIMANTAN SELATAN II</t>
  </si>
  <si>
    <t>KALIMANTAN UTARA</t>
  </si>
  <si>
    <t>NUSA TENGGARA TIMUR I</t>
  </si>
  <si>
    <t>NUSA TENGGARA TIMUR II</t>
  </si>
  <si>
    <t>DKI JAKARTA I</t>
  </si>
  <si>
    <t>DKI JAKARTA II</t>
  </si>
  <si>
    <t>DKI JAKARTA III</t>
  </si>
  <si>
    <t>DKI JAKARTA 2</t>
  </si>
  <si>
    <t>DKI JAKARTA 3</t>
  </si>
  <si>
    <t>JAWA BARAT 3</t>
  </si>
  <si>
    <t>JAWA TIMUR 1</t>
  </si>
  <si>
    <t>JAWA TIMUR 3</t>
  </si>
  <si>
    <t>JAWA TIMUR 4</t>
  </si>
  <si>
    <t>JAWA TIMUR 5</t>
  </si>
  <si>
    <t>JAWA TIMUR 8</t>
  </si>
  <si>
    <t>JAWA TIMUR 10</t>
  </si>
  <si>
    <t>JAWA TIMUR 11</t>
  </si>
  <si>
    <t>JAWA TIMUR 12</t>
  </si>
  <si>
    <t>JAWA TIMUR 13</t>
  </si>
  <si>
    <t>JAWA TIMUR 14</t>
  </si>
  <si>
    <t>SULAWESI SELATAN 3</t>
  </si>
  <si>
    <t>SULAWESI SELATAN 6</t>
  </si>
  <si>
    <t>JAWA TIMUR I</t>
  </si>
  <si>
    <t>JAWA TIMUR II</t>
  </si>
  <si>
    <t>JAWA TIMUR III</t>
  </si>
  <si>
    <t>JAWA TIMUR IV</t>
  </si>
  <si>
    <t>JAWA TIMUR IX</t>
  </si>
  <si>
    <t>JAWA TIMUR V</t>
  </si>
  <si>
    <t>JAWA TIMUR VI</t>
  </si>
  <si>
    <t>JAWA TIMUR VII</t>
  </si>
  <si>
    <t>JAWA TIMUR VIII</t>
  </si>
  <si>
    <t>JAWA TIMUR X</t>
  </si>
  <si>
    <t>JAWA TIMUR XI</t>
  </si>
  <si>
    <t>PAPUA BARAT</t>
  </si>
  <si>
    <t>SULAWESI SELATAN I</t>
  </si>
  <si>
    <t>SULAWESI SELATAN II</t>
  </si>
  <si>
    <t>SULAWESI SELATAN III</t>
  </si>
  <si>
    <t>JAWA BARAT 2</t>
  </si>
  <si>
    <t>JAWA BARAT 10</t>
  </si>
  <si>
    <t>SUMATERA UTARA 3</t>
  </si>
  <si>
    <t>SUMATERA UTARA 12</t>
  </si>
  <si>
    <t>ACEH I</t>
  </si>
  <si>
    <t>ACEH II</t>
  </si>
  <si>
    <t>JAMBI</t>
  </si>
  <si>
    <t>NUSA TENGGARA BARAT I</t>
  </si>
  <si>
    <t>NUSA TENGGARA BARAT II</t>
  </si>
  <si>
    <t>PAPUA SELATAN</t>
  </si>
  <si>
    <t>SULAWESI UTARA</t>
  </si>
  <si>
    <t>SUMATERA BARAT I</t>
  </si>
  <si>
    <t>SUMATERA BARAT II</t>
  </si>
  <si>
    <t>SUMATERA UTARA I</t>
  </si>
  <si>
    <t>SUMATERA UTARA II</t>
  </si>
  <si>
    <t>SUMATERA UTARA III</t>
  </si>
  <si>
    <t>SUMATERA UTARA 1</t>
  </si>
  <si>
    <t>SUMATERA UTARA 2</t>
  </si>
  <si>
    <t>SUMATERA UTARA 4</t>
  </si>
  <si>
    <t>SUMATERA UTARA 5</t>
  </si>
  <si>
    <t>SUMATERA UTARA 6</t>
  </si>
  <si>
    <t>SUMATERA UTARA 7</t>
  </si>
  <si>
    <t>SUMATERA UTARA 8</t>
  </si>
  <si>
    <t>SUMATERA UTARA 9</t>
  </si>
  <si>
    <t>SUMATERA UTARA 10</t>
  </si>
  <si>
    <t>SUMATERA UTARA 11</t>
  </si>
  <si>
    <t>ACEH</t>
  </si>
  <si>
    <t>BANTEN</t>
  </si>
  <si>
    <t>DKI JAKARTA</t>
  </si>
  <si>
    <t>JAWA BARAT</t>
  </si>
  <si>
    <t>JAWA TENGAH</t>
  </si>
  <si>
    <t>JAWA TIMUR</t>
  </si>
  <si>
    <t>KALIMANTAN BARAT</t>
  </si>
  <si>
    <t>KALIMANTAN SELATAN</t>
  </si>
  <si>
    <t>LAMPUNG</t>
  </si>
  <si>
    <t>MALUKU</t>
  </si>
  <si>
    <t>MALUKU UTARA</t>
  </si>
  <si>
    <t>NUSA TENGGARA BARAT</t>
  </si>
  <si>
    <t>NUSA TENGGARA TIMUR</t>
  </si>
  <si>
    <t>PAPUA</t>
  </si>
  <si>
    <t>PAPUA BARAT DAYA</t>
  </si>
  <si>
    <t>PAPUA PEGUNUNGAN</t>
  </si>
  <si>
    <t>PAPUA TENGAH</t>
  </si>
  <si>
    <t>RIAU</t>
  </si>
  <si>
    <t>SULAWESI SELATAN</t>
  </si>
  <si>
    <t>SULAWESI TENGAH</t>
  </si>
  <si>
    <t>SUMATERA BARAT</t>
  </si>
  <si>
    <t>SUMATERA SELATAN</t>
  </si>
  <si>
    <t>SUMATERA UTARA</t>
  </si>
  <si>
    <t>LUAR NEGERI</t>
  </si>
  <si>
    <t>JAWA BARAT I</t>
  </si>
  <si>
    <t>JAWA BARAT II</t>
  </si>
  <si>
    <t>JAWA BARAT III</t>
  </si>
  <si>
    <t>JAWA BARAT IV</t>
  </si>
  <si>
    <t>JAWA BARAT IX</t>
  </si>
  <si>
    <t>JAWA BARAT V</t>
  </si>
  <si>
    <t>JAWA BARAT VI</t>
  </si>
  <si>
    <t>JAWA BARAT VII</t>
  </si>
  <si>
    <t>JAWA BARAT VIII</t>
  </si>
  <si>
    <t>JAWA BARAT X</t>
  </si>
  <si>
    <t>JAWA BARAT XI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</si>
</sst>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1" xfId="0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0" fontId="0" fillId="0" borderId="1" xfId="0" applyBorder="1"/>
    <xf numFmtId="10" fontId="0" fillId="0" borderId="1" xfId="2" applyNumberFormat="1" applyFont="1" applyBorder="1"/>
    <xf numFmtId="10" fontId="0" fillId="0" borderId="1" xfId="0" applyNumberFormat="1" applyBorder="1"/>
    <xf numFmtId="16" fontId="0" fillId="0" borderId="0" xfId="0" applyNumberFormat="1"/>
    <xf numFmtId="21" fontId="0" fillId="0" borderId="0" xfId="0" applyNumberFormat="1"/>
    <xf numFmtId="164" fontId="0" fillId="2" borderId="1" xfId="1" applyNumberFormat="1" applyFont="1" applyFill="1" applyBorder="1" applyAlignment="1">
      <alignment vertical="center"/>
    </xf>
    <xf numFmtId="164" fontId="0" fillId="2" borderId="2" xfId="1" applyNumberFormat="1" applyFont="1" applyFill="1" applyBorder="1" applyAlignment="1">
      <alignment vertical="center"/>
    </xf>
    <xf numFmtId="164" fontId="0" fillId="2" borderId="0" xfId="1" applyNumberFormat="1" applyFont="1" applyFill="1" applyAlignment="1">
      <alignment vertical="center"/>
    </xf>
    <xf numFmtId="3" fontId="0" fillId="3" borderId="1" xfId="0" applyNumberFormat="1" applyFill="1" applyBorder="1" applyAlignment="1">
      <alignment vertical="center"/>
    </xf>
    <xf numFmtId="3" fontId="0" fillId="3" borderId="0" xfId="0" applyNumberFormat="1" applyFill="1" applyAlignment="1">
      <alignment vertical="center"/>
    </xf>
    <xf numFmtId="0" fontId="0" fillId="4" borderId="1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wrapText="1"/>
    </xf>
    <xf numFmtId="49" fontId="0" fillId="0" borderId="0" xfId="0" applyNumberFormat="1"/>
    <xf numFmtId="10" fontId="0" fillId="0" borderId="0" xfId="2" applyNumberFormat="1" applyFont="1"/>
    <xf numFmtId="0" fontId="0" fillId="0" borderId="0" xfId="2" applyNumberFormat="1" applyFont="1"/>
    <xf numFmtId="16" fontId="0" fillId="0" borderId="0" xfId="2" applyNumberFormat="1" applyFont="1"/>
    <xf numFmtId="20" fontId="0" fillId="0" borderId="0" xfId="2" applyNumberFormat="1" applyFont="1"/>
    <xf numFmtId="49" fontId="0" fillId="6" borderId="0" xfId="0" applyNumberFormat="1" applyFill="1"/>
    <xf numFmtId="49" fontId="0" fillId="7" borderId="0" xfId="0" applyNumberFormat="1" applyFill="1"/>
    <xf numFmtId="49" fontId="0" fillId="8" borderId="0" xfId="0" applyNumberFormat="1" applyFill="1"/>
    <xf numFmtId="0" fontId="0" fillId="7" borderId="0" xfId="0" applyFill="1"/>
    <xf numFmtId="0" fontId="0" fillId="6" borderId="0" xfId="0" applyFill="1"/>
    <xf numFmtId="0" fontId="0" fillId="8" borderId="0" xfId="0" applyFill="1"/>
    <xf numFmtId="164" fontId="0" fillId="0" borderId="0" xfId="1" applyNumberFormat="1" applyFont="1"/>
    <xf numFmtId="0" fontId="0" fillId="0" borderId="0" xfId="1" applyNumberFormat="1" applyFont="1"/>
    <xf numFmtId="164" fontId="0" fillId="0" borderId="0" xfId="0" applyNumberFormat="1"/>
    <xf numFmtId="164" fontId="0" fillId="0" borderId="0" xfId="2" applyNumberFormat="1" applyFont="1"/>
    <xf numFmtId="164" fontId="0" fillId="0" borderId="0" xfId="2" applyNumberFormat="1" applyFont="1" applyFill="1"/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4" fontId="0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3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1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 Recap S1'!$A$24</c:f>
          <c:strCache>
            <c:ptCount val="1"/>
            <c:pt idx="0">
              <c:v>Kursi DPR 2019 vs Simulasi 2024
Data rekapitulasi 84 dari 84 dapil dari website KPU per 21-Mar-2024 18:50 WIB
Asumsi PPP lolos threshold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 Recap S1'!$B$1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8E-49B0-B055-EB3C202D2C0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E-49B0-B055-EB3C202D2C0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58E-49B0-B055-EB3C202D2C0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58E-49B0-B055-EB3C202D2C0C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8E-49B0-B055-EB3C202D2C0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8E-49B0-B055-EB3C202D2C0C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58E-49B0-B055-EB3C202D2C0C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8E-49B0-B055-EB3C202D2C0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58E-49B0-B055-EB3C202D2C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'DPR Recap S1'!$A$2:$A$19</c15:sqref>
                  </c15:fullRef>
                </c:ext>
              </c:extLst>
              <c:f>('DPR Recap S1'!$A$2:$A$6,'DPR Recap S1'!$A$9,'DPR Recap S1'!$A$13,'DPR Recap S1'!$A$15,'DPR Recap S1'!$A$18)</c:f>
              <c:strCache>
                <c:ptCount val="9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PKS</c:v>
                </c:pt>
                <c:pt idx="6">
                  <c:v>PAN</c:v>
                </c:pt>
                <c:pt idx="7">
                  <c:v>Demokrat</c:v>
                </c:pt>
                <c:pt idx="8">
                  <c:v>PPP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'DPR Recap S1'!$B$2:$B$19</c15:sqref>
                  </c15:fullRef>
                </c:ext>
              </c:extLst>
              <c:f>('DPR Recap S1'!$B$2:$B$6,'DPR Recap S1'!$B$9,'DPR Recap S1'!$B$13,'DPR Recap S1'!$B$15,'DPR Recap S1'!$B$18)</c:f>
              <c:numCache>
                <c:formatCode>General</c:formatCode>
                <c:ptCount val="9"/>
                <c:pt idx="0">
                  <c:v>58</c:v>
                </c:pt>
                <c:pt idx="1">
                  <c:v>78</c:v>
                </c:pt>
                <c:pt idx="2">
                  <c:v>128</c:v>
                </c:pt>
                <c:pt idx="3">
                  <c:v>85</c:v>
                </c:pt>
                <c:pt idx="4">
                  <c:v>59</c:v>
                </c:pt>
                <c:pt idx="5">
                  <c:v>50</c:v>
                </c:pt>
                <c:pt idx="6">
                  <c:v>44</c:v>
                </c:pt>
                <c:pt idx="7">
                  <c:v>54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E-49B0-B055-EB3C202D2C0C}"/>
            </c:ext>
          </c:extLst>
        </c:ser>
        <c:ser>
          <c:idx val="2"/>
          <c:order val="1"/>
          <c:tx>
            <c:strRef>
              <c:f>'DPR Recap S1'!$D$1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771-4F0F-A343-72BCE096E72E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8E-49B0-B055-EB3C202D2C0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E-49B0-B055-EB3C202D2C0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8E-49B0-B055-EB3C202D2C0C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8E-49B0-B055-EB3C202D2C0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8E-49B0-B055-EB3C202D2C0C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87F-4175-8AC7-876EF9A49AAD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87F-4175-8AC7-876EF9A49AA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87F-4175-8AC7-876EF9A49A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'DPR Recap S1'!$A$2:$A$19</c15:sqref>
                  </c15:fullRef>
                </c:ext>
              </c:extLst>
              <c:f>('DPR Recap S1'!$A$2:$A$6,'DPR Recap S1'!$A$9,'DPR Recap S1'!$A$13,'DPR Recap S1'!$A$15,'DPR Recap S1'!$A$18)</c:f>
              <c:strCache>
                <c:ptCount val="9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PKS</c:v>
                </c:pt>
                <c:pt idx="6">
                  <c:v>PAN</c:v>
                </c:pt>
                <c:pt idx="7">
                  <c:v>Demokrat</c:v>
                </c:pt>
                <c:pt idx="8">
                  <c:v>PPP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'DPR Recap S1'!$D$2:$D$19</c15:sqref>
                  </c15:fullRef>
                </c:ext>
              </c:extLst>
              <c:f>('DPR Recap S1'!$D$2:$D$6,'DPR Recap S1'!$D$9,'DPR Recap S1'!$D$13,'DPR Recap S1'!$D$15,'DPR Recap S1'!$D$18)</c:f>
              <c:numCache>
                <c:formatCode>General</c:formatCode>
                <c:ptCount val="9"/>
                <c:pt idx="0">
                  <c:v>67</c:v>
                </c:pt>
                <c:pt idx="1">
                  <c:v>86</c:v>
                </c:pt>
                <c:pt idx="2">
                  <c:v>105</c:v>
                </c:pt>
                <c:pt idx="3">
                  <c:v>100</c:v>
                </c:pt>
                <c:pt idx="4">
                  <c:v>66</c:v>
                </c:pt>
                <c:pt idx="5">
                  <c:v>52</c:v>
                </c:pt>
                <c:pt idx="6">
                  <c:v>48</c:v>
                </c:pt>
                <c:pt idx="7">
                  <c:v>44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'DPR Recap S1'!$D$8</c15:sqref>
                  <c15:spPr xmlns:c15="http://schemas.microsoft.com/office/drawing/2012/chart">
                    <a:solidFill>
                      <a:schemeClr val="accent4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S1'!$D$10</c15:sqref>
                  <c15:spPr xmlns:c15="http://schemas.microsoft.com/office/drawing/2012/chart">
                    <a:solidFill>
                      <a:srgbClr val="FF000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S1'!$D$12</c15:sqref>
                  <c15:spPr xmlns:c15="http://schemas.microsoft.com/office/drawing/2012/chart">
                    <a:solidFill>
                      <a:srgbClr val="00206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S1'!$D$16</c15:sqref>
                  <c15:spPr xmlns:c15="http://schemas.microsoft.com/office/drawing/2012/chart">
                    <a:solidFill>
                      <a:srgbClr val="FF000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S1'!$D$17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D58E-49B0-B055-EB3C202D2C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 Recap S2'!$A$24</c:f>
          <c:strCache>
            <c:ptCount val="1"/>
            <c:pt idx="0">
              <c:v>Kursi DPR 2019 vs Simulasi 2024
Data rekapitulasi 84 dari 84 dapil dari website KPU per 21-Mar-2024 18:50 WIB
Asumsi PPP tidak lolos threshold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 Recap S2'!$B$1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B-4478-84BD-C3F5790A5C1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3B-4478-84BD-C3F5790A5C1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3B-4478-84BD-C3F5790A5C1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B-4478-84BD-C3F5790A5C10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3B-4478-84BD-C3F5790A5C1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3B-4478-84BD-C3F5790A5C10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3B-4478-84BD-C3F5790A5C10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3B-4478-84BD-C3F5790A5C1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3B-4478-84BD-C3F5790A5C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'DPR Recap S2'!$A$2:$A$19</c15:sqref>
                  </c15:fullRef>
                </c:ext>
              </c:extLst>
              <c:f>('DPR Recap S2'!$A$2:$A$6,'DPR Recap S2'!$A$9,'DPR Recap S2'!$A$13,'DPR Recap S2'!$A$15,'DPR Recap S2'!$A$18)</c:f>
              <c:strCache>
                <c:ptCount val="9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PKS</c:v>
                </c:pt>
                <c:pt idx="6">
                  <c:v>PAN</c:v>
                </c:pt>
                <c:pt idx="7">
                  <c:v>Demokrat</c:v>
                </c:pt>
                <c:pt idx="8">
                  <c:v>PPP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'DPR Recap S2'!$B$2:$B$19</c15:sqref>
                  </c15:fullRef>
                </c:ext>
              </c:extLst>
              <c:f>('DPR Recap S2'!$B$2:$B$6,'DPR Recap S2'!$B$9,'DPR Recap S2'!$B$13,'DPR Recap S2'!$B$15,'DPR Recap S2'!$B$18)</c:f>
              <c:numCache>
                <c:formatCode>General</c:formatCode>
                <c:ptCount val="9"/>
                <c:pt idx="0">
                  <c:v>58</c:v>
                </c:pt>
                <c:pt idx="1">
                  <c:v>78</c:v>
                </c:pt>
                <c:pt idx="2">
                  <c:v>128</c:v>
                </c:pt>
                <c:pt idx="3">
                  <c:v>85</c:v>
                </c:pt>
                <c:pt idx="4">
                  <c:v>59</c:v>
                </c:pt>
                <c:pt idx="5">
                  <c:v>50</c:v>
                </c:pt>
                <c:pt idx="6">
                  <c:v>44</c:v>
                </c:pt>
                <c:pt idx="7">
                  <c:v>54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D3B-4478-84BD-C3F5790A5C10}"/>
            </c:ext>
          </c:extLst>
        </c:ser>
        <c:ser>
          <c:idx val="2"/>
          <c:order val="1"/>
          <c:tx>
            <c:strRef>
              <c:f>'DPR Recap S2'!$D$1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ED3B-4478-84BD-C3F5790A5C1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D3B-4478-84BD-C3F5790A5C1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D3B-4478-84BD-C3F5790A5C1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D3B-4478-84BD-C3F5790A5C10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D3B-4478-84BD-C3F5790A5C1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D3B-4478-84BD-C3F5790A5C10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D3B-4478-84BD-C3F5790A5C10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D3B-4478-84BD-C3F5790A5C1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D3B-4478-84BD-C3F5790A5C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'DPR Recap S2'!$A$2:$A$19</c15:sqref>
                  </c15:fullRef>
                </c:ext>
              </c:extLst>
              <c:f>('DPR Recap S2'!$A$2:$A$6,'DPR Recap S2'!$A$9,'DPR Recap S2'!$A$13,'DPR Recap S2'!$A$15,'DPR Recap S2'!$A$18)</c:f>
              <c:strCache>
                <c:ptCount val="9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PKS</c:v>
                </c:pt>
                <c:pt idx="6">
                  <c:v>PAN</c:v>
                </c:pt>
                <c:pt idx="7">
                  <c:v>Demokrat</c:v>
                </c:pt>
                <c:pt idx="8">
                  <c:v>PPP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'DPR Recap S2'!$D$2:$D$19</c15:sqref>
                  </c15:fullRef>
                </c:ext>
              </c:extLst>
              <c:f>('DPR Recap S2'!$D$2:$D$6,'DPR Recap S2'!$D$9,'DPR Recap S2'!$D$13,'DPR Recap S2'!$D$15,'DPR Recap S2'!$D$18)</c:f>
              <c:numCache>
                <c:formatCode>General</c:formatCode>
                <c:ptCount val="9"/>
                <c:pt idx="0">
                  <c:v>68</c:v>
                </c:pt>
                <c:pt idx="1">
                  <c:v>86</c:v>
                </c:pt>
                <c:pt idx="2">
                  <c:v>109</c:v>
                </c:pt>
                <c:pt idx="3">
                  <c:v>102</c:v>
                </c:pt>
                <c:pt idx="4">
                  <c:v>71</c:v>
                </c:pt>
                <c:pt idx="5">
                  <c:v>52</c:v>
                </c:pt>
                <c:pt idx="6">
                  <c:v>48</c:v>
                </c:pt>
                <c:pt idx="7">
                  <c:v>44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'DPR Recap S2'!$D$8</c15:sqref>
                  <c15:spPr xmlns:c15="http://schemas.microsoft.com/office/drawing/2012/chart">
                    <a:solidFill>
                      <a:schemeClr val="accent4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S2'!$D$10</c15:sqref>
                  <c15:spPr xmlns:c15="http://schemas.microsoft.com/office/drawing/2012/chart">
                    <a:solidFill>
                      <a:srgbClr val="FF000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S2'!$D$12</c15:sqref>
                  <c15:spPr xmlns:c15="http://schemas.microsoft.com/office/drawing/2012/chart">
                    <a:solidFill>
                      <a:srgbClr val="00206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S2'!$D$16</c15:sqref>
                  <c15:spPr xmlns:c15="http://schemas.microsoft.com/office/drawing/2012/chart">
                    <a:solidFill>
                      <a:srgbClr val="FF0000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'DPR Recap S2'!$D$17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5-ED3B-4478-84BD-C3F5790A5C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DKI Note'!$B$14</c:f>
          <c:strCache>
            <c:ptCount val="1"/>
            <c:pt idx="0">
              <c:v>Kursi DPRD DKI Jakarta 2019 vs Simulasi 2024
Data rekapitulasi 10 dari 10 dapil dari website KPU per 12-Mar-2024 17:17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DKI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7-4AD3-A6DD-96606DDCA5E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C7-4AD3-A6DD-96606DDCA5E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C7-4AD3-A6DD-96606DDCA5E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C7-4AD3-A6DD-96606DDCA5EC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C7-4AD3-A6DD-96606DDCA5E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C7-4AD3-A6DD-96606DDCA5EC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C7-4AD3-A6DD-96606DDCA5EC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C7-4AD3-A6DD-96606DDCA5EC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CC7-4AD3-A6DD-96606DDCA5E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C7-4AD3-A6DD-96606DDCA5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DKI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DKI Recap'!$B$2:$B$19</c:f>
              <c:numCache>
                <c:formatCode>General</c:formatCode>
                <c:ptCount val="18"/>
                <c:pt idx="0">
                  <c:v>5</c:v>
                </c:pt>
                <c:pt idx="1">
                  <c:v>19</c:v>
                </c:pt>
                <c:pt idx="2">
                  <c:v>25</c:v>
                </c:pt>
                <c:pt idx="3">
                  <c:v>6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10</c:v>
                </c:pt>
                <c:pt idx="14">
                  <c:v>8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C7-4AD3-A6DD-96606DDCA5EC}"/>
            </c:ext>
          </c:extLst>
        </c:ser>
        <c:ser>
          <c:idx val="2"/>
          <c:order val="1"/>
          <c:tx>
            <c:strRef>
              <c:f>'DPRD DKI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CC7-4AD3-A6DD-96606DDCA5E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CC7-4AD3-A6DD-96606DDCA5E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CC7-4AD3-A6DD-96606DDCA5E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CC7-4AD3-A6DD-96606DDCA5EC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CC7-4AD3-A6DD-96606DDCA5E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CC7-4AD3-A6DD-96606DDCA5E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CC7-4AD3-A6DD-96606DDCA5EC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CC7-4AD3-A6DD-96606DDCA5EC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CC7-4AD3-A6DD-96606DDCA5EC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CC7-4AD3-A6DD-96606DDCA5EC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CC7-4AD3-A6DD-96606DDCA5EC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CC7-4AD3-A6DD-96606DDCA5EC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CC7-4AD3-A6DD-96606DDCA5E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CC7-4AD3-A6DD-96606DDCA5E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CC7-4AD3-A6DD-96606DDCA5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DKI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DKI Recap'!$D$2:$D$19</c:f>
              <c:numCache>
                <c:formatCode>General</c:formatCode>
                <c:ptCount val="18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10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8</c:v>
                </c:pt>
                <c:pt idx="14">
                  <c:v>8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CC7-4AD3-A6DD-96606DDCA5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Jabar Note'!$B$14</c:f>
          <c:strCache>
            <c:ptCount val="1"/>
            <c:pt idx="0">
              <c:v>Kursi DPRD Jawa Barat 2019 vs Simulasi 2024
Data rekapitulasi 6 dari 15 dapil dari website KPU per 13-Mar-2024 17:29 WIB
ditambah data TPS 9 dapil dari website KPU per 05-Mar-2024 15:00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Jabar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2-4C6B-93D8-8ED65CB53BA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32-4C6B-93D8-8ED65CB53BA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32-4C6B-93D8-8ED65CB53BA4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2-4C6B-93D8-8ED65CB53BA4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32-4C6B-93D8-8ED65CB53BA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32-4C6B-93D8-8ED65CB53BA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32-4C6B-93D8-8ED65CB53BA4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32-4C6B-93D8-8ED65CB53BA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32-4C6B-93D8-8ED65CB53BA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632-4C6B-93D8-8ED65CB53BA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32-4C6B-93D8-8ED65CB53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Jabar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Jabar Recap'!$B$2:$B$19</c:f>
              <c:numCache>
                <c:formatCode>General</c:formatCode>
                <c:ptCount val="18"/>
                <c:pt idx="0">
                  <c:v>12</c:v>
                </c:pt>
                <c:pt idx="1">
                  <c:v>25</c:v>
                </c:pt>
                <c:pt idx="2">
                  <c:v>20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32-4C6B-93D8-8ED65CB53BA4}"/>
            </c:ext>
          </c:extLst>
        </c:ser>
        <c:ser>
          <c:idx val="2"/>
          <c:order val="1"/>
          <c:tx>
            <c:strRef>
              <c:f>'DPRD Jabar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1632-4C6B-93D8-8ED65CB53BA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632-4C6B-93D8-8ED65CB53BA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632-4C6B-93D8-8ED65CB53BA4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632-4C6B-93D8-8ED65CB53BA4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632-4C6B-93D8-8ED65CB53BA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632-4C6B-93D8-8ED65CB53BA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632-4C6B-93D8-8ED65CB53BA4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632-4C6B-93D8-8ED65CB53BA4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632-4C6B-93D8-8ED65CB53BA4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632-4C6B-93D8-8ED65CB53BA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632-4C6B-93D8-8ED65CB53BA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632-4C6B-93D8-8ED65CB53BA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632-4C6B-93D8-8ED65CB53BA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632-4C6B-93D8-8ED65CB53BA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632-4C6B-93D8-8ED65CB53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Jabar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Jabar Recap'!$D$2:$D$19</c:f>
              <c:numCache>
                <c:formatCode>General</c:formatCode>
                <c:ptCount val="18"/>
                <c:pt idx="0">
                  <c:v>14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</c:v>
                </c:pt>
                <c:pt idx="12">
                  <c:v>0</c:v>
                </c:pt>
                <c:pt idx="13">
                  <c:v>6</c:v>
                </c:pt>
                <c:pt idx="14">
                  <c:v>1</c:v>
                </c:pt>
                <c:pt idx="15">
                  <c:v>1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1632-4C6B-93D8-8ED65CB53B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Jateng Note'!$B$14</c:f>
          <c:strCache>
            <c:ptCount val="1"/>
            <c:pt idx="0">
              <c:v>Kursi DPRD Jawa Tengah 2019 vs Simulasi 2024
Data rekapitulasi 13 dari 13 dapil dari website KPU per 11-Mar-2024 17:38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Jateng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43-4DC6-933A-84DBBA283BF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43-4DC6-933A-84DBBA283BF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43-4DC6-933A-84DBBA283BFD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43-4DC6-933A-84DBBA283BF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43-4DC6-933A-84DBBA283B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43-4DC6-933A-84DBBA283BF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43-4DC6-933A-84DBBA283BFD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43-4DC6-933A-84DBBA283BF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43-4DC6-933A-84DBBA283BFD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43-4DC6-933A-84DBBA283BF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43-4DC6-933A-84DBBA283B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Jateng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Jateng Recap'!$B$2:$B$19</c:f>
              <c:numCache>
                <c:formatCode>General</c:formatCode>
                <c:ptCount val="18"/>
                <c:pt idx="0">
                  <c:v>20</c:v>
                </c:pt>
                <c:pt idx="1">
                  <c:v>13</c:v>
                </c:pt>
                <c:pt idx="2">
                  <c:v>42</c:v>
                </c:pt>
                <c:pt idx="3">
                  <c:v>12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43-4DC6-933A-84DBBA283BFD}"/>
            </c:ext>
          </c:extLst>
        </c:ser>
        <c:ser>
          <c:idx val="2"/>
          <c:order val="1"/>
          <c:tx>
            <c:strRef>
              <c:f>'DPRD Jateng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B43-4DC6-933A-84DBBA283BF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B43-4DC6-933A-84DBBA283BF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B43-4DC6-933A-84DBBA283BFD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B43-4DC6-933A-84DBBA283BF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B43-4DC6-933A-84DBBA283BF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B43-4DC6-933A-84DBBA283B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B43-4DC6-933A-84DBBA283BF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B43-4DC6-933A-84DBBA283BFD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B43-4DC6-933A-84DBBA283BFD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B43-4DC6-933A-84DBBA283BF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B43-4DC6-933A-84DBBA283BFD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B43-4DC6-933A-84DBBA283BF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B43-4DC6-933A-84DBBA283BF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B43-4DC6-933A-84DBBA283BF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B43-4DC6-933A-84DBBA283B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Jateng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Jateng Recap'!$D$2:$D$19</c:f>
              <c:numCache>
                <c:formatCode>General</c:formatCode>
                <c:ptCount val="18"/>
                <c:pt idx="0">
                  <c:v>20</c:v>
                </c:pt>
                <c:pt idx="1">
                  <c:v>17</c:v>
                </c:pt>
                <c:pt idx="2">
                  <c:v>33</c:v>
                </c:pt>
                <c:pt idx="3">
                  <c:v>17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DB43-4DC6-933A-84DBBA283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Jatim Note'!$B$14</c:f>
          <c:strCache>
            <c:ptCount val="1"/>
            <c:pt idx="0">
              <c:v>Kursi DPRD Jawa Timur 2019 vs Simulasi 2024
Data rekapitulasi 14 dari 14 dapil dari website KPU per 12-Mar-2024 20:11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Jatim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12-4C3D-B30F-24EA3AA96E1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12-4C3D-B30F-24EA3AA96E1F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12-4C3D-B30F-24EA3AA96E1F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12-4C3D-B30F-24EA3AA96E1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12-4C3D-B30F-24EA3AA96E1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12-4C3D-B30F-24EA3AA96E1F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A4E-4EBD-8ECF-C8BDDA111BD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12-4C3D-B30F-24EA3AA96E1F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12-4C3D-B30F-24EA3AA96E1F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12-4C3D-B30F-24EA3AA96E1F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12-4C3D-B30F-24EA3AA96E1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F12-4C3D-B30F-24EA3AA96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Jatim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Jatim Recap'!$B$2:$B$19</c:f>
              <c:numCache>
                <c:formatCode>General</c:formatCode>
                <c:ptCount val="18"/>
                <c:pt idx="0">
                  <c:v>25</c:v>
                </c:pt>
                <c:pt idx="1">
                  <c:v>15</c:v>
                </c:pt>
                <c:pt idx="2">
                  <c:v>27</c:v>
                </c:pt>
                <c:pt idx="3">
                  <c:v>13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6</c:v>
                </c:pt>
                <c:pt idx="12">
                  <c:v>1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12-4C3D-B30F-24EA3AA96E1F}"/>
            </c:ext>
          </c:extLst>
        </c:ser>
        <c:ser>
          <c:idx val="2"/>
          <c:order val="1"/>
          <c:tx>
            <c:strRef>
              <c:f>'DPRD Jatim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F12-4C3D-B30F-24EA3AA96E1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F12-4C3D-B30F-24EA3AA96E1F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F12-4C3D-B30F-24EA3AA96E1F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F12-4C3D-B30F-24EA3AA96E1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F12-4C3D-B30F-24EA3AA96E1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F12-4C3D-B30F-24EA3AA96E1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F12-4C3D-B30F-24EA3AA96E1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F12-4C3D-B30F-24EA3AA96E1F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F12-4C3D-B30F-24EA3AA96E1F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F12-4C3D-B30F-24EA3AA96E1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F12-4C3D-B30F-24EA3AA96E1F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12-4C3D-B30F-24EA3AA96E1F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12-4C3D-B30F-24EA3AA96E1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F12-4C3D-B30F-24EA3AA96E1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F12-4C3D-B30F-24EA3AA96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Jatim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Jatim Recap'!$D$2:$D$19</c:f>
              <c:numCache>
                <c:formatCode>General</c:formatCode>
                <c:ptCount val="18"/>
                <c:pt idx="0">
                  <c:v>27</c:v>
                </c:pt>
                <c:pt idx="1">
                  <c:v>21</c:v>
                </c:pt>
                <c:pt idx="2">
                  <c:v>21</c:v>
                </c:pt>
                <c:pt idx="3">
                  <c:v>15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11</c:v>
                </c:pt>
                <c:pt idx="14">
                  <c:v>1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6F12-4C3D-B30F-24EA3AA96E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Sumut Note'!$B$14</c:f>
          <c:strCache>
            <c:ptCount val="1"/>
            <c:pt idx="0">
              <c:v>Kursi DPRD Sumatera Utara 2019 vs Simulasi 2024
Data rekapitulasi 12 dari 12 dapil dari website KPU per 15-Mar-2024 09:33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Sumut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DD-4AED-8821-E7B95BF3695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DD-4AED-8821-E7B95BF3695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DD-4AED-8821-E7B95BF3695D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DD-4AED-8821-E7B95BF3695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DD-4AED-8821-E7B95BF3695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DD-4AED-8821-E7B95BF3695D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CDF-4F6C-B343-C1676BD0C17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DD-4AED-8821-E7B95BF3695D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DD-4AED-8821-E7B95BF3695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DD-4AED-8821-E7B95BF3695D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DD-4AED-8821-E7B95BF3695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DD-4AED-8821-E7B95BF36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Sumut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Sumut Recap'!$B$2:$B$19</c:f>
              <c:numCache>
                <c:formatCode>General</c:formatCode>
                <c:ptCount val="18"/>
                <c:pt idx="0">
                  <c:v>2</c:v>
                </c:pt>
                <c:pt idx="1">
                  <c:v>15</c:v>
                </c:pt>
                <c:pt idx="2">
                  <c:v>19</c:v>
                </c:pt>
                <c:pt idx="3">
                  <c:v>15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8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DD-4AED-8821-E7B95BF3695D}"/>
            </c:ext>
          </c:extLst>
        </c:ser>
        <c:ser>
          <c:idx val="2"/>
          <c:order val="1"/>
          <c:tx>
            <c:strRef>
              <c:f>'DPRD Sumut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9DD-4AED-8821-E7B95BF3695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9DD-4AED-8821-E7B95BF3695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9DD-4AED-8821-E7B95BF3695D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9DD-4AED-8821-E7B95BF3695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9DD-4AED-8821-E7B95BF3695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9DD-4AED-8821-E7B95BF3695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9DD-4AED-8821-E7B95BF3695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9DD-4AED-8821-E7B95BF3695D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9DD-4AED-8821-E7B95BF3695D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9DD-4AED-8821-E7B95BF3695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9DD-4AED-8821-E7B95BF3695D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9DD-4AED-8821-E7B95BF3695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9DD-4AED-8821-E7B95BF3695D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9DD-4AED-8821-E7B95BF3695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9DD-4AED-8821-E7B95BF36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Sumut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Sumut Recap'!$D$2:$D$19</c:f>
              <c:numCache>
                <c:formatCode>General</c:formatCode>
                <c:ptCount val="18"/>
                <c:pt idx="0">
                  <c:v>4</c:v>
                </c:pt>
                <c:pt idx="1">
                  <c:v>13</c:v>
                </c:pt>
                <c:pt idx="2">
                  <c:v>21</c:v>
                </c:pt>
                <c:pt idx="3">
                  <c:v>22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9DD-4AED-8821-E7B95BF369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'DPRD Sulsel Note'!$B$14</c:f>
          <c:strCache>
            <c:ptCount val="1"/>
            <c:pt idx="0">
              <c:v>Kursi DPRD Sulawesi Selatan 2019 vs Simulasi 2024
Data rekapitulasi 8 dari 11 dapil dari website KPU per 12-Mar-2024 20:47 WIB
ditambah data TPS 3 dapil dari website KPU per 05-Mar-2024 12:00 WIB
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'DPRD Sulsel Recap'!$B$1</c:f>
              <c:strCache>
                <c:ptCount val="1"/>
                <c:pt idx="0">
                  <c:v>Kursi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89-4707-8963-69988688731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89-4707-8963-69988688731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E89-4707-8963-69988688731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89-4707-8963-69988688731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89-4707-8963-6998868873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E89-4707-8963-699886887319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E89-4707-8963-69988688731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E89-4707-8963-699886887319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E89-4707-8963-699886887319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E89-4707-8963-699886887319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E89-4707-8963-6998868873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E89-4707-8963-699886887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Sulsel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Sulsel Recap'!$B$2:$B$19</c:f>
              <c:numCache>
                <c:formatCode>General</c:formatCode>
                <c:ptCount val="18"/>
                <c:pt idx="0">
                  <c:v>8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7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1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89-4707-8963-699886887319}"/>
            </c:ext>
          </c:extLst>
        </c:ser>
        <c:ser>
          <c:idx val="2"/>
          <c:order val="1"/>
          <c:tx>
            <c:strRef>
              <c:f>'DPRD Sulsel Recap'!$D$1</c:f>
              <c:strCache>
                <c:ptCount val="1"/>
                <c:pt idx="0">
                  <c:v>Kursi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E89-4707-8963-69988688731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E89-4707-8963-69988688731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E89-4707-8963-69988688731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E89-4707-8963-69988688731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E89-4707-8963-69988688731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E89-4707-8963-6998868873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E89-4707-8963-699886887319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E89-4707-8963-699886887319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E89-4707-8963-699886887319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E89-4707-8963-69988688731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E89-4707-8963-69988688731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E89-4707-8963-699886887319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E89-4707-8963-699886887319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E89-4707-8963-6998868873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E89-4707-8963-699886887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'DPRD Sulsel Recap'!$A$2:$A$19</c:f>
              <c:strCache>
                <c:ptCount val="18"/>
                <c:pt idx="0">
                  <c:v>PKB</c:v>
                </c:pt>
                <c:pt idx="1">
                  <c:v>Gerindra</c:v>
                </c:pt>
                <c:pt idx="2">
                  <c:v>PDIP</c:v>
                </c:pt>
                <c:pt idx="3">
                  <c:v>Golkar</c:v>
                </c:pt>
                <c:pt idx="4">
                  <c:v>Nasdem</c:v>
                </c:pt>
                <c:pt idx="5">
                  <c:v>Buruh</c:v>
                </c:pt>
                <c:pt idx="6">
                  <c:v>Gelora</c:v>
                </c:pt>
                <c:pt idx="7">
                  <c:v>PKS</c:v>
                </c:pt>
                <c:pt idx="8">
                  <c:v>PKN</c:v>
                </c:pt>
                <c:pt idx="9">
                  <c:v>Hanura</c:v>
                </c:pt>
                <c:pt idx="10">
                  <c:v>Garuda</c:v>
                </c:pt>
                <c:pt idx="11">
                  <c:v>PAN</c:v>
                </c:pt>
                <c:pt idx="12">
                  <c:v>PBB</c:v>
                </c:pt>
                <c:pt idx="13">
                  <c:v>Demokrat</c:v>
                </c:pt>
                <c:pt idx="14">
                  <c:v>PSI</c:v>
                </c:pt>
                <c:pt idx="15">
                  <c:v>Perindo</c:v>
                </c:pt>
                <c:pt idx="16">
                  <c:v>PPP</c:v>
                </c:pt>
                <c:pt idx="17">
                  <c:v>Ummat</c:v>
                </c:pt>
              </c:strCache>
            </c:strRef>
          </c:cat>
          <c:val>
            <c:numRef>
              <c:f>'DPRD Sulsel Recap'!$D$2:$D$19</c:f>
              <c:numCache>
                <c:formatCode>General</c:formatCode>
                <c:ptCount val="18"/>
                <c:pt idx="0">
                  <c:v>8</c:v>
                </c:pt>
                <c:pt idx="1">
                  <c:v>13</c:v>
                </c:pt>
                <c:pt idx="2">
                  <c:v>6</c:v>
                </c:pt>
                <c:pt idx="3">
                  <c:v>14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1E89-4707-8963-6998868873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950543"/>
        <c:axId val="441951023"/>
      </c:barChart>
      <c:catAx>
        <c:axId val="44195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1023"/>
        <c:crosses val="autoZero"/>
        <c:auto val="1"/>
        <c:lblAlgn val="ctr"/>
        <c:lblOffset val="100"/>
        <c:noMultiLvlLbl val="0"/>
      </c:catAx>
      <c:valAx>
        <c:axId val="44195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5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0</xdr:row>
      <xdr:rowOff>161924</xdr:rowOff>
    </xdr:from>
    <xdr:to>
      <xdr:col>20</xdr:col>
      <xdr:colOff>11430</xdr:colOff>
      <xdr:row>35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7A94C5-2AA9-C802-F2AA-2A4FF73ED4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7620</xdr:colOff>
      <xdr:row>0</xdr:row>
      <xdr:rowOff>160020</xdr:rowOff>
    </xdr:from>
    <xdr:to>
      <xdr:col>31</xdr:col>
      <xdr:colOff>605790</xdr:colOff>
      <xdr:row>35</xdr:row>
      <xdr:rowOff>100966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E3DEFD-42DD-42F5-8E64-5D662F5A1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161924</xdr:rowOff>
    </xdr:from>
    <xdr:to>
      <xdr:col>19</xdr:col>
      <xdr:colOff>636270</xdr:colOff>
      <xdr:row>35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8C2FA2-BA3E-428D-AF47-552B174A3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0</xdr:row>
      <xdr:rowOff>161924</xdr:rowOff>
    </xdr:from>
    <xdr:to>
      <xdr:col>20</xdr:col>
      <xdr:colOff>11430</xdr:colOff>
      <xdr:row>35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38EE31-DB18-45CB-8803-983B15B7B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0</xdr:row>
      <xdr:rowOff>161924</xdr:rowOff>
    </xdr:from>
    <xdr:to>
      <xdr:col>20</xdr:col>
      <xdr:colOff>11430</xdr:colOff>
      <xdr:row>35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DF76FC-1718-4035-9832-E457BAEF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</xdr:colOff>
      <xdr:row>0</xdr:row>
      <xdr:rowOff>180974</xdr:rowOff>
    </xdr:from>
    <xdr:to>
      <xdr:col>19</xdr:col>
      <xdr:colOff>628650</xdr:colOff>
      <xdr:row>35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063BE-8F56-4761-9254-DC0A0665D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</xdr:colOff>
      <xdr:row>0</xdr:row>
      <xdr:rowOff>180974</xdr:rowOff>
    </xdr:from>
    <xdr:to>
      <xdr:col>19</xdr:col>
      <xdr:colOff>628650</xdr:colOff>
      <xdr:row>35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D2223-8921-4700-95A0-62A83666D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</xdr:colOff>
      <xdr:row>0</xdr:row>
      <xdr:rowOff>180974</xdr:rowOff>
    </xdr:from>
    <xdr:to>
      <xdr:col>19</xdr:col>
      <xdr:colOff>628650</xdr:colOff>
      <xdr:row>35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F4198C-D745-42F0-ADEF-EFF2E45E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17D4D-DE6C-4F7C-A465-46F8B895E353}">
  <sheetPr>
    <tabColor rgb="FFFF0000"/>
  </sheetPr>
  <dimension ref="A1:T90"/>
  <sheetViews>
    <sheetView topLeftCell="A70" workbookViewId="0">
      <selection activeCell="A63" sqref="A63:S63"/>
    </sheetView>
  </sheetViews>
  <sheetFormatPr defaultRowHeight="14.4" x14ac:dyDescent="0.55000000000000004"/>
  <cols>
    <col min="1" max="1" width="29.89453125" bestFit="1" customWidth="1"/>
    <col min="2" max="6" width="10.89453125" style="37" bestFit="1" customWidth="1"/>
    <col min="7" max="7" width="8.3671875" style="37" bestFit="1" customWidth="1"/>
    <col min="8" max="8" width="9.89453125" style="37" bestFit="1" customWidth="1"/>
    <col min="9" max="9" width="10.89453125" style="37" bestFit="1" customWidth="1"/>
    <col min="10" max="10" width="8.3671875" style="37" bestFit="1" customWidth="1"/>
    <col min="11" max="11" width="9.89453125" style="37" bestFit="1" customWidth="1"/>
    <col min="12" max="12" width="8.3671875" style="37" bestFit="1" customWidth="1"/>
    <col min="13" max="13" width="10.89453125" style="37" bestFit="1" customWidth="1"/>
    <col min="14" max="14" width="8.3671875" style="37" bestFit="1" customWidth="1"/>
    <col min="15" max="15" width="10.89453125" style="37" bestFit="1" customWidth="1"/>
    <col min="16" max="18" width="9.89453125" style="37" bestFit="1" customWidth="1"/>
    <col min="19" max="19" width="8.3671875" style="37" bestFit="1" customWidth="1"/>
    <col min="20" max="20" width="11.89453125" bestFit="1" customWidth="1"/>
  </cols>
  <sheetData>
    <row r="1" spans="1:19" x14ac:dyDescent="0.55000000000000004">
      <c r="A1" s="34" t="s">
        <v>592</v>
      </c>
      <c r="B1" s="36">
        <v>320033</v>
      </c>
      <c r="C1" s="36">
        <v>104005</v>
      </c>
      <c r="D1" s="36">
        <v>133277</v>
      </c>
      <c r="E1" s="36">
        <v>258043</v>
      </c>
      <c r="F1" s="36">
        <v>158867</v>
      </c>
      <c r="G1" s="36">
        <v>6730</v>
      </c>
      <c r="H1" s="36">
        <v>11359</v>
      </c>
      <c r="I1" s="36">
        <v>119581</v>
      </c>
      <c r="J1" s="36">
        <v>1820</v>
      </c>
      <c r="K1" s="36">
        <v>28584</v>
      </c>
      <c r="L1" s="36">
        <v>2711</v>
      </c>
      <c r="M1" s="36">
        <v>185867</v>
      </c>
      <c r="N1" s="36">
        <v>18056</v>
      </c>
      <c r="O1" s="36">
        <v>130913</v>
      </c>
      <c r="P1" s="36">
        <v>16630</v>
      </c>
      <c r="Q1" s="36">
        <v>4162</v>
      </c>
      <c r="R1" s="36">
        <v>137835</v>
      </c>
      <c r="S1" s="36">
        <v>10536</v>
      </c>
    </row>
    <row r="2" spans="1:19" x14ac:dyDescent="0.55000000000000004">
      <c r="A2" s="34" t="s">
        <v>593</v>
      </c>
      <c r="B2" s="36">
        <v>267750</v>
      </c>
      <c r="C2" s="36">
        <v>159597</v>
      </c>
      <c r="D2" s="36">
        <v>20059</v>
      </c>
      <c r="E2" s="36">
        <v>336170</v>
      </c>
      <c r="F2" s="36">
        <v>169280</v>
      </c>
      <c r="G2" s="36">
        <v>6093</v>
      </c>
      <c r="H2" s="36">
        <v>8266</v>
      </c>
      <c r="I2" s="36">
        <v>104140</v>
      </c>
      <c r="J2" s="36">
        <v>2208</v>
      </c>
      <c r="K2" s="36">
        <v>25440</v>
      </c>
      <c r="L2" s="36">
        <v>5340</v>
      </c>
      <c r="M2" s="36">
        <v>82843</v>
      </c>
      <c r="N2" s="36">
        <v>7078</v>
      </c>
      <c r="O2" s="36">
        <v>93438</v>
      </c>
      <c r="P2" s="36">
        <v>6179</v>
      </c>
      <c r="Q2" s="36">
        <v>4187</v>
      </c>
      <c r="R2" s="36">
        <v>92914</v>
      </c>
      <c r="S2" s="36">
        <v>7738</v>
      </c>
    </row>
    <row r="3" spans="1:19" x14ac:dyDescent="0.55000000000000004">
      <c r="A3" s="34" t="s">
        <v>499</v>
      </c>
      <c r="B3" s="36">
        <v>41628</v>
      </c>
      <c r="C3" s="36">
        <v>295313</v>
      </c>
      <c r="D3" s="36">
        <v>1290884</v>
      </c>
      <c r="E3" s="36">
        <v>333521</v>
      </c>
      <c r="F3" s="36">
        <v>147678</v>
      </c>
      <c r="G3" s="36">
        <v>9045</v>
      </c>
      <c r="H3" s="36">
        <v>23731</v>
      </c>
      <c r="I3" s="36">
        <v>19145</v>
      </c>
      <c r="J3" s="36">
        <v>23681</v>
      </c>
      <c r="K3" s="36">
        <v>9851</v>
      </c>
      <c r="L3" s="36">
        <v>4600</v>
      </c>
      <c r="M3" s="36">
        <v>6683</v>
      </c>
      <c r="N3" s="36">
        <v>1805</v>
      </c>
      <c r="O3" s="36">
        <v>174476</v>
      </c>
      <c r="P3" s="36">
        <v>60722</v>
      </c>
      <c r="Q3" s="36">
        <v>10531</v>
      </c>
      <c r="R3" s="36">
        <v>5232</v>
      </c>
      <c r="S3" s="36">
        <v>2160</v>
      </c>
    </row>
    <row r="4" spans="1:19" x14ac:dyDescent="0.55000000000000004">
      <c r="A4" s="34" t="s">
        <v>549</v>
      </c>
      <c r="B4" s="36">
        <v>318356</v>
      </c>
      <c r="C4" s="36">
        <v>145046</v>
      </c>
      <c r="D4" s="36">
        <v>141731</v>
      </c>
      <c r="E4" s="36">
        <v>117653</v>
      </c>
      <c r="F4" s="36">
        <v>129989</v>
      </c>
      <c r="G4" s="36">
        <v>10139</v>
      </c>
      <c r="H4" s="36">
        <v>8219</v>
      </c>
      <c r="I4" s="36">
        <v>101131</v>
      </c>
      <c r="J4" s="36">
        <v>2881</v>
      </c>
      <c r="K4" s="36">
        <v>5389</v>
      </c>
      <c r="L4" s="36">
        <v>5131</v>
      </c>
      <c r="M4" s="36">
        <v>69024</v>
      </c>
      <c r="N4" s="36">
        <v>5234</v>
      </c>
      <c r="O4" s="36">
        <v>247664</v>
      </c>
      <c r="P4" s="36">
        <v>16457</v>
      </c>
      <c r="Q4" s="36">
        <v>11732</v>
      </c>
      <c r="R4" s="36">
        <v>132212</v>
      </c>
      <c r="S4" s="36">
        <v>5253</v>
      </c>
    </row>
    <row r="5" spans="1:19" x14ac:dyDescent="0.55000000000000004">
      <c r="A5" s="34" t="s">
        <v>523</v>
      </c>
      <c r="B5" s="36">
        <v>86766</v>
      </c>
      <c r="C5" s="36">
        <v>197429</v>
      </c>
      <c r="D5" s="36">
        <v>143703</v>
      </c>
      <c r="E5" s="36">
        <v>174577</v>
      </c>
      <c r="F5" s="36">
        <v>208803</v>
      </c>
      <c r="G5" s="36">
        <v>16376</v>
      </c>
      <c r="H5" s="36">
        <v>8644</v>
      </c>
      <c r="I5" s="36">
        <v>165436</v>
      </c>
      <c r="J5" s="36">
        <v>1663</v>
      </c>
      <c r="K5" s="36">
        <v>4755</v>
      </c>
      <c r="L5" s="36">
        <v>5554</v>
      </c>
      <c r="M5" s="36">
        <v>244983</v>
      </c>
      <c r="N5" s="36">
        <v>9442</v>
      </c>
      <c r="O5" s="36">
        <v>142279</v>
      </c>
      <c r="P5" s="36">
        <v>27035</v>
      </c>
      <c r="Q5" s="36">
        <v>10405</v>
      </c>
      <c r="R5" s="36">
        <v>64362</v>
      </c>
      <c r="S5" s="36">
        <v>5468</v>
      </c>
    </row>
    <row r="6" spans="1:19" x14ac:dyDescent="0.55000000000000004">
      <c r="A6" s="34" t="s">
        <v>524</v>
      </c>
      <c r="B6" s="36">
        <v>286556</v>
      </c>
      <c r="C6" s="36">
        <v>364440</v>
      </c>
      <c r="D6" s="36">
        <v>535004</v>
      </c>
      <c r="E6" s="36">
        <v>639064</v>
      </c>
      <c r="F6" s="36">
        <v>231754</v>
      </c>
      <c r="G6" s="36">
        <v>37099</v>
      </c>
      <c r="H6" s="36">
        <v>43150</v>
      </c>
      <c r="I6" s="36">
        <v>419898</v>
      </c>
      <c r="J6" s="36">
        <v>5065</v>
      </c>
      <c r="K6" s="36">
        <v>11850</v>
      </c>
      <c r="L6" s="36">
        <v>8253</v>
      </c>
      <c r="M6" s="36">
        <v>267138</v>
      </c>
      <c r="N6" s="36">
        <v>15341</v>
      </c>
      <c r="O6" s="36">
        <v>237876</v>
      </c>
      <c r="P6" s="36">
        <v>203079</v>
      </c>
      <c r="Q6" s="36">
        <v>78403</v>
      </c>
      <c r="R6" s="36">
        <v>93456</v>
      </c>
      <c r="S6" s="36">
        <v>16944</v>
      </c>
    </row>
    <row r="7" spans="1:19" x14ac:dyDescent="0.55000000000000004">
      <c r="A7" s="34" t="s">
        <v>500</v>
      </c>
      <c r="B7" s="36">
        <v>30979</v>
      </c>
      <c r="C7" s="36">
        <v>88087</v>
      </c>
      <c r="D7" s="36">
        <v>180917</v>
      </c>
      <c r="E7" s="36">
        <v>324563</v>
      </c>
      <c r="F7" s="36">
        <v>141236</v>
      </c>
      <c r="G7" s="36">
        <v>6399</v>
      </c>
      <c r="H7" s="36">
        <v>10400</v>
      </c>
      <c r="I7" s="36">
        <v>70344</v>
      </c>
      <c r="J7" s="36">
        <v>3043</v>
      </c>
      <c r="K7" s="36">
        <v>11688</v>
      </c>
      <c r="L7" s="36">
        <v>4300</v>
      </c>
      <c r="M7" s="36">
        <v>188346</v>
      </c>
      <c r="N7" s="36">
        <v>3663</v>
      </c>
      <c r="O7" s="36">
        <v>27368</v>
      </c>
      <c r="P7" s="36">
        <v>17214</v>
      </c>
      <c r="Q7" s="36">
        <v>29775</v>
      </c>
      <c r="R7" s="36">
        <v>9460</v>
      </c>
      <c r="S7" s="36">
        <v>3838</v>
      </c>
    </row>
    <row r="8" spans="1:19" x14ac:dyDescent="0.55000000000000004">
      <c r="A8" s="34" t="s">
        <v>501</v>
      </c>
      <c r="B8" s="36">
        <v>245627</v>
      </c>
      <c r="C8" s="36">
        <v>272165</v>
      </c>
      <c r="D8" s="36">
        <v>593969</v>
      </c>
      <c r="E8" s="36">
        <v>302845</v>
      </c>
      <c r="F8" s="36">
        <v>130830</v>
      </c>
      <c r="G8" s="36">
        <v>15343</v>
      </c>
      <c r="H8" s="36">
        <v>12732</v>
      </c>
      <c r="I8" s="36">
        <v>272061</v>
      </c>
      <c r="J8" s="36">
        <v>3638</v>
      </c>
      <c r="K8" s="36">
        <v>4047</v>
      </c>
      <c r="L8" s="36">
        <v>4792</v>
      </c>
      <c r="M8" s="36">
        <v>198662</v>
      </c>
      <c r="N8" s="36">
        <v>3250</v>
      </c>
      <c r="O8" s="36">
        <v>49203</v>
      </c>
      <c r="P8" s="36">
        <v>71998</v>
      </c>
      <c r="Q8" s="36">
        <v>10234</v>
      </c>
      <c r="R8" s="36">
        <v>47873</v>
      </c>
      <c r="S8" s="36">
        <v>55510</v>
      </c>
    </row>
    <row r="9" spans="1:19" x14ac:dyDescent="0.55000000000000004">
      <c r="A9" s="34" t="s">
        <v>555</v>
      </c>
      <c r="B9" s="36">
        <v>145309</v>
      </c>
      <c r="C9" s="36">
        <v>196708</v>
      </c>
      <c r="D9" s="36">
        <v>288461</v>
      </c>
      <c r="E9" s="36">
        <v>111719</v>
      </c>
      <c r="F9" s="36">
        <v>108773</v>
      </c>
      <c r="G9" s="36">
        <v>25104</v>
      </c>
      <c r="H9" s="36">
        <v>10517</v>
      </c>
      <c r="I9" s="36">
        <v>390441</v>
      </c>
      <c r="J9" s="36">
        <v>2879</v>
      </c>
      <c r="K9" s="36">
        <v>7639</v>
      </c>
      <c r="L9" s="36">
        <v>3010</v>
      </c>
      <c r="M9" s="36">
        <v>149427</v>
      </c>
      <c r="N9" s="36">
        <v>3676</v>
      </c>
      <c r="O9" s="36">
        <v>99383</v>
      </c>
      <c r="P9" s="36">
        <v>122443</v>
      </c>
      <c r="Q9" s="36">
        <v>24420</v>
      </c>
      <c r="R9" s="36">
        <v>79673</v>
      </c>
      <c r="S9" s="36">
        <v>13345</v>
      </c>
    </row>
    <row r="10" spans="1:19" x14ac:dyDescent="0.55000000000000004">
      <c r="A10" s="34" t="s">
        <v>556</v>
      </c>
      <c r="B10" s="36">
        <v>154618</v>
      </c>
      <c r="C10" s="36">
        <v>187429</v>
      </c>
      <c r="D10" s="36">
        <v>266353</v>
      </c>
      <c r="E10" s="36">
        <v>191735</v>
      </c>
      <c r="F10" s="36">
        <v>107620</v>
      </c>
      <c r="G10" s="36">
        <v>21295</v>
      </c>
      <c r="H10" s="36">
        <v>12912</v>
      </c>
      <c r="I10" s="36">
        <v>431271</v>
      </c>
      <c r="J10" s="36">
        <v>3450</v>
      </c>
      <c r="K10" s="36">
        <v>6863</v>
      </c>
      <c r="L10" s="36">
        <v>3709</v>
      </c>
      <c r="M10" s="36">
        <v>145316</v>
      </c>
      <c r="N10" s="36">
        <v>4834</v>
      </c>
      <c r="O10" s="36">
        <v>119110</v>
      </c>
      <c r="P10" s="36">
        <v>129124</v>
      </c>
      <c r="Q10" s="36">
        <v>49756</v>
      </c>
      <c r="R10" s="36">
        <v>61122</v>
      </c>
      <c r="S10" s="36">
        <v>17999</v>
      </c>
    </row>
    <row r="11" spans="1:19" x14ac:dyDescent="0.55000000000000004">
      <c r="A11" s="34" t="s">
        <v>557</v>
      </c>
      <c r="B11" s="36">
        <v>92868</v>
      </c>
      <c r="C11" s="36">
        <v>227034</v>
      </c>
      <c r="D11" s="36">
        <v>386980</v>
      </c>
      <c r="E11" s="36">
        <v>313619</v>
      </c>
      <c r="F11" s="36">
        <v>239287</v>
      </c>
      <c r="G11" s="36">
        <v>19133</v>
      </c>
      <c r="H11" s="36">
        <v>18175</v>
      </c>
      <c r="I11" s="36">
        <v>322200</v>
      </c>
      <c r="J11" s="36">
        <v>4436</v>
      </c>
      <c r="K11" s="36">
        <v>6043</v>
      </c>
      <c r="L11" s="36">
        <v>3854</v>
      </c>
      <c r="M11" s="36">
        <v>139357</v>
      </c>
      <c r="N11" s="36">
        <v>4187</v>
      </c>
      <c r="O11" s="36">
        <v>133307</v>
      </c>
      <c r="P11" s="36">
        <v>305291</v>
      </c>
      <c r="Q11" s="36">
        <v>59701</v>
      </c>
      <c r="R11" s="36">
        <v>32509</v>
      </c>
      <c r="S11" s="36">
        <v>11453</v>
      </c>
    </row>
    <row r="12" spans="1:19" x14ac:dyDescent="0.55000000000000004">
      <c r="A12" s="34" t="s">
        <v>502</v>
      </c>
      <c r="B12" s="36">
        <v>14897</v>
      </c>
      <c r="C12" s="36">
        <v>145152</v>
      </c>
      <c r="D12" s="36">
        <v>46225</v>
      </c>
      <c r="E12" s="36">
        <v>163074</v>
      </c>
      <c r="F12" s="36">
        <v>227533</v>
      </c>
      <c r="G12" s="36">
        <v>2447</v>
      </c>
      <c r="H12" s="36">
        <v>5348</v>
      </c>
      <c r="I12" s="36">
        <v>17590</v>
      </c>
      <c r="J12" s="36">
        <v>970</v>
      </c>
      <c r="K12" s="36">
        <v>5984</v>
      </c>
      <c r="L12" s="36">
        <v>1663</v>
      </c>
      <c r="M12" s="36">
        <v>15149</v>
      </c>
      <c r="N12" s="36">
        <v>1552</v>
      </c>
      <c r="O12" s="36">
        <v>14090</v>
      </c>
      <c r="P12" s="36">
        <v>2469</v>
      </c>
      <c r="Q12" s="36">
        <v>5843</v>
      </c>
      <c r="R12" s="36">
        <v>70720</v>
      </c>
      <c r="S12" s="36">
        <v>1077</v>
      </c>
    </row>
    <row r="13" spans="1:19" x14ac:dyDescent="0.55000000000000004">
      <c r="A13" s="34" t="s">
        <v>594</v>
      </c>
      <c r="B13" s="36">
        <v>212847</v>
      </c>
      <c r="C13" s="36">
        <v>241351</v>
      </c>
      <c r="D13" s="36">
        <v>318124</v>
      </c>
      <c r="E13" s="36">
        <v>341039</v>
      </c>
      <c r="F13" s="36">
        <v>176441</v>
      </c>
      <c r="G13" s="36">
        <v>12233</v>
      </c>
      <c r="H13" s="36">
        <v>15627</v>
      </c>
      <c r="I13" s="36">
        <v>107298</v>
      </c>
      <c r="J13" s="36">
        <v>5656</v>
      </c>
      <c r="K13" s="36">
        <v>12783</v>
      </c>
      <c r="L13" s="36">
        <v>6729</v>
      </c>
      <c r="M13" s="36">
        <v>166290</v>
      </c>
      <c r="N13" s="36">
        <v>5457</v>
      </c>
      <c r="O13" s="36">
        <v>197962</v>
      </c>
      <c r="P13" s="36">
        <v>34649</v>
      </c>
      <c r="Q13" s="36">
        <v>28989</v>
      </c>
      <c r="R13" s="36">
        <v>58114</v>
      </c>
      <c r="S13" s="36">
        <v>10135</v>
      </c>
    </row>
    <row r="14" spans="1:19" x14ac:dyDescent="0.55000000000000004">
      <c r="A14" s="34" t="s">
        <v>638</v>
      </c>
      <c r="B14" s="36">
        <v>138013</v>
      </c>
      <c r="C14" s="36">
        <v>215807</v>
      </c>
      <c r="D14" s="36">
        <v>161710</v>
      </c>
      <c r="E14" s="36">
        <v>366052</v>
      </c>
      <c r="F14" s="36">
        <v>121629</v>
      </c>
      <c r="G14" s="36">
        <v>15195</v>
      </c>
      <c r="H14" s="36">
        <v>20644</v>
      </c>
      <c r="I14" s="36">
        <v>360248</v>
      </c>
      <c r="J14" s="36">
        <v>1699</v>
      </c>
      <c r="K14" s="36">
        <v>12797</v>
      </c>
      <c r="L14" s="36">
        <v>3297</v>
      </c>
      <c r="M14" s="36">
        <v>90955</v>
      </c>
      <c r="N14" s="36">
        <v>4738</v>
      </c>
      <c r="O14" s="36">
        <v>131385</v>
      </c>
      <c r="P14" s="36">
        <v>87738</v>
      </c>
      <c r="Q14" s="36">
        <v>26512</v>
      </c>
      <c r="R14" s="36">
        <v>19302</v>
      </c>
      <c r="S14" s="36">
        <v>8779</v>
      </c>
    </row>
    <row r="15" spans="1:19" x14ac:dyDescent="0.55000000000000004">
      <c r="A15" s="34" t="s">
        <v>639</v>
      </c>
      <c r="B15" s="36">
        <v>517125</v>
      </c>
      <c r="C15" s="36">
        <v>396368</v>
      </c>
      <c r="D15" s="36">
        <v>267638</v>
      </c>
      <c r="E15" s="36">
        <v>497508</v>
      </c>
      <c r="F15" s="36">
        <v>226716</v>
      </c>
      <c r="G15" s="36">
        <v>22854</v>
      </c>
      <c r="H15" s="36">
        <v>20637</v>
      </c>
      <c r="I15" s="36">
        <v>397432</v>
      </c>
      <c r="J15" s="36">
        <v>4385</v>
      </c>
      <c r="K15" s="36">
        <v>12088</v>
      </c>
      <c r="L15" s="36">
        <v>7090</v>
      </c>
      <c r="M15" s="36">
        <v>242783</v>
      </c>
      <c r="N15" s="36">
        <v>8413</v>
      </c>
      <c r="O15" s="36">
        <v>306652</v>
      </c>
      <c r="P15" s="36">
        <v>77638</v>
      </c>
      <c r="Q15" s="36">
        <v>21153</v>
      </c>
      <c r="R15" s="36">
        <v>68231</v>
      </c>
      <c r="S15" s="36">
        <v>9328</v>
      </c>
    </row>
    <row r="16" spans="1:19" x14ac:dyDescent="0.55000000000000004">
      <c r="A16" s="34" t="s">
        <v>640</v>
      </c>
      <c r="B16" s="36">
        <v>155509</v>
      </c>
      <c r="C16" s="36">
        <v>293202</v>
      </c>
      <c r="D16" s="36">
        <v>288322</v>
      </c>
      <c r="E16" s="36">
        <v>309401</v>
      </c>
      <c r="F16" s="36">
        <v>130915</v>
      </c>
      <c r="G16" s="36">
        <v>12710</v>
      </c>
      <c r="H16" s="36">
        <v>13309</v>
      </c>
      <c r="I16" s="36">
        <v>269252</v>
      </c>
      <c r="J16" s="36">
        <v>3606</v>
      </c>
      <c r="K16" s="36">
        <v>5191</v>
      </c>
      <c r="L16" s="36">
        <v>3578</v>
      </c>
      <c r="M16" s="36">
        <v>142183</v>
      </c>
      <c r="N16" s="36">
        <v>5535</v>
      </c>
      <c r="O16" s="36">
        <v>86214</v>
      </c>
      <c r="P16" s="36">
        <v>47147</v>
      </c>
      <c r="Q16" s="36">
        <v>12583</v>
      </c>
      <c r="R16" s="36">
        <v>72166</v>
      </c>
      <c r="S16" s="36">
        <v>7899</v>
      </c>
    </row>
    <row r="17" spans="1:19" x14ac:dyDescent="0.55000000000000004">
      <c r="A17" s="34" t="s">
        <v>641</v>
      </c>
      <c r="B17" s="36">
        <v>191879</v>
      </c>
      <c r="C17" s="36">
        <v>282802</v>
      </c>
      <c r="D17" s="36">
        <v>108355</v>
      </c>
      <c r="E17" s="36">
        <v>236949</v>
      </c>
      <c r="F17" s="36">
        <v>105585</v>
      </c>
      <c r="G17" s="36">
        <v>7035</v>
      </c>
      <c r="H17" s="36">
        <v>13919</v>
      </c>
      <c r="I17" s="36">
        <v>217295</v>
      </c>
      <c r="J17" s="36">
        <v>1887</v>
      </c>
      <c r="K17" s="36">
        <v>4172</v>
      </c>
      <c r="L17" s="36">
        <v>3770</v>
      </c>
      <c r="M17" s="36">
        <v>112429</v>
      </c>
      <c r="N17" s="36">
        <v>5517</v>
      </c>
      <c r="O17" s="36">
        <v>139425</v>
      </c>
      <c r="P17" s="36">
        <v>13324</v>
      </c>
      <c r="Q17" s="36">
        <v>10174</v>
      </c>
      <c r="R17" s="36">
        <v>93529</v>
      </c>
      <c r="S17" s="36">
        <v>4521</v>
      </c>
    </row>
    <row r="18" spans="1:19" x14ac:dyDescent="0.55000000000000004">
      <c r="A18" s="34" t="s">
        <v>642</v>
      </c>
      <c r="B18" s="36">
        <v>200544</v>
      </c>
      <c r="C18" s="36">
        <v>320803</v>
      </c>
      <c r="D18" s="36">
        <v>319052</v>
      </c>
      <c r="E18" s="36">
        <v>450542</v>
      </c>
      <c r="F18" s="36">
        <v>116758</v>
      </c>
      <c r="G18" s="36">
        <v>16691</v>
      </c>
      <c r="H18" s="36">
        <v>16460</v>
      </c>
      <c r="I18" s="36">
        <v>274751</v>
      </c>
      <c r="J18" s="36">
        <v>2563</v>
      </c>
      <c r="K18" s="36">
        <v>5255</v>
      </c>
      <c r="L18" s="36">
        <v>5022</v>
      </c>
      <c r="M18" s="36">
        <v>229865</v>
      </c>
      <c r="N18" s="36">
        <v>4264</v>
      </c>
      <c r="O18" s="36">
        <v>101591</v>
      </c>
      <c r="P18" s="36">
        <v>32270</v>
      </c>
      <c r="Q18" s="36">
        <v>15825</v>
      </c>
      <c r="R18" s="36">
        <v>175482</v>
      </c>
      <c r="S18" s="36">
        <v>6390</v>
      </c>
    </row>
    <row r="19" spans="1:19" x14ac:dyDescent="0.55000000000000004">
      <c r="A19" s="34" t="s">
        <v>643</v>
      </c>
      <c r="B19" s="36">
        <v>253632</v>
      </c>
      <c r="C19" s="36">
        <v>540003</v>
      </c>
      <c r="D19" s="36">
        <v>245677</v>
      </c>
      <c r="E19" s="36">
        <v>438708</v>
      </c>
      <c r="F19" s="36">
        <v>199776</v>
      </c>
      <c r="G19" s="36">
        <v>26499</v>
      </c>
      <c r="H19" s="36">
        <v>32046</v>
      </c>
      <c r="I19" s="36">
        <v>363979</v>
      </c>
      <c r="J19" s="36">
        <v>6371</v>
      </c>
      <c r="K19" s="36">
        <v>13706</v>
      </c>
      <c r="L19" s="36">
        <v>8287</v>
      </c>
      <c r="M19" s="36">
        <v>228732</v>
      </c>
      <c r="N19" s="36">
        <v>12594</v>
      </c>
      <c r="O19" s="36">
        <v>178680</v>
      </c>
      <c r="P19" s="36">
        <v>101286</v>
      </c>
      <c r="Q19" s="36">
        <v>38234</v>
      </c>
      <c r="R19" s="36">
        <v>168963</v>
      </c>
      <c r="S19" s="36">
        <v>13717</v>
      </c>
    </row>
    <row r="20" spans="1:19" x14ac:dyDescent="0.55000000000000004">
      <c r="A20" s="34" t="s">
        <v>644</v>
      </c>
      <c r="B20" s="36">
        <v>225497</v>
      </c>
      <c r="C20" s="36">
        <v>268517</v>
      </c>
      <c r="D20" s="36">
        <v>258038</v>
      </c>
      <c r="E20" s="36">
        <v>421352</v>
      </c>
      <c r="F20" s="36">
        <v>124304</v>
      </c>
      <c r="G20" s="36">
        <v>32425</v>
      </c>
      <c r="H20" s="36">
        <v>19535</v>
      </c>
      <c r="I20" s="36">
        <v>538235</v>
      </c>
      <c r="J20" s="36">
        <v>4991</v>
      </c>
      <c r="K20" s="36">
        <v>5370</v>
      </c>
      <c r="L20" s="36">
        <v>4701</v>
      </c>
      <c r="M20" s="36">
        <v>168637</v>
      </c>
      <c r="N20" s="36">
        <v>5872</v>
      </c>
      <c r="O20" s="36">
        <v>131986</v>
      </c>
      <c r="P20" s="36">
        <v>125305</v>
      </c>
      <c r="Q20" s="36">
        <v>29846</v>
      </c>
      <c r="R20" s="36">
        <v>36746</v>
      </c>
      <c r="S20" s="36">
        <v>17136</v>
      </c>
    </row>
    <row r="21" spans="1:19" x14ac:dyDescent="0.55000000000000004">
      <c r="A21" s="34" t="s">
        <v>645</v>
      </c>
      <c r="B21" s="36">
        <v>230565</v>
      </c>
      <c r="C21" s="36">
        <v>790738</v>
      </c>
      <c r="D21" s="36">
        <v>360294</v>
      </c>
      <c r="E21" s="36">
        <v>449435</v>
      </c>
      <c r="F21" s="36">
        <v>228966</v>
      </c>
      <c r="G21" s="36">
        <v>100056</v>
      </c>
      <c r="H21" s="36">
        <v>27486</v>
      </c>
      <c r="I21" s="36">
        <v>441897</v>
      </c>
      <c r="J21" s="36">
        <v>4969</v>
      </c>
      <c r="K21" s="36">
        <v>11405</v>
      </c>
      <c r="L21" s="36">
        <v>8779</v>
      </c>
      <c r="M21" s="36">
        <v>223754</v>
      </c>
      <c r="N21" s="36">
        <v>17300</v>
      </c>
      <c r="O21" s="36">
        <v>339372</v>
      </c>
      <c r="P21" s="36">
        <v>108979</v>
      </c>
      <c r="Q21" s="36">
        <v>33666</v>
      </c>
      <c r="R21" s="36">
        <v>84324</v>
      </c>
      <c r="S21" s="36">
        <v>13029</v>
      </c>
    </row>
    <row r="22" spans="1:19" x14ac:dyDescent="0.55000000000000004">
      <c r="A22" s="34" t="s">
        <v>646</v>
      </c>
      <c r="B22" s="36">
        <v>291699</v>
      </c>
      <c r="C22" s="36">
        <v>292781</v>
      </c>
      <c r="D22" s="36">
        <v>419402</v>
      </c>
      <c r="E22" s="36">
        <v>422739</v>
      </c>
      <c r="F22" s="36">
        <v>165284</v>
      </c>
      <c r="G22" s="36">
        <v>16865</v>
      </c>
      <c r="H22" s="36">
        <v>26405</v>
      </c>
      <c r="I22" s="36">
        <v>156344</v>
      </c>
      <c r="J22" s="36">
        <v>3976</v>
      </c>
      <c r="K22" s="36">
        <v>22009</v>
      </c>
      <c r="L22" s="36">
        <v>4622</v>
      </c>
      <c r="M22" s="36">
        <v>115249</v>
      </c>
      <c r="N22" s="36">
        <v>3255</v>
      </c>
      <c r="O22" s="36">
        <v>146581</v>
      </c>
      <c r="P22" s="36">
        <v>90316</v>
      </c>
      <c r="Q22" s="36">
        <v>24746</v>
      </c>
      <c r="R22" s="36">
        <v>95800</v>
      </c>
      <c r="S22" s="36">
        <v>4714</v>
      </c>
    </row>
    <row r="23" spans="1:19" x14ac:dyDescent="0.55000000000000004">
      <c r="A23" s="34" t="s">
        <v>647</v>
      </c>
      <c r="B23" s="36">
        <v>204226</v>
      </c>
      <c r="C23" s="36">
        <v>283073</v>
      </c>
      <c r="D23" s="36">
        <v>288655</v>
      </c>
      <c r="E23" s="36">
        <v>226303</v>
      </c>
      <c r="F23" s="36">
        <v>119358</v>
      </c>
      <c r="G23" s="36">
        <v>7836</v>
      </c>
      <c r="H23" s="36">
        <v>10780</v>
      </c>
      <c r="I23" s="36">
        <v>181578</v>
      </c>
      <c r="J23" s="36">
        <v>2305</v>
      </c>
      <c r="K23" s="36">
        <v>4403</v>
      </c>
      <c r="L23" s="36">
        <v>3367</v>
      </c>
      <c r="M23" s="36">
        <v>119489</v>
      </c>
      <c r="N23" s="36">
        <v>5575</v>
      </c>
      <c r="O23" s="36">
        <v>98254</v>
      </c>
      <c r="P23" s="36">
        <v>20423</v>
      </c>
      <c r="Q23" s="36">
        <v>7205</v>
      </c>
      <c r="R23" s="36">
        <v>112192</v>
      </c>
      <c r="S23" s="36">
        <v>5291</v>
      </c>
    </row>
    <row r="24" spans="1:19" x14ac:dyDescent="0.55000000000000004">
      <c r="A24" s="34" t="s">
        <v>648</v>
      </c>
      <c r="B24" s="36">
        <v>468301</v>
      </c>
      <c r="C24" s="36">
        <v>513282</v>
      </c>
      <c r="D24" s="36">
        <v>266289</v>
      </c>
      <c r="E24" s="36">
        <v>473093</v>
      </c>
      <c r="F24" s="36">
        <v>149753</v>
      </c>
      <c r="G24" s="36">
        <v>15495</v>
      </c>
      <c r="H24" s="36">
        <v>19567</v>
      </c>
      <c r="I24" s="36">
        <v>304184</v>
      </c>
      <c r="J24" s="36">
        <v>3730</v>
      </c>
      <c r="K24" s="36">
        <v>11372</v>
      </c>
      <c r="L24" s="36">
        <v>8402</v>
      </c>
      <c r="M24" s="36">
        <v>211089</v>
      </c>
      <c r="N24" s="36">
        <v>15950</v>
      </c>
      <c r="O24" s="36">
        <v>119270</v>
      </c>
      <c r="P24" s="36">
        <v>40026</v>
      </c>
      <c r="Q24" s="36">
        <v>19566</v>
      </c>
      <c r="R24" s="36">
        <v>271085</v>
      </c>
      <c r="S24" s="36">
        <v>17544</v>
      </c>
    </row>
    <row r="25" spans="1:19" x14ac:dyDescent="0.55000000000000004">
      <c r="A25" s="34" t="s">
        <v>503</v>
      </c>
      <c r="B25" s="36">
        <v>205278</v>
      </c>
      <c r="C25" s="36">
        <v>201312</v>
      </c>
      <c r="D25" s="36">
        <v>646141</v>
      </c>
      <c r="E25" s="36">
        <v>243630</v>
      </c>
      <c r="F25" s="36">
        <v>129797</v>
      </c>
      <c r="G25" s="36">
        <v>15835</v>
      </c>
      <c r="H25" s="36">
        <v>22880</v>
      </c>
      <c r="I25" s="36">
        <v>218171</v>
      </c>
      <c r="J25" s="36">
        <v>2627</v>
      </c>
      <c r="K25" s="36">
        <v>14045</v>
      </c>
      <c r="L25" s="36">
        <v>5164</v>
      </c>
      <c r="M25" s="36">
        <v>126422</v>
      </c>
      <c r="N25" s="36">
        <v>3436</v>
      </c>
      <c r="O25" s="36">
        <v>176626</v>
      </c>
      <c r="P25" s="36">
        <v>120203</v>
      </c>
      <c r="Q25" s="36">
        <v>27254</v>
      </c>
      <c r="R25" s="36">
        <v>111330</v>
      </c>
      <c r="S25" s="36">
        <v>9608</v>
      </c>
    </row>
    <row r="26" spans="1:19" x14ac:dyDescent="0.55000000000000004">
      <c r="A26" s="34" t="s">
        <v>504</v>
      </c>
      <c r="B26" s="36">
        <v>257110</v>
      </c>
      <c r="C26" s="36">
        <v>148023</v>
      </c>
      <c r="D26" s="36">
        <v>321034</v>
      </c>
      <c r="E26" s="36">
        <v>470328</v>
      </c>
      <c r="F26" s="36">
        <v>203402</v>
      </c>
      <c r="G26" s="36">
        <v>6278</v>
      </c>
      <c r="H26" s="36">
        <v>11457</v>
      </c>
      <c r="I26" s="36">
        <v>35390</v>
      </c>
      <c r="J26" s="36">
        <v>1695</v>
      </c>
      <c r="K26" s="36">
        <v>17479</v>
      </c>
      <c r="L26" s="36">
        <v>4635</v>
      </c>
      <c r="M26" s="36">
        <v>78639</v>
      </c>
      <c r="N26" s="36">
        <v>2291</v>
      </c>
      <c r="O26" s="36">
        <v>94082</v>
      </c>
      <c r="P26" s="36">
        <v>52217</v>
      </c>
      <c r="Q26" s="36">
        <v>18586</v>
      </c>
      <c r="R26" s="36">
        <v>158051</v>
      </c>
      <c r="S26" s="36">
        <v>6083</v>
      </c>
    </row>
    <row r="27" spans="1:19" x14ac:dyDescent="0.55000000000000004">
      <c r="A27" s="34" t="s">
        <v>505</v>
      </c>
      <c r="B27" s="36">
        <v>358137</v>
      </c>
      <c r="C27" s="36">
        <v>301276</v>
      </c>
      <c r="D27" s="36">
        <v>713535</v>
      </c>
      <c r="E27" s="36">
        <v>186492</v>
      </c>
      <c r="F27" s="36">
        <v>145125</v>
      </c>
      <c r="G27" s="36">
        <v>11819</v>
      </c>
      <c r="H27" s="36">
        <v>23192</v>
      </c>
      <c r="I27" s="36">
        <v>86429</v>
      </c>
      <c r="J27" s="36">
        <v>4945</v>
      </c>
      <c r="K27" s="36">
        <v>83500</v>
      </c>
      <c r="L27" s="36">
        <v>6174</v>
      </c>
      <c r="M27" s="36">
        <v>77141</v>
      </c>
      <c r="N27" s="36">
        <v>3614</v>
      </c>
      <c r="O27" s="36">
        <v>250517</v>
      </c>
      <c r="P27" s="36">
        <v>72601</v>
      </c>
      <c r="Q27" s="36">
        <v>14568</v>
      </c>
      <c r="R27" s="36">
        <v>138933</v>
      </c>
      <c r="S27" s="36">
        <v>5749</v>
      </c>
    </row>
    <row r="28" spans="1:19" x14ac:dyDescent="0.55000000000000004">
      <c r="A28" s="34" t="s">
        <v>506</v>
      </c>
      <c r="B28" s="36">
        <v>116859</v>
      </c>
      <c r="C28" s="36">
        <v>161751</v>
      </c>
      <c r="D28" s="36">
        <v>707065</v>
      </c>
      <c r="E28" s="36">
        <v>222668</v>
      </c>
      <c r="F28" s="36">
        <v>47924</v>
      </c>
      <c r="G28" s="36">
        <v>6119</v>
      </c>
      <c r="H28" s="36">
        <v>23120</v>
      </c>
      <c r="I28" s="36">
        <v>218788</v>
      </c>
      <c r="J28" s="36">
        <v>1227</v>
      </c>
      <c r="K28" s="36">
        <v>2012</v>
      </c>
      <c r="L28" s="36">
        <v>2773</v>
      </c>
      <c r="M28" s="36">
        <v>66307</v>
      </c>
      <c r="N28" s="36">
        <v>1148</v>
      </c>
      <c r="O28" s="36">
        <v>180997</v>
      </c>
      <c r="P28" s="36">
        <v>28803</v>
      </c>
      <c r="Q28" s="36">
        <v>2917</v>
      </c>
      <c r="R28" s="36">
        <v>5563</v>
      </c>
      <c r="S28" s="36">
        <v>3786</v>
      </c>
    </row>
    <row r="29" spans="1:19" x14ac:dyDescent="0.55000000000000004">
      <c r="A29" s="34" t="s">
        <v>507</v>
      </c>
      <c r="B29" s="36">
        <v>317038</v>
      </c>
      <c r="C29" s="36">
        <v>225887</v>
      </c>
      <c r="D29" s="36">
        <v>691690</v>
      </c>
      <c r="E29" s="36">
        <v>191314</v>
      </c>
      <c r="F29" s="36">
        <v>74183</v>
      </c>
      <c r="G29" s="36">
        <v>6413</v>
      </c>
      <c r="H29" s="36">
        <v>9615</v>
      </c>
      <c r="I29" s="36">
        <v>165936</v>
      </c>
      <c r="J29" s="36">
        <v>1468</v>
      </c>
      <c r="K29" s="36">
        <v>5394</v>
      </c>
      <c r="L29" s="36">
        <v>2818</v>
      </c>
      <c r="M29" s="36">
        <v>123395</v>
      </c>
      <c r="N29" s="36">
        <v>2425</v>
      </c>
      <c r="O29" s="36">
        <v>44967</v>
      </c>
      <c r="P29" s="36">
        <v>31960</v>
      </c>
      <c r="Q29" s="36">
        <v>11728</v>
      </c>
      <c r="R29" s="36">
        <v>71907</v>
      </c>
      <c r="S29" s="36">
        <v>10372</v>
      </c>
    </row>
    <row r="30" spans="1:19" x14ac:dyDescent="0.55000000000000004">
      <c r="A30" s="34" t="s">
        <v>508</v>
      </c>
      <c r="B30" s="36">
        <v>132890</v>
      </c>
      <c r="C30" s="36">
        <v>302492</v>
      </c>
      <c r="D30" s="36">
        <v>774282</v>
      </c>
      <c r="E30" s="36">
        <v>335804</v>
      </c>
      <c r="F30" s="36">
        <v>123690</v>
      </c>
      <c r="G30" s="36">
        <v>9450</v>
      </c>
      <c r="H30" s="36">
        <v>9098</v>
      </c>
      <c r="I30" s="36">
        <v>197614</v>
      </c>
      <c r="J30" s="36">
        <v>1986</v>
      </c>
      <c r="K30" s="36">
        <v>3250</v>
      </c>
      <c r="L30" s="36">
        <v>4303</v>
      </c>
      <c r="M30" s="36">
        <v>134135</v>
      </c>
      <c r="N30" s="36">
        <v>2736</v>
      </c>
      <c r="O30" s="36">
        <v>130539</v>
      </c>
      <c r="P30" s="36">
        <v>134249</v>
      </c>
      <c r="Q30" s="36">
        <v>9093</v>
      </c>
      <c r="R30" s="36">
        <v>16480</v>
      </c>
      <c r="S30" s="36">
        <v>11974</v>
      </c>
    </row>
    <row r="31" spans="1:19" x14ac:dyDescent="0.55000000000000004">
      <c r="A31" s="34" t="s">
        <v>509</v>
      </c>
      <c r="B31" s="36">
        <v>416270</v>
      </c>
      <c r="C31" s="36">
        <v>232962</v>
      </c>
      <c r="D31" s="36">
        <v>702942</v>
      </c>
      <c r="E31" s="36">
        <v>218624</v>
      </c>
      <c r="F31" s="36">
        <v>147372</v>
      </c>
      <c r="G31" s="36">
        <v>7576</v>
      </c>
      <c r="H31" s="36">
        <v>12393</v>
      </c>
      <c r="I31" s="36">
        <v>128966</v>
      </c>
      <c r="J31" s="36">
        <v>2274</v>
      </c>
      <c r="K31" s="36">
        <v>8078</v>
      </c>
      <c r="L31" s="36">
        <v>3980</v>
      </c>
      <c r="M31" s="36">
        <v>101075</v>
      </c>
      <c r="N31" s="36">
        <v>2540</v>
      </c>
      <c r="O31" s="36">
        <v>165243</v>
      </c>
      <c r="P31" s="36">
        <v>35035</v>
      </c>
      <c r="Q31" s="36">
        <v>12804</v>
      </c>
      <c r="R31" s="36">
        <v>137168</v>
      </c>
      <c r="S31" s="36">
        <v>10333</v>
      </c>
    </row>
    <row r="32" spans="1:19" x14ac:dyDescent="0.55000000000000004">
      <c r="A32" s="34" t="s">
        <v>510</v>
      </c>
      <c r="B32" s="36">
        <v>264055</v>
      </c>
      <c r="C32" s="36">
        <v>191776</v>
      </c>
      <c r="D32" s="36">
        <v>386049</v>
      </c>
      <c r="E32" s="36">
        <v>142402</v>
      </c>
      <c r="F32" s="36">
        <v>183098</v>
      </c>
      <c r="G32" s="36">
        <v>6957</v>
      </c>
      <c r="H32" s="36">
        <v>13228</v>
      </c>
      <c r="I32" s="36">
        <v>189067</v>
      </c>
      <c r="J32" s="36">
        <v>1889</v>
      </c>
      <c r="K32" s="36">
        <v>4760</v>
      </c>
      <c r="L32" s="36">
        <v>4062</v>
      </c>
      <c r="M32" s="36">
        <v>192846</v>
      </c>
      <c r="N32" s="36">
        <v>2793</v>
      </c>
      <c r="O32" s="36">
        <v>124805</v>
      </c>
      <c r="P32" s="36">
        <v>23271</v>
      </c>
      <c r="Q32" s="36">
        <v>15929</v>
      </c>
      <c r="R32" s="36">
        <v>67581</v>
      </c>
      <c r="S32" s="36">
        <v>6851</v>
      </c>
    </row>
    <row r="33" spans="1:19" x14ac:dyDescent="0.55000000000000004">
      <c r="A33" s="34" t="s">
        <v>511</v>
      </c>
      <c r="B33" s="36">
        <v>244505</v>
      </c>
      <c r="C33" s="36">
        <v>306230</v>
      </c>
      <c r="D33" s="36">
        <v>569783</v>
      </c>
      <c r="E33" s="36">
        <v>228642</v>
      </c>
      <c r="F33" s="36">
        <v>144166</v>
      </c>
      <c r="G33" s="36">
        <v>9761</v>
      </c>
      <c r="H33" s="36">
        <v>12350</v>
      </c>
      <c r="I33" s="36">
        <v>130110</v>
      </c>
      <c r="J33" s="36">
        <v>3332</v>
      </c>
      <c r="K33" s="36">
        <v>2712</v>
      </c>
      <c r="L33" s="36">
        <v>4221</v>
      </c>
      <c r="M33" s="36">
        <v>116106</v>
      </c>
      <c r="N33" s="36">
        <v>2252</v>
      </c>
      <c r="O33" s="36">
        <v>169229</v>
      </c>
      <c r="P33" s="36">
        <v>48239</v>
      </c>
      <c r="Q33" s="36">
        <v>27384</v>
      </c>
      <c r="R33" s="36">
        <v>77128</v>
      </c>
      <c r="S33" s="36">
        <v>8637</v>
      </c>
    </row>
    <row r="34" spans="1:19" x14ac:dyDescent="0.55000000000000004">
      <c r="A34" s="34" t="s">
        <v>512</v>
      </c>
      <c r="B34" s="36">
        <v>360203</v>
      </c>
      <c r="C34" s="36">
        <v>207302</v>
      </c>
      <c r="D34" s="36">
        <v>333972</v>
      </c>
      <c r="E34" s="36">
        <v>408679</v>
      </c>
      <c r="F34" s="36">
        <v>123092</v>
      </c>
      <c r="G34" s="36">
        <v>5815</v>
      </c>
      <c r="H34" s="36">
        <v>11562</v>
      </c>
      <c r="I34" s="36">
        <v>122066</v>
      </c>
      <c r="J34" s="36">
        <v>1928</v>
      </c>
      <c r="K34" s="36">
        <v>5128</v>
      </c>
      <c r="L34" s="36">
        <v>3187</v>
      </c>
      <c r="M34" s="36">
        <v>121128</v>
      </c>
      <c r="N34" s="36">
        <v>1898</v>
      </c>
      <c r="O34" s="36">
        <v>35779</v>
      </c>
      <c r="P34" s="36">
        <v>34173</v>
      </c>
      <c r="Q34" s="36">
        <v>21772</v>
      </c>
      <c r="R34" s="36">
        <v>90608</v>
      </c>
      <c r="S34" s="36">
        <v>12135</v>
      </c>
    </row>
    <row r="35" spans="1:19" x14ac:dyDescent="0.55000000000000004">
      <c r="A35" s="34" t="s">
        <v>573</v>
      </c>
      <c r="B35" s="36">
        <v>295884</v>
      </c>
      <c r="C35" s="36">
        <v>543677</v>
      </c>
      <c r="D35" s="36">
        <v>411797</v>
      </c>
      <c r="E35" s="36">
        <v>245453</v>
      </c>
      <c r="F35" s="36">
        <v>184168</v>
      </c>
      <c r="G35" s="36">
        <v>23082</v>
      </c>
      <c r="H35" s="36">
        <v>12947</v>
      </c>
      <c r="I35" s="36">
        <v>175596</v>
      </c>
      <c r="J35" s="36">
        <v>3459</v>
      </c>
      <c r="K35" s="36">
        <v>9124</v>
      </c>
      <c r="L35" s="36">
        <v>5773</v>
      </c>
      <c r="M35" s="36">
        <v>249335</v>
      </c>
      <c r="N35" s="36">
        <v>5418</v>
      </c>
      <c r="O35" s="36">
        <v>130189</v>
      </c>
      <c r="P35" s="36">
        <v>162805</v>
      </c>
      <c r="Q35" s="36">
        <v>66060</v>
      </c>
      <c r="R35" s="36">
        <v>37481</v>
      </c>
      <c r="S35" s="36">
        <v>15012</v>
      </c>
    </row>
    <row r="36" spans="1:19" x14ac:dyDescent="0.55000000000000004">
      <c r="A36" s="34" t="s">
        <v>574</v>
      </c>
      <c r="B36" s="36">
        <v>528885</v>
      </c>
      <c r="C36" s="36">
        <v>330741</v>
      </c>
      <c r="D36" s="36">
        <v>164196</v>
      </c>
      <c r="E36" s="36">
        <v>170612</v>
      </c>
      <c r="F36" s="36">
        <v>177079</v>
      </c>
      <c r="G36" s="36">
        <v>16278</v>
      </c>
      <c r="H36" s="36">
        <v>13358</v>
      </c>
      <c r="I36" s="36">
        <v>82791</v>
      </c>
      <c r="J36" s="36">
        <v>1919</v>
      </c>
      <c r="K36" s="36">
        <v>10836</v>
      </c>
      <c r="L36" s="36">
        <v>3872</v>
      </c>
      <c r="M36" s="36">
        <v>123516</v>
      </c>
      <c r="N36" s="36">
        <v>2620</v>
      </c>
      <c r="O36" s="36">
        <v>46336</v>
      </c>
      <c r="P36" s="36">
        <v>38807</v>
      </c>
      <c r="Q36" s="36">
        <v>25521</v>
      </c>
      <c r="R36" s="36">
        <v>74397</v>
      </c>
      <c r="S36" s="36">
        <v>3971</v>
      </c>
    </row>
    <row r="37" spans="1:19" x14ac:dyDescent="0.55000000000000004">
      <c r="A37" s="34" t="s">
        <v>575</v>
      </c>
      <c r="B37" s="36">
        <v>368535</v>
      </c>
      <c r="C37" s="36">
        <v>271320</v>
      </c>
      <c r="D37" s="36">
        <v>300598</v>
      </c>
      <c r="E37" s="36">
        <v>274584</v>
      </c>
      <c r="F37" s="36">
        <v>80634</v>
      </c>
      <c r="G37" s="36">
        <v>7328</v>
      </c>
      <c r="H37" s="36">
        <v>15920</v>
      </c>
      <c r="I37" s="36">
        <v>47720</v>
      </c>
      <c r="J37" s="36">
        <v>2496</v>
      </c>
      <c r="K37" s="36">
        <v>7586</v>
      </c>
      <c r="L37" s="36">
        <v>4678</v>
      </c>
      <c r="M37" s="36">
        <v>35398</v>
      </c>
      <c r="N37" s="36">
        <v>4247</v>
      </c>
      <c r="O37" s="36">
        <v>107611</v>
      </c>
      <c r="P37" s="36">
        <v>61802</v>
      </c>
      <c r="Q37" s="36">
        <v>15357</v>
      </c>
      <c r="R37" s="36">
        <v>153261</v>
      </c>
      <c r="S37" s="36">
        <v>6197</v>
      </c>
    </row>
    <row r="38" spans="1:19" x14ac:dyDescent="0.55000000000000004">
      <c r="A38" s="34" t="s">
        <v>576</v>
      </c>
      <c r="B38" s="36">
        <v>364713</v>
      </c>
      <c r="C38" s="36">
        <v>342288</v>
      </c>
      <c r="D38" s="36">
        <v>289012</v>
      </c>
      <c r="E38" s="36">
        <v>238675</v>
      </c>
      <c r="F38" s="36">
        <v>168172</v>
      </c>
      <c r="G38" s="36">
        <v>7056</v>
      </c>
      <c r="H38" s="36">
        <v>9683</v>
      </c>
      <c r="I38" s="36">
        <v>135475</v>
      </c>
      <c r="J38" s="36">
        <v>1816</v>
      </c>
      <c r="K38" s="36">
        <v>3425</v>
      </c>
      <c r="L38" s="36">
        <v>5047</v>
      </c>
      <c r="M38" s="36">
        <v>112515</v>
      </c>
      <c r="N38" s="36">
        <v>3864</v>
      </c>
      <c r="O38" s="36">
        <v>50550</v>
      </c>
      <c r="P38" s="36">
        <v>43631</v>
      </c>
      <c r="Q38" s="36">
        <v>59485</v>
      </c>
      <c r="R38" s="36">
        <v>110663</v>
      </c>
      <c r="S38" s="36">
        <v>6261</v>
      </c>
    </row>
    <row r="39" spans="1:19" x14ac:dyDescent="0.55000000000000004">
      <c r="A39" s="34" t="s">
        <v>577</v>
      </c>
      <c r="B39" s="36">
        <v>376858</v>
      </c>
      <c r="C39" s="36">
        <v>152430</v>
      </c>
      <c r="D39" s="36">
        <v>151805</v>
      </c>
      <c r="E39" s="36">
        <v>377188</v>
      </c>
      <c r="F39" s="36">
        <v>109599</v>
      </c>
      <c r="G39" s="36">
        <v>5182</v>
      </c>
      <c r="H39" s="36">
        <v>6351</v>
      </c>
      <c r="I39" s="36">
        <v>54041</v>
      </c>
      <c r="J39" s="36">
        <v>2823</v>
      </c>
      <c r="K39" s="36">
        <v>5360</v>
      </c>
      <c r="L39" s="36">
        <v>4190</v>
      </c>
      <c r="M39" s="36">
        <v>77148</v>
      </c>
      <c r="N39" s="36">
        <v>7689</v>
      </c>
      <c r="O39" s="36">
        <v>98095</v>
      </c>
      <c r="P39" s="36">
        <v>23903</v>
      </c>
      <c r="Q39" s="36">
        <v>5208</v>
      </c>
      <c r="R39" s="36">
        <v>25212</v>
      </c>
      <c r="S39" s="36">
        <v>3000</v>
      </c>
    </row>
    <row r="40" spans="1:19" x14ac:dyDescent="0.55000000000000004">
      <c r="A40" s="34" t="s">
        <v>578</v>
      </c>
      <c r="B40" s="36">
        <v>425332</v>
      </c>
      <c r="C40" s="36">
        <v>349876</v>
      </c>
      <c r="D40" s="36">
        <v>418293</v>
      </c>
      <c r="E40" s="36">
        <v>261588</v>
      </c>
      <c r="F40" s="36">
        <v>110992</v>
      </c>
      <c r="G40" s="36">
        <v>10773</v>
      </c>
      <c r="H40" s="36">
        <v>18651</v>
      </c>
      <c r="I40" s="36">
        <v>191310</v>
      </c>
      <c r="J40" s="36">
        <v>2160</v>
      </c>
      <c r="K40" s="36">
        <v>5152</v>
      </c>
      <c r="L40" s="36">
        <v>4472</v>
      </c>
      <c r="M40" s="36">
        <v>58573</v>
      </c>
      <c r="N40" s="36">
        <v>2918</v>
      </c>
      <c r="O40" s="36">
        <v>87228</v>
      </c>
      <c r="P40" s="36">
        <v>75347</v>
      </c>
      <c r="Q40" s="36">
        <v>13084</v>
      </c>
      <c r="R40" s="36">
        <v>89288</v>
      </c>
      <c r="S40" s="36">
        <v>5786</v>
      </c>
    </row>
    <row r="41" spans="1:19" x14ac:dyDescent="0.55000000000000004">
      <c r="A41" s="34" t="s">
        <v>579</v>
      </c>
      <c r="B41" s="36">
        <v>397582</v>
      </c>
      <c r="C41" s="36">
        <v>329383</v>
      </c>
      <c r="D41" s="36">
        <v>548721</v>
      </c>
      <c r="E41" s="36">
        <v>382448</v>
      </c>
      <c r="F41" s="36">
        <v>177389</v>
      </c>
      <c r="G41" s="36">
        <v>8982</v>
      </c>
      <c r="H41" s="36">
        <v>13197</v>
      </c>
      <c r="I41" s="36">
        <v>67543</v>
      </c>
      <c r="J41" s="36">
        <v>6869</v>
      </c>
      <c r="K41" s="36">
        <v>9807</v>
      </c>
      <c r="L41" s="36">
        <v>5901</v>
      </c>
      <c r="M41" s="36">
        <v>173342</v>
      </c>
      <c r="N41" s="36">
        <v>3175</v>
      </c>
      <c r="O41" s="36">
        <v>122779</v>
      </c>
      <c r="P41" s="36">
        <v>121252</v>
      </c>
      <c r="Q41" s="36">
        <v>24832</v>
      </c>
      <c r="R41" s="36">
        <v>70669</v>
      </c>
      <c r="S41" s="36">
        <v>8523</v>
      </c>
    </row>
    <row r="42" spans="1:19" x14ac:dyDescent="0.55000000000000004">
      <c r="A42" s="34" t="s">
        <v>580</v>
      </c>
      <c r="B42" s="36">
        <v>286975</v>
      </c>
      <c r="C42" s="36">
        <v>233133</v>
      </c>
      <c r="D42" s="36">
        <v>444112</v>
      </c>
      <c r="E42" s="36">
        <v>217707</v>
      </c>
      <c r="F42" s="36">
        <v>123060</v>
      </c>
      <c r="G42" s="36">
        <v>6906</v>
      </c>
      <c r="H42" s="36">
        <v>31878</v>
      </c>
      <c r="I42" s="36">
        <v>143054</v>
      </c>
      <c r="J42" s="36">
        <v>1726</v>
      </c>
      <c r="K42" s="36">
        <v>10965</v>
      </c>
      <c r="L42" s="36">
        <v>4800</v>
      </c>
      <c r="M42" s="36">
        <v>117699</v>
      </c>
      <c r="N42" s="36">
        <v>1970</v>
      </c>
      <c r="O42" s="36">
        <v>476618</v>
      </c>
      <c r="P42" s="36">
        <v>51892</v>
      </c>
      <c r="Q42" s="36">
        <v>16479</v>
      </c>
      <c r="R42" s="36">
        <v>31418</v>
      </c>
      <c r="S42" s="36">
        <v>5145</v>
      </c>
    </row>
    <row r="43" spans="1:19" x14ac:dyDescent="0.55000000000000004">
      <c r="A43" s="34" t="s">
        <v>581</v>
      </c>
      <c r="B43" s="36">
        <v>522993</v>
      </c>
      <c r="C43" s="36">
        <v>298012</v>
      </c>
      <c r="D43" s="36">
        <v>327921</v>
      </c>
      <c r="E43" s="36">
        <v>312571</v>
      </c>
      <c r="F43" s="36">
        <v>326578</v>
      </c>
      <c r="G43" s="36">
        <v>12061</v>
      </c>
      <c r="H43" s="36">
        <v>13749</v>
      </c>
      <c r="I43" s="36">
        <v>190067</v>
      </c>
      <c r="J43" s="36">
        <v>4522</v>
      </c>
      <c r="K43" s="36">
        <v>22762</v>
      </c>
      <c r="L43" s="36">
        <v>5625</v>
      </c>
      <c r="M43" s="36">
        <v>178046</v>
      </c>
      <c r="N43" s="36">
        <v>4126</v>
      </c>
      <c r="O43" s="36">
        <v>183272</v>
      </c>
      <c r="P43" s="36">
        <v>76788</v>
      </c>
      <c r="Q43" s="36">
        <v>30441</v>
      </c>
      <c r="R43" s="36">
        <v>116554</v>
      </c>
      <c r="S43" s="36">
        <v>7015</v>
      </c>
    </row>
    <row r="44" spans="1:19" x14ac:dyDescent="0.55000000000000004">
      <c r="A44" s="34" t="s">
        <v>582</v>
      </c>
      <c r="B44" s="36">
        <v>272154</v>
      </c>
      <c r="C44" s="36">
        <v>158782</v>
      </c>
      <c r="D44" s="36">
        <v>345576</v>
      </c>
      <c r="E44" s="36">
        <v>241599</v>
      </c>
      <c r="F44" s="36">
        <v>162320</v>
      </c>
      <c r="G44" s="36">
        <v>10634</v>
      </c>
      <c r="H44" s="36">
        <v>5182</v>
      </c>
      <c r="I44" s="36">
        <v>25024</v>
      </c>
      <c r="J44" s="36">
        <v>767</v>
      </c>
      <c r="K44" s="36">
        <v>2237</v>
      </c>
      <c r="L44" s="36">
        <v>2246</v>
      </c>
      <c r="M44" s="36">
        <v>90173</v>
      </c>
      <c r="N44" s="36">
        <v>1812</v>
      </c>
      <c r="O44" s="36">
        <v>53738</v>
      </c>
      <c r="P44" s="36">
        <v>44736</v>
      </c>
      <c r="Q44" s="36">
        <v>11003</v>
      </c>
      <c r="R44" s="36">
        <v>86707</v>
      </c>
      <c r="S44" s="36">
        <v>14052</v>
      </c>
    </row>
    <row r="45" spans="1:19" x14ac:dyDescent="0.55000000000000004">
      <c r="A45" s="34" t="s">
        <v>583</v>
      </c>
      <c r="B45" s="36">
        <v>316380</v>
      </c>
      <c r="C45" s="36">
        <v>247837</v>
      </c>
      <c r="D45" s="36">
        <v>659980</v>
      </c>
      <c r="E45" s="36">
        <v>509793</v>
      </c>
      <c r="F45" s="36">
        <v>265822</v>
      </c>
      <c r="G45" s="36">
        <v>935</v>
      </c>
      <c r="H45" s="36">
        <v>941</v>
      </c>
      <c r="I45" s="36">
        <v>17376</v>
      </c>
      <c r="J45" s="36">
        <v>299</v>
      </c>
      <c r="K45" s="36">
        <v>1274</v>
      </c>
      <c r="L45" s="36">
        <v>457</v>
      </c>
      <c r="M45" s="36">
        <v>269199</v>
      </c>
      <c r="N45" s="36">
        <v>1079</v>
      </c>
      <c r="O45" s="36">
        <v>265524</v>
      </c>
      <c r="P45" s="36">
        <v>11672</v>
      </c>
      <c r="Q45" s="36">
        <v>287</v>
      </c>
      <c r="R45" s="36">
        <v>408412</v>
      </c>
      <c r="S45" s="36">
        <v>604</v>
      </c>
    </row>
    <row r="46" spans="1:19" x14ac:dyDescent="0.55000000000000004">
      <c r="A46" s="34" t="s">
        <v>513</v>
      </c>
      <c r="B46" s="36">
        <v>147276</v>
      </c>
      <c r="C46" s="36">
        <v>278450</v>
      </c>
      <c r="D46" s="36">
        <v>411730</v>
      </c>
      <c r="E46" s="36">
        <v>306153</v>
      </c>
      <c r="F46" s="36">
        <v>272914</v>
      </c>
      <c r="G46" s="36">
        <v>8032</v>
      </c>
      <c r="H46" s="36">
        <v>11872</v>
      </c>
      <c r="I46" s="36">
        <v>123834</v>
      </c>
      <c r="J46" s="36">
        <v>2695</v>
      </c>
      <c r="K46" s="36">
        <v>63642</v>
      </c>
      <c r="L46" s="36">
        <v>4474</v>
      </c>
      <c r="M46" s="36">
        <v>114383</v>
      </c>
      <c r="N46" s="36">
        <v>3462</v>
      </c>
      <c r="O46" s="36">
        <v>104992</v>
      </c>
      <c r="P46" s="36">
        <v>45119</v>
      </c>
      <c r="Q46" s="36">
        <v>38885</v>
      </c>
      <c r="R46" s="36">
        <v>77723</v>
      </c>
      <c r="S46" s="36">
        <v>9177</v>
      </c>
    </row>
    <row r="47" spans="1:19" x14ac:dyDescent="0.55000000000000004">
      <c r="A47" s="34" t="s">
        <v>514</v>
      </c>
      <c r="B47" s="36">
        <v>27667</v>
      </c>
      <c r="C47" s="36">
        <v>66330</v>
      </c>
      <c r="D47" s="36">
        <v>323880</v>
      </c>
      <c r="E47" s="36">
        <v>102923</v>
      </c>
      <c r="F47" s="36">
        <v>241575</v>
      </c>
      <c r="G47" s="36">
        <v>3318</v>
      </c>
      <c r="H47" s="36">
        <v>4352</v>
      </c>
      <c r="I47" s="36">
        <v>13419</v>
      </c>
      <c r="J47" s="36">
        <v>1286</v>
      </c>
      <c r="K47" s="36">
        <v>15208</v>
      </c>
      <c r="L47" s="36">
        <v>2482</v>
      </c>
      <c r="M47" s="36">
        <v>75148</v>
      </c>
      <c r="N47" s="36">
        <v>1244</v>
      </c>
      <c r="O47" s="36">
        <v>29948</v>
      </c>
      <c r="P47" s="36">
        <v>29239</v>
      </c>
      <c r="Q47" s="36">
        <v>6197</v>
      </c>
      <c r="R47" s="36">
        <v>36364</v>
      </c>
      <c r="S47" s="36">
        <v>914</v>
      </c>
    </row>
    <row r="48" spans="1:19" x14ac:dyDescent="0.55000000000000004">
      <c r="A48" s="34" t="s">
        <v>550</v>
      </c>
      <c r="B48" s="36">
        <v>78687</v>
      </c>
      <c r="C48" s="36">
        <v>112197</v>
      </c>
      <c r="D48" s="36">
        <v>55329</v>
      </c>
      <c r="E48" s="36">
        <v>333628</v>
      </c>
      <c r="F48" s="36">
        <v>168592</v>
      </c>
      <c r="G48" s="36">
        <v>6274</v>
      </c>
      <c r="H48" s="36">
        <v>14047</v>
      </c>
      <c r="I48" s="36">
        <v>117233</v>
      </c>
      <c r="J48" s="36">
        <v>1293</v>
      </c>
      <c r="K48" s="36">
        <v>3716</v>
      </c>
      <c r="L48" s="36">
        <v>3517</v>
      </c>
      <c r="M48" s="36">
        <v>94602</v>
      </c>
      <c r="N48" s="36">
        <v>4100</v>
      </c>
      <c r="O48" s="36">
        <v>89979</v>
      </c>
      <c r="P48" s="36">
        <v>8756</v>
      </c>
      <c r="Q48" s="36">
        <v>8696</v>
      </c>
      <c r="R48" s="36">
        <v>76902</v>
      </c>
      <c r="S48" s="36">
        <v>4585</v>
      </c>
    </row>
    <row r="49" spans="1:19" x14ac:dyDescent="0.55000000000000004">
      <c r="A49" s="34" t="s">
        <v>551</v>
      </c>
      <c r="B49" s="36">
        <v>68093</v>
      </c>
      <c r="C49" s="36">
        <v>134846</v>
      </c>
      <c r="D49" s="36">
        <v>89875</v>
      </c>
      <c r="E49" s="36">
        <v>167627</v>
      </c>
      <c r="F49" s="36">
        <v>127564</v>
      </c>
      <c r="G49" s="36">
        <v>6476</v>
      </c>
      <c r="H49" s="36">
        <v>9372</v>
      </c>
      <c r="I49" s="36">
        <v>52764</v>
      </c>
      <c r="J49" s="36">
        <v>1279</v>
      </c>
      <c r="K49" s="36">
        <v>5708</v>
      </c>
      <c r="L49" s="36">
        <v>3210</v>
      </c>
      <c r="M49" s="36">
        <v>278005</v>
      </c>
      <c r="N49" s="36">
        <v>3485</v>
      </c>
      <c r="O49" s="36">
        <v>48930</v>
      </c>
      <c r="P49" s="36">
        <v>11302</v>
      </c>
      <c r="Q49" s="36">
        <v>6110</v>
      </c>
      <c r="R49" s="36">
        <v>25532</v>
      </c>
      <c r="S49" s="36">
        <v>7015</v>
      </c>
    </row>
    <row r="50" spans="1:19" x14ac:dyDescent="0.55000000000000004">
      <c r="A50" s="34" t="s">
        <v>515</v>
      </c>
      <c r="B50" s="36">
        <v>111434</v>
      </c>
      <c r="C50" s="36">
        <v>177420</v>
      </c>
      <c r="D50" s="36">
        <v>295748</v>
      </c>
      <c r="E50" s="36">
        <v>193871</v>
      </c>
      <c r="F50" s="36">
        <v>134107</v>
      </c>
      <c r="G50" s="36">
        <v>6427</v>
      </c>
      <c r="H50" s="36">
        <v>8095</v>
      </c>
      <c r="I50" s="36">
        <v>29778</v>
      </c>
      <c r="J50" s="36">
        <v>3143</v>
      </c>
      <c r="K50" s="36">
        <v>13786</v>
      </c>
      <c r="L50" s="36">
        <v>4853</v>
      </c>
      <c r="M50" s="36">
        <v>148111</v>
      </c>
      <c r="N50" s="36">
        <v>4042</v>
      </c>
      <c r="O50" s="36">
        <v>154407</v>
      </c>
      <c r="P50" s="36">
        <v>21397</v>
      </c>
      <c r="Q50" s="36">
        <v>27215</v>
      </c>
      <c r="R50" s="36">
        <v>18776</v>
      </c>
      <c r="S50" s="36">
        <v>2014</v>
      </c>
    </row>
    <row r="51" spans="1:19" x14ac:dyDescent="0.55000000000000004">
      <c r="A51" s="34" t="s">
        <v>525</v>
      </c>
      <c r="B51" s="36">
        <v>143852</v>
      </c>
      <c r="C51" s="36">
        <v>307259</v>
      </c>
      <c r="D51" s="36">
        <v>252714</v>
      </c>
      <c r="E51" s="36">
        <v>538147</v>
      </c>
      <c r="F51" s="36">
        <v>227803</v>
      </c>
      <c r="G51" s="36">
        <v>8643</v>
      </c>
      <c r="H51" s="36">
        <v>56308</v>
      </c>
      <c r="I51" s="36">
        <v>145538</v>
      </c>
      <c r="J51" s="36">
        <v>3662</v>
      </c>
      <c r="K51" s="36">
        <v>13254</v>
      </c>
      <c r="L51" s="36">
        <v>5158</v>
      </c>
      <c r="M51" s="36">
        <v>111141</v>
      </c>
      <c r="N51" s="36">
        <v>5789</v>
      </c>
      <c r="O51" s="36">
        <v>110752</v>
      </c>
      <c r="P51" s="36">
        <v>29931</v>
      </c>
      <c r="Q51" s="36">
        <v>10268</v>
      </c>
      <c r="R51" s="36">
        <v>38578</v>
      </c>
      <c r="S51" s="36">
        <v>5139</v>
      </c>
    </row>
    <row r="52" spans="1:19" x14ac:dyDescent="0.55000000000000004">
      <c r="A52" s="34" t="s">
        <v>552</v>
      </c>
      <c r="B52" s="36">
        <v>7607</v>
      </c>
      <c r="C52" s="36">
        <v>126507</v>
      </c>
      <c r="D52" s="36">
        <v>75556</v>
      </c>
      <c r="E52" s="36">
        <v>24992</v>
      </c>
      <c r="F52" s="36">
        <v>31201</v>
      </c>
      <c r="G52" s="36">
        <v>1688</v>
      </c>
      <c r="H52" s="36">
        <v>3622</v>
      </c>
      <c r="I52" s="36">
        <v>12354</v>
      </c>
      <c r="J52" s="36">
        <v>815</v>
      </c>
      <c r="K52" s="36">
        <v>8197</v>
      </c>
      <c r="L52" s="36">
        <v>1273</v>
      </c>
      <c r="M52" s="36">
        <v>7795</v>
      </c>
      <c r="N52" s="36">
        <v>988</v>
      </c>
      <c r="O52" s="36">
        <v>63863</v>
      </c>
      <c r="P52" s="36">
        <v>3053</v>
      </c>
      <c r="Q52" s="36">
        <v>1385</v>
      </c>
      <c r="R52" s="36">
        <v>8208</v>
      </c>
      <c r="S52" s="36">
        <v>354</v>
      </c>
    </row>
    <row r="53" spans="1:19" x14ac:dyDescent="0.55000000000000004">
      <c r="A53" s="34" t="s">
        <v>516</v>
      </c>
      <c r="B53" s="36">
        <v>36444</v>
      </c>
      <c r="C53" s="36">
        <v>172949</v>
      </c>
      <c r="D53" s="36">
        <v>168406</v>
      </c>
      <c r="E53" s="36">
        <v>115549</v>
      </c>
      <c r="F53" s="36">
        <v>80472</v>
      </c>
      <c r="G53" s="36">
        <v>5072</v>
      </c>
      <c r="H53" s="36">
        <v>6870</v>
      </c>
      <c r="I53" s="36">
        <v>33169</v>
      </c>
      <c r="J53" s="36">
        <v>998</v>
      </c>
      <c r="K53" s="36">
        <v>7149</v>
      </c>
      <c r="L53" s="36">
        <v>2503</v>
      </c>
      <c r="M53" s="36">
        <v>12288</v>
      </c>
      <c r="N53" s="36">
        <v>22996</v>
      </c>
      <c r="O53" s="36">
        <v>16873</v>
      </c>
      <c r="P53" s="36">
        <v>7219</v>
      </c>
      <c r="Q53" s="36">
        <v>8091</v>
      </c>
      <c r="R53" s="36">
        <v>72724</v>
      </c>
      <c r="S53" s="36">
        <v>2040</v>
      </c>
    </row>
    <row r="54" spans="1:19" x14ac:dyDescent="0.55000000000000004">
      <c r="A54" s="34" t="s">
        <v>517</v>
      </c>
      <c r="B54" s="36">
        <v>88253</v>
      </c>
      <c r="C54" s="36">
        <v>164310</v>
      </c>
      <c r="D54" s="36">
        <v>149222</v>
      </c>
      <c r="E54" s="36">
        <v>166147</v>
      </c>
      <c r="F54" s="36">
        <v>151776</v>
      </c>
      <c r="G54" s="36">
        <v>10084</v>
      </c>
      <c r="H54" s="36">
        <v>9870</v>
      </c>
      <c r="I54" s="36">
        <v>108797</v>
      </c>
      <c r="J54" s="36">
        <v>1920</v>
      </c>
      <c r="K54" s="36">
        <v>10629</v>
      </c>
      <c r="L54" s="36">
        <v>3206</v>
      </c>
      <c r="M54" s="36">
        <v>57472</v>
      </c>
      <c r="N54" s="36">
        <v>3155</v>
      </c>
      <c r="O54" s="36">
        <v>54173</v>
      </c>
      <c r="P54" s="36">
        <v>45857</v>
      </c>
      <c r="Q54" s="36">
        <v>14004</v>
      </c>
      <c r="R54" s="36">
        <v>9927</v>
      </c>
      <c r="S54" s="36">
        <v>5193</v>
      </c>
    </row>
    <row r="55" spans="1:19" x14ac:dyDescent="0.55000000000000004">
      <c r="A55" s="34" t="s">
        <v>518</v>
      </c>
      <c r="B55" s="36">
        <v>320472</v>
      </c>
      <c r="C55" s="36">
        <v>398593</v>
      </c>
      <c r="D55" s="36">
        <v>334487</v>
      </c>
      <c r="E55" s="36">
        <v>249053</v>
      </c>
      <c r="F55" s="36">
        <v>230542</v>
      </c>
      <c r="G55" s="36">
        <v>12730</v>
      </c>
      <c r="H55" s="36">
        <v>11983</v>
      </c>
      <c r="I55" s="36">
        <v>156972</v>
      </c>
      <c r="J55" s="36">
        <v>3253</v>
      </c>
      <c r="K55" s="36">
        <v>9538</v>
      </c>
      <c r="L55" s="36">
        <v>7161</v>
      </c>
      <c r="M55" s="36">
        <v>202165</v>
      </c>
      <c r="N55" s="36">
        <v>4737</v>
      </c>
      <c r="O55" s="36">
        <v>170333</v>
      </c>
      <c r="P55" s="36">
        <v>61074</v>
      </c>
      <c r="Q55" s="36">
        <v>17815</v>
      </c>
      <c r="R55" s="36">
        <v>54498</v>
      </c>
      <c r="S55" s="36">
        <v>10087</v>
      </c>
    </row>
    <row r="56" spans="1:19" x14ac:dyDescent="0.55000000000000004">
      <c r="A56" s="34" t="s">
        <v>519</v>
      </c>
      <c r="B56" s="36">
        <v>258774</v>
      </c>
      <c r="C56" s="36">
        <v>408243</v>
      </c>
      <c r="D56" s="36">
        <v>390035</v>
      </c>
      <c r="E56" s="36">
        <v>421361</v>
      </c>
      <c r="F56" s="36">
        <v>212870</v>
      </c>
      <c r="G56" s="36">
        <v>15008</v>
      </c>
      <c r="H56" s="36">
        <v>15648</v>
      </c>
      <c r="I56" s="36">
        <v>146102</v>
      </c>
      <c r="J56" s="36">
        <v>3448</v>
      </c>
      <c r="K56" s="36">
        <v>11277</v>
      </c>
      <c r="L56" s="36">
        <v>6860</v>
      </c>
      <c r="M56" s="36">
        <v>161895</v>
      </c>
      <c r="N56" s="36">
        <v>3694</v>
      </c>
      <c r="O56" s="36">
        <v>258394</v>
      </c>
      <c r="P56" s="36">
        <v>32647</v>
      </c>
      <c r="Q56" s="36">
        <v>30237</v>
      </c>
      <c r="R56" s="36">
        <v>14551</v>
      </c>
      <c r="S56" s="36">
        <v>5306</v>
      </c>
    </row>
    <row r="57" spans="1:19" x14ac:dyDescent="0.55000000000000004">
      <c r="A57" s="34" t="s">
        <v>623</v>
      </c>
      <c r="B57" s="36">
        <v>53963</v>
      </c>
      <c r="C57" s="36">
        <v>136989</v>
      </c>
      <c r="D57" s="36">
        <v>145777</v>
      </c>
      <c r="E57" s="36">
        <v>87508</v>
      </c>
      <c r="F57" s="36">
        <v>91835</v>
      </c>
      <c r="G57" s="36">
        <v>8616</v>
      </c>
      <c r="H57" s="36">
        <v>13391</v>
      </c>
      <c r="I57" s="36">
        <v>146716</v>
      </c>
      <c r="J57" s="36">
        <v>11111</v>
      </c>
      <c r="K57" s="36">
        <v>14325</v>
      </c>
      <c r="L57" s="36">
        <v>4514</v>
      </c>
      <c r="M57" s="36">
        <v>178770</v>
      </c>
      <c r="N57" s="36">
        <v>6193</v>
      </c>
      <c r="O57" s="36">
        <v>70184</v>
      </c>
      <c r="P57" s="36">
        <v>20904</v>
      </c>
      <c r="Q57" s="36">
        <v>25690</v>
      </c>
      <c r="R57" s="36">
        <v>22322</v>
      </c>
      <c r="S57" s="36">
        <v>1358</v>
      </c>
    </row>
    <row r="58" spans="1:19" x14ac:dyDescent="0.55000000000000004">
      <c r="A58" s="34" t="s">
        <v>624</v>
      </c>
      <c r="B58" s="36">
        <v>58175</v>
      </c>
      <c r="C58" s="36">
        <v>64089</v>
      </c>
      <c r="D58" s="36">
        <v>146937</v>
      </c>
      <c r="E58" s="36">
        <v>128475</v>
      </c>
      <c r="F58" s="36">
        <v>56105</v>
      </c>
      <c r="G58" s="36">
        <v>6574</v>
      </c>
      <c r="H58" s="36">
        <v>8859</v>
      </c>
      <c r="I58" s="36">
        <v>70736</v>
      </c>
      <c r="J58" s="36">
        <v>3894</v>
      </c>
      <c r="K58" s="36">
        <v>10914</v>
      </c>
      <c r="L58" s="36">
        <v>5594</v>
      </c>
      <c r="M58" s="36">
        <v>62457</v>
      </c>
      <c r="N58" s="36">
        <v>6777</v>
      </c>
      <c r="O58" s="36">
        <v>34575</v>
      </c>
      <c r="P58" s="36">
        <v>5929</v>
      </c>
      <c r="Q58" s="36">
        <v>18311</v>
      </c>
      <c r="R58" s="36">
        <v>8395</v>
      </c>
      <c r="S58" s="36">
        <v>2506</v>
      </c>
    </row>
    <row r="59" spans="1:19" x14ac:dyDescent="0.55000000000000004">
      <c r="A59" s="34" t="s">
        <v>595</v>
      </c>
      <c r="B59" s="36">
        <v>194944</v>
      </c>
      <c r="C59" s="36">
        <v>86548</v>
      </c>
      <c r="D59" s="36">
        <v>54504</v>
      </c>
      <c r="E59" s="36">
        <v>79259</v>
      </c>
      <c r="F59" s="36">
        <v>100792</v>
      </c>
      <c r="G59" s="36">
        <v>5383</v>
      </c>
      <c r="H59" s="36">
        <v>71208</v>
      </c>
      <c r="I59" s="36">
        <v>97096</v>
      </c>
      <c r="J59" s="36">
        <v>2755</v>
      </c>
      <c r="K59" s="36">
        <v>9002</v>
      </c>
      <c r="L59" s="36">
        <v>6826</v>
      </c>
      <c r="M59" s="36">
        <v>96648</v>
      </c>
      <c r="N59" s="36">
        <v>5948</v>
      </c>
      <c r="O59" s="36">
        <v>56453</v>
      </c>
      <c r="P59" s="36">
        <v>10871</v>
      </c>
      <c r="Q59" s="36">
        <v>5760</v>
      </c>
      <c r="R59" s="36">
        <v>17483</v>
      </c>
      <c r="S59" s="36">
        <v>1904</v>
      </c>
    </row>
    <row r="60" spans="1:19" x14ac:dyDescent="0.55000000000000004">
      <c r="A60" s="34" t="s">
        <v>596</v>
      </c>
      <c r="B60" s="36">
        <v>160823</v>
      </c>
      <c r="C60" s="36">
        <v>347607</v>
      </c>
      <c r="D60" s="36">
        <v>134184</v>
      </c>
      <c r="E60" s="36">
        <v>206004</v>
      </c>
      <c r="F60" s="36">
        <v>147062</v>
      </c>
      <c r="G60" s="36">
        <v>17517</v>
      </c>
      <c r="H60" s="36">
        <v>45651</v>
      </c>
      <c r="I60" s="36">
        <v>222225</v>
      </c>
      <c r="J60" s="36">
        <v>8253</v>
      </c>
      <c r="K60" s="36">
        <v>24989</v>
      </c>
      <c r="L60" s="36">
        <v>12463</v>
      </c>
      <c r="M60" s="36">
        <v>166161</v>
      </c>
      <c r="N60" s="36">
        <v>22247</v>
      </c>
      <c r="O60" s="36">
        <v>163985</v>
      </c>
      <c r="P60" s="36">
        <v>36023</v>
      </c>
      <c r="Q60" s="36">
        <v>206299</v>
      </c>
      <c r="R60" s="36">
        <v>173716</v>
      </c>
      <c r="S60" s="36">
        <v>7578</v>
      </c>
    </row>
    <row r="61" spans="1:19" x14ac:dyDescent="0.55000000000000004">
      <c r="A61" s="34" t="s">
        <v>553</v>
      </c>
      <c r="B61" s="36">
        <v>153153</v>
      </c>
      <c r="C61" s="36">
        <v>119355</v>
      </c>
      <c r="D61" s="36">
        <v>250622</v>
      </c>
      <c r="E61" s="36">
        <v>127965</v>
      </c>
      <c r="F61" s="36">
        <v>131150</v>
      </c>
      <c r="G61" s="36">
        <v>10529</v>
      </c>
      <c r="H61" s="36">
        <v>8355</v>
      </c>
      <c r="I61" s="36">
        <v>40566</v>
      </c>
      <c r="J61" s="36">
        <v>9676</v>
      </c>
      <c r="K61" s="36">
        <v>37890</v>
      </c>
      <c r="L61" s="36">
        <v>7524</v>
      </c>
      <c r="M61" s="36">
        <v>159112</v>
      </c>
      <c r="N61" s="36">
        <v>3340</v>
      </c>
      <c r="O61" s="36">
        <v>141202</v>
      </c>
      <c r="P61" s="36">
        <v>51293</v>
      </c>
      <c r="Q61" s="36">
        <v>42075</v>
      </c>
      <c r="R61" s="36">
        <v>18497</v>
      </c>
      <c r="S61" s="36">
        <v>1674</v>
      </c>
    </row>
    <row r="62" spans="1:19" x14ac:dyDescent="0.55000000000000004">
      <c r="A62" s="34" t="s">
        <v>554</v>
      </c>
      <c r="B62" s="36">
        <v>102124</v>
      </c>
      <c r="C62" s="36">
        <v>205847</v>
      </c>
      <c r="D62" s="36">
        <v>196820</v>
      </c>
      <c r="E62" s="36">
        <v>251031</v>
      </c>
      <c r="F62" s="36">
        <v>207732</v>
      </c>
      <c r="G62" s="36">
        <v>14991</v>
      </c>
      <c r="H62" s="36">
        <v>16517</v>
      </c>
      <c r="I62" s="36">
        <v>15416</v>
      </c>
      <c r="J62" s="36">
        <v>7132</v>
      </c>
      <c r="K62" s="36">
        <v>37661</v>
      </c>
      <c r="L62" s="36">
        <v>11577</v>
      </c>
      <c r="M62" s="36">
        <v>53742</v>
      </c>
      <c r="N62" s="36">
        <v>4966</v>
      </c>
      <c r="O62" s="36">
        <v>200799</v>
      </c>
      <c r="P62" s="36">
        <v>78513</v>
      </c>
      <c r="Q62" s="36">
        <v>44033</v>
      </c>
      <c r="R62" s="36">
        <v>36169</v>
      </c>
      <c r="S62" s="36">
        <v>2071</v>
      </c>
    </row>
    <row r="63" spans="1:19" x14ac:dyDescent="0.55000000000000004">
      <c r="A63" s="34" t="s">
        <v>627</v>
      </c>
      <c r="B63" s="36">
        <v>11149</v>
      </c>
      <c r="C63" s="36">
        <v>110961</v>
      </c>
      <c r="D63" s="36">
        <v>154548</v>
      </c>
      <c r="E63" s="36">
        <v>71845</v>
      </c>
      <c r="F63" s="36">
        <v>99418</v>
      </c>
      <c r="G63" s="36">
        <v>5468</v>
      </c>
      <c r="H63" s="36">
        <v>9292</v>
      </c>
      <c r="I63" s="36">
        <v>27887</v>
      </c>
      <c r="J63" s="36">
        <v>5237</v>
      </c>
      <c r="K63" s="36">
        <v>25718</v>
      </c>
      <c r="L63" s="36">
        <v>4289</v>
      </c>
      <c r="M63" s="36">
        <v>41911</v>
      </c>
      <c r="N63" s="36">
        <v>3133</v>
      </c>
      <c r="O63" s="36">
        <v>42346</v>
      </c>
      <c r="P63" s="36">
        <v>21789</v>
      </c>
      <c r="Q63" s="36">
        <v>12836</v>
      </c>
      <c r="R63" s="36">
        <v>8129</v>
      </c>
      <c r="S63" s="36">
        <v>3066</v>
      </c>
    </row>
    <row r="64" spans="1:19" x14ac:dyDescent="0.55000000000000004">
      <c r="A64" s="34" t="s">
        <v>584</v>
      </c>
      <c r="B64" s="36">
        <v>32041</v>
      </c>
      <c r="C64" s="36">
        <v>27411</v>
      </c>
      <c r="D64" s="36">
        <v>43951</v>
      </c>
      <c r="E64" s="36">
        <v>95883</v>
      </c>
      <c r="F64" s="36">
        <v>52964</v>
      </c>
      <c r="G64" s="36">
        <v>2046</v>
      </c>
      <c r="H64" s="36">
        <v>2764</v>
      </c>
      <c r="I64" s="36">
        <v>19729</v>
      </c>
      <c r="J64" s="36">
        <v>1545</v>
      </c>
      <c r="K64" s="36">
        <v>3369</v>
      </c>
      <c r="L64" s="36">
        <v>1456</v>
      </c>
      <c r="M64" s="36">
        <v>8747</v>
      </c>
      <c r="N64" s="36">
        <v>885</v>
      </c>
      <c r="O64" s="36">
        <v>13212</v>
      </c>
      <c r="P64" s="36">
        <v>5192</v>
      </c>
      <c r="Q64" s="36">
        <v>3718</v>
      </c>
      <c r="R64" s="36">
        <v>4191</v>
      </c>
      <c r="S64" s="36">
        <v>1962</v>
      </c>
    </row>
    <row r="65" spans="1:19" x14ac:dyDescent="0.55000000000000004">
      <c r="A65" s="34" t="s">
        <v>253</v>
      </c>
      <c r="B65" s="36">
        <v>10607</v>
      </c>
      <c r="C65" s="36">
        <v>34439</v>
      </c>
      <c r="D65" s="36">
        <v>28702</v>
      </c>
      <c r="E65" s="36">
        <v>102786</v>
      </c>
      <c r="F65" s="36">
        <v>40959</v>
      </c>
      <c r="G65" s="36">
        <v>2099</v>
      </c>
      <c r="H65" s="36">
        <v>2141</v>
      </c>
      <c r="I65" s="36">
        <v>15650</v>
      </c>
      <c r="J65" s="36">
        <v>946</v>
      </c>
      <c r="K65" s="36">
        <v>12416</v>
      </c>
      <c r="L65" s="36">
        <v>1712</v>
      </c>
      <c r="M65" s="36">
        <v>24203</v>
      </c>
      <c r="N65" s="36">
        <v>1003</v>
      </c>
      <c r="O65" s="36">
        <v>44618</v>
      </c>
      <c r="P65" s="36">
        <v>9485</v>
      </c>
      <c r="Q65" s="36">
        <v>4601</v>
      </c>
      <c r="R65" s="36">
        <v>3373</v>
      </c>
      <c r="S65" s="36">
        <v>418</v>
      </c>
    </row>
    <row r="66" spans="1:19" x14ac:dyDescent="0.55000000000000004">
      <c r="A66" s="34" t="s">
        <v>629</v>
      </c>
      <c r="B66" s="36">
        <v>47981</v>
      </c>
      <c r="C66" s="36">
        <v>1064</v>
      </c>
      <c r="D66" s="36">
        <v>202726</v>
      </c>
      <c r="E66" s="36">
        <v>9866</v>
      </c>
      <c r="F66" s="36">
        <v>482364</v>
      </c>
      <c r="G66" s="36">
        <v>97</v>
      </c>
      <c r="H66" s="36">
        <v>1256</v>
      </c>
      <c r="I66" s="36">
        <v>145353</v>
      </c>
      <c r="J66" s="36">
        <v>21505</v>
      </c>
      <c r="K66" s="36">
        <v>1640</v>
      </c>
      <c r="L66" s="36">
        <v>7118</v>
      </c>
      <c r="M66" s="36">
        <v>189105</v>
      </c>
      <c r="N66" s="36">
        <v>60</v>
      </c>
      <c r="O66" s="36">
        <v>90227</v>
      </c>
      <c r="P66" s="36">
        <v>96512</v>
      </c>
      <c r="Q66" s="36">
        <v>2746</v>
      </c>
      <c r="R66" s="36">
        <v>6750</v>
      </c>
      <c r="S66" s="36">
        <v>66</v>
      </c>
    </row>
    <row r="67" spans="1:19" x14ac:dyDescent="0.55000000000000004">
      <c r="A67" s="34" t="s">
        <v>597</v>
      </c>
      <c r="B67" s="36">
        <v>42490</v>
      </c>
      <c r="C67" s="36">
        <v>27454</v>
      </c>
      <c r="D67" s="36">
        <v>54416</v>
      </c>
      <c r="E67" s="36">
        <v>30449</v>
      </c>
      <c r="F67" s="36">
        <v>50241</v>
      </c>
      <c r="G67" s="36">
        <v>1932</v>
      </c>
      <c r="H67" s="36">
        <v>4830</v>
      </c>
      <c r="I67" s="36">
        <v>27285</v>
      </c>
      <c r="J67" s="36">
        <v>1019</v>
      </c>
      <c r="K67" s="36">
        <v>5340</v>
      </c>
      <c r="L67" s="36">
        <v>1826</v>
      </c>
      <c r="M67" s="36">
        <v>31576</v>
      </c>
      <c r="N67" s="36">
        <v>1587</v>
      </c>
      <c r="O67" s="36">
        <v>5311</v>
      </c>
      <c r="P67" s="36">
        <v>5387</v>
      </c>
      <c r="Q67" s="36">
        <v>4257</v>
      </c>
      <c r="R67" s="36">
        <v>7343</v>
      </c>
      <c r="S67" s="36">
        <v>642</v>
      </c>
    </row>
    <row r="68" spans="1:19" x14ac:dyDescent="0.55000000000000004">
      <c r="A68" s="34" t="s">
        <v>630</v>
      </c>
      <c r="B68" s="36">
        <v>24173</v>
      </c>
      <c r="C68" s="36">
        <v>50644</v>
      </c>
      <c r="D68" s="36">
        <v>289738</v>
      </c>
      <c r="E68" s="36">
        <v>256718</v>
      </c>
      <c r="F68" s="36">
        <v>157978</v>
      </c>
      <c r="G68" s="36">
        <v>11538</v>
      </c>
      <c r="H68" s="36">
        <v>3796</v>
      </c>
      <c r="I68" s="36">
        <v>30158</v>
      </c>
      <c r="J68" s="36">
        <v>6465</v>
      </c>
      <c r="K68" s="36">
        <v>5152</v>
      </c>
      <c r="L68" s="36">
        <v>2256</v>
      </c>
      <c r="M68" s="36">
        <v>119726</v>
      </c>
      <c r="N68" s="36">
        <v>16978</v>
      </c>
      <c r="O68" s="36">
        <v>7660</v>
      </c>
      <c r="P68" s="36">
        <v>90402</v>
      </c>
      <c r="Q68" s="36">
        <v>6918</v>
      </c>
      <c r="R68" s="36">
        <v>41570</v>
      </c>
      <c r="S68" s="36">
        <v>4813</v>
      </c>
    </row>
    <row r="69" spans="1:19" x14ac:dyDescent="0.55000000000000004">
      <c r="A69" s="34" t="s">
        <v>526</v>
      </c>
      <c r="B69" s="36">
        <v>180347</v>
      </c>
      <c r="C69" s="36">
        <v>162162</v>
      </c>
      <c r="D69" s="36">
        <v>279857</v>
      </c>
      <c r="E69" s="36">
        <v>462940</v>
      </c>
      <c r="F69" s="36">
        <v>119872</v>
      </c>
      <c r="G69" s="36">
        <v>10171</v>
      </c>
      <c r="H69" s="36">
        <v>13041</v>
      </c>
      <c r="I69" s="36">
        <v>241624</v>
      </c>
      <c r="J69" s="36">
        <v>4299</v>
      </c>
      <c r="K69" s="36">
        <v>14330</v>
      </c>
      <c r="L69" s="36">
        <v>4534</v>
      </c>
      <c r="M69" s="36">
        <v>131136</v>
      </c>
      <c r="N69" s="36">
        <v>8469</v>
      </c>
      <c r="O69" s="36">
        <v>172844</v>
      </c>
      <c r="P69" s="36">
        <v>61116</v>
      </c>
      <c r="Q69" s="36">
        <v>39479</v>
      </c>
      <c r="R69" s="36">
        <v>70723</v>
      </c>
      <c r="S69" s="36">
        <v>13803</v>
      </c>
    </row>
    <row r="70" spans="1:19" x14ac:dyDescent="0.55000000000000004">
      <c r="A70" s="34" t="s">
        <v>527</v>
      </c>
      <c r="B70" s="36">
        <v>171595</v>
      </c>
      <c r="C70" s="36">
        <v>139045</v>
      </c>
      <c r="D70" s="36">
        <v>151320</v>
      </c>
      <c r="E70" s="36">
        <v>308037</v>
      </c>
      <c r="F70" s="36">
        <v>132305</v>
      </c>
      <c r="G70" s="36">
        <v>8064</v>
      </c>
      <c r="H70" s="36">
        <v>9518</v>
      </c>
      <c r="I70" s="36">
        <v>142399</v>
      </c>
      <c r="J70" s="36">
        <v>1677</v>
      </c>
      <c r="K70" s="36">
        <v>6832</v>
      </c>
      <c r="L70" s="36">
        <v>4442</v>
      </c>
      <c r="M70" s="36">
        <v>134976</v>
      </c>
      <c r="N70" s="36">
        <v>5292</v>
      </c>
      <c r="O70" s="36">
        <v>113148</v>
      </c>
      <c r="P70" s="36">
        <v>16352</v>
      </c>
      <c r="Q70" s="36">
        <v>24214</v>
      </c>
      <c r="R70" s="36">
        <v>27956</v>
      </c>
      <c r="S70" s="36">
        <v>4340</v>
      </c>
    </row>
    <row r="71" spans="1:19" x14ac:dyDescent="0.55000000000000004">
      <c r="A71" s="34" t="s">
        <v>528</v>
      </c>
      <c r="B71" s="36">
        <v>50561</v>
      </c>
      <c r="C71" s="36">
        <v>76133</v>
      </c>
      <c r="D71" s="36">
        <v>132714</v>
      </c>
      <c r="E71" s="36">
        <v>99793</v>
      </c>
      <c r="F71" s="36">
        <v>142496</v>
      </c>
      <c r="G71" s="36">
        <v>2730</v>
      </c>
      <c r="H71" s="36">
        <v>9260</v>
      </c>
      <c r="I71" s="36">
        <v>22460</v>
      </c>
      <c r="J71" s="36">
        <v>1377</v>
      </c>
      <c r="K71" s="36">
        <v>5966</v>
      </c>
      <c r="L71" s="36">
        <v>2168</v>
      </c>
      <c r="M71" s="36">
        <v>101646</v>
      </c>
      <c r="N71" s="36">
        <v>1365</v>
      </c>
      <c r="O71" s="36">
        <v>104369</v>
      </c>
      <c r="P71" s="36">
        <v>3328</v>
      </c>
      <c r="Q71" s="36">
        <v>15003</v>
      </c>
      <c r="R71" s="36">
        <v>13083</v>
      </c>
      <c r="S71" s="36">
        <v>795</v>
      </c>
    </row>
    <row r="72" spans="1:19" x14ac:dyDescent="0.55000000000000004">
      <c r="A72" s="34" t="s">
        <v>585</v>
      </c>
      <c r="B72" s="36">
        <v>104010</v>
      </c>
      <c r="C72" s="36">
        <v>196736</v>
      </c>
      <c r="D72" s="36">
        <v>141936</v>
      </c>
      <c r="E72" s="36">
        <v>250168</v>
      </c>
      <c r="F72" s="36">
        <v>279914</v>
      </c>
      <c r="G72" s="36">
        <v>9585</v>
      </c>
      <c r="H72" s="36">
        <v>22406</v>
      </c>
      <c r="I72" s="36">
        <v>230113</v>
      </c>
      <c r="J72" s="36">
        <v>3580</v>
      </c>
      <c r="K72" s="36">
        <v>9219</v>
      </c>
      <c r="L72" s="36">
        <v>5070</v>
      </c>
      <c r="M72" s="36">
        <v>154705</v>
      </c>
      <c r="N72" s="36">
        <v>4253</v>
      </c>
      <c r="O72" s="36">
        <v>90651</v>
      </c>
      <c r="P72" s="36">
        <v>70137</v>
      </c>
      <c r="Q72" s="36">
        <v>18726</v>
      </c>
      <c r="R72" s="36">
        <v>140154</v>
      </c>
      <c r="S72" s="36">
        <v>8010</v>
      </c>
    </row>
    <row r="73" spans="1:19" x14ac:dyDescent="0.55000000000000004">
      <c r="A73" s="34" t="s">
        <v>586</v>
      </c>
      <c r="B73" s="36">
        <v>104780</v>
      </c>
      <c r="C73" s="36">
        <v>450608</v>
      </c>
      <c r="D73" s="36">
        <v>71626</v>
      </c>
      <c r="E73" s="36">
        <v>309692</v>
      </c>
      <c r="F73" s="36">
        <v>206194</v>
      </c>
      <c r="G73" s="36">
        <v>6442</v>
      </c>
      <c r="H73" s="36">
        <v>20586</v>
      </c>
      <c r="I73" s="36">
        <v>137088</v>
      </c>
      <c r="J73" s="36">
        <v>4371</v>
      </c>
      <c r="K73" s="36">
        <v>8120</v>
      </c>
      <c r="L73" s="36">
        <v>4325</v>
      </c>
      <c r="M73" s="36">
        <v>155296</v>
      </c>
      <c r="N73" s="36">
        <v>2624</v>
      </c>
      <c r="O73" s="36">
        <v>167693</v>
      </c>
      <c r="P73" s="36">
        <v>5716</v>
      </c>
      <c r="Q73" s="36">
        <v>3144</v>
      </c>
      <c r="R73" s="36">
        <v>171049</v>
      </c>
      <c r="S73" s="36">
        <v>3170</v>
      </c>
    </row>
    <row r="74" spans="1:19" x14ac:dyDescent="0.55000000000000004">
      <c r="A74" s="34" t="s">
        <v>587</v>
      </c>
      <c r="B74" s="36">
        <v>59987</v>
      </c>
      <c r="C74" s="36">
        <v>313615</v>
      </c>
      <c r="D74" s="36">
        <v>95438</v>
      </c>
      <c r="E74" s="36">
        <v>254365</v>
      </c>
      <c r="F74" s="36">
        <v>389947</v>
      </c>
      <c r="G74" s="36">
        <v>2549</v>
      </c>
      <c r="H74" s="36">
        <v>12883</v>
      </c>
      <c r="I74" s="36">
        <v>17193</v>
      </c>
      <c r="J74" s="36">
        <v>951</v>
      </c>
      <c r="K74" s="36">
        <v>7870</v>
      </c>
      <c r="L74" s="36">
        <v>2543</v>
      </c>
      <c r="M74" s="36">
        <v>101430</v>
      </c>
      <c r="N74" s="36">
        <v>2531</v>
      </c>
      <c r="O74" s="36">
        <v>158375</v>
      </c>
      <c r="P74" s="36">
        <v>11778</v>
      </c>
      <c r="Q74" s="36">
        <v>6120</v>
      </c>
      <c r="R74" s="36">
        <v>71089</v>
      </c>
      <c r="S74" s="36">
        <v>868</v>
      </c>
    </row>
    <row r="75" spans="1:19" x14ac:dyDescent="0.55000000000000004">
      <c r="A75" s="34" t="s">
        <v>633</v>
      </c>
      <c r="B75" s="36">
        <v>101659</v>
      </c>
      <c r="C75" s="36">
        <v>242635</v>
      </c>
      <c r="D75" s="36">
        <v>136625</v>
      </c>
      <c r="E75" s="36">
        <v>330971</v>
      </c>
      <c r="F75" s="36">
        <v>256799</v>
      </c>
      <c r="G75" s="36">
        <v>9865</v>
      </c>
      <c r="H75" s="36">
        <v>20981</v>
      </c>
      <c r="I75" s="36">
        <v>100727</v>
      </c>
      <c r="J75" s="36">
        <v>10713</v>
      </c>
      <c r="K75" s="36">
        <v>30995</v>
      </c>
      <c r="L75" s="36">
        <v>6094</v>
      </c>
      <c r="M75" s="36">
        <v>117811</v>
      </c>
      <c r="N75" s="36">
        <v>12354</v>
      </c>
      <c r="O75" s="36">
        <v>254852</v>
      </c>
      <c r="P75" s="36">
        <v>20924</v>
      </c>
      <c r="Q75" s="36">
        <v>31068</v>
      </c>
      <c r="R75" s="36">
        <v>28346</v>
      </c>
      <c r="S75" s="36">
        <v>4924</v>
      </c>
    </row>
    <row r="76" spans="1:19" x14ac:dyDescent="0.55000000000000004">
      <c r="A76" s="34" t="s">
        <v>529</v>
      </c>
      <c r="B76" s="36">
        <v>147175</v>
      </c>
      <c r="C76" s="36">
        <v>233478</v>
      </c>
      <c r="D76" s="36">
        <v>175830</v>
      </c>
      <c r="E76" s="36">
        <v>149788</v>
      </c>
      <c r="F76" s="36">
        <v>207276</v>
      </c>
      <c r="G76" s="36">
        <v>7402</v>
      </c>
      <c r="H76" s="36">
        <v>20942</v>
      </c>
      <c r="I76" s="36">
        <v>63092</v>
      </c>
      <c r="J76" s="36">
        <v>7380</v>
      </c>
      <c r="K76" s="36">
        <v>17140</v>
      </c>
      <c r="L76" s="36">
        <v>4850</v>
      </c>
      <c r="M76" s="36">
        <v>110211</v>
      </c>
      <c r="N76" s="36">
        <v>19723</v>
      </c>
      <c r="O76" s="36">
        <v>159282</v>
      </c>
      <c r="P76" s="36">
        <v>7274</v>
      </c>
      <c r="Q76" s="36">
        <v>6006</v>
      </c>
      <c r="R76" s="36">
        <v>118350</v>
      </c>
      <c r="S76" s="36">
        <v>3134</v>
      </c>
    </row>
    <row r="77" spans="1:19" x14ac:dyDescent="0.55000000000000004">
      <c r="A77" s="34" t="s">
        <v>598</v>
      </c>
      <c r="B77" s="36">
        <v>16639</v>
      </c>
      <c r="C77" s="36">
        <v>116781</v>
      </c>
      <c r="D77" s="36">
        <v>511270</v>
      </c>
      <c r="E77" s="36">
        <v>203548</v>
      </c>
      <c r="F77" s="36">
        <v>174555</v>
      </c>
      <c r="G77" s="36">
        <v>3766</v>
      </c>
      <c r="H77" s="36">
        <v>5802</v>
      </c>
      <c r="I77" s="36">
        <v>28665</v>
      </c>
      <c r="J77" s="36">
        <v>1628</v>
      </c>
      <c r="K77" s="36">
        <v>10248</v>
      </c>
      <c r="L77" s="36">
        <v>1684</v>
      </c>
      <c r="M77" s="36">
        <v>80753</v>
      </c>
      <c r="N77" s="36">
        <v>2980</v>
      </c>
      <c r="O77" s="36">
        <v>327386</v>
      </c>
      <c r="P77" s="36">
        <v>17317</v>
      </c>
      <c r="Q77" s="36">
        <v>21438</v>
      </c>
      <c r="R77" s="36">
        <v>8242</v>
      </c>
      <c r="S77" s="36">
        <v>821</v>
      </c>
    </row>
    <row r="78" spans="1:19" x14ac:dyDescent="0.55000000000000004">
      <c r="A78" s="34" t="s">
        <v>599</v>
      </c>
      <c r="B78" s="36">
        <v>92911</v>
      </c>
      <c r="C78" s="36">
        <v>268380</v>
      </c>
      <c r="D78" s="36">
        <v>169883</v>
      </c>
      <c r="E78" s="36">
        <v>207109</v>
      </c>
      <c r="F78" s="36">
        <v>327146</v>
      </c>
      <c r="G78" s="36">
        <v>7113</v>
      </c>
      <c r="H78" s="36">
        <v>15018</v>
      </c>
      <c r="I78" s="36">
        <v>193210</v>
      </c>
      <c r="J78" s="36">
        <v>2292</v>
      </c>
      <c r="K78" s="36">
        <v>14607</v>
      </c>
      <c r="L78" s="36">
        <v>5701</v>
      </c>
      <c r="M78" s="36">
        <v>196654</v>
      </c>
      <c r="N78" s="36">
        <v>7591</v>
      </c>
      <c r="O78" s="36">
        <v>80702</v>
      </c>
      <c r="P78" s="36">
        <v>9477</v>
      </c>
      <c r="Q78" s="36">
        <v>7738</v>
      </c>
      <c r="R78" s="36">
        <v>41295</v>
      </c>
      <c r="S78" s="36">
        <v>17465</v>
      </c>
    </row>
    <row r="79" spans="1:19" x14ac:dyDescent="0.55000000000000004">
      <c r="A79" s="34" t="s">
        <v>600</v>
      </c>
      <c r="B79" s="36">
        <v>57961</v>
      </c>
      <c r="C79" s="36">
        <v>130097</v>
      </c>
      <c r="D79" s="36">
        <v>75524</v>
      </c>
      <c r="E79" s="36">
        <v>147391</v>
      </c>
      <c r="F79" s="36">
        <v>148440</v>
      </c>
      <c r="G79" s="36">
        <v>7217</v>
      </c>
      <c r="H79" s="36">
        <v>7233</v>
      </c>
      <c r="I79" s="36">
        <v>188669</v>
      </c>
      <c r="J79" s="36">
        <v>1536</v>
      </c>
      <c r="K79" s="36">
        <v>7999</v>
      </c>
      <c r="L79" s="36">
        <v>3678</v>
      </c>
      <c r="M79" s="36">
        <v>186202</v>
      </c>
      <c r="N79" s="36">
        <v>6749</v>
      </c>
      <c r="O79" s="36">
        <v>177447</v>
      </c>
      <c r="P79" s="36">
        <v>5908</v>
      </c>
      <c r="Q79" s="36">
        <v>3513</v>
      </c>
      <c r="R79" s="36">
        <v>83453</v>
      </c>
      <c r="S79" s="36">
        <v>16931</v>
      </c>
    </row>
    <row r="80" spans="1:19" x14ac:dyDescent="0.55000000000000004">
      <c r="A80" s="34" t="s">
        <v>530</v>
      </c>
      <c r="B80" s="36">
        <v>201861</v>
      </c>
      <c r="C80" s="36">
        <v>299754</v>
      </c>
      <c r="D80" s="36">
        <v>219186</v>
      </c>
      <c r="E80" s="36">
        <v>470829</v>
      </c>
      <c r="F80" s="36">
        <v>427494</v>
      </c>
      <c r="G80" s="36">
        <v>12647</v>
      </c>
      <c r="H80" s="36">
        <v>16513</v>
      </c>
      <c r="I80" s="36">
        <v>155614</v>
      </c>
      <c r="J80" s="36">
        <v>14440</v>
      </c>
      <c r="K80" s="36">
        <v>17789</v>
      </c>
      <c r="L80" s="36">
        <v>7151</v>
      </c>
      <c r="M80" s="36">
        <v>129404</v>
      </c>
      <c r="N80" s="36">
        <v>8703</v>
      </c>
      <c r="O80" s="36">
        <v>143856</v>
      </c>
      <c r="P80" s="36">
        <v>68404</v>
      </c>
      <c r="Q80" s="36">
        <v>26436</v>
      </c>
      <c r="R80" s="36">
        <v>18938</v>
      </c>
      <c r="S80" s="36">
        <v>13260</v>
      </c>
    </row>
    <row r="81" spans="1:20" x14ac:dyDescent="0.55000000000000004">
      <c r="A81" s="34" t="s">
        <v>531</v>
      </c>
      <c r="B81" s="36">
        <v>239887</v>
      </c>
      <c r="C81" s="36">
        <v>467140</v>
      </c>
      <c r="D81" s="36">
        <v>252721</v>
      </c>
      <c r="E81" s="36">
        <v>386813</v>
      </c>
      <c r="F81" s="36">
        <v>407186</v>
      </c>
      <c r="G81" s="36">
        <v>16264</v>
      </c>
      <c r="H81" s="36">
        <v>16721</v>
      </c>
      <c r="I81" s="36">
        <v>138668</v>
      </c>
      <c r="J81" s="36">
        <v>6333</v>
      </c>
      <c r="K81" s="36">
        <v>34746</v>
      </c>
      <c r="L81" s="36">
        <v>14318</v>
      </c>
      <c r="M81" s="36">
        <v>200432</v>
      </c>
      <c r="N81" s="36">
        <v>14105</v>
      </c>
      <c r="O81" s="36">
        <v>336945</v>
      </c>
      <c r="P81" s="36">
        <v>24099</v>
      </c>
      <c r="Q81" s="36">
        <v>21512</v>
      </c>
      <c r="R81" s="36">
        <v>36342</v>
      </c>
      <c r="S81" s="36">
        <v>8277</v>
      </c>
    </row>
    <row r="82" spans="1:20" x14ac:dyDescent="0.55000000000000004">
      <c r="A82" s="34" t="s">
        <v>601</v>
      </c>
      <c r="B82" s="36">
        <v>199616</v>
      </c>
      <c r="C82" s="36">
        <v>350582</v>
      </c>
      <c r="D82" s="36">
        <v>528081</v>
      </c>
      <c r="E82" s="36">
        <v>467910</v>
      </c>
      <c r="F82" s="36">
        <v>225924</v>
      </c>
      <c r="G82" s="36">
        <v>15886</v>
      </c>
      <c r="H82" s="36">
        <v>14969</v>
      </c>
      <c r="I82" s="36">
        <v>320608</v>
      </c>
      <c r="J82" s="36">
        <v>3007</v>
      </c>
      <c r="K82" s="36">
        <v>17932</v>
      </c>
      <c r="L82" s="36">
        <v>5007</v>
      </c>
      <c r="M82" s="36">
        <v>108307</v>
      </c>
      <c r="N82" s="36">
        <v>7495</v>
      </c>
      <c r="O82" s="36">
        <v>159487</v>
      </c>
      <c r="P82" s="36">
        <v>54576</v>
      </c>
      <c r="Q82" s="36">
        <v>23589</v>
      </c>
      <c r="R82" s="36">
        <v>43991</v>
      </c>
      <c r="S82" s="36">
        <v>19453</v>
      </c>
    </row>
    <row r="83" spans="1:20" x14ac:dyDescent="0.55000000000000004">
      <c r="A83" s="34" t="s">
        <v>602</v>
      </c>
      <c r="B83" s="36">
        <v>141144</v>
      </c>
      <c r="C83" s="36">
        <v>286525</v>
      </c>
      <c r="D83" s="36">
        <v>363524</v>
      </c>
      <c r="E83" s="36">
        <v>707841</v>
      </c>
      <c r="F83" s="36">
        <v>319784</v>
      </c>
      <c r="G83" s="36">
        <v>9757</v>
      </c>
      <c r="H83" s="36">
        <v>7633</v>
      </c>
      <c r="I83" s="36">
        <v>93583</v>
      </c>
      <c r="J83" s="36">
        <v>3071</v>
      </c>
      <c r="K83" s="36">
        <v>25473</v>
      </c>
      <c r="L83" s="36">
        <v>5621</v>
      </c>
      <c r="M83" s="36">
        <v>139706</v>
      </c>
      <c r="N83" s="36">
        <v>4012</v>
      </c>
      <c r="O83" s="36">
        <v>230226</v>
      </c>
      <c r="P83" s="36">
        <v>23037</v>
      </c>
      <c r="Q83" s="36">
        <v>104626</v>
      </c>
      <c r="R83" s="36">
        <v>10622</v>
      </c>
      <c r="S83" s="36">
        <v>3433</v>
      </c>
    </row>
    <row r="84" spans="1:20" x14ac:dyDescent="0.55000000000000004">
      <c r="A84" s="34" t="s">
        <v>603</v>
      </c>
      <c r="B84" s="36">
        <v>93402</v>
      </c>
      <c r="C84" s="36">
        <v>278505</v>
      </c>
      <c r="D84" s="36">
        <v>491444</v>
      </c>
      <c r="E84" s="36">
        <v>536323</v>
      </c>
      <c r="F84" s="36">
        <v>302127</v>
      </c>
      <c r="G84" s="36">
        <v>9319</v>
      </c>
      <c r="H84" s="36">
        <v>21801</v>
      </c>
      <c r="I84" s="36">
        <v>188641</v>
      </c>
      <c r="J84" s="36">
        <v>1903</v>
      </c>
      <c r="K84" s="36">
        <v>28500</v>
      </c>
      <c r="L84" s="36">
        <v>6195</v>
      </c>
      <c r="M84" s="36">
        <v>111476</v>
      </c>
      <c r="N84" s="36">
        <v>6755</v>
      </c>
      <c r="O84" s="36">
        <v>162148</v>
      </c>
      <c r="P84" s="36">
        <v>27122</v>
      </c>
      <c r="Q84" s="36">
        <v>47829</v>
      </c>
      <c r="R84" s="36">
        <v>38425</v>
      </c>
      <c r="S84" s="36">
        <v>10634</v>
      </c>
    </row>
    <row r="85" spans="1:20" x14ac:dyDescent="0.55000000000000004">
      <c r="B85" s="36">
        <f>SUM(B1:B84)</f>
        <v>16067577</v>
      </c>
      <c r="C85" s="36">
        <f t="shared" ref="C85:S85" si="0">SUM(C1:C84)</f>
        <v>19929310</v>
      </c>
      <c r="D85" s="36">
        <f t="shared" si="0"/>
        <v>25284509</v>
      </c>
      <c r="E85" s="36">
        <f t="shared" si="0"/>
        <v>23141263</v>
      </c>
      <c r="F85" s="36">
        <f t="shared" si="0"/>
        <v>14640272</v>
      </c>
      <c r="G85" s="36">
        <f t="shared" si="0"/>
        <v>965656</v>
      </c>
      <c r="H85" s="36">
        <f t="shared" si="0"/>
        <v>1276026</v>
      </c>
      <c r="I85" s="36">
        <f t="shared" si="0"/>
        <v>12729396</v>
      </c>
      <c r="J85" s="36">
        <f t="shared" si="0"/>
        <v>325987</v>
      </c>
      <c r="K85" s="36">
        <f t="shared" si="0"/>
        <v>1091856</v>
      </c>
      <c r="L85" s="36">
        <f t="shared" si="0"/>
        <v>404172</v>
      </c>
      <c r="M85" s="36">
        <f t="shared" si="0"/>
        <v>10921696</v>
      </c>
      <c r="N85" s="36">
        <f t="shared" si="0"/>
        <v>482449</v>
      </c>
      <c r="O85" s="36">
        <f t="shared" si="0"/>
        <v>11253830</v>
      </c>
      <c r="P85" s="36">
        <f t="shared" si="0"/>
        <v>4205587</v>
      </c>
      <c r="Q85" s="36">
        <f t="shared" si="0"/>
        <v>1944028</v>
      </c>
      <c r="R85" s="36">
        <f t="shared" si="0"/>
        <v>5865892</v>
      </c>
      <c r="S85" s="36">
        <f t="shared" si="0"/>
        <v>640098</v>
      </c>
      <c r="T85" s="38">
        <f>SUM(B85:S85)</f>
        <v>151169604</v>
      </c>
    </row>
    <row r="86" spans="1:20" x14ac:dyDescent="0.55000000000000004">
      <c r="B86" s="26">
        <f t="shared" ref="B86:R86" si="1">B85/$T$85</f>
        <v>0.10628841099563904</v>
      </c>
      <c r="C86" s="26">
        <f t="shared" si="1"/>
        <v>0.13183410866115652</v>
      </c>
      <c r="D86" s="26">
        <f t="shared" si="1"/>
        <v>0.16725921303597513</v>
      </c>
      <c r="E86" s="26">
        <f t="shared" si="1"/>
        <v>0.15308145544920526</v>
      </c>
      <c r="F86" s="26">
        <f t="shared" si="1"/>
        <v>9.6846665021362369E-2</v>
      </c>
      <c r="G86" s="26">
        <f t="shared" si="1"/>
        <v>6.3878979268874713E-3</v>
      </c>
      <c r="H86" s="26">
        <f t="shared" si="1"/>
        <v>8.4410223102787257E-3</v>
      </c>
      <c r="I86" s="26">
        <f t="shared" si="1"/>
        <v>8.420605507440504E-2</v>
      </c>
      <c r="J86" s="26">
        <f t="shared" si="1"/>
        <v>2.156432188576746E-3</v>
      </c>
      <c r="K86" s="26">
        <f t="shared" si="1"/>
        <v>7.2227218376519657E-3</v>
      </c>
      <c r="L86" s="26">
        <f t="shared" si="1"/>
        <v>2.6736327231498204E-3</v>
      </c>
      <c r="M86" s="26">
        <f t="shared" si="1"/>
        <v>7.22479632876461E-2</v>
      </c>
      <c r="N86" s="26">
        <f t="shared" si="1"/>
        <v>3.1914418456768599E-3</v>
      </c>
      <c r="O86" s="26">
        <f t="shared" si="1"/>
        <v>7.4445058412668727E-2</v>
      </c>
      <c r="P86" s="26">
        <f t="shared" si="1"/>
        <v>2.7820321603806014E-2</v>
      </c>
      <c r="Q86" s="26">
        <f t="shared" si="1"/>
        <v>1.2859913293151181E-2</v>
      </c>
      <c r="R86" s="26">
        <f t="shared" si="1"/>
        <v>3.8803382722362625E-2</v>
      </c>
      <c r="S86" s="26">
        <f>S85/$T$85</f>
        <v>4.2343036104004082E-3</v>
      </c>
    </row>
    <row r="88" spans="1:20" x14ac:dyDescent="0.55000000000000004">
      <c r="A88" s="33" t="s">
        <v>483</v>
      </c>
      <c r="R88" s="36">
        <f>(4%-R86)*T85</f>
        <v>180892.16000000009</v>
      </c>
    </row>
    <row r="89" spans="1:20" x14ac:dyDescent="0.55000000000000004">
      <c r="A89" s="34" t="s">
        <v>490</v>
      </c>
      <c r="R89" s="36"/>
    </row>
    <row r="90" spans="1:20" x14ac:dyDescent="0.55000000000000004">
      <c r="A90" s="35" t="s">
        <v>498</v>
      </c>
      <c r="R90" s="36"/>
      <c r="S90" s="26"/>
      <c r="T90" s="38"/>
    </row>
  </sheetData>
  <conditionalFormatting sqref="B86:S86">
    <cfRule type="cellIs" dxfId="9" priority="1" operator="greaterThanOrEqual">
      <formula>0.04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0A18A-7CF2-49C6-A469-AAC05EEE4183}">
  <sheetPr>
    <tabColor rgb="FF00B0F0"/>
  </sheetPr>
  <dimension ref="A1:S14"/>
  <sheetViews>
    <sheetView workbookViewId="0">
      <selection activeCell="S10" sqref="S10"/>
    </sheetView>
  </sheetViews>
  <sheetFormatPr defaultRowHeight="14.4" x14ac:dyDescent="0.55000000000000004"/>
  <cols>
    <col min="1" max="1" width="31.7890625" style="25" bestFit="1" customWidth="1"/>
    <col min="2" max="3" width="7.3671875" style="25" bestFit="1" customWidth="1"/>
    <col min="4" max="4" width="8.3671875" style="25" bestFit="1" customWidth="1"/>
    <col min="5" max="8" width="7.3671875" style="25" bestFit="1" customWidth="1"/>
    <col min="9" max="9" width="8.3671875" style="25" bestFit="1" customWidth="1"/>
    <col min="10" max="12" width="6.3671875" style="25" bestFit="1" customWidth="1"/>
    <col min="13" max="13" width="7.3671875" style="25" bestFit="1" customWidth="1"/>
    <col min="14" max="14" width="6.3671875" style="25" bestFit="1" customWidth="1"/>
    <col min="15" max="19" width="7.3671875" style="25" bestFit="1" customWidth="1"/>
    <col min="20" max="16384" width="8.83984375" style="25"/>
  </cols>
  <sheetData>
    <row r="1" spans="1:19" x14ac:dyDescent="0.55000000000000004">
      <c r="A1" s="32" t="s">
        <v>481</v>
      </c>
      <c r="B1" s="36">
        <v>30786</v>
      </c>
      <c r="C1" s="36">
        <v>79666</v>
      </c>
      <c r="D1" s="36">
        <v>80361</v>
      </c>
      <c r="E1" s="36">
        <v>43839</v>
      </c>
      <c r="F1" s="36">
        <v>53958</v>
      </c>
      <c r="G1" s="36">
        <v>6052</v>
      </c>
      <c r="H1" s="36">
        <v>6059</v>
      </c>
      <c r="I1" s="36">
        <v>105976</v>
      </c>
      <c r="J1" s="36">
        <v>3057</v>
      </c>
      <c r="K1" s="36">
        <v>3671</v>
      </c>
      <c r="L1" s="36">
        <v>1609</v>
      </c>
      <c r="M1" s="36">
        <v>35947</v>
      </c>
      <c r="N1" s="36">
        <v>2560</v>
      </c>
      <c r="O1" s="36">
        <v>34715</v>
      </c>
      <c r="P1" s="36">
        <v>52516</v>
      </c>
      <c r="Q1" s="36">
        <v>17366</v>
      </c>
      <c r="R1" s="36">
        <v>12256</v>
      </c>
      <c r="S1" s="36">
        <v>7244</v>
      </c>
    </row>
    <row r="2" spans="1:19" x14ac:dyDescent="0.55000000000000004">
      <c r="A2" s="32" t="s">
        <v>558</v>
      </c>
      <c r="B2" s="36">
        <v>22684</v>
      </c>
      <c r="C2" s="36">
        <v>70122</v>
      </c>
      <c r="D2" s="36">
        <v>75687</v>
      </c>
      <c r="E2" s="36">
        <v>80866</v>
      </c>
      <c r="F2" s="36">
        <v>75100</v>
      </c>
      <c r="G2" s="36">
        <v>3521</v>
      </c>
      <c r="H2" s="36">
        <v>4793</v>
      </c>
      <c r="I2" s="36">
        <v>54601</v>
      </c>
      <c r="J2" s="36">
        <v>1454</v>
      </c>
      <c r="K2" s="36">
        <v>2807</v>
      </c>
      <c r="L2" s="36">
        <v>821</v>
      </c>
      <c r="M2" s="36">
        <v>34265</v>
      </c>
      <c r="N2" s="36">
        <v>2100</v>
      </c>
      <c r="O2" s="36">
        <v>24993</v>
      </c>
      <c r="P2" s="36">
        <v>23076</v>
      </c>
      <c r="Q2" s="36">
        <v>12093</v>
      </c>
      <c r="R2" s="36">
        <v>5874</v>
      </c>
      <c r="S2" s="36">
        <v>4315</v>
      </c>
    </row>
    <row r="3" spans="1:19" x14ac:dyDescent="0.55000000000000004">
      <c r="A3" s="32" t="s">
        <v>559</v>
      </c>
      <c r="B3" s="36">
        <v>70949</v>
      </c>
      <c r="C3" s="36">
        <v>58495</v>
      </c>
      <c r="D3" s="36">
        <v>87581</v>
      </c>
      <c r="E3" s="36">
        <v>22204</v>
      </c>
      <c r="F3" s="36">
        <v>37122</v>
      </c>
      <c r="G3" s="36">
        <v>3540</v>
      </c>
      <c r="H3" s="36">
        <v>5071</v>
      </c>
      <c r="I3" s="36">
        <v>36081</v>
      </c>
      <c r="J3" s="36">
        <v>3342</v>
      </c>
      <c r="K3" s="36">
        <v>1331</v>
      </c>
      <c r="L3" s="36">
        <v>646</v>
      </c>
      <c r="M3" s="36">
        <v>50895</v>
      </c>
      <c r="N3" s="36">
        <v>560</v>
      </c>
      <c r="O3" s="36">
        <v>22389</v>
      </c>
      <c r="P3" s="36">
        <v>46388</v>
      </c>
      <c r="Q3" s="36">
        <v>9369</v>
      </c>
      <c r="R3" s="36">
        <v>3232</v>
      </c>
      <c r="S3" s="36">
        <v>2487</v>
      </c>
    </row>
    <row r="4" spans="1:19" x14ac:dyDescent="0.55000000000000004">
      <c r="A4" s="32" t="s">
        <v>520</v>
      </c>
      <c r="B4" s="36">
        <v>57164</v>
      </c>
      <c r="C4" s="36">
        <v>56736</v>
      </c>
      <c r="D4" s="36">
        <v>68434</v>
      </c>
      <c r="E4" s="36">
        <v>30862</v>
      </c>
      <c r="F4" s="36">
        <v>39224</v>
      </c>
      <c r="G4" s="36">
        <v>8924</v>
      </c>
      <c r="H4" s="36">
        <v>8541</v>
      </c>
      <c r="I4" s="36">
        <v>105629</v>
      </c>
      <c r="J4" s="36">
        <v>1726</v>
      </c>
      <c r="K4" s="36">
        <v>3811</v>
      </c>
      <c r="L4" s="36">
        <v>1992</v>
      </c>
      <c r="M4" s="36">
        <v>44842</v>
      </c>
      <c r="N4" s="36">
        <v>1467</v>
      </c>
      <c r="O4" s="36">
        <v>80699</v>
      </c>
      <c r="P4" s="36">
        <v>34781</v>
      </c>
      <c r="Q4" s="36">
        <v>15248</v>
      </c>
      <c r="R4" s="36">
        <v>20644</v>
      </c>
      <c r="S4" s="36">
        <v>5119</v>
      </c>
    </row>
    <row r="5" spans="1:19" x14ac:dyDescent="0.55000000000000004">
      <c r="A5" s="32" t="s">
        <v>521</v>
      </c>
      <c r="B5" s="36">
        <v>46385</v>
      </c>
      <c r="C5" s="36">
        <v>58411</v>
      </c>
      <c r="D5" s="36">
        <v>73113</v>
      </c>
      <c r="E5" s="36">
        <v>63455</v>
      </c>
      <c r="F5" s="36">
        <v>46936</v>
      </c>
      <c r="G5" s="36">
        <v>9755</v>
      </c>
      <c r="H5" s="36">
        <v>4281</v>
      </c>
      <c r="I5" s="36">
        <v>130561</v>
      </c>
      <c r="J5" s="36">
        <v>3080</v>
      </c>
      <c r="K5" s="36">
        <v>3294</v>
      </c>
      <c r="L5" s="36">
        <v>969</v>
      </c>
      <c r="M5" s="36">
        <v>45654</v>
      </c>
      <c r="N5" s="36">
        <v>1792</v>
      </c>
      <c r="O5" s="36">
        <v>39572</v>
      </c>
      <c r="P5" s="36">
        <v>41428</v>
      </c>
      <c r="Q5" s="36">
        <v>7353</v>
      </c>
      <c r="R5" s="36">
        <v>23806</v>
      </c>
      <c r="S5" s="36">
        <v>7850</v>
      </c>
    </row>
    <row r="6" spans="1:19" x14ac:dyDescent="0.55000000000000004">
      <c r="A6" s="32" t="s">
        <v>522</v>
      </c>
      <c r="B6" s="36">
        <v>43293</v>
      </c>
      <c r="C6" s="36">
        <v>86275</v>
      </c>
      <c r="D6" s="36">
        <v>70437</v>
      </c>
      <c r="E6" s="36">
        <v>51840</v>
      </c>
      <c r="F6" s="36">
        <v>34797</v>
      </c>
      <c r="G6" s="36">
        <v>10020</v>
      </c>
      <c r="H6" s="36">
        <v>5004</v>
      </c>
      <c r="I6" s="36">
        <v>125453</v>
      </c>
      <c r="J6" s="36">
        <v>801</v>
      </c>
      <c r="K6" s="36">
        <v>2695</v>
      </c>
      <c r="L6" s="36">
        <v>926</v>
      </c>
      <c r="M6" s="36">
        <v>32229</v>
      </c>
      <c r="N6" s="36">
        <v>1120</v>
      </c>
      <c r="O6" s="36">
        <v>42568</v>
      </c>
      <c r="P6" s="36">
        <v>31810</v>
      </c>
      <c r="Q6" s="36">
        <v>12142</v>
      </c>
      <c r="R6" s="36">
        <v>41092</v>
      </c>
      <c r="S6" s="36">
        <v>4304</v>
      </c>
    </row>
    <row r="7" spans="1:19" x14ac:dyDescent="0.55000000000000004">
      <c r="A7" s="32" t="s">
        <v>532</v>
      </c>
      <c r="B7" s="36">
        <v>58190</v>
      </c>
      <c r="C7" s="36">
        <v>67365</v>
      </c>
      <c r="D7" s="36">
        <v>64670</v>
      </c>
      <c r="E7" s="36">
        <v>78780</v>
      </c>
      <c r="F7" s="36">
        <v>70180</v>
      </c>
      <c r="G7" s="36">
        <v>8299</v>
      </c>
      <c r="H7" s="36">
        <v>5236</v>
      </c>
      <c r="I7" s="36">
        <v>100308</v>
      </c>
      <c r="J7" s="36">
        <v>955</v>
      </c>
      <c r="K7" s="36">
        <v>2215</v>
      </c>
      <c r="L7" s="36">
        <v>1179</v>
      </c>
      <c r="M7" s="36">
        <v>36955</v>
      </c>
      <c r="N7" s="36">
        <v>1211</v>
      </c>
      <c r="O7" s="36">
        <v>36216</v>
      </c>
      <c r="P7" s="36">
        <v>46237</v>
      </c>
      <c r="Q7" s="36">
        <v>21632</v>
      </c>
      <c r="R7" s="36">
        <v>14583</v>
      </c>
      <c r="S7" s="36">
        <v>5123</v>
      </c>
    </row>
    <row r="8" spans="1:19" x14ac:dyDescent="0.55000000000000004">
      <c r="A8" s="32" t="s">
        <v>533</v>
      </c>
      <c r="B8" s="36">
        <v>76157</v>
      </c>
      <c r="C8" s="36">
        <v>83546</v>
      </c>
      <c r="D8" s="36">
        <v>76063</v>
      </c>
      <c r="E8" s="36">
        <v>46361</v>
      </c>
      <c r="F8" s="36">
        <v>42721</v>
      </c>
      <c r="G8" s="36">
        <v>9755</v>
      </c>
      <c r="H8" s="36">
        <v>6280</v>
      </c>
      <c r="I8" s="36">
        <v>170053</v>
      </c>
      <c r="J8" s="36">
        <v>1531</v>
      </c>
      <c r="K8" s="36">
        <v>3228</v>
      </c>
      <c r="L8" s="36">
        <v>1817</v>
      </c>
      <c r="M8" s="36">
        <v>53358</v>
      </c>
      <c r="N8" s="36">
        <v>2701</v>
      </c>
      <c r="O8" s="36">
        <v>57665</v>
      </c>
      <c r="P8" s="36">
        <v>43754</v>
      </c>
      <c r="Q8" s="36">
        <v>23065</v>
      </c>
      <c r="R8" s="36">
        <v>16035</v>
      </c>
      <c r="S8" s="36">
        <v>12447</v>
      </c>
    </row>
    <row r="9" spans="1:19" x14ac:dyDescent="0.55000000000000004">
      <c r="A9" s="32" t="s">
        <v>480</v>
      </c>
      <c r="B9" s="36">
        <v>34592</v>
      </c>
      <c r="C9" s="36">
        <v>77741</v>
      </c>
      <c r="D9" s="36">
        <v>107269</v>
      </c>
      <c r="E9" s="36">
        <v>58624</v>
      </c>
      <c r="F9" s="36">
        <v>74092</v>
      </c>
      <c r="G9" s="36">
        <v>4575</v>
      </c>
      <c r="H9" s="36">
        <v>6055</v>
      </c>
      <c r="I9" s="36">
        <v>72449</v>
      </c>
      <c r="J9" s="36">
        <v>2187</v>
      </c>
      <c r="K9" s="36">
        <v>1662</v>
      </c>
      <c r="L9" s="36">
        <v>1717</v>
      </c>
      <c r="M9" s="36">
        <v>74927</v>
      </c>
      <c r="N9" s="36">
        <v>808</v>
      </c>
      <c r="O9" s="36">
        <v>68883</v>
      </c>
      <c r="P9" s="36">
        <v>76874</v>
      </c>
      <c r="Q9" s="36">
        <v>26552</v>
      </c>
      <c r="R9" s="36">
        <v>7778</v>
      </c>
      <c r="S9" s="36">
        <v>3551</v>
      </c>
    </row>
    <row r="10" spans="1:19" x14ac:dyDescent="0.55000000000000004">
      <c r="A10" s="32" t="s">
        <v>482</v>
      </c>
      <c r="B10" s="36">
        <v>30482</v>
      </c>
      <c r="C10" s="36">
        <v>89940</v>
      </c>
      <c r="D10" s="36">
        <v>146559</v>
      </c>
      <c r="E10" s="36">
        <v>40988</v>
      </c>
      <c r="F10" s="36">
        <v>71105</v>
      </c>
      <c r="G10" s="36">
        <v>5528</v>
      </c>
      <c r="H10" s="36">
        <v>11530</v>
      </c>
      <c r="I10" s="36">
        <v>110917</v>
      </c>
      <c r="J10" s="36">
        <v>1061</v>
      </c>
      <c r="K10" s="36">
        <v>1823</v>
      </c>
      <c r="L10" s="36">
        <v>1150</v>
      </c>
      <c r="M10" s="36">
        <v>46834</v>
      </c>
      <c r="N10" s="36">
        <v>1431</v>
      </c>
      <c r="O10" s="36">
        <v>36614</v>
      </c>
      <c r="P10" s="36">
        <v>69072</v>
      </c>
      <c r="Q10" s="36">
        <v>15383</v>
      </c>
      <c r="R10" s="36">
        <v>7940</v>
      </c>
      <c r="S10" s="36">
        <v>3831</v>
      </c>
    </row>
    <row r="12" spans="1:19" x14ac:dyDescent="0.55000000000000004">
      <c r="A12" s="31" t="s">
        <v>483</v>
      </c>
    </row>
    <row r="13" spans="1:19" x14ac:dyDescent="0.55000000000000004">
      <c r="A13" s="30" t="s">
        <v>489</v>
      </c>
    </row>
    <row r="14" spans="1:19" x14ac:dyDescent="0.55000000000000004">
      <c r="A14" s="32" t="s">
        <v>490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445A1-B683-4DB5-B0D2-9D78596E14EF}">
  <sheetPr>
    <tabColor rgb="FF00B0F0"/>
  </sheetPr>
  <dimension ref="A1:CR34"/>
  <sheetViews>
    <sheetView topLeftCell="CB15" workbookViewId="0">
      <selection activeCell="V1" sqref="V1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7.47265625" style="17" bestFit="1" customWidth="1"/>
    <col min="5" max="5" width="8.578125" style="17" bestFit="1" customWidth="1"/>
    <col min="6" max="6" width="8.3671875" style="17" bestFit="1" customWidth="1"/>
    <col min="7" max="7" width="7.3671875" style="17" bestFit="1" customWidth="1"/>
    <col min="8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6" width="7.3671875" style="17" bestFit="1" customWidth="1"/>
    <col min="17" max="17" width="9.5234375" style="17" bestFit="1" customWidth="1"/>
    <col min="18" max="18" width="7.3671875" style="17" bestFit="1" customWidth="1"/>
    <col min="19" max="19" width="7.83984375" style="17" bestFit="1" customWidth="1"/>
    <col min="20" max="20" width="7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26</v>
      </c>
      <c r="B3" s="3" t="s">
        <v>168</v>
      </c>
      <c r="C3" s="3">
        <v>12</v>
      </c>
      <c r="D3" s="15">
        <f>VALUE(SUBSTITUTE('DPRD DKI KPU Raw'!B1,".",","))</f>
        <v>30786</v>
      </c>
      <c r="E3" s="15">
        <f>VALUE(SUBSTITUTE('DPRD DKI KPU Raw'!C1,".",","))</f>
        <v>79666</v>
      </c>
      <c r="F3" s="15">
        <f>VALUE(SUBSTITUTE('DPRD DKI KPU Raw'!D1,".",","))</f>
        <v>80361</v>
      </c>
      <c r="G3" s="15">
        <f>VALUE(SUBSTITUTE('DPRD DKI KPU Raw'!E1,".",","))</f>
        <v>43839</v>
      </c>
      <c r="H3" s="15">
        <f>VALUE(SUBSTITUTE('DPRD DKI KPU Raw'!F1,".",","))</f>
        <v>53958</v>
      </c>
      <c r="I3" s="15">
        <f>VALUE(SUBSTITUTE('DPRD DKI KPU Raw'!G1,".",","))</f>
        <v>6052</v>
      </c>
      <c r="J3" s="15">
        <f>VALUE(SUBSTITUTE('DPRD DKI KPU Raw'!H1,".",","))</f>
        <v>6059</v>
      </c>
      <c r="K3" s="15">
        <f>VALUE(SUBSTITUTE('DPRD DKI KPU Raw'!I1,".",","))</f>
        <v>105976</v>
      </c>
      <c r="L3" s="15">
        <f>VALUE(SUBSTITUTE('DPRD DKI KPU Raw'!J1,".",","))</f>
        <v>3057</v>
      </c>
      <c r="M3" s="15">
        <f>VALUE(SUBSTITUTE('DPRD DKI KPU Raw'!K1,".",","))</f>
        <v>3671</v>
      </c>
      <c r="N3" s="15">
        <f>VALUE(SUBSTITUTE('DPRD DKI KPU Raw'!L1,".",","))</f>
        <v>1609</v>
      </c>
      <c r="O3" s="15">
        <f>VALUE(SUBSTITUTE('DPRD DKI KPU Raw'!M1,".",","))</f>
        <v>35947</v>
      </c>
      <c r="P3" s="15">
        <f>VALUE(SUBSTITUTE('DPRD DKI KPU Raw'!N1,".",","))</f>
        <v>2560</v>
      </c>
      <c r="Q3" s="15">
        <f>VALUE(SUBSTITUTE('DPRD DKI KPU Raw'!O1,".",","))</f>
        <v>34715</v>
      </c>
      <c r="R3" s="15">
        <f>VALUE(SUBSTITUTE('DPRD DKI KPU Raw'!P1,".",","))</f>
        <v>52516</v>
      </c>
      <c r="S3" s="15">
        <f>VALUE(SUBSTITUTE('DPRD DKI KPU Raw'!Q1,".",","))</f>
        <v>17366</v>
      </c>
      <c r="T3" s="15">
        <f>VALUE(SUBSTITUTE('DPRD DKI KPU Raw'!R1,".",","))</f>
        <v>12256</v>
      </c>
      <c r="U3" s="15">
        <f>VALUE(SUBSTITUTE('DPRD DKI KPU Raw'!S1,".",","))</f>
        <v>7244</v>
      </c>
      <c r="V3" s="5">
        <v>1</v>
      </c>
      <c r="W3" s="5">
        <v>3</v>
      </c>
      <c r="X3" s="5">
        <v>4</v>
      </c>
      <c r="Y3" s="5">
        <f t="shared" ref="Y3:Y17" si="0">COLUMN()+1</f>
        <v>26</v>
      </c>
      <c r="Z3" s="18" cm="1">
        <f t="array" aca="1" ref="Z3" ca="1">INDIRECT(ADDRESS($W3,COLUMN()-$Y3+$X3))/$V3</f>
        <v>30786</v>
      </c>
      <c r="AA3" s="18" cm="1">
        <f t="array" aca="1" ref="AA3" ca="1">INDIRECT(ADDRESS($W3,COLUMN()-$Y3+$X3))/$V3</f>
        <v>79666</v>
      </c>
      <c r="AB3" s="18" cm="1">
        <f t="array" aca="1" ref="AB3" ca="1">INDIRECT(ADDRESS($W3,COLUMN()-$Y3+$X3))/$V3</f>
        <v>80361</v>
      </c>
      <c r="AC3" s="18" cm="1">
        <f t="array" aca="1" ref="AC3" ca="1">INDIRECT(ADDRESS($W3,COLUMN()-$Y3+$X3))/$V3</f>
        <v>43839</v>
      </c>
      <c r="AD3" s="18" cm="1">
        <f t="array" aca="1" ref="AD3" ca="1">INDIRECT(ADDRESS($W3,COLUMN()-$Y3+$X3))/$V3</f>
        <v>53958</v>
      </c>
      <c r="AE3" s="18" cm="1">
        <f t="array" aca="1" ref="AE3" ca="1">INDIRECT(ADDRESS($W3,COLUMN()-$Y3+$X3))/$V3</f>
        <v>6052</v>
      </c>
      <c r="AF3" s="18" cm="1">
        <f t="array" aca="1" ref="AF3" ca="1">INDIRECT(ADDRESS($W3,COLUMN()-$Y3+$X3))/$V3</f>
        <v>6059</v>
      </c>
      <c r="AG3" s="18" cm="1">
        <f t="array" aca="1" ref="AG3" ca="1">INDIRECT(ADDRESS($W3,COLUMN()-$Y3+$X3))/$V3</f>
        <v>105976</v>
      </c>
      <c r="AH3" s="18" cm="1">
        <f t="array" aca="1" ref="AH3" ca="1">INDIRECT(ADDRESS($W3,COLUMN()-$Y3+$X3))/$V3</f>
        <v>3057</v>
      </c>
      <c r="AI3" s="18" cm="1">
        <f t="array" aca="1" ref="AI3" ca="1">INDIRECT(ADDRESS($W3,COLUMN()-$Y3+$X3))/$V3</f>
        <v>3671</v>
      </c>
      <c r="AJ3" s="18" cm="1">
        <f t="array" aca="1" ref="AJ3" ca="1">INDIRECT(ADDRESS($W3,COLUMN()-$Y3+$X3))/$V3</f>
        <v>1609</v>
      </c>
      <c r="AK3" s="18" cm="1">
        <f t="array" aca="1" ref="AK3" ca="1">INDIRECT(ADDRESS($W3,COLUMN()-$Y3+$X3))/$V3</f>
        <v>35947</v>
      </c>
      <c r="AL3" s="18" cm="1">
        <f t="array" aca="1" ref="AL3" ca="1">INDIRECT(ADDRESS($W3,COLUMN()-$Y3+$X3))/$V3</f>
        <v>2560</v>
      </c>
      <c r="AM3" s="18" cm="1">
        <f t="array" aca="1" ref="AM3" ca="1">INDIRECT(ADDRESS($W3,COLUMN()-$Y3+$X3))/$V3</f>
        <v>34715</v>
      </c>
      <c r="AN3" s="18" cm="1">
        <f t="array" aca="1" ref="AN3" ca="1">INDIRECT(ADDRESS($W3,COLUMN()-$Y3+$X3))/$V3</f>
        <v>52516</v>
      </c>
      <c r="AO3" s="18" cm="1">
        <f t="array" aca="1" ref="AO3" ca="1">INDIRECT(ADDRESS($W3,COLUMN()-$Y3+$X3))/$V3</f>
        <v>17366</v>
      </c>
      <c r="AP3" s="18" cm="1">
        <f t="array" aca="1" ref="AP3" ca="1">INDIRECT(ADDRESS($W3,COLUMN()-$Y3+$X3))/$V3</f>
        <v>12256</v>
      </c>
      <c r="AQ3" s="18" cm="1">
        <f t="array" aca="1" ref="AQ3" ca="1">INDIRECT(ADDRESS($W3,COLUMN()-$Y3+$X3))/$V3</f>
        <v>7244</v>
      </c>
      <c r="AR3" s="9">
        <f t="shared" ref="AR3:AR16" si="1">W3</f>
        <v>3</v>
      </c>
      <c r="AS3" s="9">
        <f t="shared" ref="AS3:AS17" si="2">AR3+2</f>
        <v>5</v>
      </c>
      <c r="AT3" s="9">
        <f t="shared" ref="AT3:AT16" si="3">COLUMN(Z3)</f>
        <v>26</v>
      </c>
      <c r="AU3" s="3">
        <f t="shared" ref="AU3:AU17" si="4">COLUMN(AQ3)</f>
        <v>43</v>
      </c>
      <c r="AV3" s="20">
        <f t="shared" ref="AV3:BJ19" ca="1" si="5">_xlfn.RANK.EQ(Z3,OFFSET($A$1,$AR3-1,$AT3-1,$AS3-$AR3+1,$AU3-$AT3+1),0)</f>
        <v>10</v>
      </c>
      <c r="AW3" s="20">
        <f t="shared" ca="1" si="5"/>
        <v>3</v>
      </c>
      <c r="AX3" s="20">
        <f t="shared" ca="1" si="5"/>
        <v>2</v>
      </c>
      <c r="AY3" s="20">
        <f t="shared" ca="1" si="5"/>
        <v>6</v>
      </c>
      <c r="AZ3" s="20">
        <f t="shared" ca="1" si="5"/>
        <v>4</v>
      </c>
      <c r="BA3" s="20">
        <f t="shared" ca="1" si="5"/>
        <v>32</v>
      </c>
      <c r="BB3" s="20">
        <f t="shared" ca="1" si="5"/>
        <v>31</v>
      </c>
      <c r="BC3" s="20">
        <f t="shared" ca="1" si="5"/>
        <v>1</v>
      </c>
      <c r="BD3" s="20">
        <f t="shared" ca="1" si="5"/>
        <v>37</v>
      </c>
      <c r="BE3" s="20">
        <f t="shared" ca="1" si="5"/>
        <v>35</v>
      </c>
      <c r="BF3" s="20">
        <f t="shared" ca="1" si="5"/>
        <v>43</v>
      </c>
      <c r="BG3" s="20">
        <f t="shared" ca="1" si="5"/>
        <v>7</v>
      </c>
      <c r="BH3" s="20">
        <f t="shared" ca="1" si="5"/>
        <v>38</v>
      </c>
      <c r="BI3" s="20">
        <f t="shared" ca="1" si="5"/>
        <v>9</v>
      </c>
      <c r="BJ3" s="20">
        <f t="shared" ca="1" si="5"/>
        <v>5</v>
      </c>
      <c r="BK3" s="20">
        <f t="shared" ref="BK3:BM31" ca="1" si="6">_xlfn.RANK.EQ(AO3,OFFSET($A$1,$AR3-1,$AT3-1,$AS3-$AR3+1,$AU3-$AT3+1),0)</f>
        <v>16</v>
      </c>
      <c r="BL3" s="20">
        <f t="shared" ref="BL3:BM16" ca="1" si="7">_xlfn.RANK.EQ(AP3,OFFSET($A$1,$AR3-1,$AT3-1,$AS3-$AR3+1,$AU3-$AT3+1),0)</f>
        <v>20</v>
      </c>
      <c r="BM3" s="20">
        <f t="shared" ca="1" si="7"/>
        <v>27</v>
      </c>
      <c r="BN3" s="9">
        <f t="shared" ref="BN3:BN16" si="8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1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1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12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15139.428571428571</v>
      </c>
      <c r="CQ3" s="4">
        <f ca="1">LARGE(OFFSET($A$1,$AR3-1,$AT3-1,$AS3-$AR3+1,$AU3-$AT3+1),C3)</f>
        <v>26555.333333333332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10262</v>
      </c>
      <c r="AA4" s="18" cm="1">
        <f t="array" aca="1" ref="AA4" ca="1">INDIRECT(ADDRESS($W4,COLUMN()-$Y4+$X4))/$V4</f>
        <v>26555.333333333332</v>
      </c>
      <c r="AB4" s="18" cm="1">
        <f t="array" aca="1" ref="AB4" ca="1">INDIRECT(ADDRESS($W4,COLUMN()-$Y4+$X4))/$V4</f>
        <v>26787</v>
      </c>
      <c r="AC4" s="18" cm="1">
        <f t="array" aca="1" ref="AC4" ca="1">INDIRECT(ADDRESS($W4,COLUMN()-$Y4+$X4))/$V4</f>
        <v>14613</v>
      </c>
      <c r="AD4" s="18" cm="1">
        <f t="array" aca="1" ref="AD4" ca="1">INDIRECT(ADDRESS($W4,COLUMN()-$Y4+$X4))/$V4</f>
        <v>17986</v>
      </c>
      <c r="AE4" s="18" cm="1">
        <f t="array" aca="1" ref="AE4" ca="1">INDIRECT(ADDRESS($W4,COLUMN()-$Y4+$X4))/$V4</f>
        <v>2017.3333333333333</v>
      </c>
      <c r="AF4" s="18" cm="1">
        <f t="array" aca="1" ref="AF4" ca="1">INDIRECT(ADDRESS($W4,COLUMN()-$Y4+$X4))/$V4</f>
        <v>2019.6666666666667</v>
      </c>
      <c r="AG4" s="18" cm="1">
        <f t="array" aca="1" ref="AG4" ca="1">INDIRECT(ADDRESS($W4,COLUMN()-$Y4+$X4))/$V4</f>
        <v>35325.333333333336</v>
      </c>
      <c r="AH4" s="18" cm="1">
        <f t="array" aca="1" ref="AH4" ca="1">INDIRECT(ADDRESS($W4,COLUMN()-$Y4+$X4))/$V4</f>
        <v>1019</v>
      </c>
      <c r="AI4" s="18" cm="1">
        <f t="array" aca="1" ref="AI4" ca="1">INDIRECT(ADDRESS($W4,COLUMN()-$Y4+$X4))/$V4</f>
        <v>1223.6666666666667</v>
      </c>
      <c r="AJ4" s="18" cm="1">
        <f t="array" aca="1" ref="AJ4" ca="1">INDIRECT(ADDRESS($W4,COLUMN()-$Y4+$X4))/$V4</f>
        <v>536.33333333333337</v>
      </c>
      <c r="AK4" s="18" cm="1">
        <f t="array" aca="1" ref="AK4" ca="1">INDIRECT(ADDRESS($W4,COLUMN()-$Y4+$X4))/$V4</f>
        <v>11982.333333333334</v>
      </c>
      <c r="AL4" s="18" cm="1">
        <f t="array" aca="1" ref="AL4" ca="1">INDIRECT(ADDRESS($W4,COLUMN()-$Y4+$X4))/$V4</f>
        <v>853.33333333333337</v>
      </c>
      <c r="AM4" s="18" cm="1">
        <f t="array" aca="1" ref="AM4" ca="1">INDIRECT(ADDRESS($W4,COLUMN()-$Y4+$X4))/$V4</f>
        <v>11571.666666666666</v>
      </c>
      <c r="AN4" s="18" cm="1">
        <f t="array" aca="1" ref="AN4" ca="1">INDIRECT(ADDRESS($W4,COLUMN()-$Y4+$X4))/$V4</f>
        <v>17505.333333333332</v>
      </c>
      <c r="AO4" s="18" cm="1">
        <f t="array" aca="1" ref="AO4" ca="1">INDIRECT(ADDRESS($W4,COLUMN()-$Y4+$X4))/$V4</f>
        <v>5788.666666666667</v>
      </c>
      <c r="AP4" s="18" cm="1">
        <f t="array" aca="1" ref="AP4" ca="1">INDIRECT(ADDRESS($W4,COLUMN()-$Y4+$X4))/$V4</f>
        <v>4085.3333333333335</v>
      </c>
      <c r="AQ4" s="18" cm="1">
        <f t="array" aca="1" ref="AQ4" ca="1">INDIRECT(ADDRESS($W4,COLUMN()-$Y4+$X4))/$V4</f>
        <v>2414.6666666666665</v>
      </c>
      <c r="AR4" s="9">
        <f t="shared" si="1"/>
        <v>3</v>
      </c>
      <c r="AS4" s="9">
        <f t="shared" si="2"/>
        <v>5</v>
      </c>
      <c r="AT4" s="9">
        <f t="shared" si="3"/>
        <v>26</v>
      </c>
      <c r="AU4" s="3">
        <f t="shared" si="4"/>
        <v>43</v>
      </c>
      <c r="AV4" s="20">
        <f t="shared" ca="1" si="5"/>
        <v>25</v>
      </c>
      <c r="AW4" s="20">
        <f t="shared" ca="1" si="5"/>
        <v>12</v>
      </c>
      <c r="AX4" s="20">
        <f t="shared" ca="1" si="5"/>
        <v>11</v>
      </c>
      <c r="AY4" s="20">
        <f t="shared" ca="1" si="5"/>
        <v>19</v>
      </c>
      <c r="AZ4" s="20">
        <f t="shared" ca="1" si="5"/>
        <v>14</v>
      </c>
      <c r="BA4" s="20">
        <f t="shared" ca="1" si="5"/>
        <v>42</v>
      </c>
      <c r="BB4" s="20">
        <f t="shared" ca="1" si="5"/>
        <v>41</v>
      </c>
      <c r="BC4" s="20">
        <f t="shared" ca="1" si="5"/>
        <v>8</v>
      </c>
      <c r="BD4" s="20">
        <f t="shared" ca="1" si="5"/>
        <v>48</v>
      </c>
      <c r="BE4" s="20">
        <f t="shared" ca="1" si="5"/>
        <v>45</v>
      </c>
      <c r="BF4" s="20">
        <f t="shared" ca="1" si="5"/>
        <v>52</v>
      </c>
      <c r="BG4" s="20">
        <f t="shared" ca="1" si="5"/>
        <v>21</v>
      </c>
      <c r="BH4" s="20">
        <f t="shared" ca="1" si="5"/>
        <v>49</v>
      </c>
      <c r="BI4" s="20">
        <f t="shared" ca="1" si="5"/>
        <v>22</v>
      </c>
      <c r="BJ4" s="20">
        <f t="shared" ca="1" si="5"/>
        <v>15</v>
      </c>
      <c r="BK4" s="20">
        <f t="shared" ca="1" si="6"/>
        <v>33</v>
      </c>
      <c r="BL4" s="20">
        <f t="shared" ca="1" si="7"/>
        <v>34</v>
      </c>
      <c r="BM4" s="20">
        <f t="shared" ca="1" si="7"/>
        <v>40</v>
      </c>
      <c r="BN4" s="9">
        <f t="shared" si="8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1</v>
      </c>
      <c r="BR4" s="22" cm="1">
        <f t="array" aca="1" ref="BR4" ca="1">IF(AX4&gt;INDIRECT(ADDRESS($BN4,$BO4)),0,1)</f>
        <v>1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1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6157.2</v>
      </c>
      <c r="AA5" s="18" cm="1">
        <f t="array" aca="1" ref="AA5" ca="1">INDIRECT(ADDRESS($W5,COLUMN()-$Y5+$X5))/$V5</f>
        <v>15933.2</v>
      </c>
      <c r="AB5" s="18" cm="1">
        <f t="array" aca="1" ref="AB5" ca="1">INDIRECT(ADDRESS($W5,COLUMN()-$Y5+$X5))/$V5</f>
        <v>16072.2</v>
      </c>
      <c r="AC5" s="18" cm="1">
        <f t="array" aca="1" ref="AC5" ca="1">INDIRECT(ADDRESS($W5,COLUMN()-$Y5+$X5))/$V5</f>
        <v>8767.7999999999993</v>
      </c>
      <c r="AD5" s="18" cm="1">
        <f t="array" aca="1" ref="AD5" ca="1">INDIRECT(ADDRESS($W5,COLUMN()-$Y5+$X5))/$V5</f>
        <v>10791.6</v>
      </c>
      <c r="AE5" s="18" cm="1">
        <f t="array" aca="1" ref="AE5" ca="1">INDIRECT(ADDRESS($W5,COLUMN()-$Y5+$X5))/$V5</f>
        <v>1210.4000000000001</v>
      </c>
      <c r="AF5" s="18" cm="1">
        <f t="array" aca="1" ref="AF5" ca="1">INDIRECT(ADDRESS($W5,COLUMN()-$Y5+$X5))/$V5</f>
        <v>1211.8</v>
      </c>
      <c r="AG5" s="18" cm="1">
        <f t="array" aca="1" ref="AG5" ca="1">INDIRECT(ADDRESS($W5,COLUMN()-$Y5+$X5))/$V5</f>
        <v>21195.200000000001</v>
      </c>
      <c r="AH5" s="18" cm="1">
        <f t="array" aca="1" ref="AH5" ca="1">INDIRECT(ADDRESS($W5,COLUMN()-$Y5+$X5))/$V5</f>
        <v>611.4</v>
      </c>
      <c r="AI5" s="18" cm="1">
        <f t="array" aca="1" ref="AI5" ca="1">INDIRECT(ADDRESS($W5,COLUMN()-$Y5+$X5))/$V5</f>
        <v>734.2</v>
      </c>
      <c r="AJ5" s="18" cm="1">
        <f t="array" aca="1" ref="AJ5" ca="1">INDIRECT(ADDRESS($W5,COLUMN()-$Y5+$X5))/$V5</f>
        <v>321.8</v>
      </c>
      <c r="AK5" s="18" cm="1">
        <f t="array" aca="1" ref="AK5" ca="1">INDIRECT(ADDRESS($W5,COLUMN()-$Y5+$X5))/$V5</f>
        <v>7189.4</v>
      </c>
      <c r="AL5" s="18" cm="1">
        <f t="array" aca="1" ref="AL5" ca="1">INDIRECT(ADDRESS($W5,COLUMN()-$Y5+$X5))/$V5</f>
        <v>512</v>
      </c>
      <c r="AM5" s="18" cm="1">
        <f t="array" aca="1" ref="AM5" ca="1">INDIRECT(ADDRESS($W5,COLUMN()-$Y5+$X5))/$V5</f>
        <v>6943</v>
      </c>
      <c r="AN5" s="18" cm="1">
        <f t="array" aca="1" ref="AN5" ca="1">INDIRECT(ADDRESS($W5,COLUMN()-$Y5+$X5))/$V5</f>
        <v>10503.2</v>
      </c>
      <c r="AO5" s="18" cm="1">
        <f t="array" aca="1" ref="AO5" ca="1">INDIRECT(ADDRESS($W5,COLUMN()-$Y5+$X5))/$V5</f>
        <v>3473.2</v>
      </c>
      <c r="AP5" s="18" cm="1">
        <f t="array" aca="1" ref="AP5" ca="1">INDIRECT(ADDRESS($W5,COLUMN()-$Y5+$X5))/$V5</f>
        <v>2451.1999999999998</v>
      </c>
      <c r="AQ5" s="18" cm="1">
        <f t="array" aca="1" ref="AQ5" ca="1">INDIRECT(ADDRESS($W5,COLUMN()-$Y5+$X5))/$V5</f>
        <v>1448.8</v>
      </c>
      <c r="AR5" s="9">
        <f t="shared" si="1"/>
        <v>3</v>
      </c>
      <c r="AS5" s="9">
        <f t="shared" si="2"/>
        <v>5</v>
      </c>
      <c r="AT5" s="9">
        <f t="shared" si="3"/>
        <v>26</v>
      </c>
      <c r="AU5" s="3">
        <f t="shared" si="4"/>
        <v>43</v>
      </c>
      <c r="AV5" s="20">
        <f t="shared" ca="1" si="5"/>
        <v>30</v>
      </c>
      <c r="AW5" s="20">
        <f t="shared" ca="1" si="5"/>
        <v>18</v>
      </c>
      <c r="AX5" s="20">
        <f t="shared" ca="1" si="5"/>
        <v>17</v>
      </c>
      <c r="AY5" s="20">
        <f t="shared" ca="1" si="5"/>
        <v>26</v>
      </c>
      <c r="AZ5" s="20">
        <f t="shared" ca="1" si="5"/>
        <v>23</v>
      </c>
      <c r="BA5" s="20">
        <f t="shared" ca="1" si="5"/>
        <v>47</v>
      </c>
      <c r="BB5" s="20">
        <f t="shared" ca="1" si="5"/>
        <v>46</v>
      </c>
      <c r="BC5" s="20">
        <f t="shared" ca="1" si="5"/>
        <v>13</v>
      </c>
      <c r="BD5" s="20">
        <f t="shared" ca="1" si="5"/>
        <v>51</v>
      </c>
      <c r="BE5" s="20">
        <f t="shared" ca="1" si="5"/>
        <v>50</v>
      </c>
      <c r="BF5" s="20">
        <f t="shared" ca="1" si="5"/>
        <v>54</v>
      </c>
      <c r="BG5" s="20">
        <f t="shared" ca="1" si="5"/>
        <v>28</v>
      </c>
      <c r="BH5" s="20">
        <f t="shared" ca="1" si="5"/>
        <v>53</v>
      </c>
      <c r="BI5" s="20">
        <f t="shared" ca="1" si="5"/>
        <v>29</v>
      </c>
      <c r="BJ5" s="20">
        <f t="shared" ca="1" si="5"/>
        <v>24</v>
      </c>
      <c r="BK5" s="20">
        <f t="shared" ca="1" si="6"/>
        <v>36</v>
      </c>
      <c r="BL5" s="20">
        <f t="shared" ca="1" si="7"/>
        <v>39</v>
      </c>
      <c r="BM5" s="20">
        <f t="shared" ca="1" si="7"/>
        <v>44</v>
      </c>
      <c r="BN5" s="9">
        <f t="shared" si="8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 t="s">
        <v>169</v>
      </c>
      <c r="C6" s="3">
        <v>9</v>
      </c>
      <c r="D6" s="15">
        <f>VALUE(SUBSTITUTE('DPRD DKI KPU Raw'!B2,".",","))</f>
        <v>22684</v>
      </c>
      <c r="E6" s="15">
        <f>VALUE(SUBSTITUTE('DPRD DKI KPU Raw'!C2,".",","))</f>
        <v>70122</v>
      </c>
      <c r="F6" s="15">
        <f>VALUE(SUBSTITUTE('DPRD DKI KPU Raw'!D2,".",","))</f>
        <v>75687</v>
      </c>
      <c r="G6" s="15">
        <f>VALUE(SUBSTITUTE('DPRD DKI KPU Raw'!E2,".",","))</f>
        <v>80866</v>
      </c>
      <c r="H6" s="15">
        <f>VALUE(SUBSTITUTE('DPRD DKI KPU Raw'!F2,".",","))</f>
        <v>75100</v>
      </c>
      <c r="I6" s="15">
        <f>VALUE(SUBSTITUTE('DPRD DKI KPU Raw'!G2,".",","))</f>
        <v>3521</v>
      </c>
      <c r="J6" s="15">
        <f>VALUE(SUBSTITUTE('DPRD DKI KPU Raw'!H2,".",","))</f>
        <v>4793</v>
      </c>
      <c r="K6" s="15">
        <f>VALUE(SUBSTITUTE('DPRD DKI KPU Raw'!I2,".",","))</f>
        <v>54601</v>
      </c>
      <c r="L6" s="15">
        <f>VALUE(SUBSTITUTE('DPRD DKI KPU Raw'!J2,".",","))</f>
        <v>1454</v>
      </c>
      <c r="M6" s="15">
        <f>VALUE(SUBSTITUTE('DPRD DKI KPU Raw'!K2,".",","))</f>
        <v>2807</v>
      </c>
      <c r="N6" s="15">
        <f>VALUE(SUBSTITUTE('DPRD DKI KPU Raw'!L2,".",","))</f>
        <v>821</v>
      </c>
      <c r="O6" s="15">
        <f>VALUE(SUBSTITUTE('DPRD DKI KPU Raw'!M2,".",","))</f>
        <v>34265</v>
      </c>
      <c r="P6" s="15">
        <f>VALUE(SUBSTITUTE('DPRD DKI KPU Raw'!N2,".",","))</f>
        <v>2100</v>
      </c>
      <c r="Q6" s="15">
        <f>VALUE(SUBSTITUTE('DPRD DKI KPU Raw'!O2,".",","))</f>
        <v>24993</v>
      </c>
      <c r="R6" s="15">
        <f>VALUE(SUBSTITUTE('DPRD DKI KPU Raw'!P2,".",","))</f>
        <v>23076</v>
      </c>
      <c r="S6" s="15">
        <f>VALUE(SUBSTITUTE('DPRD DKI KPU Raw'!Q2,".",","))</f>
        <v>12093</v>
      </c>
      <c r="T6" s="15">
        <f>VALUE(SUBSTITUTE('DPRD DKI KPU Raw'!R2,".",","))</f>
        <v>5874</v>
      </c>
      <c r="U6" s="15">
        <f>VALUE(SUBSTITUTE('DPRD DKI KPU Raw'!S2,".",","))</f>
        <v>4315</v>
      </c>
      <c r="V6" s="5">
        <v>1</v>
      </c>
      <c r="W6" s="5">
        <f>W5+3</f>
        <v>6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22684</v>
      </c>
      <c r="AA6" s="18" cm="1">
        <f t="array" aca="1" ref="AA6" ca="1">INDIRECT(ADDRESS($W6,COLUMN()-$Y6+$X6))/$V6</f>
        <v>70122</v>
      </c>
      <c r="AB6" s="18" cm="1">
        <f t="array" aca="1" ref="AB6" ca="1">INDIRECT(ADDRESS($W6,COLUMN()-$Y6+$X6))/$V6</f>
        <v>75687</v>
      </c>
      <c r="AC6" s="18" cm="1">
        <f t="array" aca="1" ref="AC6" ca="1">INDIRECT(ADDRESS($W6,COLUMN()-$Y6+$X6))/$V6</f>
        <v>80866</v>
      </c>
      <c r="AD6" s="18" cm="1">
        <f t="array" aca="1" ref="AD6" ca="1">INDIRECT(ADDRESS($W6,COLUMN()-$Y6+$X6))/$V6</f>
        <v>75100</v>
      </c>
      <c r="AE6" s="18" cm="1">
        <f t="array" aca="1" ref="AE6" ca="1">INDIRECT(ADDRESS($W6,COLUMN()-$Y6+$X6))/$V6</f>
        <v>3521</v>
      </c>
      <c r="AF6" s="18" cm="1">
        <f t="array" aca="1" ref="AF6" ca="1">INDIRECT(ADDRESS($W6,COLUMN()-$Y6+$X6))/$V6</f>
        <v>4793</v>
      </c>
      <c r="AG6" s="18" cm="1">
        <f t="array" aca="1" ref="AG6" ca="1">INDIRECT(ADDRESS($W6,COLUMN()-$Y6+$X6))/$V6</f>
        <v>54601</v>
      </c>
      <c r="AH6" s="18" cm="1">
        <f t="array" aca="1" ref="AH6" ca="1">INDIRECT(ADDRESS($W6,COLUMN()-$Y6+$X6))/$V6</f>
        <v>1454</v>
      </c>
      <c r="AI6" s="18" cm="1">
        <f t="array" aca="1" ref="AI6" ca="1">INDIRECT(ADDRESS($W6,COLUMN()-$Y6+$X6))/$V6</f>
        <v>2807</v>
      </c>
      <c r="AJ6" s="18" cm="1">
        <f t="array" aca="1" ref="AJ6" ca="1">INDIRECT(ADDRESS($W6,COLUMN()-$Y6+$X6))/$V6</f>
        <v>821</v>
      </c>
      <c r="AK6" s="18" cm="1">
        <f t="array" aca="1" ref="AK6" ca="1">INDIRECT(ADDRESS($W6,COLUMN()-$Y6+$X6))/$V6</f>
        <v>34265</v>
      </c>
      <c r="AL6" s="18" cm="1">
        <f t="array" aca="1" ref="AL6" ca="1">INDIRECT(ADDRESS($W6,COLUMN()-$Y6+$X6))/$V6</f>
        <v>2100</v>
      </c>
      <c r="AM6" s="18" cm="1">
        <f t="array" aca="1" ref="AM6" ca="1">INDIRECT(ADDRESS($W6,COLUMN()-$Y6+$X6))/$V6</f>
        <v>24993</v>
      </c>
      <c r="AN6" s="18" cm="1">
        <f t="array" aca="1" ref="AN6" ca="1">INDIRECT(ADDRESS($W6,COLUMN()-$Y6+$X6))/$V6</f>
        <v>23076</v>
      </c>
      <c r="AO6" s="18" cm="1">
        <f t="array" aca="1" ref="AO6" ca="1">INDIRECT(ADDRESS($W6,COLUMN()-$Y6+$X6))/$V6</f>
        <v>12093</v>
      </c>
      <c r="AP6" s="18" cm="1">
        <f t="array" aca="1" ref="AP6" ca="1">INDIRECT(ADDRESS($W6,COLUMN()-$Y6+$X6))/$V6</f>
        <v>5874</v>
      </c>
      <c r="AQ6" s="18" cm="1">
        <f t="array" aca="1" ref="AQ6" ca="1">INDIRECT(ADDRESS($W6,COLUMN()-$Y6+$X6))/$V6</f>
        <v>4315</v>
      </c>
      <c r="AR6" s="9">
        <f t="shared" si="1"/>
        <v>6</v>
      </c>
      <c r="AS6" s="9">
        <f t="shared" si="2"/>
        <v>8</v>
      </c>
      <c r="AT6" s="9">
        <f t="shared" si="3"/>
        <v>26</v>
      </c>
      <c r="AU6" s="3">
        <f t="shared" si="4"/>
        <v>43</v>
      </c>
      <c r="AV6" s="20">
        <f t="shared" ca="1" si="5"/>
        <v>13</v>
      </c>
      <c r="AW6" s="20">
        <f t="shared" ca="1" si="5"/>
        <v>4</v>
      </c>
      <c r="AX6" s="20">
        <f t="shared" ca="1" si="5"/>
        <v>2</v>
      </c>
      <c r="AY6" s="20">
        <f t="shared" ca="1" si="5"/>
        <v>1</v>
      </c>
      <c r="AZ6" s="20">
        <f t="shared" ca="1" si="5"/>
        <v>3</v>
      </c>
      <c r="BA6" s="20">
        <f t="shared" ca="1" si="5"/>
        <v>33</v>
      </c>
      <c r="BB6" s="20">
        <f t="shared" ca="1" si="5"/>
        <v>28</v>
      </c>
      <c r="BC6" s="20">
        <f t="shared" ca="1" si="5"/>
        <v>5</v>
      </c>
      <c r="BD6" s="20">
        <f t="shared" ca="1" si="5"/>
        <v>39</v>
      </c>
      <c r="BE6" s="20">
        <f t="shared" ca="1" si="5"/>
        <v>34</v>
      </c>
      <c r="BF6" s="20">
        <f t="shared" ca="1" si="5"/>
        <v>46</v>
      </c>
      <c r="BG6" s="20">
        <f t="shared" ca="1" si="5"/>
        <v>6</v>
      </c>
      <c r="BH6" s="20">
        <f t="shared" ca="1" si="5"/>
        <v>36</v>
      </c>
      <c r="BI6" s="20">
        <f t="shared" ca="1" si="5"/>
        <v>10</v>
      </c>
      <c r="BJ6" s="20">
        <f t="shared" ca="1" si="5"/>
        <v>12</v>
      </c>
      <c r="BK6" s="20">
        <f t="shared" ca="1" si="6"/>
        <v>19</v>
      </c>
      <c r="BL6" s="20">
        <f t="shared" ca="1" si="7"/>
        <v>26</v>
      </c>
      <c r="BM6" s="20">
        <f t="shared" ca="1" si="7"/>
        <v>31</v>
      </c>
      <c r="BN6" s="9">
        <f t="shared" si="8"/>
        <v>6</v>
      </c>
      <c r="BO6" s="9">
        <v>3</v>
      </c>
      <c r="BP6" s="22" cm="1">
        <f t="array" aca="1" ref="BP6" ca="1">IF(AV6&gt;INDIRECT(ADDRESS($BN6,$BO6)),0,1)</f>
        <v>0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1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1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1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9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11552.285714285714</v>
      </c>
      <c r="CQ6" s="4">
        <f ca="1">LARGE(OFFSET($A$1,$AR6-1,$AT6-1,$AS6-$AR6+1,$AU6-$AT6+1),C6)</f>
        <v>25033.333333333332</v>
      </c>
      <c r="CR6" s="3" t="b">
        <f ca="1">CQ6&gt;CP6</f>
        <v>1</v>
      </c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3</v>
      </c>
      <c r="W7" s="5">
        <f>W6</f>
        <v>6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7561.333333333333</v>
      </c>
      <c r="AA7" s="18" cm="1">
        <f t="array" aca="1" ref="AA7" ca="1">INDIRECT(ADDRESS($W7,COLUMN()-$Y7+$X7))/$V7</f>
        <v>23374</v>
      </c>
      <c r="AB7" s="18" cm="1">
        <f t="array" aca="1" ref="AB7" ca="1">INDIRECT(ADDRESS($W7,COLUMN()-$Y7+$X7))/$V7</f>
        <v>25229</v>
      </c>
      <c r="AC7" s="18" cm="1">
        <f t="array" aca="1" ref="AC7" ca="1">INDIRECT(ADDRESS($W7,COLUMN()-$Y7+$X7))/$V7</f>
        <v>26955.333333333332</v>
      </c>
      <c r="AD7" s="18" cm="1">
        <f t="array" aca="1" ref="AD7" ca="1">INDIRECT(ADDRESS($W7,COLUMN()-$Y7+$X7))/$V7</f>
        <v>25033.333333333332</v>
      </c>
      <c r="AE7" s="18" cm="1">
        <f t="array" aca="1" ref="AE7" ca="1">INDIRECT(ADDRESS($W7,COLUMN()-$Y7+$X7))/$V7</f>
        <v>1173.6666666666667</v>
      </c>
      <c r="AF7" s="18" cm="1">
        <f t="array" aca="1" ref="AF7" ca="1">INDIRECT(ADDRESS($W7,COLUMN()-$Y7+$X7))/$V7</f>
        <v>1597.6666666666667</v>
      </c>
      <c r="AG7" s="18" cm="1">
        <f t="array" aca="1" ref="AG7" ca="1">INDIRECT(ADDRESS($W7,COLUMN()-$Y7+$X7))/$V7</f>
        <v>18200.333333333332</v>
      </c>
      <c r="AH7" s="18" cm="1">
        <f t="array" aca="1" ref="AH7" ca="1">INDIRECT(ADDRESS($W7,COLUMN()-$Y7+$X7))/$V7</f>
        <v>484.66666666666669</v>
      </c>
      <c r="AI7" s="18" cm="1">
        <f t="array" aca="1" ref="AI7" ca="1">INDIRECT(ADDRESS($W7,COLUMN()-$Y7+$X7))/$V7</f>
        <v>935.66666666666663</v>
      </c>
      <c r="AJ7" s="18" cm="1">
        <f t="array" aca="1" ref="AJ7" ca="1">INDIRECT(ADDRESS($W7,COLUMN()-$Y7+$X7))/$V7</f>
        <v>273.66666666666669</v>
      </c>
      <c r="AK7" s="18" cm="1">
        <f t="array" aca="1" ref="AK7" ca="1">INDIRECT(ADDRESS($W7,COLUMN()-$Y7+$X7))/$V7</f>
        <v>11421.666666666666</v>
      </c>
      <c r="AL7" s="18" cm="1">
        <f t="array" aca="1" ref="AL7" ca="1">INDIRECT(ADDRESS($W7,COLUMN()-$Y7+$X7))/$V7</f>
        <v>700</v>
      </c>
      <c r="AM7" s="18" cm="1">
        <f t="array" aca="1" ref="AM7" ca="1">INDIRECT(ADDRESS($W7,COLUMN()-$Y7+$X7))/$V7</f>
        <v>8331</v>
      </c>
      <c r="AN7" s="18" cm="1">
        <f t="array" aca="1" ref="AN7" ca="1">INDIRECT(ADDRESS($W7,COLUMN()-$Y7+$X7))/$V7</f>
        <v>7692</v>
      </c>
      <c r="AO7" s="18" cm="1">
        <f t="array" aca="1" ref="AO7" ca="1">INDIRECT(ADDRESS($W7,COLUMN()-$Y7+$X7))/$V7</f>
        <v>4031</v>
      </c>
      <c r="AP7" s="18" cm="1">
        <f t="array" aca="1" ref="AP7" ca="1">INDIRECT(ADDRESS($W7,COLUMN()-$Y7+$X7))/$V7</f>
        <v>1958</v>
      </c>
      <c r="AQ7" s="18" cm="1">
        <f t="array" aca="1" ref="AQ7" ca="1">INDIRECT(ADDRESS($W7,COLUMN()-$Y7+$X7))/$V7</f>
        <v>1438.3333333333333</v>
      </c>
      <c r="AR7" s="9">
        <f t="shared" si="1"/>
        <v>6</v>
      </c>
      <c r="AS7" s="9">
        <f t="shared" si="2"/>
        <v>8</v>
      </c>
      <c r="AT7" s="9">
        <f t="shared" si="3"/>
        <v>26</v>
      </c>
      <c r="AU7" s="3">
        <f t="shared" si="4"/>
        <v>43</v>
      </c>
      <c r="AV7" s="20">
        <f t="shared" ca="1" si="5"/>
        <v>24</v>
      </c>
      <c r="AW7" s="20">
        <f t="shared" ca="1" si="5"/>
        <v>11</v>
      </c>
      <c r="AX7" s="20">
        <f t="shared" ca="1" si="5"/>
        <v>8</v>
      </c>
      <c r="AY7" s="20">
        <f t="shared" ca="1" si="5"/>
        <v>7</v>
      </c>
      <c r="AZ7" s="20">
        <f t="shared" ca="1" si="5"/>
        <v>9</v>
      </c>
      <c r="BA7" s="20">
        <f t="shared" ca="1" si="5"/>
        <v>42</v>
      </c>
      <c r="BB7" s="20">
        <f t="shared" ca="1" si="5"/>
        <v>38</v>
      </c>
      <c r="BC7" s="20">
        <f t="shared" ca="1" si="5"/>
        <v>14</v>
      </c>
      <c r="BD7" s="20">
        <f t="shared" ca="1" si="5"/>
        <v>50</v>
      </c>
      <c r="BE7" s="20">
        <f t="shared" ca="1" si="5"/>
        <v>44</v>
      </c>
      <c r="BF7" s="20">
        <f t="shared" ca="1" si="5"/>
        <v>53</v>
      </c>
      <c r="BG7" s="20">
        <f t="shared" ca="1" si="5"/>
        <v>20</v>
      </c>
      <c r="BH7" s="20">
        <f t="shared" ca="1" si="5"/>
        <v>48</v>
      </c>
      <c r="BI7" s="20">
        <f t="shared" ca="1" si="5"/>
        <v>22</v>
      </c>
      <c r="BJ7" s="20">
        <f t="shared" ca="1" si="5"/>
        <v>23</v>
      </c>
      <c r="BK7" s="20">
        <f t="shared" ca="1" si="6"/>
        <v>32</v>
      </c>
      <c r="BL7" s="20">
        <f t="shared" ca="1" si="7"/>
        <v>37</v>
      </c>
      <c r="BM7" s="20">
        <f t="shared" ca="1" si="7"/>
        <v>40</v>
      </c>
      <c r="BN7" s="9">
        <f t="shared" si="8"/>
        <v>6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1</v>
      </c>
      <c r="BS7" s="22" cm="1">
        <f t="array" aca="1" ref="BS7" ca="1">IF(AY7&gt;INDIRECT(ADDRESS($BN7,$BO7)),0,1)</f>
        <v>1</v>
      </c>
      <c r="BT7" s="22" cm="1">
        <f t="array" aca="1" ref="BT7" ca="1">IF(AZ7&gt;INDIRECT(ADDRESS($BN7,$BO7)),0,1)</f>
        <v>1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5</v>
      </c>
      <c r="W8" s="5">
        <f>W7</f>
        <v>6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4536.8</v>
      </c>
      <c r="AA8" s="18" cm="1">
        <f t="array" aca="1" ref="AA8" ca="1">INDIRECT(ADDRESS($W8,COLUMN()-$Y8+$X8))/$V8</f>
        <v>14024.4</v>
      </c>
      <c r="AB8" s="18" cm="1">
        <f t="array" aca="1" ref="AB8" ca="1">INDIRECT(ADDRESS($W8,COLUMN()-$Y8+$X8))/$V8</f>
        <v>15137.4</v>
      </c>
      <c r="AC8" s="18" cm="1">
        <f t="array" aca="1" ref="AC8" ca="1">INDIRECT(ADDRESS($W8,COLUMN()-$Y8+$X8))/$V8</f>
        <v>16173.2</v>
      </c>
      <c r="AD8" s="18" cm="1">
        <f t="array" aca="1" ref="AD8" ca="1">INDIRECT(ADDRESS($W8,COLUMN()-$Y8+$X8))/$V8</f>
        <v>15020</v>
      </c>
      <c r="AE8" s="18" cm="1">
        <f t="array" aca="1" ref="AE8" ca="1">INDIRECT(ADDRESS($W8,COLUMN()-$Y8+$X8))/$V8</f>
        <v>704.2</v>
      </c>
      <c r="AF8" s="18" cm="1">
        <f t="array" aca="1" ref="AF8" ca="1">INDIRECT(ADDRESS($W8,COLUMN()-$Y8+$X8))/$V8</f>
        <v>958.6</v>
      </c>
      <c r="AG8" s="18" cm="1">
        <f t="array" aca="1" ref="AG8" ca="1">INDIRECT(ADDRESS($W8,COLUMN()-$Y8+$X8))/$V8</f>
        <v>10920.2</v>
      </c>
      <c r="AH8" s="18" cm="1">
        <f t="array" aca="1" ref="AH8" ca="1">INDIRECT(ADDRESS($W8,COLUMN()-$Y8+$X8))/$V8</f>
        <v>290.8</v>
      </c>
      <c r="AI8" s="18" cm="1">
        <f t="array" aca="1" ref="AI8" ca="1">INDIRECT(ADDRESS($W8,COLUMN()-$Y8+$X8))/$V8</f>
        <v>561.4</v>
      </c>
      <c r="AJ8" s="18" cm="1">
        <f t="array" aca="1" ref="AJ8" ca="1">INDIRECT(ADDRESS($W8,COLUMN()-$Y8+$X8))/$V8</f>
        <v>164.2</v>
      </c>
      <c r="AK8" s="18" cm="1">
        <f t="array" aca="1" ref="AK8" ca="1">INDIRECT(ADDRESS($W8,COLUMN()-$Y8+$X8))/$V8</f>
        <v>6853</v>
      </c>
      <c r="AL8" s="18" cm="1">
        <f t="array" aca="1" ref="AL8" ca="1">INDIRECT(ADDRESS($W8,COLUMN()-$Y8+$X8))/$V8</f>
        <v>420</v>
      </c>
      <c r="AM8" s="18" cm="1">
        <f t="array" aca="1" ref="AM8" ca="1">INDIRECT(ADDRESS($W8,COLUMN()-$Y8+$X8))/$V8</f>
        <v>4998.6000000000004</v>
      </c>
      <c r="AN8" s="18" cm="1">
        <f t="array" aca="1" ref="AN8" ca="1">INDIRECT(ADDRESS($W8,COLUMN()-$Y8+$X8))/$V8</f>
        <v>4615.2</v>
      </c>
      <c r="AO8" s="18" cm="1">
        <f t="array" aca="1" ref="AO8" ca="1">INDIRECT(ADDRESS($W8,COLUMN()-$Y8+$X8))/$V8</f>
        <v>2418.6</v>
      </c>
      <c r="AP8" s="18" cm="1">
        <f t="array" aca="1" ref="AP8" ca="1">INDIRECT(ADDRESS($W8,COLUMN()-$Y8+$X8))/$V8</f>
        <v>1174.8</v>
      </c>
      <c r="AQ8" s="18" cm="1">
        <f t="array" aca="1" ref="AQ8" ca="1">INDIRECT(ADDRESS($W8,COLUMN()-$Y8+$X8))/$V8</f>
        <v>863</v>
      </c>
      <c r="AR8" s="9">
        <f t="shared" si="1"/>
        <v>6</v>
      </c>
      <c r="AS8" s="9">
        <f t="shared" si="2"/>
        <v>8</v>
      </c>
      <c r="AT8" s="9">
        <f t="shared" si="3"/>
        <v>26</v>
      </c>
      <c r="AU8" s="3">
        <f t="shared" si="4"/>
        <v>43</v>
      </c>
      <c r="AV8" s="20">
        <f t="shared" ca="1" si="5"/>
        <v>30</v>
      </c>
      <c r="AW8" s="20">
        <f t="shared" ca="1" si="5"/>
        <v>18</v>
      </c>
      <c r="AX8" s="20">
        <f t="shared" ca="1" si="5"/>
        <v>16</v>
      </c>
      <c r="AY8" s="20">
        <f t="shared" ca="1" si="5"/>
        <v>15</v>
      </c>
      <c r="AZ8" s="20">
        <f t="shared" ca="1" si="5"/>
        <v>17</v>
      </c>
      <c r="BA8" s="20">
        <f t="shared" ca="1" si="5"/>
        <v>47</v>
      </c>
      <c r="BB8" s="20">
        <f t="shared" ca="1" si="5"/>
        <v>43</v>
      </c>
      <c r="BC8" s="20">
        <f t="shared" ca="1" si="5"/>
        <v>21</v>
      </c>
      <c r="BD8" s="20">
        <f t="shared" ca="1" si="5"/>
        <v>52</v>
      </c>
      <c r="BE8" s="20">
        <f t="shared" ca="1" si="5"/>
        <v>49</v>
      </c>
      <c r="BF8" s="20">
        <f t="shared" ca="1" si="5"/>
        <v>54</v>
      </c>
      <c r="BG8" s="20">
        <f t="shared" ca="1" si="5"/>
        <v>25</v>
      </c>
      <c r="BH8" s="20">
        <f t="shared" ca="1" si="5"/>
        <v>51</v>
      </c>
      <c r="BI8" s="20">
        <f t="shared" ca="1" si="5"/>
        <v>27</v>
      </c>
      <c r="BJ8" s="20">
        <f t="shared" ca="1" si="5"/>
        <v>29</v>
      </c>
      <c r="BK8" s="20">
        <f t="shared" ca="1" si="6"/>
        <v>35</v>
      </c>
      <c r="BL8" s="20">
        <f t="shared" ca="1" si="7"/>
        <v>41</v>
      </c>
      <c r="BM8" s="20">
        <f t="shared" ca="1" si="7"/>
        <v>45</v>
      </c>
      <c r="BN8" s="9">
        <f t="shared" si="8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170</v>
      </c>
      <c r="C9" s="3">
        <v>9</v>
      </c>
      <c r="D9" s="15">
        <f>VALUE(SUBSTITUTE('DPRD DKI KPU Raw'!B3,".",","))</f>
        <v>70949</v>
      </c>
      <c r="E9" s="15">
        <f>VALUE(SUBSTITUTE('DPRD DKI KPU Raw'!C3,".",","))</f>
        <v>58495</v>
      </c>
      <c r="F9" s="15">
        <f>VALUE(SUBSTITUTE('DPRD DKI KPU Raw'!D3,".",","))</f>
        <v>87581</v>
      </c>
      <c r="G9" s="15">
        <f>VALUE(SUBSTITUTE('DPRD DKI KPU Raw'!E3,".",","))</f>
        <v>22204</v>
      </c>
      <c r="H9" s="15">
        <f>VALUE(SUBSTITUTE('DPRD DKI KPU Raw'!F3,".",","))</f>
        <v>37122</v>
      </c>
      <c r="I9" s="15">
        <f>VALUE(SUBSTITUTE('DPRD DKI KPU Raw'!G3,".",","))</f>
        <v>3540</v>
      </c>
      <c r="J9" s="15">
        <f>VALUE(SUBSTITUTE('DPRD DKI KPU Raw'!H3,".",","))</f>
        <v>5071</v>
      </c>
      <c r="K9" s="15">
        <f>VALUE(SUBSTITUTE('DPRD DKI KPU Raw'!I3,".",","))</f>
        <v>36081</v>
      </c>
      <c r="L9" s="15">
        <f>VALUE(SUBSTITUTE('DPRD DKI KPU Raw'!J3,".",","))</f>
        <v>3342</v>
      </c>
      <c r="M9" s="15">
        <f>VALUE(SUBSTITUTE('DPRD DKI KPU Raw'!K3,".",","))</f>
        <v>1331</v>
      </c>
      <c r="N9" s="15">
        <f>VALUE(SUBSTITUTE('DPRD DKI KPU Raw'!L3,".",","))</f>
        <v>646</v>
      </c>
      <c r="O9" s="15">
        <f>VALUE(SUBSTITUTE('DPRD DKI KPU Raw'!M3,".",","))</f>
        <v>50895</v>
      </c>
      <c r="P9" s="15">
        <f>VALUE(SUBSTITUTE('DPRD DKI KPU Raw'!N3,".",","))</f>
        <v>560</v>
      </c>
      <c r="Q9" s="15">
        <f>VALUE(SUBSTITUTE('DPRD DKI KPU Raw'!O3,".",","))</f>
        <v>22389</v>
      </c>
      <c r="R9" s="15">
        <f>VALUE(SUBSTITUTE('DPRD DKI KPU Raw'!P3,".",","))</f>
        <v>46388</v>
      </c>
      <c r="S9" s="15">
        <f>VALUE(SUBSTITUTE('DPRD DKI KPU Raw'!Q3,".",","))</f>
        <v>9369</v>
      </c>
      <c r="T9" s="15">
        <f>VALUE(SUBSTITUTE('DPRD DKI KPU Raw'!R3,".",","))</f>
        <v>3232</v>
      </c>
      <c r="U9" s="15">
        <f>VALUE(SUBSTITUTE('DPRD DKI KPU Raw'!S3,".",","))</f>
        <v>2487</v>
      </c>
      <c r="V9" s="5">
        <v>1</v>
      </c>
      <c r="W9" s="5">
        <f>W8+3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70949</v>
      </c>
      <c r="AA9" s="18" cm="1">
        <f t="array" aca="1" ref="AA9" ca="1">INDIRECT(ADDRESS($W9,COLUMN()-$Y9+$X9))/$V9</f>
        <v>58495</v>
      </c>
      <c r="AB9" s="18" cm="1">
        <f t="array" aca="1" ref="AB9" ca="1">INDIRECT(ADDRESS($W9,COLUMN()-$Y9+$X9))/$V9</f>
        <v>87581</v>
      </c>
      <c r="AC9" s="18" cm="1">
        <f t="array" aca="1" ref="AC9" ca="1">INDIRECT(ADDRESS($W9,COLUMN()-$Y9+$X9))/$V9</f>
        <v>22204</v>
      </c>
      <c r="AD9" s="18" cm="1">
        <f t="array" aca="1" ref="AD9" ca="1">INDIRECT(ADDRESS($W9,COLUMN()-$Y9+$X9))/$V9</f>
        <v>37122</v>
      </c>
      <c r="AE9" s="18" cm="1">
        <f t="array" aca="1" ref="AE9" ca="1">INDIRECT(ADDRESS($W9,COLUMN()-$Y9+$X9))/$V9</f>
        <v>3540</v>
      </c>
      <c r="AF9" s="18" cm="1">
        <f t="array" aca="1" ref="AF9" ca="1">INDIRECT(ADDRESS($W9,COLUMN()-$Y9+$X9))/$V9</f>
        <v>5071</v>
      </c>
      <c r="AG9" s="18" cm="1">
        <f t="array" aca="1" ref="AG9" ca="1">INDIRECT(ADDRESS($W9,COLUMN()-$Y9+$X9))/$V9</f>
        <v>36081</v>
      </c>
      <c r="AH9" s="18" cm="1">
        <f t="array" aca="1" ref="AH9" ca="1">INDIRECT(ADDRESS($W9,COLUMN()-$Y9+$X9))/$V9</f>
        <v>3342</v>
      </c>
      <c r="AI9" s="18" cm="1">
        <f t="array" aca="1" ref="AI9" ca="1">INDIRECT(ADDRESS($W9,COLUMN()-$Y9+$X9))/$V9</f>
        <v>1331</v>
      </c>
      <c r="AJ9" s="18" cm="1">
        <f t="array" aca="1" ref="AJ9" ca="1">INDIRECT(ADDRESS($W9,COLUMN()-$Y9+$X9))/$V9</f>
        <v>646</v>
      </c>
      <c r="AK9" s="18" cm="1">
        <f t="array" aca="1" ref="AK9" ca="1">INDIRECT(ADDRESS($W9,COLUMN()-$Y9+$X9))/$V9</f>
        <v>50895</v>
      </c>
      <c r="AL9" s="18" cm="1">
        <f t="array" aca="1" ref="AL9" ca="1">INDIRECT(ADDRESS($W9,COLUMN()-$Y9+$X9))/$V9</f>
        <v>560</v>
      </c>
      <c r="AM9" s="18" cm="1">
        <f t="array" aca="1" ref="AM9" ca="1">INDIRECT(ADDRESS($W9,COLUMN()-$Y9+$X9))/$V9</f>
        <v>22389</v>
      </c>
      <c r="AN9" s="18" cm="1">
        <f t="array" aca="1" ref="AN9" ca="1">INDIRECT(ADDRESS($W9,COLUMN()-$Y9+$X9))/$V9</f>
        <v>46388</v>
      </c>
      <c r="AO9" s="18" cm="1">
        <f t="array" aca="1" ref="AO9" ca="1">INDIRECT(ADDRESS($W9,COLUMN()-$Y9+$X9))/$V9</f>
        <v>9369</v>
      </c>
      <c r="AP9" s="18" cm="1">
        <f t="array" aca="1" ref="AP9" ca="1">INDIRECT(ADDRESS($W9,COLUMN()-$Y9+$X9))/$V9</f>
        <v>3232</v>
      </c>
      <c r="AQ9" s="18" cm="1">
        <f t="array" aca="1" ref="AQ9" ca="1">INDIRECT(ADDRESS($W9,COLUMN()-$Y9+$X9))/$V9</f>
        <v>2487</v>
      </c>
      <c r="AR9" s="9">
        <f t="shared" si="1"/>
        <v>9</v>
      </c>
      <c r="AS9" s="9">
        <f>AR9+3</f>
        <v>12</v>
      </c>
      <c r="AT9" s="9">
        <f t="shared" si="3"/>
        <v>26</v>
      </c>
      <c r="AU9" s="3">
        <f t="shared" si="4"/>
        <v>43</v>
      </c>
      <c r="AV9" s="20">
        <f t="shared" ca="1" si="5"/>
        <v>2</v>
      </c>
      <c r="AW9" s="20">
        <f t="shared" ca="1" si="5"/>
        <v>3</v>
      </c>
      <c r="AX9" s="20">
        <f t="shared" ca="1" si="5"/>
        <v>1</v>
      </c>
      <c r="AY9" s="20">
        <f t="shared" ca="1" si="5"/>
        <v>11</v>
      </c>
      <c r="AZ9" s="20">
        <f t="shared" ca="1" si="5"/>
        <v>6</v>
      </c>
      <c r="BA9" s="20">
        <f t="shared" ca="1" si="5"/>
        <v>37</v>
      </c>
      <c r="BB9" s="20">
        <f t="shared" ca="1" si="5"/>
        <v>34</v>
      </c>
      <c r="BC9" s="20">
        <f t="shared" ca="1" si="5"/>
        <v>7</v>
      </c>
      <c r="BD9" s="20">
        <f t="shared" ca="1" si="5"/>
        <v>38</v>
      </c>
      <c r="BE9" s="20">
        <f t="shared" ca="1" si="5"/>
        <v>47</v>
      </c>
      <c r="BF9" s="20">
        <f t="shared" ca="1" si="5"/>
        <v>57</v>
      </c>
      <c r="BG9" s="20">
        <f t="shared" ca="1" si="5"/>
        <v>4</v>
      </c>
      <c r="BH9" s="20">
        <f t="shared" ca="1" si="5"/>
        <v>58</v>
      </c>
      <c r="BI9" s="20">
        <f t="shared" ca="1" si="5"/>
        <v>10</v>
      </c>
      <c r="BJ9" s="20">
        <f t="shared" ca="1" si="5"/>
        <v>5</v>
      </c>
      <c r="BK9" s="20">
        <f t="shared" ca="1" si="6"/>
        <v>23</v>
      </c>
      <c r="BL9" s="20">
        <f t="shared" ca="1" si="7"/>
        <v>39</v>
      </c>
      <c r="BM9" s="20">
        <f t="shared" ca="1" si="7"/>
        <v>43</v>
      </c>
      <c r="BN9" s="9">
        <f t="shared" si="8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0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1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0</v>
      </c>
      <c r="CD9" s="22" cm="1">
        <f t="array" aca="1" ref="CD9" ca="1">IF(BJ9&gt;INDIRECT(ADDRESS($BN9,$BO9)),0,1)</f>
        <v>1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0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12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9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7</v>
      </c>
      <c r="CP9" s="4">
        <f ca="1">LARGE(OFFSET($A$1,$AR9-1,$AT9-1,$AS9-$AR9+1,$AU9-$AT9+1),1)/(CO9+2)</f>
        <v>9731.2222222222226</v>
      </c>
      <c r="CQ9" s="4">
        <f ca="1">LARGE(OFFSET($A$1,$AR9-1,$AT9-1,$AS9-$AR9+1,$AU9-$AT9+1),C9)</f>
        <v>23649.666666666668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23649.666666666668</v>
      </c>
      <c r="AA10" s="18" cm="1">
        <f t="array" aca="1" ref="AA10" ca="1">INDIRECT(ADDRESS($W10,COLUMN()-$Y10+$X10))/$V10</f>
        <v>19498.333333333332</v>
      </c>
      <c r="AB10" s="18" cm="1">
        <f t="array" aca="1" ref="AB10" ca="1">INDIRECT(ADDRESS($W10,COLUMN()-$Y10+$X10))/$V10</f>
        <v>29193.666666666668</v>
      </c>
      <c r="AC10" s="18" cm="1">
        <f t="array" aca="1" ref="AC10" ca="1">INDIRECT(ADDRESS($W10,COLUMN()-$Y10+$X10))/$V10</f>
        <v>7401.333333333333</v>
      </c>
      <c r="AD10" s="18" cm="1">
        <f t="array" aca="1" ref="AD10" ca="1">INDIRECT(ADDRESS($W10,COLUMN()-$Y10+$X10))/$V10</f>
        <v>12374</v>
      </c>
      <c r="AE10" s="18" cm="1">
        <f t="array" aca="1" ref="AE10" ca="1">INDIRECT(ADDRESS($W10,COLUMN()-$Y10+$X10))/$V10</f>
        <v>1180</v>
      </c>
      <c r="AF10" s="18" cm="1">
        <f t="array" aca="1" ref="AF10" ca="1">INDIRECT(ADDRESS($W10,COLUMN()-$Y10+$X10))/$V10</f>
        <v>1690.3333333333333</v>
      </c>
      <c r="AG10" s="18" cm="1">
        <f t="array" aca="1" ref="AG10" ca="1">INDIRECT(ADDRESS($W10,COLUMN()-$Y10+$X10))/$V10</f>
        <v>12027</v>
      </c>
      <c r="AH10" s="18" cm="1">
        <f t="array" aca="1" ref="AH10" ca="1">INDIRECT(ADDRESS($W10,COLUMN()-$Y10+$X10))/$V10</f>
        <v>1114</v>
      </c>
      <c r="AI10" s="18" cm="1">
        <f t="array" aca="1" ref="AI10" ca="1">INDIRECT(ADDRESS($W10,COLUMN()-$Y10+$X10))/$V10</f>
        <v>443.66666666666669</v>
      </c>
      <c r="AJ10" s="18" cm="1">
        <f t="array" aca="1" ref="AJ10" ca="1">INDIRECT(ADDRESS($W10,COLUMN()-$Y10+$X10))/$V10</f>
        <v>215.33333333333334</v>
      </c>
      <c r="AK10" s="18" cm="1">
        <f t="array" aca="1" ref="AK10" ca="1">INDIRECT(ADDRESS($W10,COLUMN()-$Y10+$X10))/$V10</f>
        <v>16965</v>
      </c>
      <c r="AL10" s="18" cm="1">
        <f t="array" aca="1" ref="AL10" ca="1">INDIRECT(ADDRESS($W10,COLUMN()-$Y10+$X10))/$V10</f>
        <v>186.66666666666666</v>
      </c>
      <c r="AM10" s="18" cm="1">
        <f t="array" aca="1" ref="AM10" ca="1">INDIRECT(ADDRESS($W10,COLUMN()-$Y10+$X10))/$V10</f>
        <v>7463</v>
      </c>
      <c r="AN10" s="18" cm="1">
        <f t="array" aca="1" ref="AN10" ca="1">INDIRECT(ADDRESS($W10,COLUMN()-$Y10+$X10))/$V10</f>
        <v>15462.666666666666</v>
      </c>
      <c r="AO10" s="18" cm="1">
        <f t="array" aca="1" ref="AO10" ca="1">INDIRECT(ADDRESS($W10,COLUMN()-$Y10+$X10))/$V10</f>
        <v>3123</v>
      </c>
      <c r="AP10" s="18" cm="1">
        <f t="array" aca="1" ref="AP10" ca="1">INDIRECT(ADDRESS($W10,COLUMN()-$Y10+$X10))/$V10</f>
        <v>1077.3333333333333</v>
      </c>
      <c r="AQ10" s="18" cm="1">
        <f t="array" aca="1" ref="AQ10" ca="1">INDIRECT(ADDRESS($W10,COLUMN()-$Y10+$X10))/$V10</f>
        <v>829</v>
      </c>
      <c r="AR10" s="9">
        <f t="shared" ref="AR10:AR12" si="9">W10</f>
        <v>9</v>
      </c>
      <c r="AS10" s="9">
        <f t="shared" ref="AS10:AS12" si="10">AR10+3</f>
        <v>12</v>
      </c>
      <c r="AT10" s="9">
        <f t="shared" ref="AT10:AT12" si="11">COLUMN(Z10)</f>
        <v>26</v>
      </c>
      <c r="AU10" s="3">
        <f t="shared" ref="AU10:AU12" si="12">COLUMN(AQ10)</f>
        <v>43</v>
      </c>
      <c r="AV10" s="20">
        <f t="shared" ca="1" si="5"/>
        <v>9</v>
      </c>
      <c r="AW10" s="20">
        <f t="shared" ca="1" si="5"/>
        <v>12</v>
      </c>
      <c r="AX10" s="20">
        <f t="shared" ca="1" si="5"/>
        <v>8</v>
      </c>
      <c r="AY10" s="20">
        <f t="shared" ca="1" si="5"/>
        <v>28</v>
      </c>
      <c r="AZ10" s="20">
        <f t="shared" ca="1" si="5"/>
        <v>18</v>
      </c>
      <c r="BA10" s="20">
        <f t="shared" ca="1" si="5"/>
        <v>48</v>
      </c>
      <c r="BB10" s="20">
        <f t="shared" ca="1" si="5"/>
        <v>45</v>
      </c>
      <c r="BC10" s="20">
        <f t="shared" ca="1" si="5"/>
        <v>19</v>
      </c>
      <c r="BD10" s="20">
        <f t="shared" ca="1" si="5"/>
        <v>49</v>
      </c>
      <c r="BE10" s="20">
        <f t="shared" ca="1" si="5"/>
        <v>63</v>
      </c>
      <c r="BF10" s="20">
        <f t="shared" ca="1" si="5"/>
        <v>66</v>
      </c>
      <c r="BG10" s="20">
        <f t="shared" ca="1" si="5"/>
        <v>14</v>
      </c>
      <c r="BH10" s="20">
        <f t="shared" ca="1" si="5"/>
        <v>68</v>
      </c>
      <c r="BI10" s="20">
        <f t="shared" ca="1" si="5"/>
        <v>26</v>
      </c>
      <c r="BJ10" s="20">
        <f t="shared" ca="1" si="5"/>
        <v>15</v>
      </c>
      <c r="BK10" s="20">
        <f t="shared" ca="1" si="6"/>
        <v>42</v>
      </c>
      <c r="BL10" s="20">
        <f t="shared" ca="1" si="7"/>
        <v>50</v>
      </c>
      <c r="BM10" s="20">
        <f t="shared" ca="1" si="7"/>
        <v>52</v>
      </c>
      <c r="BN10" s="9">
        <f t="shared" si="8"/>
        <v>9</v>
      </c>
      <c r="BO10" s="9">
        <v>3</v>
      </c>
      <c r="BP10" s="22" cm="1">
        <f t="array" aca="1" ref="BP10" ca="1">IF(AV10&gt;INDIRECT(ADDRESS($BN10,$BO10)),0,1)</f>
        <v>1</v>
      </c>
      <c r="BQ10" s="22" cm="1">
        <f t="array" aca="1" ref="BQ10" ca="1">IF(AW10&gt;INDIRECT(ADDRESS($BN10,$BO10)),0,1)</f>
        <v>0</v>
      </c>
      <c r="BR10" s="22" cm="1">
        <f t="array" aca="1" ref="BR10" ca="1">IF(AX10&gt;INDIRECT(ADDRESS($BN10,$BO10)),0,1)</f>
        <v>1</v>
      </c>
      <c r="BS10" s="22" cm="1">
        <f t="array" aca="1" ref="BS10" ca="1">IF(AY10&gt;INDIRECT(ADDRESS($BN10,$BO10)),0,1)</f>
        <v>0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14189.8</v>
      </c>
      <c r="AA11" s="18" cm="1">
        <f t="array" aca="1" ref="AA11" ca="1">INDIRECT(ADDRESS($W11,COLUMN()-$Y11+$X11))/$V11</f>
        <v>11699</v>
      </c>
      <c r="AB11" s="18" cm="1">
        <f t="array" aca="1" ref="AB11" ca="1">INDIRECT(ADDRESS($W11,COLUMN()-$Y11+$X11))/$V11</f>
        <v>17516.2</v>
      </c>
      <c r="AC11" s="18" cm="1">
        <f t="array" aca="1" ref="AC11" ca="1">INDIRECT(ADDRESS($W11,COLUMN()-$Y11+$X11))/$V11</f>
        <v>4440.8</v>
      </c>
      <c r="AD11" s="18" cm="1">
        <f t="array" aca="1" ref="AD11" ca="1">INDIRECT(ADDRESS($W11,COLUMN()-$Y11+$X11))/$V11</f>
        <v>7424.4</v>
      </c>
      <c r="AE11" s="18" cm="1">
        <f t="array" aca="1" ref="AE11" ca="1">INDIRECT(ADDRESS($W11,COLUMN()-$Y11+$X11))/$V11</f>
        <v>708</v>
      </c>
      <c r="AF11" s="18" cm="1">
        <f t="array" aca="1" ref="AF11" ca="1">INDIRECT(ADDRESS($W11,COLUMN()-$Y11+$X11))/$V11</f>
        <v>1014.2</v>
      </c>
      <c r="AG11" s="18" cm="1">
        <f t="array" aca="1" ref="AG11" ca="1">INDIRECT(ADDRESS($W11,COLUMN()-$Y11+$X11))/$V11</f>
        <v>7216.2</v>
      </c>
      <c r="AH11" s="18" cm="1">
        <f t="array" aca="1" ref="AH11" ca="1">INDIRECT(ADDRESS($W11,COLUMN()-$Y11+$X11))/$V11</f>
        <v>668.4</v>
      </c>
      <c r="AI11" s="18" cm="1">
        <f t="array" aca="1" ref="AI11" ca="1">INDIRECT(ADDRESS($W11,COLUMN()-$Y11+$X11))/$V11</f>
        <v>266.2</v>
      </c>
      <c r="AJ11" s="18" cm="1">
        <f t="array" aca="1" ref="AJ11" ca="1">INDIRECT(ADDRESS($W11,COLUMN()-$Y11+$X11))/$V11</f>
        <v>129.19999999999999</v>
      </c>
      <c r="AK11" s="18" cm="1">
        <f t="array" aca="1" ref="AK11" ca="1">INDIRECT(ADDRESS($W11,COLUMN()-$Y11+$X11))/$V11</f>
        <v>10179</v>
      </c>
      <c r="AL11" s="18" cm="1">
        <f t="array" aca="1" ref="AL11" ca="1">INDIRECT(ADDRESS($W11,COLUMN()-$Y11+$X11))/$V11</f>
        <v>112</v>
      </c>
      <c r="AM11" s="18" cm="1">
        <f t="array" aca="1" ref="AM11" ca="1">INDIRECT(ADDRESS($W11,COLUMN()-$Y11+$X11))/$V11</f>
        <v>4477.8</v>
      </c>
      <c r="AN11" s="18" cm="1">
        <f t="array" aca="1" ref="AN11" ca="1">INDIRECT(ADDRESS($W11,COLUMN()-$Y11+$X11))/$V11</f>
        <v>9277.6</v>
      </c>
      <c r="AO11" s="18" cm="1">
        <f t="array" aca="1" ref="AO11" ca="1">INDIRECT(ADDRESS($W11,COLUMN()-$Y11+$X11))/$V11</f>
        <v>1873.8</v>
      </c>
      <c r="AP11" s="18" cm="1">
        <f t="array" aca="1" ref="AP11" ca="1">INDIRECT(ADDRESS($W11,COLUMN()-$Y11+$X11))/$V11</f>
        <v>646.4</v>
      </c>
      <c r="AQ11" s="18" cm="1">
        <f t="array" aca="1" ref="AQ11" ca="1">INDIRECT(ADDRESS($W11,COLUMN()-$Y11+$X11))/$V11</f>
        <v>497.4</v>
      </c>
      <c r="AR11" s="9">
        <f t="shared" si="9"/>
        <v>9</v>
      </c>
      <c r="AS11" s="9">
        <f t="shared" si="10"/>
        <v>12</v>
      </c>
      <c r="AT11" s="9">
        <f t="shared" si="11"/>
        <v>26</v>
      </c>
      <c r="AU11" s="3">
        <f t="shared" si="12"/>
        <v>43</v>
      </c>
      <c r="AV11" s="20">
        <f t="shared" ca="1" si="5"/>
        <v>16</v>
      </c>
      <c r="AW11" s="20">
        <f t="shared" ca="1" si="5"/>
        <v>20</v>
      </c>
      <c r="AX11" s="20">
        <f t="shared" ca="1" si="5"/>
        <v>13</v>
      </c>
      <c r="AY11" s="20">
        <f t="shared" ca="1" si="5"/>
        <v>36</v>
      </c>
      <c r="AZ11" s="20">
        <f t="shared" ca="1" si="5"/>
        <v>27</v>
      </c>
      <c r="BA11" s="20">
        <f t="shared" ca="1" si="5"/>
        <v>54</v>
      </c>
      <c r="BB11" s="20">
        <f t="shared" ca="1" si="5"/>
        <v>51</v>
      </c>
      <c r="BC11" s="20">
        <f t="shared" ca="1" si="5"/>
        <v>30</v>
      </c>
      <c r="BD11" s="20">
        <f t="shared" ca="1" si="5"/>
        <v>55</v>
      </c>
      <c r="BE11" s="20">
        <f t="shared" ca="1" si="5"/>
        <v>65</v>
      </c>
      <c r="BF11" s="20">
        <f t="shared" ca="1" si="5"/>
        <v>69</v>
      </c>
      <c r="BG11" s="20">
        <f t="shared" ca="1" si="5"/>
        <v>21</v>
      </c>
      <c r="BH11" s="20">
        <f t="shared" ca="1" si="5"/>
        <v>70</v>
      </c>
      <c r="BI11" s="20">
        <f t="shared" ca="1" si="5"/>
        <v>35</v>
      </c>
      <c r="BJ11" s="20">
        <f t="shared" ca="1" si="5"/>
        <v>24</v>
      </c>
      <c r="BK11" s="20">
        <f t="shared" ca="1" si="6"/>
        <v>44</v>
      </c>
      <c r="BL11" s="20">
        <f t="shared" ca="1" si="7"/>
        <v>56</v>
      </c>
      <c r="BM11" s="20">
        <f t="shared" ca="1" si="7"/>
        <v>60</v>
      </c>
      <c r="BN11" s="9">
        <f t="shared" si="8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/>
      <c r="C12" s="3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5">
        <v>7</v>
      </c>
      <c r="W12" s="5">
        <f>W11</f>
        <v>9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10135.571428571429</v>
      </c>
      <c r="AA12" s="18" cm="1">
        <f t="array" aca="1" ref="AA12" ca="1">INDIRECT(ADDRESS($W12,COLUMN()-$Y12+$X12))/$V12</f>
        <v>8356.4285714285706</v>
      </c>
      <c r="AB12" s="18" cm="1">
        <f t="array" aca="1" ref="AB12" ca="1">INDIRECT(ADDRESS($W12,COLUMN()-$Y12+$X12))/$V12</f>
        <v>12511.571428571429</v>
      </c>
      <c r="AC12" s="18" cm="1">
        <f t="array" aca="1" ref="AC12" ca="1">INDIRECT(ADDRESS($W12,COLUMN()-$Y12+$X12))/$V12</f>
        <v>3172</v>
      </c>
      <c r="AD12" s="18" cm="1">
        <f t="array" aca="1" ref="AD12" ca="1">INDIRECT(ADDRESS($W12,COLUMN()-$Y12+$X12))/$V12</f>
        <v>5303.1428571428569</v>
      </c>
      <c r="AE12" s="18" cm="1">
        <f t="array" aca="1" ref="AE12" ca="1">INDIRECT(ADDRESS($W12,COLUMN()-$Y12+$X12))/$V12</f>
        <v>505.71428571428572</v>
      </c>
      <c r="AF12" s="18" cm="1">
        <f t="array" aca="1" ref="AF12" ca="1">INDIRECT(ADDRESS($W12,COLUMN()-$Y12+$X12))/$V12</f>
        <v>724.42857142857144</v>
      </c>
      <c r="AG12" s="18" cm="1">
        <f t="array" aca="1" ref="AG12" ca="1">INDIRECT(ADDRESS($W12,COLUMN()-$Y12+$X12))/$V12</f>
        <v>5154.4285714285716</v>
      </c>
      <c r="AH12" s="18" cm="1">
        <f t="array" aca="1" ref="AH12" ca="1">INDIRECT(ADDRESS($W12,COLUMN()-$Y12+$X12))/$V12</f>
        <v>477.42857142857144</v>
      </c>
      <c r="AI12" s="18" cm="1">
        <f t="array" aca="1" ref="AI12" ca="1">INDIRECT(ADDRESS($W12,COLUMN()-$Y12+$X12))/$V12</f>
        <v>190.14285714285714</v>
      </c>
      <c r="AJ12" s="18" cm="1">
        <f t="array" aca="1" ref="AJ12" ca="1">INDIRECT(ADDRESS($W12,COLUMN()-$Y12+$X12))/$V12</f>
        <v>92.285714285714292</v>
      </c>
      <c r="AK12" s="18" cm="1">
        <f t="array" aca="1" ref="AK12" ca="1">INDIRECT(ADDRESS($W12,COLUMN()-$Y12+$X12))/$V12</f>
        <v>7270.7142857142853</v>
      </c>
      <c r="AL12" s="18" cm="1">
        <f t="array" aca="1" ref="AL12" ca="1">INDIRECT(ADDRESS($W12,COLUMN()-$Y12+$X12))/$V12</f>
        <v>80</v>
      </c>
      <c r="AM12" s="18" cm="1">
        <f t="array" aca="1" ref="AM12" ca="1">INDIRECT(ADDRESS($W12,COLUMN()-$Y12+$X12))/$V12</f>
        <v>3198.4285714285716</v>
      </c>
      <c r="AN12" s="18" cm="1">
        <f t="array" aca="1" ref="AN12" ca="1">INDIRECT(ADDRESS($W12,COLUMN()-$Y12+$X12))/$V12</f>
        <v>6626.8571428571431</v>
      </c>
      <c r="AO12" s="18" cm="1">
        <f t="array" aca="1" ref="AO12" ca="1">INDIRECT(ADDRESS($W12,COLUMN()-$Y12+$X12))/$V12</f>
        <v>1338.4285714285713</v>
      </c>
      <c r="AP12" s="18" cm="1">
        <f t="array" aca="1" ref="AP12" ca="1">INDIRECT(ADDRESS($W12,COLUMN()-$Y12+$X12))/$V12</f>
        <v>461.71428571428572</v>
      </c>
      <c r="AQ12" s="18" cm="1">
        <f t="array" aca="1" ref="AQ12" ca="1">INDIRECT(ADDRESS($W12,COLUMN()-$Y12+$X12))/$V12</f>
        <v>355.28571428571428</v>
      </c>
      <c r="AR12" s="9">
        <f t="shared" si="9"/>
        <v>9</v>
      </c>
      <c r="AS12" s="9">
        <f t="shared" si="10"/>
        <v>12</v>
      </c>
      <c r="AT12" s="9">
        <f t="shared" si="11"/>
        <v>26</v>
      </c>
      <c r="AU12" s="3">
        <f t="shared" si="12"/>
        <v>43</v>
      </c>
      <c r="AV12" s="20">
        <f t="shared" ref="AV12" ca="1" si="13">_xlfn.RANK.EQ(Z12,OFFSET($A$1,$AR12-1,$AT12-1,$AS12-$AR12+1,$AU12-$AT12+1),0)</f>
        <v>22</v>
      </c>
      <c r="AW12" s="20">
        <f t="shared" ref="AW12" ca="1" si="14">_xlfn.RANK.EQ(AA12,OFFSET($A$1,$AR12-1,$AT12-1,$AS12-$AR12+1,$AU12-$AT12+1),0)</f>
        <v>25</v>
      </c>
      <c r="AX12" s="20">
        <f t="shared" ref="AX12" ca="1" si="15">_xlfn.RANK.EQ(AB12,OFFSET($A$1,$AR12-1,$AT12-1,$AS12-$AR12+1,$AU12-$AT12+1),0)</f>
        <v>17</v>
      </c>
      <c r="AY12" s="20">
        <f t="shared" ref="AY12" ca="1" si="16">_xlfn.RANK.EQ(AC12,OFFSET($A$1,$AR12-1,$AT12-1,$AS12-$AR12+1,$AU12-$AT12+1),0)</f>
        <v>41</v>
      </c>
      <c r="AZ12" s="20">
        <f t="shared" ref="AZ12" ca="1" si="17">_xlfn.RANK.EQ(AD12,OFFSET($A$1,$AR12-1,$AT12-1,$AS12-$AR12+1,$AU12-$AT12+1),0)</f>
        <v>32</v>
      </c>
      <c r="BA12" s="20">
        <f t="shared" ref="BA12" ca="1" si="18">_xlfn.RANK.EQ(AE12,OFFSET($A$1,$AR12-1,$AT12-1,$AS12-$AR12+1,$AU12-$AT12+1),0)</f>
        <v>59</v>
      </c>
      <c r="BB12" s="20">
        <f t="shared" ref="BB12" ca="1" si="19">_xlfn.RANK.EQ(AF12,OFFSET($A$1,$AR12-1,$AT12-1,$AS12-$AR12+1,$AU12-$AT12+1),0)</f>
        <v>53</v>
      </c>
      <c r="BC12" s="20">
        <f t="shared" ref="BC12" ca="1" si="20">_xlfn.RANK.EQ(AG12,OFFSET($A$1,$AR12-1,$AT12-1,$AS12-$AR12+1,$AU12-$AT12+1),0)</f>
        <v>33</v>
      </c>
      <c r="BD12" s="20">
        <f t="shared" ref="BD12" ca="1" si="21">_xlfn.RANK.EQ(AH12,OFFSET($A$1,$AR12-1,$AT12-1,$AS12-$AR12+1,$AU12-$AT12+1),0)</f>
        <v>61</v>
      </c>
      <c r="BE12" s="20">
        <f t="shared" ref="BE12" ca="1" si="22">_xlfn.RANK.EQ(AI12,OFFSET($A$1,$AR12-1,$AT12-1,$AS12-$AR12+1,$AU12-$AT12+1),0)</f>
        <v>67</v>
      </c>
      <c r="BF12" s="20">
        <f t="shared" ref="BF12" ca="1" si="23">_xlfn.RANK.EQ(AJ12,OFFSET($A$1,$AR12-1,$AT12-1,$AS12-$AR12+1,$AU12-$AT12+1),0)</f>
        <v>71</v>
      </c>
      <c r="BG12" s="20">
        <f t="shared" ref="BG12" ca="1" si="24">_xlfn.RANK.EQ(AK12,OFFSET($A$1,$AR12-1,$AT12-1,$AS12-$AR12+1,$AU12-$AT12+1),0)</f>
        <v>29</v>
      </c>
      <c r="BH12" s="20">
        <f t="shared" ref="BH12" ca="1" si="25">_xlfn.RANK.EQ(AL12,OFFSET($A$1,$AR12-1,$AT12-1,$AS12-$AR12+1,$AU12-$AT12+1),0)</f>
        <v>72</v>
      </c>
      <c r="BI12" s="20">
        <f t="shared" ref="BI12" ca="1" si="26">_xlfn.RANK.EQ(AM12,OFFSET($A$1,$AR12-1,$AT12-1,$AS12-$AR12+1,$AU12-$AT12+1),0)</f>
        <v>40</v>
      </c>
      <c r="BJ12" s="20">
        <f t="shared" ref="BJ12" ca="1" si="27">_xlfn.RANK.EQ(AN12,OFFSET($A$1,$AR12-1,$AT12-1,$AS12-$AR12+1,$AU12-$AT12+1),0)</f>
        <v>31</v>
      </c>
      <c r="BK12" s="20">
        <f t="shared" ca="1" si="6"/>
        <v>46</v>
      </c>
      <c r="BL12" s="20">
        <f t="shared" ca="1" si="7"/>
        <v>62</v>
      </c>
      <c r="BM12" s="20">
        <f t="shared" ca="1" si="7"/>
        <v>64</v>
      </c>
      <c r="BN12" s="9">
        <f t="shared" ref="BN12" si="28">W12</f>
        <v>9</v>
      </c>
      <c r="BO12" s="9">
        <v>3</v>
      </c>
      <c r="BP12" s="22" cm="1">
        <f t="array" aca="1" ref="BP12" ca="1">IF(AV12&gt;INDIRECT(ADDRESS($BN12,$BO12)),0,1)</f>
        <v>0</v>
      </c>
      <c r="BQ12" s="22" cm="1">
        <f t="array" aca="1" ref="BQ12" ca="1">IF(AW12&gt;INDIRECT(ADDRESS($BN12,$BO12)),0,1)</f>
        <v>0</v>
      </c>
      <c r="BR12" s="22" cm="1">
        <f t="array" aca="1" ref="BR12" ca="1">IF(AX12&gt;INDIRECT(ADDRESS($BN12,$BO12)),0,1)</f>
        <v>0</v>
      </c>
      <c r="BS12" s="22" cm="1">
        <f t="array" aca="1" ref="BS12" ca="1">IF(AY12&gt;INDIRECT(ADDRESS($BN12,$BO12)),0,1)</f>
        <v>0</v>
      </c>
      <c r="BT12" s="22" cm="1">
        <f t="array" aca="1" ref="BT12" ca="1">IF(AZ12&gt;INDIRECT(ADDRESS($BN12,$BO12)),0,1)</f>
        <v>0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0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0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0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0</v>
      </c>
      <c r="CG12" s="22" cm="1">
        <f t="array" aca="1" ref="CG12" ca="1">IF(BM12&gt;INDIRECT(ADDRESS($BN12,$BO12)),0,1)</f>
        <v>0</v>
      </c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55000000000000004">
      <c r="A13" s="3"/>
      <c r="B13" s="3" t="s">
        <v>171</v>
      </c>
      <c r="C13" s="3">
        <v>10</v>
      </c>
      <c r="D13" s="15">
        <f>VALUE(SUBSTITUTE('DPRD DKI KPU Raw'!B4,".",","))</f>
        <v>57164</v>
      </c>
      <c r="E13" s="15">
        <f>VALUE(SUBSTITUTE('DPRD DKI KPU Raw'!C4,".",","))</f>
        <v>56736</v>
      </c>
      <c r="F13" s="15">
        <f>VALUE(SUBSTITUTE('DPRD DKI KPU Raw'!D4,".",","))</f>
        <v>68434</v>
      </c>
      <c r="G13" s="15">
        <f>VALUE(SUBSTITUTE('DPRD DKI KPU Raw'!E4,".",","))</f>
        <v>30862</v>
      </c>
      <c r="H13" s="15">
        <f>VALUE(SUBSTITUTE('DPRD DKI KPU Raw'!F4,".",","))</f>
        <v>39224</v>
      </c>
      <c r="I13" s="15">
        <f>VALUE(SUBSTITUTE('DPRD DKI KPU Raw'!G4,".",","))</f>
        <v>8924</v>
      </c>
      <c r="J13" s="15">
        <f>VALUE(SUBSTITUTE('DPRD DKI KPU Raw'!H4,".",","))</f>
        <v>8541</v>
      </c>
      <c r="K13" s="15">
        <f>VALUE(SUBSTITUTE('DPRD DKI KPU Raw'!I4,".",","))</f>
        <v>105629</v>
      </c>
      <c r="L13" s="15">
        <f>VALUE(SUBSTITUTE('DPRD DKI KPU Raw'!J4,".",","))</f>
        <v>1726</v>
      </c>
      <c r="M13" s="15">
        <f>VALUE(SUBSTITUTE('DPRD DKI KPU Raw'!K4,".",","))</f>
        <v>3811</v>
      </c>
      <c r="N13" s="15">
        <f>VALUE(SUBSTITUTE('DPRD DKI KPU Raw'!L4,".",","))</f>
        <v>1992</v>
      </c>
      <c r="O13" s="15">
        <f>VALUE(SUBSTITUTE('DPRD DKI KPU Raw'!M4,".",","))</f>
        <v>44842</v>
      </c>
      <c r="P13" s="15">
        <f>VALUE(SUBSTITUTE('DPRD DKI KPU Raw'!N4,".",","))</f>
        <v>1467</v>
      </c>
      <c r="Q13" s="15">
        <f>VALUE(SUBSTITUTE('DPRD DKI KPU Raw'!O4,".",","))</f>
        <v>80699</v>
      </c>
      <c r="R13" s="15">
        <f>VALUE(SUBSTITUTE('DPRD DKI KPU Raw'!P4,".",","))</f>
        <v>34781</v>
      </c>
      <c r="S13" s="15">
        <f>VALUE(SUBSTITUTE('DPRD DKI KPU Raw'!Q4,".",","))</f>
        <v>15248</v>
      </c>
      <c r="T13" s="15">
        <f>VALUE(SUBSTITUTE('DPRD DKI KPU Raw'!R4,".",","))</f>
        <v>20644</v>
      </c>
      <c r="U13" s="15">
        <f>VALUE(SUBSTITUTE('DPRD DKI KPU Raw'!S4,".",","))</f>
        <v>5119</v>
      </c>
      <c r="V13" s="5">
        <v>1</v>
      </c>
      <c r="W13" s="5">
        <f>W12+4</f>
        <v>13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57164</v>
      </c>
      <c r="AA13" s="18" cm="1">
        <f t="array" aca="1" ref="AA13" ca="1">INDIRECT(ADDRESS($W13,COLUMN()-$Y13+$X13))/$V13</f>
        <v>56736</v>
      </c>
      <c r="AB13" s="18" cm="1">
        <f t="array" aca="1" ref="AB13" ca="1">INDIRECT(ADDRESS($W13,COLUMN()-$Y13+$X13))/$V13</f>
        <v>68434</v>
      </c>
      <c r="AC13" s="18" cm="1">
        <f t="array" aca="1" ref="AC13" ca="1">INDIRECT(ADDRESS($W13,COLUMN()-$Y13+$X13))/$V13</f>
        <v>30862</v>
      </c>
      <c r="AD13" s="18" cm="1">
        <f t="array" aca="1" ref="AD13" ca="1">INDIRECT(ADDRESS($W13,COLUMN()-$Y13+$X13))/$V13</f>
        <v>39224</v>
      </c>
      <c r="AE13" s="18" cm="1">
        <f t="array" aca="1" ref="AE13" ca="1">INDIRECT(ADDRESS($W13,COLUMN()-$Y13+$X13))/$V13</f>
        <v>8924</v>
      </c>
      <c r="AF13" s="18" cm="1">
        <f t="array" aca="1" ref="AF13" ca="1">INDIRECT(ADDRESS($W13,COLUMN()-$Y13+$X13))/$V13</f>
        <v>8541</v>
      </c>
      <c r="AG13" s="18" cm="1">
        <f t="array" aca="1" ref="AG13" ca="1">INDIRECT(ADDRESS($W13,COLUMN()-$Y13+$X13))/$V13</f>
        <v>105629</v>
      </c>
      <c r="AH13" s="18" cm="1">
        <f t="array" aca="1" ref="AH13" ca="1">INDIRECT(ADDRESS($W13,COLUMN()-$Y13+$X13))/$V13</f>
        <v>1726</v>
      </c>
      <c r="AI13" s="18" cm="1">
        <f t="array" aca="1" ref="AI13" ca="1">INDIRECT(ADDRESS($W13,COLUMN()-$Y13+$X13))/$V13</f>
        <v>3811</v>
      </c>
      <c r="AJ13" s="18" cm="1">
        <f t="array" aca="1" ref="AJ13" ca="1">INDIRECT(ADDRESS($W13,COLUMN()-$Y13+$X13))/$V13</f>
        <v>1992</v>
      </c>
      <c r="AK13" s="18" cm="1">
        <f t="array" aca="1" ref="AK13" ca="1">INDIRECT(ADDRESS($W13,COLUMN()-$Y13+$X13))/$V13</f>
        <v>44842</v>
      </c>
      <c r="AL13" s="18" cm="1">
        <f t="array" aca="1" ref="AL13" ca="1">INDIRECT(ADDRESS($W13,COLUMN()-$Y13+$X13))/$V13</f>
        <v>1467</v>
      </c>
      <c r="AM13" s="18" cm="1">
        <f t="array" aca="1" ref="AM13" ca="1">INDIRECT(ADDRESS($W13,COLUMN()-$Y13+$X13))/$V13</f>
        <v>80699</v>
      </c>
      <c r="AN13" s="18" cm="1">
        <f t="array" aca="1" ref="AN13" ca="1">INDIRECT(ADDRESS($W13,COLUMN()-$Y13+$X13))/$V13</f>
        <v>34781</v>
      </c>
      <c r="AO13" s="18" cm="1">
        <f t="array" aca="1" ref="AO13" ca="1">INDIRECT(ADDRESS($W13,COLUMN()-$Y13+$X13))/$V13</f>
        <v>15248</v>
      </c>
      <c r="AP13" s="18" cm="1">
        <f t="array" aca="1" ref="AP13" ca="1">INDIRECT(ADDRESS($W13,COLUMN()-$Y13+$X13))/$V13</f>
        <v>20644</v>
      </c>
      <c r="AQ13" s="18" cm="1">
        <f t="array" aca="1" ref="AQ13" ca="1">INDIRECT(ADDRESS($W13,COLUMN()-$Y13+$X13))/$V13</f>
        <v>5119</v>
      </c>
      <c r="AR13" s="9">
        <f t="shared" si="1"/>
        <v>13</v>
      </c>
      <c r="AS13" s="9">
        <f t="shared" si="2"/>
        <v>15</v>
      </c>
      <c r="AT13" s="9">
        <f t="shared" si="3"/>
        <v>26</v>
      </c>
      <c r="AU13" s="3">
        <f t="shared" si="4"/>
        <v>43</v>
      </c>
      <c r="AV13" s="20">
        <f t="shared" ca="1" si="5"/>
        <v>4</v>
      </c>
      <c r="AW13" s="20">
        <f t="shared" ca="1" si="5"/>
        <v>5</v>
      </c>
      <c r="AX13" s="20">
        <f t="shared" ca="1" si="5"/>
        <v>3</v>
      </c>
      <c r="AY13" s="20">
        <f t="shared" ca="1" si="5"/>
        <v>10</v>
      </c>
      <c r="AZ13" s="20">
        <f t="shared" ca="1" si="5"/>
        <v>7</v>
      </c>
      <c r="BA13" s="20">
        <f t="shared" ca="1" si="5"/>
        <v>27</v>
      </c>
      <c r="BB13" s="20">
        <f t="shared" ca="1" si="5"/>
        <v>28</v>
      </c>
      <c r="BC13" s="20">
        <f t="shared" ca="1" si="5"/>
        <v>1</v>
      </c>
      <c r="BD13" s="20">
        <f t="shared" ca="1" si="5"/>
        <v>42</v>
      </c>
      <c r="BE13" s="20">
        <f t="shared" ca="1" si="5"/>
        <v>36</v>
      </c>
      <c r="BF13" s="20">
        <f t="shared" ca="1" si="5"/>
        <v>40</v>
      </c>
      <c r="BG13" s="20">
        <f t="shared" ca="1" si="5"/>
        <v>6</v>
      </c>
      <c r="BH13" s="20">
        <f t="shared" ca="1" si="5"/>
        <v>45</v>
      </c>
      <c r="BI13" s="20">
        <f t="shared" ca="1" si="5"/>
        <v>2</v>
      </c>
      <c r="BJ13" s="20">
        <f t="shared" ca="1" si="5"/>
        <v>9</v>
      </c>
      <c r="BK13" s="20">
        <f t="shared" ca="1" si="6"/>
        <v>18</v>
      </c>
      <c r="BL13" s="20">
        <f t="shared" ca="1" si="7"/>
        <v>14</v>
      </c>
      <c r="BM13" s="20">
        <f t="shared" ca="1" si="7"/>
        <v>33</v>
      </c>
      <c r="BN13" s="9">
        <f t="shared" si="8"/>
        <v>13</v>
      </c>
      <c r="BO13" s="9">
        <v>3</v>
      </c>
      <c r="BP13" s="22" cm="1">
        <f t="array" aca="1" ref="BP13" ca="1">IF(AV13&gt;INDIRECT(ADDRESS($BN13,$BO13)),0,1)</f>
        <v>1</v>
      </c>
      <c r="BQ13" s="22" cm="1">
        <f t="array" aca="1" ref="BQ13" ca="1">IF(AW13&gt;INDIRECT(ADDRESS($BN13,$BO13)),0,1)</f>
        <v>1</v>
      </c>
      <c r="BR13" s="22" cm="1">
        <f t="array" aca="1" ref="BR13" ca="1">IF(AX13&gt;INDIRECT(ADDRESS($BN13,$BO13)),0,1)</f>
        <v>1</v>
      </c>
      <c r="BS13" s="22" cm="1">
        <f t="array" aca="1" ref="BS13" ca="1">IF(AY13&gt;INDIRECT(ADDRESS($BN13,$BO13)),0,1)</f>
        <v>1</v>
      </c>
      <c r="BT13" s="22" cm="1">
        <f t="array" aca="1" ref="BT13" ca="1">IF(AZ13&gt;INDIRECT(ADDRESS($BN13,$BO13)),0,1)</f>
        <v>1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1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1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1</v>
      </c>
      <c r="CD13" s="22" cm="1">
        <f t="array" aca="1" ref="CD13" ca="1">IF(BJ13&gt;INDIRECT(ADDRESS($BN13,$BO13)),0,1)</f>
        <v>1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9">
        <f>AR13</f>
        <v>13</v>
      </c>
      <c r="CI13" s="9">
        <f>AS13</f>
        <v>15</v>
      </c>
      <c r="CJ13" s="3">
        <f>COLUMN(BP13)</f>
        <v>68</v>
      </c>
      <c r="CK13" s="3">
        <f>COLUMN(CG13)</f>
        <v>85</v>
      </c>
      <c r="CL13" s="3">
        <f ca="1">SUM(OFFSET($A$1,CH13-1,CJ13-1,CI13-CH13+1,CK13-CJ13+1))</f>
        <v>10</v>
      </c>
      <c r="CM13" s="3" t="b">
        <f ca="1">CL13=C13</f>
        <v>1</v>
      </c>
      <c r="CN13" s="3">
        <f>COLUMN(V13)</f>
        <v>22</v>
      </c>
      <c r="CO13" s="3">
        <f ca="1">LARGE(OFFSET($A$1,$CH13-1,$CN13-1,$CI13-$CH13+1,1),1)</f>
        <v>5</v>
      </c>
      <c r="CP13" s="4">
        <f ca="1">LARGE(OFFSET($A$1,$AR13-1,$AT13-1,$AS13-$AR13+1,$AU13-$AT13+1),1)/(CO13+2)</f>
        <v>15089.857142857143</v>
      </c>
      <c r="CQ13" s="4">
        <f ca="1">LARGE(OFFSET($A$1,$AR13-1,$AT13-1,$AS13-$AR13+1,$AU13-$AT13+1),C13)</f>
        <v>30862</v>
      </c>
      <c r="CR13" s="3" t="b">
        <f ca="1">CQ13&gt;CP13</f>
        <v>1</v>
      </c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3</v>
      </c>
      <c r="W14" s="5">
        <f>W13</f>
        <v>13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19054.666666666668</v>
      </c>
      <c r="AA14" s="18" cm="1">
        <f t="array" aca="1" ref="AA14" ca="1">INDIRECT(ADDRESS($W14,COLUMN()-$Y14+$X14))/$V14</f>
        <v>18912</v>
      </c>
      <c r="AB14" s="18" cm="1">
        <f t="array" aca="1" ref="AB14" ca="1">INDIRECT(ADDRESS($W14,COLUMN()-$Y14+$X14))/$V14</f>
        <v>22811.333333333332</v>
      </c>
      <c r="AC14" s="18" cm="1">
        <f t="array" aca="1" ref="AC14" ca="1">INDIRECT(ADDRESS($W14,COLUMN()-$Y14+$X14))/$V14</f>
        <v>10287.333333333334</v>
      </c>
      <c r="AD14" s="18" cm="1">
        <f t="array" aca="1" ref="AD14" ca="1">INDIRECT(ADDRESS($W14,COLUMN()-$Y14+$X14))/$V14</f>
        <v>13074.666666666666</v>
      </c>
      <c r="AE14" s="18" cm="1">
        <f t="array" aca="1" ref="AE14" ca="1">INDIRECT(ADDRESS($W14,COLUMN()-$Y14+$X14))/$V14</f>
        <v>2974.6666666666665</v>
      </c>
      <c r="AF14" s="18" cm="1">
        <f t="array" aca="1" ref="AF14" ca="1">INDIRECT(ADDRESS($W14,COLUMN()-$Y14+$X14))/$V14</f>
        <v>2847</v>
      </c>
      <c r="AG14" s="18" cm="1">
        <f t="array" aca="1" ref="AG14" ca="1">INDIRECT(ADDRESS($W14,COLUMN()-$Y14+$X14))/$V14</f>
        <v>35209.666666666664</v>
      </c>
      <c r="AH14" s="18" cm="1">
        <f t="array" aca="1" ref="AH14" ca="1">INDIRECT(ADDRESS($W14,COLUMN()-$Y14+$X14))/$V14</f>
        <v>575.33333333333337</v>
      </c>
      <c r="AI14" s="18" cm="1">
        <f t="array" aca="1" ref="AI14" ca="1">INDIRECT(ADDRESS($W14,COLUMN()-$Y14+$X14))/$V14</f>
        <v>1270.3333333333333</v>
      </c>
      <c r="AJ14" s="18" cm="1">
        <f t="array" aca="1" ref="AJ14" ca="1">INDIRECT(ADDRESS($W14,COLUMN()-$Y14+$X14))/$V14</f>
        <v>664</v>
      </c>
      <c r="AK14" s="18" cm="1">
        <f t="array" aca="1" ref="AK14" ca="1">INDIRECT(ADDRESS($W14,COLUMN()-$Y14+$X14))/$V14</f>
        <v>14947.333333333334</v>
      </c>
      <c r="AL14" s="18" cm="1">
        <f t="array" aca="1" ref="AL14" ca="1">INDIRECT(ADDRESS($W14,COLUMN()-$Y14+$X14))/$V14</f>
        <v>489</v>
      </c>
      <c r="AM14" s="18" cm="1">
        <f t="array" aca="1" ref="AM14" ca="1">INDIRECT(ADDRESS($W14,COLUMN()-$Y14+$X14))/$V14</f>
        <v>26899.666666666668</v>
      </c>
      <c r="AN14" s="18" cm="1">
        <f t="array" aca="1" ref="AN14" ca="1">INDIRECT(ADDRESS($W14,COLUMN()-$Y14+$X14))/$V14</f>
        <v>11593.666666666666</v>
      </c>
      <c r="AO14" s="18" cm="1">
        <f t="array" aca="1" ref="AO14" ca="1">INDIRECT(ADDRESS($W14,COLUMN()-$Y14+$X14))/$V14</f>
        <v>5082.666666666667</v>
      </c>
      <c r="AP14" s="18" cm="1">
        <f t="array" aca="1" ref="AP14" ca="1">INDIRECT(ADDRESS($W14,COLUMN()-$Y14+$X14))/$V14</f>
        <v>6881.333333333333</v>
      </c>
      <c r="AQ14" s="18" cm="1">
        <f t="array" aca="1" ref="AQ14" ca="1">INDIRECT(ADDRESS($W14,COLUMN()-$Y14+$X14))/$V14</f>
        <v>1706.3333333333333</v>
      </c>
      <c r="AR14" s="9">
        <f t="shared" si="1"/>
        <v>13</v>
      </c>
      <c r="AS14" s="9">
        <f t="shared" si="2"/>
        <v>15</v>
      </c>
      <c r="AT14" s="9">
        <f t="shared" si="3"/>
        <v>26</v>
      </c>
      <c r="AU14" s="3">
        <f t="shared" si="4"/>
        <v>43</v>
      </c>
      <c r="AV14" s="20">
        <f t="shared" ca="1" si="5"/>
        <v>15</v>
      </c>
      <c r="AW14" s="20">
        <f t="shared" ca="1" si="5"/>
        <v>16</v>
      </c>
      <c r="AX14" s="20">
        <f t="shared" ca="1" si="5"/>
        <v>12</v>
      </c>
      <c r="AY14" s="20">
        <f t="shared" ca="1" si="5"/>
        <v>25</v>
      </c>
      <c r="AZ14" s="20">
        <f t="shared" ca="1" si="5"/>
        <v>21</v>
      </c>
      <c r="BA14" s="20">
        <f t="shared" ca="1" si="5"/>
        <v>38</v>
      </c>
      <c r="BB14" s="20">
        <f t="shared" ca="1" si="5"/>
        <v>39</v>
      </c>
      <c r="BC14" s="20">
        <f t="shared" ca="1" si="5"/>
        <v>8</v>
      </c>
      <c r="BD14" s="20">
        <f t="shared" ca="1" si="5"/>
        <v>50</v>
      </c>
      <c r="BE14" s="20">
        <f t="shared" ca="1" si="5"/>
        <v>46</v>
      </c>
      <c r="BF14" s="20">
        <f t="shared" ca="1" si="5"/>
        <v>49</v>
      </c>
      <c r="BG14" s="20">
        <f t="shared" ca="1" si="5"/>
        <v>19</v>
      </c>
      <c r="BH14" s="20">
        <f t="shared" ca="1" si="5"/>
        <v>51</v>
      </c>
      <c r="BI14" s="20">
        <f t="shared" ca="1" si="5"/>
        <v>11</v>
      </c>
      <c r="BJ14" s="20">
        <f t="shared" ca="1" si="5"/>
        <v>22</v>
      </c>
      <c r="BK14" s="20">
        <f t="shared" ca="1" si="6"/>
        <v>34</v>
      </c>
      <c r="BL14" s="20">
        <f t="shared" ca="1" si="7"/>
        <v>31</v>
      </c>
      <c r="BM14" s="20">
        <f t="shared" ca="1" si="7"/>
        <v>44</v>
      </c>
      <c r="BN14" s="9">
        <f t="shared" si="8"/>
        <v>13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1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/>
      <c r="C15" s="3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5">
        <v>5</v>
      </c>
      <c r="W15" s="5">
        <f>W14</f>
        <v>13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11432.8</v>
      </c>
      <c r="AA15" s="18" cm="1">
        <f t="array" aca="1" ref="AA15" ca="1">INDIRECT(ADDRESS($W15,COLUMN()-$Y15+$X15))/$V15</f>
        <v>11347.2</v>
      </c>
      <c r="AB15" s="18" cm="1">
        <f t="array" aca="1" ref="AB15" ca="1">INDIRECT(ADDRESS($W15,COLUMN()-$Y15+$X15))/$V15</f>
        <v>13686.8</v>
      </c>
      <c r="AC15" s="18" cm="1">
        <f t="array" aca="1" ref="AC15" ca="1">INDIRECT(ADDRESS($W15,COLUMN()-$Y15+$X15))/$V15</f>
        <v>6172.4</v>
      </c>
      <c r="AD15" s="18" cm="1">
        <f t="array" aca="1" ref="AD15" ca="1">INDIRECT(ADDRESS($W15,COLUMN()-$Y15+$X15))/$V15</f>
        <v>7844.8</v>
      </c>
      <c r="AE15" s="18" cm="1">
        <f t="array" aca="1" ref="AE15" ca="1">INDIRECT(ADDRESS($W15,COLUMN()-$Y15+$X15))/$V15</f>
        <v>1784.8</v>
      </c>
      <c r="AF15" s="18" cm="1">
        <f t="array" aca="1" ref="AF15" ca="1">INDIRECT(ADDRESS($W15,COLUMN()-$Y15+$X15))/$V15</f>
        <v>1708.2</v>
      </c>
      <c r="AG15" s="18" cm="1">
        <f t="array" aca="1" ref="AG15" ca="1">INDIRECT(ADDRESS($W15,COLUMN()-$Y15+$X15))/$V15</f>
        <v>21125.8</v>
      </c>
      <c r="AH15" s="18" cm="1">
        <f t="array" aca="1" ref="AH15" ca="1">INDIRECT(ADDRESS($W15,COLUMN()-$Y15+$X15))/$V15</f>
        <v>345.2</v>
      </c>
      <c r="AI15" s="18" cm="1">
        <f t="array" aca="1" ref="AI15" ca="1">INDIRECT(ADDRESS($W15,COLUMN()-$Y15+$X15))/$V15</f>
        <v>762.2</v>
      </c>
      <c r="AJ15" s="18" cm="1">
        <f t="array" aca="1" ref="AJ15" ca="1">INDIRECT(ADDRESS($W15,COLUMN()-$Y15+$X15))/$V15</f>
        <v>398.4</v>
      </c>
      <c r="AK15" s="18" cm="1">
        <f t="array" aca="1" ref="AK15" ca="1">INDIRECT(ADDRESS($W15,COLUMN()-$Y15+$X15))/$V15</f>
        <v>8968.4</v>
      </c>
      <c r="AL15" s="18" cm="1">
        <f t="array" aca="1" ref="AL15" ca="1">INDIRECT(ADDRESS($W15,COLUMN()-$Y15+$X15))/$V15</f>
        <v>293.39999999999998</v>
      </c>
      <c r="AM15" s="18" cm="1">
        <f t="array" aca="1" ref="AM15" ca="1">INDIRECT(ADDRESS($W15,COLUMN()-$Y15+$X15))/$V15</f>
        <v>16139.8</v>
      </c>
      <c r="AN15" s="18" cm="1">
        <f t="array" aca="1" ref="AN15" ca="1">INDIRECT(ADDRESS($W15,COLUMN()-$Y15+$X15))/$V15</f>
        <v>6956.2</v>
      </c>
      <c r="AO15" s="18" cm="1">
        <f t="array" aca="1" ref="AO15" ca="1">INDIRECT(ADDRESS($W15,COLUMN()-$Y15+$X15))/$V15</f>
        <v>3049.6</v>
      </c>
      <c r="AP15" s="18" cm="1">
        <f t="array" aca="1" ref="AP15" ca="1">INDIRECT(ADDRESS($W15,COLUMN()-$Y15+$X15))/$V15</f>
        <v>4128.8</v>
      </c>
      <c r="AQ15" s="18" cm="1">
        <f t="array" aca="1" ref="AQ15" ca="1">INDIRECT(ADDRESS($W15,COLUMN()-$Y15+$X15))/$V15</f>
        <v>1023.8</v>
      </c>
      <c r="AR15" s="9">
        <f t="shared" si="1"/>
        <v>13</v>
      </c>
      <c r="AS15" s="9">
        <f t="shared" si="2"/>
        <v>15</v>
      </c>
      <c r="AT15" s="9">
        <f t="shared" si="3"/>
        <v>26</v>
      </c>
      <c r="AU15" s="3">
        <f t="shared" si="4"/>
        <v>43</v>
      </c>
      <c r="AV15" s="20">
        <f t="shared" ca="1" si="5"/>
        <v>23</v>
      </c>
      <c r="AW15" s="20">
        <f t="shared" ca="1" si="5"/>
        <v>24</v>
      </c>
      <c r="AX15" s="20">
        <f t="shared" ca="1" si="5"/>
        <v>20</v>
      </c>
      <c r="AY15" s="20">
        <f t="shared" ca="1" si="5"/>
        <v>32</v>
      </c>
      <c r="AZ15" s="20">
        <f t="shared" ca="1" si="5"/>
        <v>29</v>
      </c>
      <c r="BA15" s="20">
        <f t="shared" ca="1" si="5"/>
        <v>41</v>
      </c>
      <c r="BB15" s="20">
        <f t="shared" ca="1" si="5"/>
        <v>43</v>
      </c>
      <c r="BC15" s="20">
        <f t="shared" ca="1" si="5"/>
        <v>13</v>
      </c>
      <c r="BD15" s="20">
        <f t="shared" ca="1" si="5"/>
        <v>53</v>
      </c>
      <c r="BE15" s="20">
        <f t="shared" ca="1" si="5"/>
        <v>48</v>
      </c>
      <c r="BF15" s="20">
        <f t="shared" ca="1" si="5"/>
        <v>52</v>
      </c>
      <c r="BG15" s="20">
        <f t="shared" ca="1" si="5"/>
        <v>26</v>
      </c>
      <c r="BH15" s="20">
        <f t="shared" ca="1" si="5"/>
        <v>54</v>
      </c>
      <c r="BI15" s="20">
        <f t="shared" ca="1" si="5"/>
        <v>17</v>
      </c>
      <c r="BJ15" s="20">
        <f t="shared" ca="1" si="5"/>
        <v>30</v>
      </c>
      <c r="BK15" s="20">
        <f t="shared" ca="1" si="6"/>
        <v>37</v>
      </c>
      <c r="BL15" s="20">
        <f t="shared" ca="1" si="7"/>
        <v>35</v>
      </c>
      <c r="BM15" s="20">
        <f t="shared" ca="1" si="7"/>
        <v>47</v>
      </c>
      <c r="BN15" s="9">
        <f t="shared" si="8"/>
        <v>13</v>
      </c>
      <c r="BO15" s="9">
        <v>3</v>
      </c>
      <c r="BP15" s="22" cm="1">
        <f t="array" aca="1" ref="BP15" ca="1">IF(AV15&gt;INDIRECT(ADDRESS($BN15,$BO15)),0,1)</f>
        <v>0</v>
      </c>
      <c r="BQ15" s="22" cm="1">
        <f t="array" aca="1" ref="BQ15" ca="1">IF(AW15&gt;INDIRECT(ADDRESS($BN15,$BO15)),0,1)</f>
        <v>0</v>
      </c>
      <c r="BR15" s="22" cm="1">
        <f t="array" aca="1" ref="BR15" ca="1">IF(AX15&gt;INDIRECT(ADDRESS($BN15,$BO15)),0,1)</f>
        <v>0</v>
      </c>
      <c r="BS15" s="22" cm="1">
        <f t="array" aca="1" ref="BS15" ca="1">IF(AY15&gt;INDIRECT(ADDRESS($BN15,$BO15)),0,1)</f>
        <v>0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0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0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0</v>
      </c>
      <c r="CG15" s="22" cm="1">
        <f t="array" aca="1" ref="CG15" ca="1">IF(BM15&gt;INDIRECT(ADDRESS($BN15,$BO15)),0,1)</f>
        <v>0</v>
      </c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55000000000000004">
      <c r="A16" s="3"/>
      <c r="B16" s="3" t="s">
        <v>172</v>
      </c>
      <c r="C16" s="3">
        <v>10</v>
      </c>
      <c r="D16" s="15">
        <f>VALUE(SUBSTITUTE('DPRD DKI KPU Raw'!B5,".",","))</f>
        <v>46385</v>
      </c>
      <c r="E16" s="15">
        <f>VALUE(SUBSTITUTE('DPRD DKI KPU Raw'!C5,".",","))</f>
        <v>58411</v>
      </c>
      <c r="F16" s="15">
        <f>VALUE(SUBSTITUTE('DPRD DKI KPU Raw'!D5,".",","))</f>
        <v>73113</v>
      </c>
      <c r="G16" s="15">
        <f>VALUE(SUBSTITUTE('DPRD DKI KPU Raw'!E5,".",","))</f>
        <v>63455</v>
      </c>
      <c r="H16" s="15">
        <f>VALUE(SUBSTITUTE('DPRD DKI KPU Raw'!F5,".",","))</f>
        <v>46936</v>
      </c>
      <c r="I16" s="15">
        <f>VALUE(SUBSTITUTE('DPRD DKI KPU Raw'!G5,".",","))</f>
        <v>9755</v>
      </c>
      <c r="J16" s="15">
        <f>VALUE(SUBSTITUTE('DPRD DKI KPU Raw'!H5,".",","))</f>
        <v>4281</v>
      </c>
      <c r="K16" s="15">
        <f>VALUE(SUBSTITUTE('DPRD DKI KPU Raw'!I5,".",","))</f>
        <v>130561</v>
      </c>
      <c r="L16" s="15">
        <f>VALUE(SUBSTITUTE('DPRD DKI KPU Raw'!J5,".",","))</f>
        <v>3080</v>
      </c>
      <c r="M16" s="15">
        <f>VALUE(SUBSTITUTE('DPRD DKI KPU Raw'!K5,".",","))</f>
        <v>3294</v>
      </c>
      <c r="N16" s="15">
        <f>VALUE(SUBSTITUTE('DPRD DKI KPU Raw'!L5,".",","))</f>
        <v>969</v>
      </c>
      <c r="O16" s="15">
        <f>VALUE(SUBSTITUTE('DPRD DKI KPU Raw'!M5,".",","))</f>
        <v>45654</v>
      </c>
      <c r="P16" s="15">
        <f>VALUE(SUBSTITUTE('DPRD DKI KPU Raw'!N5,".",","))</f>
        <v>1792</v>
      </c>
      <c r="Q16" s="15">
        <f>VALUE(SUBSTITUTE('DPRD DKI KPU Raw'!O5,".",","))</f>
        <v>39572</v>
      </c>
      <c r="R16" s="15">
        <f>VALUE(SUBSTITUTE('DPRD DKI KPU Raw'!P5,".",","))</f>
        <v>41428</v>
      </c>
      <c r="S16" s="15">
        <f>VALUE(SUBSTITUTE('DPRD DKI KPU Raw'!Q5,".",","))</f>
        <v>7353</v>
      </c>
      <c r="T16" s="15">
        <f>VALUE(SUBSTITUTE('DPRD DKI KPU Raw'!R5,".",","))</f>
        <v>23806</v>
      </c>
      <c r="U16" s="15">
        <f>VALUE(SUBSTITUTE('DPRD DKI KPU Raw'!S5,".",","))</f>
        <v>7850</v>
      </c>
      <c r="V16" s="5">
        <v>1</v>
      </c>
      <c r="W16" s="5">
        <f>W15+3</f>
        <v>16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46385</v>
      </c>
      <c r="AA16" s="18" cm="1">
        <f t="array" aca="1" ref="AA16" ca="1">INDIRECT(ADDRESS($W16,COLUMN()-$Y16+$X16))/$V16</f>
        <v>58411</v>
      </c>
      <c r="AB16" s="18" cm="1">
        <f t="array" aca="1" ref="AB16" ca="1">INDIRECT(ADDRESS($W16,COLUMN()-$Y16+$X16))/$V16</f>
        <v>73113</v>
      </c>
      <c r="AC16" s="18" cm="1">
        <f t="array" aca="1" ref="AC16" ca="1">INDIRECT(ADDRESS($W16,COLUMN()-$Y16+$X16))/$V16</f>
        <v>63455</v>
      </c>
      <c r="AD16" s="18" cm="1">
        <f t="array" aca="1" ref="AD16" ca="1">INDIRECT(ADDRESS($W16,COLUMN()-$Y16+$X16))/$V16</f>
        <v>46936</v>
      </c>
      <c r="AE16" s="18" cm="1">
        <f t="array" aca="1" ref="AE16" ca="1">INDIRECT(ADDRESS($W16,COLUMN()-$Y16+$X16))/$V16</f>
        <v>9755</v>
      </c>
      <c r="AF16" s="18" cm="1">
        <f t="array" aca="1" ref="AF16" ca="1">INDIRECT(ADDRESS($W16,COLUMN()-$Y16+$X16))/$V16</f>
        <v>4281</v>
      </c>
      <c r="AG16" s="18" cm="1">
        <f t="array" aca="1" ref="AG16" ca="1">INDIRECT(ADDRESS($W16,COLUMN()-$Y16+$X16))/$V16</f>
        <v>130561</v>
      </c>
      <c r="AH16" s="18" cm="1">
        <f t="array" aca="1" ref="AH16" ca="1">INDIRECT(ADDRESS($W16,COLUMN()-$Y16+$X16))/$V16</f>
        <v>3080</v>
      </c>
      <c r="AI16" s="18" cm="1">
        <f t="array" aca="1" ref="AI16" ca="1">INDIRECT(ADDRESS($W16,COLUMN()-$Y16+$X16))/$V16</f>
        <v>3294</v>
      </c>
      <c r="AJ16" s="18" cm="1">
        <f t="array" aca="1" ref="AJ16" ca="1">INDIRECT(ADDRESS($W16,COLUMN()-$Y16+$X16))/$V16</f>
        <v>969</v>
      </c>
      <c r="AK16" s="18" cm="1">
        <f t="array" aca="1" ref="AK16" ca="1">INDIRECT(ADDRESS($W16,COLUMN()-$Y16+$X16))/$V16</f>
        <v>45654</v>
      </c>
      <c r="AL16" s="18" cm="1">
        <f t="array" aca="1" ref="AL16" ca="1">INDIRECT(ADDRESS($W16,COLUMN()-$Y16+$X16))/$V16</f>
        <v>1792</v>
      </c>
      <c r="AM16" s="18" cm="1">
        <f t="array" aca="1" ref="AM16" ca="1">INDIRECT(ADDRESS($W16,COLUMN()-$Y16+$X16))/$V16</f>
        <v>39572</v>
      </c>
      <c r="AN16" s="18" cm="1">
        <f t="array" aca="1" ref="AN16" ca="1">INDIRECT(ADDRESS($W16,COLUMN()-$Y16+$X16))/$V16</f>
        <v>41428</v>
      </c>
      <c r="AO16" s="18" cm="1">
        <f t="array" aca="1" ref="AO16" ca="1">INDIRECT(ADDRESS($W16,COLUMN()-$Y16+$X16))/$V16</f>
        <v>7353</v>
      </c>
      <c r="AP16" s="18" cm="1">
        <f t="array" aca="1" ref="AP16" ca="1">INDIRECT(ADDRESS($W16,COLUMN()-$Y16+$X16))/$V16</f>
        <v>23806</v>
      </c>
      <c r="AQ16" s="18" cm="1">
        <f t="array" aca="1" ref="AQ16" ca="1">INDIRECT(ADDRESS($W16,COLUMN()-$Y16+$X16))/$V16</f>
        <v>7850</v>
      </c>
      <c r="AR16" s="9">
        <f t="shared" si="1"/>
        <v>16</v>
      </c>
      <c r="AS16" s="9">
        <f t="shared" si="2"/>
        <v>18</v>
      </c>
      <c r="AT16" s="9">
        <f t="shared" si="3"/>
        <v>26</v>
      </c>
      <c r="AU16" s="3">
        <f t="shared" si="4"/>
        <v>43</v>
      </c>
      <c r="AV16" s="20">
        <f t="shared" ca="1" si="5"/>
        <v>6</v>
      </c>
      <c r="AW16" s="20">
        <f t="shared" ca="1" si="5"/>
        <v>4</v>
      </c>
      <c r="AX16" s="20">
        <f t="shared" ca="1" si="5"/>
        <v>2</v>
      </c>
      <c r="AY16" s="20">
        <f t="shared" ca="1" si="5"/>
        <v>3</v>
      </c>
      <c r="AZ16" s="20">
        <f t="shared" ca="1" si="5"/>
        <v>5</v>
      </c>
      <c r="BA16" s="20">
        <f t="shared" ca="1" si="5"/>
        <v>24</v>
      </c>
      <c r="BB16" s="20">
        <f t="shared" ca="1" si="5"/>
        <v>34</v>
      </c>
      <c r="BC16" s="20">
        <f t="shared" ca="1" si="5"/>
        <v>1</v>
      </c>
      <c r="BD16" s="20">
        <f t="shared" ca="1" si="5"/>
        <v>37</v>
      </c>
      <c r="BE16" s="20">
        <f t="shared" ca="1" si="5"/>
        <v>35</v>
      </c>
      <c r="BF16" s="20">
        <f t="shared" ca="1" si="5"/>
        <v>47</v>
      </c>
      <c r="BG16" s="20">
        <f t="shared" ca="1" si="5"/>
        <v>7</v>
      </c>
      <c r="BH16" s="20">
        <f t="shared" ca="1" si="5"/>
        <v>41</v>
      </c>
      <c r="BI16" s="20">
        <f t="shared" ca="1" si="5"/>
        <v>10</v>
      </c>
      <c r="BJ16" s="20">
        <f t="shared" ca="1" si="5"/>
        <v>9</v>
      </c>
      <c r="BK16" s="20">
        <f t="shared" ca="1" si="6"/>
        <v>32</v>
      </c>
      <c r="BL16" s="20">
        <f t="shared" ca="1" si="7"/>
        <v>13</v>
      </c>
      <c r="BM16" s="20">
        <f t="shared" ca="1" si="7"/>
        <v>31</v>
      </c>
      <c r="BN16" s="9">
        <f t="shared" si="8"/>
        <v>16</v>
      </c>
      <c r="BO16" s="9">
        <v>3</v>
      </c>
      <c r="BP16" s="22" cm="1">
        <f t="array" aca="1" ref="BP16" ca="1">IF(AV16&gt;INDIRECT(ADDRESS($BN16,$BO16)),0,1)</f>
        <v>1</v>
      </c>
      <c r="BQ16" s="22" cm="1">
        <f t="array" aca="1" ref="BQ16" ca="1">IF(AW16&gt;INDIRECT(ADDRESS($BN16,$BO16)),0,1)</f>
        <v>1</v>
      </c>
      <c r="BR16" s="22" cm="1">
        <f t="array" aca="1" ref="BR16" ca="1">IF(AX16&gt;INDIRECT(ADDRESS($BN16,$BO16)),0,1)</f>
        <v>1</v>
      </c>
      <c r="BS16" s="22" cm="1">
        <f t="array" aca="1" ref="BS16" ca="1">IF(AY16&gt;INDIRECT(ADDRESS($BN16,$BO16)),0,1)</f>
        <v>1</v>
      </c>
      <c r="BT16" s="22" cm="1">
        <f t="array" aca="1" ref="BT16" ca="1">IF(AZ16&gt;INDIRECT(ADDRESS($BN16,$BO16)),0,1)</f>
        <v>1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1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1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1</v>
      </c>
      <c r="CD16" s="22" cm="1">
        <f t="array" aca="1" ref="CD16" ca="1">IF(BJ16&gt;INDIRECT(ADDRESS($BN16,$BO16)),0,1)</f>
        <v>1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9">
        <f>AR16</f>
        <v>16</v>
      </c>
      <c r="CI16" s="9">
        <f>AS16</f>
        <v>18</v>
      </c>
      <c r="CJ16" s="3">
        <f>COLUMN(BP16)</f>
        <v>68</v>
      </c>
      <c r="CK16" s="3">
        <f>COLUMN(CG16)</f>
        <v>85</v>
      </c>
      <c r="CL16" s="3">
        <f ca="1">SUM(OFFSET($A$1,CH16-1,CJ16-1,CI16-CH16+1,CK16-CJ16+1))</f>
        <v>10</v>
      </c>
      <c r="CM16" s="3" t="b">
        <f ca="1">CL16=C16</f>
        <v>1</v>
      </c>
      <c r="CN16" s="3">
        <f>COLUMN(V16)</f>
        <v>22</v>
      </c>
      <c r="CO16" s="3">
        <f ca="1">LARGE(OFFSET($A$1,$CH16-1,$CN16-1,$CI16-$CH16+1,1),1)</f>
        <v>5</v>
      </c>
      <c r="CP16" s="4">
        <f ca="1">LARGE(OFFSET($A$1,$AR16-1,$AT16-1,$AS16-$AR16+1,$AU16-$AT16+1),1)/(CO16+2)</f>
        <v>18651.571428571428</v>
      </c>
      <c r="CQ16" s="4">
        <f ca="1">LARGE(OFFSET($A$1,$AR16-1,$AT16-1,$AS16-$AR16+1,$AU16-$AT16+1),C16)</f>
        <v>39572</v>
      </c>
      <c r="CR16" s="3" t="b">
        <f ca="1">CQ16&gt;CP16</f>
        <v>1</v>
      </c>
    </row>
    <row r="17" spans="1:96" x14ac:dyDescent="0.55000000000000004">
      <c r="A17" s="3"/>
      <c r="B17" s="3"/>
      <c r="C17" s="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5">
        <v>3</v>
      </c>
      <c r="W17" s="5">
        <f>W16</f>
        <v>16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15461.666666666666</v>
      </c>
      <c r="AA17" s="18" cm="1">
        <f t="array" aca="1" ref="AA17" ca="1">INDIRECT(ADDRESS($W17,COLUMN()-$Y17+$X17))/$V17</f>
        <v>19470.333333333332</v>
      </c>
      <c r="AB17" s="18" cm="1">
        <f t="array" aca="1" ref="AB17" ca="1">INDIRECT(ADDRESS($W17,COLUMN()-$Y17+$X17))/$V17</f>
        <v>24371</v>
      </c>
      <c r="AC17" s="18" cm="1">
        <f t="array" aca="1" ref="AC17" ca="1">INDIRECT(ADDRESS($W17,COLUMN()-$Y17+$X17))/$V17</f>
        <v>21151.666666666668</v>
      </c>
      <c r="AD17" s="18" cm="1">
        <f t="array" aca="1" ref="AD17" ca="1">INDIRECT(ADDRESS($W17,COLUMN()-$Y17+$X17))/$V17</f>
        <v>15645.333333333334</v>
      </c>
      <c r="AE17" s="18" cm="1">
        <f t="array" aca="1" ref="AE17" ca="1">INDIRECT(ADDRESS($W17,COLUMN()-$Y17+$X17))/$V17</f>
        <v>3251.6666666666665</v>
      </c>
      <c r="AF17" s="18" cm="1">
        <f t="array" aca="1" ref="AF17" ca="1">INDIRECT(ADDRESS($W17,COLUMN()-$Y17+$X17))/$V17</f>
        <v>1427</v>
      </c>
      <c r="AG17" s="18" cm="1">
        <f t="array" aca="1" ref="AG17" ca="1">INDIRECT(ADDRESS($W17,COLUMN()-$Y17+$X17))/$V17</f>
        <v>43520.333333333336</v>
      </c>
      <c r="AH17" s="18" cm="1">
        <f t="array" aca="1" ref="AH17" ca="1">INDIRECT(ADDRESS($W17,COLUMN()-$Y17+$X17))/$V17</f>
        <v>1026.6666666666667</v>
      </c>
      <c r="AI17" s="18" cm="1">
        <f t="array" aca="1" ref="AI17" ca="1">INDIRECT(ADDRESS($W17,COLUMN()-$Y17+$X17))/$V17</f>
        <v>1098</v>
      </c>
      <c r="AJ17" s="18" cm="1">
        <f t="array" aca="1" ref="AJ17" ca="1">INDIRECT(ADDRESS($W17,COLUMN()-$Y17+$X17))/$V17</f>
        <v>323</v>
      </c>
      <c r="AK17" s="18" cm="1">
        <f t="array" aca="1" ref="AK17" ca="1">INDIRECT(ADDRESS($W17,COLUMN()-$Y17+$X17))/$V17</f>
        <v>15218</v>
      </c>
      <c r="AL17" s="18" cm="1">
        <f t="array" aca="1" ref="AL17" ca="1">INDIRECT(ADDRESS($W17,COLUMN()-$Y17+$X17))/$V17</f>
        <v>597.33333333333337</v>
      </c>
      <c r="AM17" s="18" cm="1">
        <f t="array" aca="1" ref="AM17" ca="1">INDIRECT(ADDRESS($W17,COLUMN()-$Y17+$X17))/$V17</f>
        <v>13190.666666666666</v>
      </c>
      <c r="AN17" s="18" cm="1">
        <f t="array" aca="1" ref="AN17" ca="1">INDIRECT(ADDRESS($W17,COLUMN()-$Y17+$X17))/$V17</f>
        <v>13809.333333333334</v>
      </c>
      <c r="AO17" s="18" cm="1">
        <f t="array" aca="1" ref="AO17" ca="1">INDIRECT(ADDRESS($W17,COLUMN()-$Y17+$X17))/$V17</f>
        <v>2451</v>
      </c>
      <c r="AP17" s="18" cm="1">
        <f t="array" aca="1" ref="AP17" ca="1">INDIRECT(ADDRESS($W17,COLUMN()-$Y17+$X17))/$V17</f>
        <v>7935.333333333333</v>
      </c>
      <c r="AQ17" s="18" cm="1">
        <f t="array" aca="1" ref="AQ17" ca="1">INDIRECT(ADDRESS($W17,COLUMN()-$Y17+$X17))/$V17</f>
        <v>2616.6666666666665</v>
      </c>
      <c r="AR17" s="9">
        <f t="shared" ref="AR17:AR33" si="29">W17</f>
        <v>16</v>
      </c>
      <c r="AS17" s="9">
        <f t="shared" si="2"/>
        <v>18</v>
      </c>
      <c r="AT17" s="9">
        <f t="shared" ref="AT17:AT33" si="30">COLUMN(Z17)</f>
        <v>26</v>
      </c>
      <c r="AU17" s="3">
        <f t="shared" si="4"/>
        <v>43</v>
      </c>
      <c r="AV17" s="20">
        <f t="shared" ca="1" si="5"/>
        <v>17</v>
      </c>
      <c r="AW17" s="20">
        <f t="shared" ca="1" si="5"/>
        <v>15</v>
      </c>
      <c r="AX17" s="20">
        <f t="shared" ca="1" si="5"/>
        <v>12</v>
      </c>
      <c r="AY17" s="20">
        <f t="shared" ca="1" si="5"/>
        <v>14</v>
      </c>
      <c r="AZ17" s="20">
        <f t="shared" ca="1" si="5"/>
        <v>16</v>
      </c>
      <c r="BA17" s="20">
        <f t="shared" ca="1" si="5"/>
        <v>36</v>
      </c>
      <c r="BB17" s="20">
        <f t="shared" ca="1" si="5"/>
        <v>44</v>
      </c>
      <c r="BC17" s="20">
        <f t="shared" ca="1" si="5"/>
        <v>8</v>
      </c>
      <c r="BD17" s="20">
        <f t="shared" ca="1" si="5"/>
        <v>46</v>
      </c>
      <c r="BE17" s="20">
        <f t="shared" ca="1" si="5"/>
        <v>45</v>
      </c>
      <c r="BF17" s="20">
        <f t="shared" ca="1" si="5"/>
        <v>53</v>
      </c>
      <c r="BG17" s="20">
        <f t="shared" ca="1" si="5"/>
        <v>18</v>
      </c>
      <c r="BH17" s="20">
        <f t="shared" ca="1" si="5"/>
        <v>51</v>
      </c>
      <c r="BI17" s="20">
        <f t="shared" ca="1" si="5"/>
        <v>21</v>
      </c>
      <c r="BJ17" s="20">
        <f t="shared" ca="1" si="5"/>
        <v>20</v>
      </c>
      <c r="BK17" s="20">
        <f t="shared" ca="1" si="6"/>
        <v>39</v>
      </c>
      <c r="BL17" s="20">
        <f t="shared" ca="1" si="6"/>
        <v>29</v>
      </c>
      <c r="BM17" s="20">
        <f t="shared" ca="1" si="6"/>
        <v>38</v>
      </c>
      <c r="BN17" s="9">
        <f t="shared" ref="BN17:BN33" si="31">W17</f>
        <v>16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1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/>
      <c r="C18" s="3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5">
        <v>5</v>
      </c>
      <c r="W18" s="5">
        <f>W17</f>
        <v>16</v>
      </c>
      <c r="X18" s="5">
        <v>4</v>
      </c>
      <c r="Y18" s="5">
        <f t="shared" ref="Y18:Y33" si="32">COLUMN()+1</f>
        <v>26</v>
      </c>
      <c r="Z18" s="18" cm="1">
        <f t="array" aca="1" ref="Z18" ca="1">INDIRECT(ADDRESS($W18,COLUMN()-$Y18+$X18))/$V18</f>
        <v>9277</v>
      </c>
      <c r="AA18" s="18" cm="1">
        <f t="array" aca="1" ref="AA18" ca="1">INDIRECT(ADDRESS($W18,COLUMN()-$Y18+$X18))/$V18</f>
        <v>11682.2</v>
      </c>
      <c r="AB18" s="18" cm="1">
        <f t="array" aca="1" ref="AB18" ca="1">INDIRECT(ADDRESS($W18,COLUMN()-$Y18+$X18))/$V18</f>
        <v>14622.6</v>
      </c>
      <c r="AC18" s="18" cm="1">
        <f t="array" aca="1" ref="AC18" ca="1">INDIRECT(ADDRESS($W18,COLUMN()-$Y18+$X18))/$V18</f>
        <v>12691</v>
      </c>
      <c r="AD18" s="18" cm="1">
        <f t="array" aca="1" ref="AD18" ca="1">INDIRECT(ADDRESS($W18,COLUMN()-$Y18+$X18))/$V18</f>
        <v>9387.2000000000007</v>
      </c>
      <c r="AE18" s="18" cm="1">
        <f t="array" aca="1" ref="AE18" ca="1">INDIRECT(ADDRESS($W18,COLUMN()-$Y18+$X18))/$V18</f>
        <v>1951</v>
      </c>
      <c r="AF18" s="18" cm="1">
        <f t="array" aca="1" ref="AF18" ca="1">INDIRECT(ADDRESS($W18,COLUMN()-$Y18+$X18))/$V18</f>
        <v>856.2</v>
      </c>
      <c r="AG18" s="18" cm="1">
        <f t="array" aca="1" ref="AG18" ca="1">INDIRECT(ADDRESS($W18,COLUMN()-$Y18+$X18))/$V18</f>
        <v>26112.2</v>
      </c>
      <c r="AH18" s="18" cm="1">
        <f t="array" aca="1" ref="AH18" ca="1">INDIRECT(ADDRESS($W18,COLUMN()-$Y18+$X18))/$V18</f>
        <v>616</v>
      </c>
      <c r="AI18" s="18" cm="1">
        <f t="array" aca="1" ref="AI18" ca="1">INDIRECT(ADDRESS($W18,COLUMN()-$Y18+$X18))/$V18</f>
        <v>658.8</v>
      </c>
      <c r="AJ18" s="18" cm="1">
        <f t="array" aca="1" ref="AJ18" ca="1">INDIRECT(ADDRESS($W18,COLUMN()-$Y18+$X18))/$V18</f>
        <v>193.8</v>
      </c>
      <c r="AK18" s="18" cm="1">
        <f t="array" aca="1" ref="AK18" ca="1">INDIRECT(ADDRESS($W18,COLUMN()-$Y18+$X18))/$V18</f>
        <v>9130.7999999999993</v>
      </c>
      <c r="AL18" s="18" cm="1">
        <f t="array" aca="1" ref="AL18" ca="1">INDIRECT(ADDRESS($W18,COLUMN()-$Y18+$X18))/$V18</f>
        <v>358.4</v>
      </c>
      <c r="AM18" s="18" cm="1">
        <f t="array" aca="1" ref="AM18" ca="1">INDIRECT(ADDRESS($W18,COLUMN()-$Y18+$X18))/$V18</f>
        <v>7914.4</v>
      </c>
      <c r="AN18" s="18" cm="1">
        <f t="array" aca="1" ref="AN18" ca="1">INDIRECT(ADDRESS($W18,COLUMN()-$Y18+$X18))/$V18</f>
        <v>8285.6</v>
      </c>
      <c r="AO18" s="18" cm="1">
        <f t="array" aca="1" ref="AO18" ca="1">INDIRECT(ADDRESS($W18,COLUMN()-$Y18+$X18))/$V18</f>
        <v>1470.6</v>
      </c>
      <c r="AP18" s="18" cm="1">
        <f t="array" aca="1" ref="AP18" ca="1">INDIRECT(ADDRESS($W18,COLUMN()-$Y18+$X18))/$V18</f>
        <v>4761.2</v>
      </c>
      <c r="AQ18" s="18" cm="1">
        <f t="array" aca="1" ref="AQ18" ca="1">INDIRECT(ADDRESS($W18,COLUMN()-$Y18+$X18))/$V18</f>
        <v>1570</v>
      </c>
      <c r="AR18" s="9">
        <f t="shared" si="29"/>
        <v>16</v>
      </c>
      <c r="AS18" s="9">
        <f t="shared" ref="AS18:AS33" si="33">AR18+2</f>
        <v>18</v>
      </c>
      <c r="AT18" s="9">
        <f t="shared" si="30"/>
        <v>26</v>
      </c>
      <c r="AU18" s="3">
        <f t="shared" ref="AU18:AU33" si="34">COLUMN(AQ18)</f>
        <v>43</v>
      </c>
      <c r="AV18" s="20">
        <f t="shared" ca="1" si="5"/>
        <v>26</v>
      </c>
      <c r="AW18" s="20">
        <f t="shared" ca="1" si="5"/>
        <v>23</v>
      </c>
      <c r="AX18" s="20">
        <f t="shared" ca="1" si="5"/>
        <v>19</v>
      </c>
      <c r="AY18" s="20">
        <f t="shared" ca="1" si="5"/>
        <v>22</v>
      </c>
      <c r="AZ18" s="20">
        <f t="shared" ca="1" si="5"/>
        <v>25</v>
      </c>
      <c r="BA18" s="20">
        <f t="shared" ca="1" si="5"/>
        <v>40</v>
      </c>
      <c r="BB18" s="20">
        <f t="shared" ca="1" si="5"/>
        <v>48</v>
      </c>
      <c r="BC18" s="20">
        <f t="shared" ca="1" si="5"/>
        <v>11</v>
      </c>
      <c r="BD18" s="20">
        <f t="shared" ca="1" si="5"/>
        <v>50</v>
      </c>
      <c r="BE18" s="20">
        <f t="shared" ca="1" si="5"/>
        <v>49</v>
      </c>
      <c r="BF18" s="20">
        <f t="shared" ca="1" si="5"/>
        <v>54</v>
      </c>
      <c r="BG18" s="20">
        <f t="shared" ca="1" si="5"/>
        <v>27</v>
      </c>
      <c r="BH18" s="20">
        <f t="shared" ca="1" si="5"/>
        <v>52</v>
      </c>
      <c r="BI18" s="20">
        <f t="shared" ca="1" si="5"/>
        <v>30</v>
      </c>
      <c r="BJ18" s="20">
        <f t="shared" ca="1" si="5"/>
        <v>28</v>
      </c>
      <c r="BK18" s="20">
        <f t="shared" ca="1" si="6"/>
        <v>43</v>
      </c>
      <c r="BL18" s="20">
        <f t="shared" ca="1" si="6"/>
        <v>33</v>
      </c>
      <c r="BM18" s="20">
        <f t="shared" ca="1" si="6"/>
        <v>42</v>
      </c>
      <c r="BN18" s="9">
        <f t="shared" si="31"/>
        <v>16</v>
      </c>
      <c r="BO18" s="9">
        <v>3</v>
      </c>
      <c r="BP18" s="22" cm="1">
        <f t="array" aca="1" ref="BP18" ca="1">IF(AV18&gt;INDIRECT(ADDRESS($BN18,$BO18)),0,1)</f>
        <v>0</v>
      </c>
      <c r="BQ18" s="22" cm="1">
        <f t="array" aca="1" ref="BQ18" ca="1">IF(AW18&gt;INDIRECT(ADDRESS($BN18,$BO18)),0,1)</f>
        <v>0</v>
      </c>
      <c r="BR18" s="22" cm="1">
        <f t="array" aca="1" ref="BR18" ca="1">IF(AX18&gt;INDIRECT(ADDRESS($BN18,$BO18)),0,1)</f>
        <v>0</v>
      </c>
      <c r="BS18" s="22" cm="1">
        <f t="array" aca="1" ref="BS18" ca="1">IF(AY18&gt;INDIRECT(ADDRESS($BN18,$BO18)),0,1)</f>
        <v>0</v>
      </c>
      <c r="BT18" s="22" cm="1">
        <f t="array" aca="1" ref="BT18" ca="1">IF(AZ18&gt;INDIRECT(ADDRESS($BN18,$BO18)),0,1)</f>
        <v>0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0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0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0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55000000000000004">
      <c r="A19" s="3"/>
      <c r="B19" s="3" t="s">
        <v>173</v>
      </c>
      <c r="C19" s="3">
        <v>10</v>
      </c>
      <c r="D19" s="15">
        <f>VALUE(SUBSTITUTE('DPRD DKI KPU Raw'!B6,".",","))</f>
        <v>43293</v>
      </c>
      <c r="E19" s="15">
        <f>VALUE(SUBSTITUTE('DPRD DKI KPU Raw'!C6,".",","))</f>
        <v>86275</v>
      </c>
      <c r="F19" s="15">
        <f>VALUE(SUBSTITUTE('DPRD DKI KPU Raw'!D6,".",","))</f>
        <v>70437</v>
      </c>
      <c r="G19" s="15">
        <f>VALUE(SUBSTITUTE('DPRD DKI KPU Raw'!E6,".",","))</f>
        <v>51840</v>
      </c>
      <c r="H19" s="15">
        <f>VALUE(SUBSTITUTE('DPRD DKI KPU Raw'!F6,".",","))</f>
        <v>34797</v>
      </c>
      <c r="I19" s="15">
        <f>VALUE(SUBSTITUTE('DPRD DKI KPU Raw'!G6,".",","))</f>
        <v>10020</v>
      </c>
      <c r="J19" s="15">
        <f>VALUE(SUBSTITUTE('DPRD DKI KPU Raw'!H6,".",","))</f>
        <v>5004</v>
      </c>
      <c r="K19" s="15">
        <f>VALUE(SUBSTITUTE('DPRD DKI KPU Raw'!I6,".",","))</f>
        <v>125453</v>
      </c>
      <c r="L19" s="15">
        <f>VALUE(SUBSTITUTE('DPRD DKI KPU Raw'!J6,".",","))</f>
        <v>801</v>
      </c>
      <c r="M19" s="15">
        <f>VALUE(SUBSTITUTE('DPRD DKI KPU Raw'!K6,".",","))</f>
        <v>2695</v>
      </c>
      <c r="N19" s="15">
        <f>VALUE(SUBSTITUTE('DPRD DKI KPU Raw'!L6,".",","))</f>
        <v>926</v>
      </c>
      <c r="O19" s="15">
        <f>VALUE(SUBSTITUTE('DPRD DKI KPU Raw'!M6,".",","))</f>
        <v>32229</v>
      </c>
      <c r="P19" s="15">
        <f>VALUE(SUBSTITUTE('DPRD DKI KPU Raw'!N6,".",","))</f>
        <v>1120</v>
      </c>
      <c r="Q19" s="15">
        <f>VALUE(SUBSTITUTE('DPRD DKI KPU Raw'!O6,".",","))</f>
        <v>42568</v>
      </c>
      <c r="R19" s="15">
        <f>VALUE(SUBSTITUTE('DPRD DKI KPU Raw'!P6,".",","))</f>
        <v>31810</v>
      </c>
      <c r="S19" s="15">
        <f>VALUE(SUBSTITUTE('DPRD DKI KPU Raw'!Q6,".",","))</f>
        <v>12142</v>
      </c>
      <c r="T19" s="15">
        <f>VALUE(SUBSTITUTE('DPRD DKI KPU Raw'!R6,".",","))</f>
        <v>41092</v>
      </c>
      <c r="U19" s="15">
        <f>VALUE(SUBSTITUTE('DPRD DKI KPU Raw'!S6,".",","))</f>
        <v>4304</v>
      </c>
      <c r="V19" s="5">
        <v>1</v>
      </c>
      <c r="W19" s="5">
        <f>W18+3</f>
        <v>19</v>
      </c>
      <c r="X19" s="5">
        <v>4</v>
      </c>
      <c r="Y19" s="5">
        <f t="shared" si="32"/>
        <v>26</v>
      </c>
      <c r="Z19" s="18" cm="1">
        <f t="array" aca="1" ref="Z19" ca="1">INDIRECT(ADDRESS($W19,COLUMN()-$Y19+$X19))/$V19</f>
        <v>43293</v>
      </c>
      <c r="AA19" s="18" cm="1">
        <f t="array" aca="1" ref="AA19" ca="1">INDIRECT(ADDRESS($W19,COLUMN()-$Y19+$X19))/$V19</f>
        <v>86275</v>
      </c>
      <c r="AB19" s="18" cm="1">
        <f t="array" aca="1" ref="AB19" ca="1">INDIRECT(ADDRESS($W19,COLUMN()-$Y19+$X19))/$V19</f>
        <v>70437</v>
      </c>
      <c r="AC19" s="18" cm="1">
        <f t="array" aca="1" ref="AC19" ca="1">INDIRECT(ADDRESS($W19,COLUMN()-$Y19+$X19))/$V19</f>
        <v>51840</v>
      </c>
      <c r="AD19" s="18" cm="1">
        <f t="array" aca="1" ref="AD19" ca="1">INDIRECT(ADDRESS($W19,COLUMN()-$Y19+$X19))/$V19</f>
        <v>34797</v>
      </c>
      <c r="AE19" s="18" cm="1">
        <f t="array" aca="1" ref="AE19" ca="1">INDIRECT(ADDRESS($W19,COLUMN()-$Y19+$X19))/$V19</f>
        <v>10020</v>
      </c>
      <c r="AF19" s="18" cm="1">
        <f t="array" aca="1" ref="AF19" ca="1">INDIRECT(ADDRESS($W19,COLUMN()-$Y19+$X19))/$V19</f>
        <v>5004</v>
      </c>
      <c r="AG19" s="18" cm="1">
        <f t="array" aca="1" ref="AG19" ca="1">INDIRECT(ADDRESS($W19,COLUMN()-$Y19+$X19))/$V19</f>
        <v>125453</v>
      </c>
      <c r="AH19" s="18" cm="1">
        <f t="array" aca="1" ref="AH19" ca="1">INDIRECT(ADDRESS($W19,COLUMN()-$Y19+$X19))/$V19</f>
        <v>801</v>
      </c>
      <c r="AI19" s="18" cm="1">
        <f t="array" aca="1" ref="AI19" ca="1">INDIRECT(ADDRESS($W19,COLUMN()-$Y19+$X19))/$V19</f>
        <v>2695</v>
      </c>
      <c r="AJ19" s="18" cm="1">
        <f t="array" aca="1" ref="AJ19" ca="1">INDIRECT(ADDRESS($W19,COLUMN()-$Y19+$X19))/$V19</f>
        <v>926</v>
      </c>
      <c r="AK19" s="18" cm="1">
        <f t="array" aca="1" ref="AK19" ca="1">INDIRECT(ADDRESS($W19,COLUMN()-$Y19+$X19))/$V19</f>
        <v>32229</v>
      </c>
      <c r="AL19" s="18" cm="1">
        <f t="array" aca="1" ref="AL19" ca="1">INDIRECT(ADDRESS($W19,COLUMN()-$Y19+$X19))/$V19</f>
        <v>1120</v>
      </c>
      <c r="AM19" s="18" cm="1">
        <f t="array" aca="1" ref="AM19" ca="1">INDIRECT(ADDRESS($W19,COLUMN()-$Y19+$X19))/$V19</f>
        <v>42568</v>
      </c>
      <c r="AN19" s="18" cm="1">
        <f t="array" aca="1" ref="AN19" ca="1">INDIRECT(ADDRESS($W19,COLUMN()-$Y19+$X19))/$V19</f>
        <v>31810</v>
      </c>
      <c r="AO19" s="18" cm="1">
        <f t="array" aca="1" ref="AO19" ca="1">INDIRECT(ADDRESS($W19,COLUMN()-$Y19+$X19))/$V19</f>
        <v>12142</v>
      </c>
      <c r="AP19" s="18" cm="1">
        <f t="array" aca="1" ref="AP19" ca="1">INDIRECT(ADDRESS($W19,COLUMN()-$Y19+$X19))/$V19</f>
        <v>41092</v>
      </c>
      <c r="AQ19" s="18" cm="1">
        <f t="array" aca="1" ref="AQ19" ca="1">INDIRECT(ADDRESS($W19,COLUMN()-$Y19+$X19))/$V19</f>
        <v>4304</v>
      </c>
      <c r="AR19" s="9">
        <f t="shared" si="29"/>
        <v>19</v>
      </c>
      <c r="AS19" s="9">
        <f t="shared" si="33"/>
        <v>21</v>
      </c>
      <c r="AT19" s="9">
        <f t="shared" si="30"/>
        <v>26</v>
      </c>
      <c r="AU19" s="3">
        <f t="shared" si="34"/>
        <v>43</v>
      </c>
      <c r="AV19" s="20">
        <f t="shared" ca="1" si="5"/>
        <v>5</v>
      </c>
      <c r="AW19" s="20">
        <f t="shared" ca="1" si="5"/>
        <v>2</v>
      </c>
      <c r="AX19" s="20">
        <f t="shared" ca="1" si="5"/>
        <v>3</v>
      </c>
      <c r="AY19" s="20">
        <f t="shared" ca="1" si="5"/>
        <v>4</v>
      </c>
      <c r="AZ19" s="20">
        <f t="shared" ca="1" si="5"/>
        <v>9</v>
      </c>
      <c r="BA19" s="20">
        <f t="shared" ca="1" si="5"/>
        <v>26</v>
      </c>
      <c r="BB19" s="20">
        <f t="shared" ca="1" si="5"/>
        <v>33</v>
      </c>
      <c r="BC19" s="20">
        <f t="shared" ca="1" si="5"/>
        <v>1</v>
      </c>
      <c r="BD19" s="20">
        <f t="shared" ca="1" si="5"/>
        <v>47</v>
      </c>
      <c r="BE19" s="20">
        <f t="shared" ca="1" si="5"/>
        <v>37</v>
      </c>
      <c r="BF19" s="20">
        <f t="shared" ca="1" si="5"/>
        <v>44</v>
      </c>
      <c r="BG19" s="20">
        <f t="shared" ca="1" si="5"/>
        <v>10</v>
      </c>
      <c r="BH19" s="20">
        <f t="shared" ca="1" si="5"/>
        <v>42</v>
      </c>
      <c r="BI19" s="20">
        <f t="shared" ca="1" si="5"/>
        <v>6</v>
      </c>
      <c r="BJ19" s="20">
        <f t="shared" ca="1" si="5"/>
        <v>11</v>
      </c>
      <c r="BK19" s="20">
        <f t="shared" ca="1" si="6"/>
        <v>21</v>
      </c>
      <c r="BL19" s="20">
        <f t="shared" ca="1" si="6"/>
        <v>8</v>
      </c>
      <c r="BM19" s="20">
        <f t="shared" ca="1" si="6"/>
        <v>34</v>
      </c>
      <c r="BN19" s="9">
        <f t="shared" si="31"/>
        <v>19</v>
      </c>
      <c r="BO19" s="9">
        <v>3</v>
      </c>
      <c r="BP19" s="22" cm="1">
        <f t="array" aca="1" ref="BP19" ca="1">IF(AV19&gt;INDIRECT(ADDRESS($BN19,$BO19)),0,1)</f>
        <v>1</v>
      </c>
      <c r="BQ19" s="22" cm="1">
        <f t="array" aca="1" ref="BQ19" ca="1">IF(AW19&gt;INDIRECT(ADDRESS($BN19,$BO19)),0,1)</f>
        <v>1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1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1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1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1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1</v>
      </c>
      <c r="CG19" s="22" cm="1">
        <f t="array" aca="1" ref="CG19" ca="1">IF(BM19&gt;INDIRECT(ADDRESS($BN19,$BO19)),0,1)</f>
        <v>0</v>
      </c>
      <c r="CH19" s="9">
        <f>AR19</f>
        <v>19</v>
      </c>
      <c r="CI19" s="9">
        <f>AS19</f>
        <v>21</v>
      </c>
      <c r="CJ19" s="3">
        <f>COLUMN(BP19)</f>
        <v>68</v>
      </c>
      <c r="CK19" s="3">
        <f>COLUMN(CG19)</f>
        <v>85</v>
      </c>
      <c r="CL19" s="3">
        <f ca="1">SUM(OFFSET($A$1,CH19-1,CJ19-1,CI19-CH19+1,CK19-CJ19+1))</f>
        <v>10</v>
      </c>
      <c r="CM19" s="3" t="b">
        <f ca="1">CL19=C19</f>
        <v>1</v>
      </c>
      <c r="CN19" s="3">
        <f>COLUMN(V19)</f>
        <v>22</v>
      </c>
      <c r="CO19" s="3">
        <f ca="1">LARGE(OFFSET($A$1,$CH19-1,$CN19-1,$CI19-$CH19+1,1),1)</f>
        <v>5</v>
      </c>
      <c r="CP19" s="4">
        <f ca="1">LARGE(OFFSET($A$1,$AR19-1,$AT19-1,$AS19-$AR19+1,$AU19-$AT19+1),1)/(CO19+2)</f>
        <v>17921.857142857141</v>
      </c>
      <c r="CQ19" s="4">
        <f ca="1">LARGE(OFFSET($A$1,$AR19-1,$AT19-1,$AS19-$AR19+1,$AU19-$AT19+1),C19)</f>
        <v>32229</v>
      </c>
      <c r="CR19" s="3" t="b">
        <f ca="1">CQ19&gt;CP19</f>
        <v>1</v>
      </c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3</v>
      </c>
      <c r="W20" s="5">
        <f>W19</f>
        <v>19</v>
      </c>
      <c r="X20" s="5">
        <v>4</v>
      </c>
      <c r="Y20" s="5">
        <f t="shared" si="32"/>
        <v>26</v>
      </c>
      <c r="Z20" s="18" cm="1">
        <f t="array" aca="1" ref="Z20" ca="1">INDIRECT(ADDRESS($W20,COLUMN()-$Y20+$X20))/$V20</f>
        <v>14431</v>
      </c>
      <c r="AA20" s="18" cm="1">
        <f t="array" aca="1" ref="AA20" ca="1">INDIRECT(ADDRESS($W20,COLUMN()-$Y20+$X20))/$V20</f>
        <v>28758.333333333332</v>
      </c>
      <c r="AB20" s="18" cm="1">
        <f t="array" aca="1" ref="AB20" ca="1">INDIRECT(ADDRESS($W20,COLUMN()-$Y20+$X20))/$V20</f>
        <v>23479</v>
      </c>
      <c r="AC20" s="18" cm="1">
        <f t="array" aca="1" ref="AC20" ca="1">INDIRECT(ADDRESS($W20,COLUMN()-$Y20+$X20))/$V20</f>
        <v>17280</v>
      </c>
      <c r="AD20" s="18" cm="1">
        <f t="array" aca="1" ref="AD20" ca="1">INDIRECT(ADDRESS($W20,COLUMN()-$Y20+$X20))/$V20</f>
        <v>11599</v>
      </c>
      <c r="AE20" s="18" cm="1">
        <f t="array" aca="1" ref="AE20" ca="1">INDIRECT(ADDRESS($W20,COLUMN()-$Y20+$X20))/$V20</f>
        <v>3340</v>
      </c>
      <c r="AF20" s="18" cm="1">
        <f t="array" aca="1" ref="AF20" ca="1">INDIRECT(ADDRESS($W20,COLUMN()-$Y20+$X20))/$V20</f>
        <v>1668</v>
      </c>
      <c r="AG20" s="18" cm="1">
        <f t="array" aca="1" ref="AG20" ca="1">INDIRECT(ADDRESS($W20,COLUMN()-$Y20+$X20))/$V20</f>
        <v>41817.666666666664</v>
      </c>
      <c r="AH20" s="18" cm="1">
        <f t="array" aca="1" ref="AH20" ca="1">INDIRECT(ADDRESS($W20,COLUMN()-$Y20+$X20))/$V20</f>
        <v>267</v>
      </c>
      <c r="AI20" s="18" cm="1">
        <f t="array" aca="1" ref="AI20" ca="1">INDIRECT(ADDRESS($W20,COLUMN()-$Y20+$X20))/$V20</f>
        <v>898.33333333333337</v>
      </c>
      <c r="AJ20" s="18" cm="1">
        <f t="array" aca="1" ref="AJ20" ca="1">INDIRECT(ADDRESS($W20,COLUMN()-$Y20+$X20))/$V20</f>
        <v>308.66666666666669</v>
      </c>
      <c r="AK20" s="18" cm="1">
        <f t="array" aca="1" ref="AK20" ca="1">INDIRECT(ADDRESS($W20,COLUMN()-$Y20+$X20))/$V20</f>
        <v>10743</v>
      </c>
      <c r="AL20" s="18" cm="1">
        <f t="array" aca="1" ref="AL20" ca="1">INDIRECT(ADDRESS($W20,COLUMN()-$Y20+$X20))/$V20</f>
        <v>373.33333333333331</v>
      </c>
      <c r="AM20" s="18" cm="1">
        <f t="array" aca="1" ref="AM20" ca="1">INDIRECT(ADDRESS($W20,COLUMN()-$Y20+$X20))/$V20</f>
        <v>14189.333333333334</v>
      </c>
      <c r="AN20" s="18" cm="1">
        <f t="array" aca="1" ref="AN20" ca="1">INDIRECT(ADDRESS($W20,COLUMN()-$Y20+$X20))/$V20</f>
        <v>10603.333333333334</v>
      </c>
      <c r="AO20" s="18" cm="1">
        <f t="array" aca="1" ref="AO20" ca="1">INDIRECT(ADDRESS($W20,COLUMN()-$Y20+$X20))/$V20</f>
        <v>4047.3333333333335</v>
      </c>
      <c r="AP20" s="18" cm="1">
        <f t="array" aca="1" ref="AP20" ca="1">INDIRECT(ADDRESS($W20,COLUMN()-$Y20+$X20))/$V20</f>
        <v>13697.333333333334</v>
      </c>
      <c r="AQ20" s="18" cm="1">
        <f t="array" aca="1" ref="AQ20" ca="1">INDIRECT(ADDRESS($W20,COLUMN()-$Y20+$X20))/$V20</f>
        <v>1434.6666666666667</v>
      </c>
      <c r="AR20" s="9">
        <f t="shared" si="29"/>
        <v>19</v>
      </c>
      <c r="AS20" s="9">
        <f t="shared" si="33"/>
        <v>21</v>
      </c>
      <c r="AT20" s="9">
        <f t="shared" si="30"/>
        <v>26</v>
      </c>
      <c r="AU20" s="3">
        <f t="shared" si="34"/>
        <v>43</v>
      </c>
      <c r="AV20" s="20">
        <f t="shared" ref="AV20:BK33" ca="1" si="35">_xlfn.RANK.EQ(Z20,OFFSET($A$1,$AR20-1,$AT20-1,$AS20-$AR20+1,$AU20-$AT20+1),0)</f>
        <v>17</v>
      </c>
      <c r="AW20" s="20">
        <f t="shared" ca="1" si="35"/>
        <v>12</v>
      </c>
      <c r="AX20" s="20">
        <f t="shared" ca="1" si="35"/>
        <v>14</v>
      </c>
      <c r="AY20" s="20">
        <f t="shared" ca="1" si="35"/>
        <v>15</v>
      </c>
      <c r="AZ20" s="20">
        <f t="shared" ca="1" si="35"/>
        <v>22</v>
      </c>
      <c r="BA20" s="20">
        <f t="shared" ca="1" si="35"/>
        <v>36</v>
      </c>
      <c r="BB20" s="20">
        <f t="shared" ca="1" si="35"/>
        <v>40</v>
      </c>
      <c r="BC20" s="20">
        <f t="shared" ca="1" si="35"/>
        <v>7</v>
      </c>
      <c r="BD20" s="20">
        <f t="shared" ca="1" si="35"/>
        <v>51</v>
      </c>
      <c r="BE20" s="20">
        <f t="shared" ca="1" si="35"/>
        <v>45</v>
      </c>
      <c r="BF20" s="20">
        <f t="shared" ca="1" si="35"/>
        <v>50</v>
      </c>
      <c r="BG20" s="20">
        <f t="shared" ca="1" si="35"/>
        <v>23</v>
      </c>
      <c r="BH20" s="20">
        <f t="shared" ca="1" si="35"/>
        <v>49</v>
      </c>
      <c r="BI20" s="20">
        <f t="shared" ca="1" si="35"/>
        <v>18</v>
      </c>
      <c r="BJ20" s="20">
        <f t="shared" ca="1" si="35"/>
        <v>24</v>
      </c>
      <c r="BK20" s="20">
        <f t="shared" ca="1" si="6"/>
        <v>35</v>
      </c>
      <c r="BL20" s="20">
        <f t="shared" ca="1" si="6"/>
        <v>20</v>
      </c>
      <c r="BM20" s="20">
        <f t="shared" ca="1" si="6"/>
        <v>41</v>
      </c>
      <c r="BN20" s="9">
        <f t="shared" si="31"/>
        <v>19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1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/>
      <c r="C21" s="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5">
        <v>5</v>
      </c>
      <c r="W21" s="5">
        <f>W20</f>
        <v>19</v>
      </c>
      <c r="X21" s="5">
        <v>4</v>
      </c>
      <c r="Y21" s="5">
        <f t="shared" si="32"/>
        <v>26</v>
      </c>
      <c r="Z21" s="18" cm="1">
        <f t="array" aca="1" ref="Z21" ca="1">INDIRECT(ADDRESS($W21,COLUMN()-$Y21+$X21))/$V21</f>
        <v>8658.6</v>
      </c>
      <c r="AA21" s="18" cm="1">
        <f t="array" aca="1" ref="AA21" ca="1">INDIRECT(ADDRESS($W21,COLUMN()-$Y21+$X21))/$V21</f>
        <v>17255</v>
      </c>
      <c r="AB21" s="18" cm="1">
        <f t="array" aca="1" ref="AB21" ca="1">INDIRECT(ADDRESS($W21,COLUMN()-$Y21+$X21))/$V21</f>
        <v>14087.4</v>
      </c>
      <c r="AC21" s="18" cm="1">
        <f t="array" aca="1" ref="AC21" ca="1">INDIRECT(ADDRESS($W21,COLUMN()-$Y21+$X21))/$V21</f>
        <v>10368</v>
      </c>
      <c r="AD21" s="18" cm="1">
        <f t="array" aca="1" ref="AD21" ca="1">INDIRECT(ADDRESS($W21,COLUMN()-$Y21+$X21))/$V21</f>
        <v>6959.4</v>
      </c>
      <c r="AE21" s="18" cm="1">
        <f t="array" aca="1" ref="AE21" ca="1">INDIRECT(ADDRESS($W21,COLUMN()-$Y21+$X21))/$V21</f>
        <v>2004</v>
      </c>
      <c r="AF21" s="18" cm="1">
        <f t="array" aca="1" ref="AF21" ca="1">INDIRECT(ADDRESS($W21,COLUMN()-$Y21+$X21))/$V21</f>
        <v>1000.8</v>
      </c>
      <c r="AG21" s="18" cm="1">
        <f t="array" aca="1" ref="AG21" ca="1">INDIRECT(ADDRESS($W21,COLUMN()-$Y21+$X21))/$V21</f>
        <v>25090.6</v>
      </c>
      <c r="AH21" s="18" cm="1">
        <f t="array" aca="1" ref="AH21" ca="1">INDIRECT(ADDRESS($W21,COLUMN()-$Y21+$X21))/$V21</f>
        <v>160.19999999999999</v>
      </c>
      <c r="AI21" s="18" cm="1">
        <f t="array" aca="1" ref="AI21" ca="1">INDIRECT(ADDRESS($W21,COLUMN()-$Y21+$X21))/$V21</f>
        <v>539</v>
      </c>
      <c r="AJ21" s="18" cm="1">
        <f t="array" aca="1" ref="AJ21" ca="1">INDIRECT(ADDRESS($W21,COLUMN()-$Y21+$X21))/$V21</f>
        <v>185.2</v>
      </c>
      <c r="AK21" s="18" cm="1">
        <f t="array" aca="1" ref="AK21" ca="1">INDIRECT(ADDRESS($W21,COLUMN()-$Y21+$X21))/$V21</f>
        <v>6445.8</v>
      </c>
      <c r="AL21" s="18" cm="1">
        <f t="array" aca="1" ref="AL21" ca="1">INDIRECT(ADDRESS($W21,COLUMN()-$Y21+$X21))/$V21</f>
        <v>224</v>
      </c>
      <c r="AM21" s="18" cm="1">
        <f t="array" aca="1" ref="AM21" ca="1">INDIRECT(ADDRESS($W21,COLUMN()-$Y21+$X21))/$V21</f>
        <v>8513.6</v>
      </c>
      <c r="AN21" s="18" cm="1">
        <f t="array" aca="1" ref="AN21" ca="1">INDIRECT(ADDRESS($W21,COLUMN()-$Y21+$X21))/$V21</f>
        <v>6362</v>
      </c>
      <c r="AO21" s="18" cm="1">
        <f t="array" aca="1" ref="AO21" ca="1">INDIRECT(ADDRESS($W21,COLUMN()-$Y21+$X21))/$V21</f>
        <v>2428.4</v>
      </c>
      <c r="AP21" s="18" cm="1">
        <f t="array" aca="1" ref="AP21" ca="1">INDIRECT(ADDRESS($W21,COLUMN()-$Y21+$X21))/$V21</f>
        <v>8218.4</v>
      </c>
      <c r="AQ21" s="18" cm="1">
        <f t="array" aca="1" ref="AQ21" ca="1">INDIRECT(ADDRESS($W21,COLUMN()-$Y21+$X21))/$V21</f>
        <v>860.8</v>
      </c>
      <c r="AR21" s="9">
        <f t="shared" si="29"/>
        <v>19</v>
      </c>
      <c r="AS21" s="9">
        <f t="shared" si="33"/>
        <v>21</v>
      </c>
      <c r="AT21" s="9">
        <f t="shared" si="30"/>
        <v>26</v>
      </c>
      <c r="AU21" s="3">
        <f t="shared" si="34"/>
        <v>43</v>
      </c>
      <c r="AV21" s="20">
        <f t="shared" ca="1" si="35"/>
        <v>27</v>
      </c>
      <c r="AW21" s="20">
        <f t="shared" ca="1" si="35"/>
        <v>16</v>
      </c>
      <c r="AX21" s="20">
        <f t="shared" ca="1" si="35"/>
        <v>19</v>
      </c>
      <c r="AY21" s="20">
        <f t="shared" ca="1" si="35"/>
        <v>25</v>
      </c>
      <c r="AZ21" s="20">
        <f t="shared" ca="1" si="35"/>
        <v>30</v>
      </c>
      <c r="BA21" s="20">
        <f t="shared" ca="1" si="35"/>
        <v>39</v>
      </c>
      <c r="BB21" s="20">
        <f t="shared" ca="1" si="35"/>
        <v>43</v>
      </c>
      <c r="BC21" s="20">
        <f t="shared" ca="1" si="35"/>
        <v>13</v>
      </c>
      <c r="BD21" s="20">
        <f t="shared" ca="1" si="35"/>
        <v>54</v>
      </c>
      <c r="BE21" s="20">
        <f t="shared" ca="1" si="35"/>
        <v>48</v>
      </c>
      <c r="BF21" s="20">
        <f t="shared" ca="1" si="35"/>
        <v>53</v>
      </c>
      <c r="BG21" s="20">
        <f t="shared" ca="1" si="35"/>
        <v>31</v>
      </c>
      <c r="BH21" s="20">
        <f t="shared" ca="1" si="35"/>
        <v>52</v>
      </c>
      <c r="BI21" s="20">
        <f t="shared" ca="1" si="35"/>
        <v>28</v>
      </c>
      <c r="BJ21" s="20">
        <f t="shared" ca="1" si="35"/>
        <v>32</v>
      </c>
      <c r="BK21" s="20">
        <f t="shared" ca="1" si="6"/>
        <v>38</v>
      </c>
      <c r="BL21" s="20">
        <f t="shared" ca="1" si="6"/>
        <v>29</v>
      </c>
      <c r="BM21" s="20">
        <f t="shared" ca="1" si="6"/>
        <v>46</v>
      </c>
      <c r="BN21" s="9">
        <f t="shared" si="31"/>
        <v>19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0</v>
      </c>
      <c r="BR21" s="22" cm="1">
        <f t="array" aca="1" ref="BR21" ca="1">IF(AX21&gt;INDIRECT(ADDRESS($BN21,$BO21)),0,1)</f>
        <v>0</v>
      </c>
      <c r="BS21" s="22" cm="1">
        <f t="array" aca="1" ref="BS21" ca="1">IF(AY21&gt;INDIRECT(ADDRESS($BN21,$BO21)),0,1)</f>
        <v>0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55000000000000004">
      <c r="A22" s="3"/>
      <c r="B22" s="3" t="s">
        <v>174</v>
      </c>
      <c r="C22" s="3">
        <v>10</v>
      </c>
      <c r="D22" s="15">
        <f>VALUE(SUBSTITUTE('DPRD DKI KPU Raw'!B7,".",","))</f>
        <v>58190</v>
      </c>
      <c r="E22" s="15">
        <f>VALUE(SUBSTITUTE('DPRD DKI KPU Raw'!C7,".",","))</f>
        <v>67365</v>
      </c>
      <c r="F22" s="15">
        <f>VALUE(SUBSTITUTE('DPRD DKI KPU Raw'!D7,".",","))</f>
        <v>64670</v>
      </c>
      <c r="G22" s="15">
        <f>VALUE(SUBSTITUTE('DPRD DKI KPU Raw'!E7,".",","))</f>
        <v>78780</v>
      </c>
      <c r="H22" s="15">
        <f>VALUE(SUBSTITUTE('DPRD DKI KPU Raw'!F7,".",","))</f>
        <v>70180</v>
      </c>
      <c r="I22" s="15">
        <f>VALUE(SUBSTITUTE('DPRD DKI KPU Raw'!G7,".",","))</f>
        <v>8299</v>
      </c>
      <c r="J22" s="15">
        <f>VALUE(SUBSTITUTE('DPRD DKI KPU Raw'!H7,".",","))</f>
        <v>5236</v>
      </c>
      <c r="K22" s="15">
        <f>VALUE(SUBSTITUTE('DPRD DKI KPU Raw'!I7,".",","))</f>
        <v>100308</v>
      </c>
      <c r="L22" s="15">
        <f>VALUE(SUBSTITUTE('DPRD DKI KPU Raw'!J7,".",","))</f>
        <v>955</v>
      </c>
      <c r="M22" s="15">
        <f>VALUE(SUBSTITUTE('DPRD DKI KPU Raw'!K7,".",","))</f>
        <v>2215</v>
      </c>
      <c r="N22" s="15">
        <f>VALUE(SUBSTITUTE('DPRD DKI KPU Raw'!L7,".",","))</f>
        <v>1179</v>
      </c>
      <c r="O22" s="15">
        <f>VALUE(SUBSTITUTE('DPRD DKI KPU Raw'!M7,".",","))</f>
        <v>36955</v>
      </c>
      <c r="P22" s="15">
        <f>VALUE(SUBSTITUTE('DPRD DKI KPU Raw'!N7,".",","))</f>
        <v>1211</v>
      </c>
      <c r="Q22" s="15">
        <f>VALUE(SUBSTITUTE('DPRD DKI KPU Raw'!O7,".",","))</f>
        <v>36216</v>
      </c>
      <c r="R22" s="15">
        <f>VALUE(SUBSTITUTE('DPRD DKI KPU Raw'!P7,".",","))</f>
        <v>46237</v>
      </c>
      <c r="S22" s="15">
        <f>VALUE(SUBSTITUTE('DPRD DKI KPU Raw'!Q7,".",","))</f>
        <v>21632</v>
      </c>
      <c r="T22" s="15">
        <f>VALUE(SUBSTITUTE('DPRD DKI KPU Raw'!R7,".",","))</f>
        <v>14583</v>
      </c>
      <c r="U22" s="15">
        <f>VALUE(SUBSTITUTE('DPRD DKI KPU Raw'!S7,".",","))</f>
        <v>5123</v>
      </c>
      <c r="V22" s="5">
        <v>1</v>
      </c>
      <c r="W22" s="5">
        <f>W21+3</f>
        <v>22</v>
      </c>
      <c r="X22" s="5">
        <v>4</v>
      </c>
      <c r="Y22" s="5">
        <f t="shared" si="32"/>
        <v>26</v>
      </c>
      <c r="Z22" s="18" cm="1">
        <f t="array" aca="1" ref="Z22" ca="1">INDIRECT(ADDRESS($W22,COLUMN()-$Y22+$X22))/$V22</f>
        <v>58190</v>
      </c>
      <c r="AA22" s="18" cm="1">
        <f t="array" aca="1" ref="AA22" ca="1">INDIRECT(ADDRESS($W22,COLUMN()-$Y22+$X22))/$V22</f>
        <v>67365</v>
      </c>
      <c r="AB22" s="18" cm="1">
        <f t="array" aca="1" ref="AB22" ca="1">INDIRECT(ADDRESS($W22,COLUMN()-$Y22+$X22))/$V22</f>
        <v>64670</v>
      </c>
      <c r="AC22" s="18" cm="1">
        <f t="array" aca="1" ref="AC22" ca="1">INDIRECT(ADDRESS($W22,COLUMN()-$Y22+$X22))/$V22</f>
        <v>78780</v>
      </c>
      <c r="AD22" s="18" cm="1">
        <f t="array" aca="1" ref="AD22" ca="1">INDIRECT(ADDRESS($W22,COLUMN()-$Y22+$X22))/$V22</f>
        <v>70180</v>
      </c>
      <c r="AE22" s="18" cm="1">
        <f t="array" aca="1" ref="AE22" ca="1">INDIRECT(ADDRESS($W22,COLUMN()-$Y22+$X22))/$V22</f>
        <v>8299</v>
      </c>
      <c r="AF22" s="18" cm="1">
        <f t="array" aca="1" ref="AF22" ca="1">INDIRECT(ADDRESS($W22,COLUMN()-$Y22+$X22))/$V22</f>
        <v>5236</v>
      </c>
      <c r="AG22" s="18" cm="1">
        <f t="array" aca="1" ref="AG22" ca="1">INDIRECT(ADDRESS($W22,COLUMN()-$Y22+$X22))/$V22</f>
        <v>100308</v>
      </c>
      <c r="AH22" s="18" cm="1">
        <f t="array" aca="1" ref="AH22" ca="1">INDIRECT(ADDRESS($W22,COLUMN()-$Y22+$X22))/$V22</f>
        <v>955</v>
      </c>
      <c r="AI22" s="18" cm="1">
        <f t="array" aca="1" ref="AI22" ca="1">INDIRECT(ADDRESS($W22,COLUMN()-$Y22+$X22))/$V22</f>
        <v>2215</v>
      </c>
      <c r="AJ22" s="18" cm="1">
        <f t="array" aca="1" ref="AJ22" ca="1">INDIRECT(ADDRESS($W22,COLUMN()-$Y22+$X22))/$V22</f>
        <v>1179</v>
      </c>
      <c r="AK22" s="18" cm="1">
        <f t="array" aca="1" ref="AK22" ca="1">INDIRECT(ADDRESS($W22,COLUMN()-$Y22+$X22))/$V22</f>
        <v>36955</v>
      </c>
      <c r="AL22" s="18" cm="1">
        <f t="array" aca="1" ref="AL22" ca="1">INDIRECT(ADDRESS($W22,COLUMN()-$Y22+$X22))/$V22</f>
        <v>1211</v>
      </c>
      <c r="AM22" s="18" cm="1">
        <f t="array" aca="1" ref="AM22" ca="1">INDIRECT(ADDRESS($W22,COLUMN()-$Y22+$X22))/$V22</f>
        <v>36216</v>
      </c>
      <c r="AN22" s="18" cm="1">
        <f t="array" aca="1" ref="AN22" ca="1">INDIRECT(ADDRESS($W22,COLUMN()-$Y22+$X22))/$V22</f>
        <v>46237</v>
      </c>
      <c r="AO22" s="18" cm="1">
        <f t="array" aca="1" ref="AO22" ca="1">INDIRECT(ADDRESS($W22,COLUMN()-$Y22+$X22))/$V22</f>
        <v>21632</v>
      </c>
      <c r="AP22" s="18" cm="1">
        <f t="array" aca="1" ref="AP22" ca="1">INDIRECT(ADDRESS($W22,COLUMN()-$Y22+$X22))/$V22</f>
        <v>14583</v>
      </c>
      <c r="AQ22" s="18" cm="1">
        <f t="array" aca="1" ref="AQ22" ca="1">INDIRECT(ADDRESS($W22,COLUMN()-$Y22+$X22))/$V22</f>
        <v>5123</v>
      </c>
      <c r="AR22" s="9">
        <f t="shared" si="29"/>
        <v>22</v>
      </c>
      <c r="AS22" s="9">
        <f t="shared" si="33"/>
        <v>24</v>
      </c>
      <c r="AT22" s="9">
        <f t="shared" si="30"/>
        <v>26</v>
      </c>
      <c r="AU22" s="3">
        <f t="shared" si="34"/>
        <v>43</v>
      </c>
      <c r="AV22" s="20">
        <f t="shared" ca="1" si="35"/>
        <v>6</v>
      </c>
      <c r="AW22" s="20">
        <f t="shared" ca="1" si="35"/>
        <v>4</v>
      </c>
      <c r="AX22" s="20">
        <f t="shared" ca="1" si="35"/>
        <v>5</v>
      </c>
      <c r="AY22" s="20">
        <f t="shared" ca="1" si="35"/>
        <v>2</v>
      </c>
      <c r="AZ22" s="20">
        <f t="shared" ca="1" si="35"/>
        <v>3</v>
      </c>
      <c r="BA22" s="20">
        <f t="shared" ca="1" si="35"/>
        <v>28</v>
      </c>
      <c r="BB22" s="20">
        <f t="shared" ca="1" si="35"/>
        <v>32</v>
      </c>
      <c r="BC22" s="20">
        <f t="shared" ca="1" si="35"/>
        <v>1</v>
      </c>
      <c r="BD22" s="20">
        <f t="shared" ca="1" si="35"/>
        <v>46</v>
      </c>
      <c r="BE22" s="20">
        <f t="shared" ca="1" si="35"/>
        <v>38</v>
      </c>
      <c r="BF22" s="20">
        <f t="shared" ca="1" si="35"/>
        <v>43</v>
      </c>
      <c r="BG22" s="20">
        <f t="shared" ca="1" si="35"/>
        <v>8</v>
      </c>
      <c r="BH22" s="20">
        <f t="shared" ca="1" si="35"/>
        <v>42</v>
      </c>
      <c r="BI22" s="20">
        <f t="shared" ca="1" si="35"/>
        <v>9</v>
      </c>
      <c r="BJ22" s="20">
        <f t="shared" ca="1" si="35"/>
        <v>7</v>
      </c>
      <c r="BK22" s="20">
        <f t="shared" ca="1" si="6"/>
        <v>14</v>
      </c>
      <c r="BL22" s="20">
        <f t="shared" ca="1" si="6"/>
        <v>20</v>
      </c>
      <c r="BM22" s="20">
        <f t="shared" ca="1" si="6"/>
        <v>33</v>
      </c>
      <c r="BN22" s="9">
        <f t="shared" si="31"/>
        <v>22</v>
      </c>
      <c r="BO22" s="9">
        <v>3</v>
      </c>
      <c r="BP22" s="22" cm="1">
        <f t="array" aca="1" ref="BP22" ca="1">IF(AV22&gt;INDIRECT(ADDRESS($BN22,$BO22)),0,1)</f>
        <v>1</v>
      </c>
      <c r="BQ22" s="22" cm="1">
        <f t="array" aca="1" ref="BQ22" ca="1">IF(AW22&gt;INDIRECT(ADDRESS($BN22,$BO22)),0,1)</f>
        <v>1</v>
      </c>
      <c r="BR22" s="22" cm="1">
        <f t="array" aca="1" ref="BR22" ca="1">IF(AX22&gt;INDIRECT(ADDRESS($BN22,$BO22)),0,1)</f>
        <v>1</v>
      </c>
      <c r="BS22" s="22" cm="1">
        <f t="array" aca="1" ref="BS22" ca="1">IF(AY22&gt;INDIRECT(ADDRESS($BN22,$BO22)),0,1)</f>
        <v>1</v>
      </c>
      <c r="BT22" s="22" cm="1">
        <f t="array" aca="1" ref="BT22" ca="1">IF(AZ22&gt;INDIRECT(ADDRESS($BN22,$BO22)),0,1)</f>
        <v>1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1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1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1</v>
      </c>
      <c r="CD22" s="22" cm="1">
        <f t="array" aca="1" ref="CD22" ca="1">IF(BJ22&gt;INDIRECT(ADDRESS($BN22,$BO22)),0,1)</f>
        <v>1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9">
        <f>AR22</f>
        <v>22</v>
      </c>
      <c r="CI22" s="9">
        <f>AS22</f>
        <v>24</v>
      </c>
      <c r="CJ22" s="3">
        <f>COLUMN(BP22)</f>
        <v>68</v>
      </c>
      <c r="CK22" s="3">
        <f>COLUMN(CG22)</f>
        <v>85</v>
      </c>
      <c r="CL22" s="3">
        <f ca="1">SUM(OFFSET($A$1,CH22-1,CJ22-1,CI22-CH22+1,CK22-CJ22+1))</f>
        <v>10</v>
      </c>
      <c r="CM22" s="3" t="b">
        <f ca="1">CL22=C22</f>
        <v>1</v>
      </c>
      <c r="CN22" s="3">
        <f>COLUMN(V22)</f>
        <v>22</v>
      </c>
      <c r="CO22" s="3">
        <f ca="1">LARGE(OFFSET($A$1,$CH22-1,$CN22-1,$CI22-$CH22+1,1),1)</f>
        <v>5</v>
      </c>
      <c r="CP22" s="4">
        <f ca="1">LARGE(OFFSET($A$1,$AR22-1,$AT22-1,$AS22-$AR22+1,$AU22-$AT22+1),1)/(CO22+2)</f>
        <v>14329.714285714286</v>
      </c>
      <c r="CQ22" s="4">
        <f ca="1">LARGE(OFFSET($A$1,$AR22-1,$AT22-1,$AS22-$AR22+1,$AU22-$AT22+1),C22)</f>
        <v>33436</v>
      </c>
      <c r="CR22" s="3" t="b">
        <f ca="1">CQ22&gt;CP22</f>
        <v>1</v>
      </c>
    </row>
    <row r="23" spans="1:96" x14ac:dyDescent="0.55000000000000004">
      <c r="A23" s="3"/>
      <c r="B23" s="3"/>
      <c r="C23" s="3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5">
        <v>3</v>
      </c>
      <c r="W23" s="5">
        <f>W22</f>
        <v>22</v>
      </c>
      <c r="X23" s="5">
        <v>4</v>
      </c>
      <c r="Y23" s="5">
        <f t="shared" si="32"/>
        <v>26</v>
      </c>
      <c r="Z23" s="18" cm="1">
        <f t="array" aca="1" ref="Z23" ca="1">INDIRECT(ADDRESS($W23,COLUMN()-$Y23+$X23))/$V23</f>
        <v>19396.666666666668</v>
      </c>
      <c r="AA23" s="18" cm="1">
        <f t="array" aca="1" ref="AA23" ca="1">INDIRECT(ADDRESS($W23,COLUMN()-$Y23+$X23))/$V23</f>
        <v>22455</v>
      </c>
      <c r="AB23" s="18" cm="1">
        <f t="array" aca="1" ref="AB23" ca="1">INDIRECT(ADDRESS($W23,COLUMN()-$Y23+$X23))/$V23</f>
        <v>21556.666666666668</v>
      </c>
      <c r="AC23" s="18" cm="1">
        <f t="array" aca="1" ref="AC23" ca="1">INDIRECT(ADDRESS($W23,COLUMN()-$Y23+$X23))/$V23</f>
        <v>26260</v>
      </c>
      <c r="AD23" s="18" cm="1">
        <f t="array" aca="1" ref="AD23" ca="1">INDIRECT(ADDRESS($W23,COLUMN()-$Y23+$X23))/$V23</f>
        <v>23393.333333333332</v>
      </c>
      <c r="AE23" s="18" cm="1">
        <f t="array" aca="1" ref="AE23" ca="1">INDIRECT(ADDRESS($W23,COLUMN()-$Y23+$X23))/$V23</f>
        <v>2766.3333333333335</v>
      </c>
      <c r="AF23" s="18" cm="1">
        <f t="array" aca="1" ref="AF23" ca="1">INDIRECT(ADDRESS($W23,COLUMN()-$Y23+$X23))/$V23</f>
        <v>1745.3333333333333</v>
      </c>
      <c r="AG23" s="18" cm="1">
        <f t="array" aca="1" ref="AG23" ca="1">INDIRECT(ADDRESS($W23,COLUMN()-$Y23+$X23))/$V23</f>
        <v>33436</v>
      </c>
      <c r="AH23" s="18" cm="1">
        <f t="array" aca="1" ref="AH23" ca="1">INDIRECT(ADDRESS($W23,COLUMN()-$Y23+$X23))/$V23</f>
        <v>318.33333333333331</v>
      </c>
      <c r="AI23" s="18" cm="1">
        <f t="array" aca="1" ref="AI23" ca="1">INDIRECT(ADDRESS($W23,COLUMN()-$Y23+$X23))/$V23</f>
        <v>738.33333333333337</v>
      </c>
      <c r="AJ23" s="18" cm="1">
        <f t="array" aca="1" ref="AJ23" ca="1">INDIRECT(ADDRESS($W23,COLUMN()-$Y23+$X23))/$V23</f>
        <v>393</v>
      </c>
      <c r="AK23" s="18" cm="1">
        <f t="array" aca="1" ref="AK23" ca="1">INDIRECT(ADDRESS($W23,COLUMN()-$Y23+$X23))/$V23</f>
        <v>12318.333333333334</v>
      </c>
      <c r="AL23" s="18" cm="1">
        <f t="array" aca="1" ref="AL23" ca="1">INDIRECT(ADDRESS($W23,COLUMN()-$Y23+$X23))/$V23</f>
        <v>403.66666666666669</v>
      </c>
      <c r="AM23" s="18" cm="1">
        <f t="array" aca="1" ref="AM23" ca="1">INDIRECT(ADDRESS($W23,COLUMN()-$Y23+$X23))/$V23</f>
        <v>12072</v>
      </c>
      <c r="AN23" s="18" cm="1">
        <f t="array" aca="1" ref="AN23" ca="1">INDIRECT(ADDRESS($W23,COLUMN()-$Y23+$X23))/$V23</f>
        <v>15412.333333333334</v>
      </c>
      <c r="AO23" s="18" cm="1">
        <f t="array" aca="1" ref="AO23" ca="1">INDIRECT(ADDRESS($W23,COLUMN()-$Y23+$X23))/$V23</f>
        <v>7210.666666666667</v>
      </c>
      <c r="AP23" s="18" cm="1">
        <f t="array" aca="1" ref="AP23" ca="1">INDIRECT(ADDRESS($W23,COLUMN()-$Y23+$X23))/$V23</f>
        <v>4861</v>
      </c>
      <c r="AQ23" s="18" cm="1">
        <f t="array" aca="1" ref="AQ23" ca="1">INDIRECT(ADDRESS($W23,COLUMN()-$Y23+$X23))/$V23</f>
        <v>1707.6666666666667</v>
      </c>
      <c r="AR23" s="9">
        <f t="shared" si="29"/>
        <v>22</v>
      </c>
      <c r="AS23" s="9">
        <f t="shared" si="33"/>
        <v>24</v>
      </c>
      <c r="AT23" s="9">
        <f t="shared" si="30"/>
        <v>26</v>
      </c>
      <c r="AU23" s="3">
        <f t="shared" si="34"/>
        <v>43</v>
      </c>
      <c r="AV23" s="20">
        <f t="shared" ca="1" si="35"/>
        <v>17</v>
      </c>
      <c r="AW23" s="20">
        <f t="shared" ca="1" si="35"/>
        <v>13</v>
      </c>
      <c r="AX23" s="20">
        <f t="shared" ca="1" si="35"/>
        <v>15</v>
      </c>
      <c r="AY23" s="20">
        <f t="shared" ca="1" si="35"/>
        <v>11</v>
      </c>
      <c r="AZ23" s="20">
        <f t="shared" ca="1" si="35"/>
        <v>12</v>
      </c>
      <c r="BA23" s="20">
        <f t="shared" ca="1" si="35"/>
        <v>37</v>
      </c>
      <c r="BB23" s="20">
        <f t="shared" ca="1" si="35"/>
        <v>39</v>
      </c>
      <c r="BC23" s="20">
        <f t="shared" ca="1" si="35"/>
        <v>10</v>
      </c>
      <c r="BD23" s="20">
        <f t="shared" ca="1" si="35"/>
        <v>51</v>
      </c>
      <c r="BE23" s="20">
        <f t="shared" ca="1" si="35"/>
        <v>47</v>
      </c>
      <c r="BF23" s="20">
        <f t="shared" ca="1" si="35"/>
        <v>50</v>
      </c>
      <c r="BG23" s="20">
        <f t="shared" ca="1" si="35"/>
        <v>24</v>
      </c>
      <c r="BH23" s="20">
        <f t="shared" ca="1" si="35"/>
        <v>49</v>
      </c>
      <c r="BI23" s="20">
        <f t="shared" ca="1" si="35"/>
        <v>25</v>
      </c>
      <c r="BJ23" s="20">
        <f t="shared" ca="1" si="35"/>
        <v>19</v>
      </c>
      <c r="BK23" s="20">
        <f t="shared" ca="1" si="6"/>
        <v>31</v>
      </c>
      <c r="BL23" s="20">
        <f t="shared" ca="1" si="6"/>
        <v>34</v>
      </c>
      <c r="BM23" s="20">
        <f t="shared" ca="1" si="6"/>
        <v>40</v>
      </c>
      <c r="BN23" s="9">
        <f t="shared" si="31"/>
        <v>22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1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/>
      <c r="C24" s="3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5">
        <v>5</v>
      </c>
      <c r="W24" s="5">
        <f>W23</f>
        <v>22</v>
      </c>
      <c r="X24" s="5">
        <v>4</v>
      </c>
      <c r="Y24" s="5">
        <f t="shared" si="32"/>
        <v>26</v>
      </c>
      <c r="Z24" s="18" cm="1">
        <f t="array" aca="1" ref="Z24" ca="1">INDIRECT(ADDRESS($W24,COLUMN()-$Y24+$X24))/$V24</f>
        <v>11638</v>
      </c>
      <c r="AA24" s="18" cm="1">
        <f t="array" aca="1" ref="AA24" ca="1">INDIRECT(ADDRESS($W24,COLUMN()-$Y24+$X24))/$V24</f>
        <v>13473</v>
      </c>
      <c r="AB24" s="18" cm="1">
        <f t="array" aca="1" ref="AB24" ca="1">INDIRECT(ADDRESS($W24,COLUMN()-$Y24+$X24))/$V24</f>
        <v>12934</v>
      </c>
      <c r="AC24" s="18" cm="1">
        <f t="array" aca="1" ref="AC24" ca="1">INDIRECT(ADDRESS($W24,COLUMN()-$Y24+$X24))/$V24</f>
        <v>15756</v>
      </c>
      <c r="AD24" s="18" cm="1">
        <f t="array" aca="1" ref="AD24" ca="1">INDIRECT(ADDRESS($W24,COLUMN()-$Y24+$X24))/$V24</f>
        <v>14036</v>
      </c>
      <c r="AE24" s="18" cm="1">
        <f t="array" aca="1" ref="AE24" ca="1">INDIRECT(ADDRESS($W24,COLUMN()-$Y24+$X24))/$V24</f>
        <v>1659.8</v>
      </c>
      <c r="AF24" s="18" cm="1">
        <f t="array" aca="1" ref="AF24" ca="1">INDIRECT(ADDRESS($W24,COLUMN()-$Y24+$X24))/$V24</f>
        <v>1047.2</v>
      </c>
      <c r="AG24" s="18" cm="1">
        <f t="array" aca="1" ref="AG24" ca="1">INDIRECT(ADDRESS($W24,COLUMN()-$Y24+$X24))/$V24</f>
        <v>20061.599999999999</v>
      </c>
      <c r="AH24" s="18" cm="1">
        <f t="array" aca="1" ref="AH24" ca="1">INDIRECT(ADDRESS($W24,COLUMN()-$Y24+$X24))/$V24</f>
        <v>191</v>
      </c>
      <c r="AI24" s="18" cm="1">
        <f t="array" aca="1" ref="AI24" ca="1">INDIRECT(ADDRESS($W24,COLUMN()-$Y24+$X24))/$V24</f>
        <v>443</v>
      </c>
      <c r="AJ24" s="18" cm="1">
        <f t="array" aca="1" ref="AJ24" ca="1">INDIRECT(ADDRESS($W24,COLUMN()-$Y24+$X24))/$V24</f>
        <v>235.8</v>
      </c>
      <c r="AK24" s="18" cm="1">
        <f t="array" aca="1" ref="AK24" ca="1">INDIRECT(ADDRESS($W24,COLUMN()-$Y24+$X24))/$V24</f>
        <v>7391</v>
      </c>
      <c r="AL24" s="18" cm="1">
        <f t="array" aca="1" ref="AL24" ca="1">INDIRECT(ADDRESS($W24,COLUMN()-$Y24+$X24))/$V24</f>
        <v>242.2</v>
      </c>
      <c r="AM24" s="18" cm="1">
        <f t="array" aca="1" ref="AM24" ca="1">INDIRECT(ADDRESS($W24,COLUMN()-$Y24+$X24))/$V24</f>
        <v>7243.2</v>
      </c>
      <c r="AN24" s="18" cm="1">
        <f t="array" aca="1" ref="AN24" ca="1">INDIRECT(ADDRESS($W24,COLUMN()-$Y24+$X24))/$V24</f>
        <v>9247.4</v>
      </c>
      <c r="AO24" s="18" cm="1">
        <f t="array" aca="1" ref="AO24" ca="1">INDIRECT(ADDRESS($W24,COLUMN()-$Y24+$X24))/$V24</f>
        <v>4326.3999999999996</v>
      </c>
      <c r="AP24" s="18" cm="1">
        <f t="array" aca="1" ref="AP24" ca="1">INDIRECT(ADDRESS($W24,COLUMN()-$Y24+$X24))/$V24</f>
        <v>2916.6</v>
      </c>
      <c r="AQ24" s="18" cm="1">
        <f t="array" aca="1" ref="AQ24" ca="1">INDIRECT(ADDRESS($W24,COLUMN()-$Y24+$X24))/$V24</f>
        <v>1024.5999999999999</v>
      </c>
      <c r="AR24" s="9">
        <f t="shared" si="29"/>
        <v>22</v>
      </c>
      <c r="AS24" s="9">
        <f t="shared" si="33"/>
        <v>24</v>
      </c>
      <c r="AT24" s="9">
        <f t="shared" si="30"/>
        <v>26</v>
      </c>
      <c r="AU24" s="3">
        <f t="shared" si="34"/>
        <v>43</v>
      </c>
      <c r="AV24" s="20">
        <f t="shared" ca="1" si="35"/>
        <v>26</v>
      </c>
      <c r="AW24" s="20">
        <f t="shared" ca="1" si="35"/>
        <v>22</v>
      </c>
      <c r="AX24" s="20">
        <f t="shared" ca="1" si="35"/>
        <v>23</v>
      </c>
      <c r="AY24" s="20">
        <f t="shared" ca="1" si="35"/>
        <v>18</v>
      </c>
      <c r="AZ24" s="20">
        <f t="shared" ca="1" si="35"/>
        <v>21</v>
      </c>
      <c r="BA24" s="20">
        <f t="shared" ca="1" si="35"/>
        <v>41</v>
      </c>
      <c r="BB24" s="20">
        <f t="shared" ca="1" si="35"/>
        <v>44</v>
      </c>
      <c r="BC24" s="20">
        <f t="shared" ca="1" si="35"/>
        <v>16</v>
      </c>
      <c r="BD24" s="20">
        <f t="shared" ca="1" si="35"/>
        <v>54</v>
      </c>
      <c r="BE24" s="20">
        <f t="shared" ca="1" si="35"/>
        <v>48</v>
      </c>
      <c r="BF24" s="20">
        <f t="shared" ca="1" si="35"/>
        <v>53</v>
      </c>
      <c r="BG24" s="20">
        <f t="shared" ca="1" si="35"/>
        <v>29</v>
      </c>
      <c r="BH24" s="20">
        <f t="shared" ca="1" si="35"/>
        <v>52</v>
      </c>
      <c r="BI24" s="20">
        <f t="shared" ca="1" si="35"/>
        <v>30</v>
      </c>
      <c r="BJ24" s="20">
        <f t="shared" ca="1" si="35"/>
        <v>27</v>
      </c>
      <c r="BK24" s="20">
        <f t="shared" ca="1" si="6"/>
        <v>35</v>
      </c>
      <c r="BL24" s="20">
        <f t="shared" ca="1" si="6"/>
        <v>36</v>
      </c>
      <c r="BM24" s="20">
        <f t="shared" ca="1" si="6"/>
        <v>45</v>
      </c>
      <c r="BN24" s="9">
        <f t="shared" si="31"/>
        <v>22</v>
      </c>
      <c r="BO24" s="9">
        <v>3</v>
      </c>
      <c r="BP24" s="22" cm="1">
        <f t="array" aca="1" ref="BP24" ca="1">IF(AV24&gt;INDIRECT(ADDRESS($BN24,$BO24)),0,1)</f>
        <v>0</v>
      </c>
      <c r="BQ24" s="22" cm="1">
        <f t="array" aca="1" ref="BQ24" ca="1">IF(AW24&gt;INDIRECT(ADDRESS($BN24,$BO24)),0,1)</f>
        <v>0</v>
      </c>
      <c r="BR24" s="22" cm="1">
        <f t="array" aca="1" ref="BR24" ca="1">IF(AX24&gt;INDIRECT(ADDRESS($BN24,$BO24)),0,1)</f>
        <v>0</v>
      </c>
      <c r="BS24" s="22" cm="1">
        <f t="array" aca="1" ref="BS24" ca="1">IF(AY24&gt;INDIRECT(ADDRESS($BN24,$BO24)),0,1)</f>
        <v>0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55000000000000004">
      <c r="A25" s="3"/>
      <c r="B25" s="3" t="s">
        <v>175</v>
      </c>
      <c r="C25" s="3">
        <v>12</v>
      </c>
      <c r="D25" s="15">
        <f>VALUE(SUBSTITUTE('DPRD DKI KPU Raw'!B8,".",","))</f>
        <v>76157</v>
      </c>
      <c r="E25" s="15">
        <f>VALUE(SUBSTITUTE('DPRD DKI KPU Raw'!C8,".",","))</f>
        <v>83546</v>
      </c>
      <c r="F25" s="15">
        <f>VALUE(SUBSTITUTE('DPRD DKI KPU Raw'!D8,".",","))</f>
        <v>76063</v>
      </c>
      <c r="G25" s="15">
        <f>VALUE(SUBSTITUTE('DPRD DKI KPU Raw'!E8,".",","))</f>
        <v>46361</v>
      </c>
      <c r="H25" s="15">
        <f>VALUE(SUBSTITUTE('DPRD DKI KPU Raw'!F8,".",","))</f>
        <v>42721</v>
      </c>
      <c r="I25" s="15">
        <f>VALUE(SUBSTITUTE('DPRD DKI KPU Raw'!G8,".",","))</f>
        <v>9755</v>
      </c>
      <c r="J25" s="15">
        <f>VALUE(SUBSTITUTE('DPRD DKI KPU Raw'!H8,".",","))</f>
        <v>6280</v>
      </c>
      <c r="K25" s="15">
        <f>VALUE(SUBSTITUTE('DPRD DKI KPU Raw'!I8,".",","))</f>
        <v>170053</v>
      </c>
      <c r="L25" s="15">
        <f>VALUE(SUBSTITUTE('DPRD DKI KPU Raw'!J8,".",","))</f>
        <v>1531</v>
      </c>
      <c r="M25" s="15">
        <f>VALUE(SUBSTITUTE('DPRD DKI KPU Raw'!K8,".",","))</f>
        <v>3228</v>
      </c>
      <c r="N25" s="15">
        <f>VALUE(SUBSTITUTE('DPRD DKI KPU Raw'!L8,".",","))</f>
        <v>1817</v>
      </c>
      <c r="O25" s="15">
        <f>VALUE(SUBSTITUTE('DPRD DKI KPU Raw'!M8,".",","))</f>
        <v>53358</v>
      </c>
      <c r="P25" s="15">
        <f>VALUE(SUBSTITUTE('DPRD DKI KPU Raw'!N8,".",","))</f>
        <v>2701</v>
      </c>
      <c r="Q25" s="15">
        <f>VALUE(SUBSTITUTE('DPRD DKI KPU Raw'!O8,".",","))</f>
        <v>57665</v>
      </c>
      <c r="R25" s="15">
        <f>VALUE(SUBSTITUTE('DPRD DKI KPU Raw'!P8,".",","))</f>
        <v>43754</v>
      </c>
      <c r="S25" s="15">
        <f>VALUE(SUBSTITUTE('DPRD DKI KPU Raw'!Q8,".",","))</f>
        <v>23065</v>
      </c>
      <c r="T25" s="15">
        <f>VALUE(SUBSTITUTE('DPRD DKI KPU Raw'!R8,".",","))</f>
        <v>16035</v>
      </c>
      <c r="U25" s="15">
        <f>VALUE(SUBSTITUTE('DPRD DKI KPU Raw'!S8,".",","))</f>
        <v>12447</v>
      </c>
      <c r="V25" s="5">
        <v>1</v>
      </c>
      <c r="W25" s="5">
        <f>W24+3</f>
        <v>25</v>
      </c>
      <c r="X25" s="5">
        <v>4</v>
      </c>
      <c r="Y25" s="5">
        <f t="shared" si="32"/>
        <v>26</v>
      </c>
      <c r="Z25" s="18" cm="1">
        <f t="array" aca="1" ref="Z25" ca="1">INDIRECT(ADDRESS($W25,COLUMN()-$Y25+$X25))/$V25</f>
        <v>76157</v>
      </c>
      <c r="AA25" s="18" cm="1">
        <f t="array" aca="1" ref="AA25" ca="1">INDIRECT(ADDRESS($W25,COLUMN()-$Y25+$X25))/$V25</f>
        <v>83546</v>
      </c>
      <c r="AB25" s="18" cm="1">
        <f t="array" aca="1" ref="AB25" ca="1">INDIRECT(ADDRESS($W25,COLUMN()-$Y25+$X25))/$V25</f>
        <v>76063</v>
      </c>
      <c r="AC25" s="18" cm="1">
        <f t="array" aca="1" ref="AC25" ca="1">INDIRECT(ADDRESS($W25,COLUMN()-$Y25+$X25))/$V25</f>
        <v>46361</v>
      </c>
      <c r="AD25" s="18" cm="1">
        <f t="array" aca="1" ref="AD25" ca="1">INDIRECT(ADDRESS($W25,COLUMN()-$Y25+$X25))/$V25</f>
        <v>42721</v>
      </c>
      <c r="AE25" s="18" cm="1">
        <f t="array" aca="1" ref="AE25" ca="1">INDIRECT(ADDRESS($W25,COLUMN()-$Y25+$X25))/$V25</f>
        <v>9755</v>
      </c>
      <c r="AF25" s="18" cm="1">
        <f t="array" aca="1" ref="AF25" ca="1">INDIRECT(ADDRESS($W25,COLUMN()-$Y25+$X25))/$V25</f>
        <v>6280</v>
      </c>
      <c r="AG25" s="18" cm="1">
        <f t="array" aca="1" ref="AG25" ca="1">INDIRECT(ADDRESS($W25,COLUMN()-$Y25+$X25))/$V25</f>
        <v>170053</v>
      </c>
      <c r="AH25" s="18" cm="1">
        <f t="array" aca="1" ref="AH25" ca="1">INDIRECT(ADDRESS($W25,COLUMN()-$Y25+$X25))/$V25</f>
        <v>1531</v>
      </c>
      <c r="AI25" s="18" cm="1">
        <f t="array" aca="1" ref="AI25" ca="1">INDIRECT(ADDRESS($W25,COLUMN()-$Y25+$X25))/$V25</f>
        <v>3228</v>
      </c>
      <c r="AJ25" s="18" cm="1">
        <f t="array" aca="1" ref="AJ25" ca="1">INDIRECT(ADDRESS($W25,COLUMN()-$Y25+$X25))/$V25</f>
        <v>1817</v>
      </c>
      <c r="AK25" s="18" cm="1">
        <f t="array" aca="1" ref="AK25" ca="1">INDIRECT(ADDRESS($W25,COLUMN()-$Y25+$X25))/$V25</f>
        <v>53358</v>
      </c>
      <c r="AL25" s="18" cm="1">
        <f t="array" aca="1" ref="AL25" ca="1">INDIRECT(ADDRESS($W25,COLUMN()-$Y25+$X25))/$V25</f>
        <v>2701</v>
      </c>
      <c r="AM25" s="18" cm="1">
        <f t="array" aca="1" ref="AM25" ca="1">INDIRECT(ADDRESS($W25,COLUMN()-$Y25+$X25))/$V25</f>
        <v>57665</v>
      </c>
      <c r="AN25" s="18" cm="1">
        <f t="array" aca="1" ref="AN25" ca="1">INDIRECT(ADDRESS($W25,COLUMN()-$Y25+$X25))/$V25</f>
        <v>43754</v>
      </c>
      <c r="AO25" s="18" cm="1">
        <f t="array" aca="1" ref="AO25" ca="1">INDIRECT(ADDRESS($W25,COLUMN()-$Y25+$X25))/$V25</f>
        <v>23065</v>
      </c>
      <c r="AP25" s="18" cm="1">
        <f t="array" aca="1" ref="AP25" ca="1">INDIRECT(ADDRESS($W25,COLUMN()-$Y25+$X25))/$V25</f>
        <v>16035</v>
      </c>
      <c r="AQ25" s="18" cm="1">
        <f t="array" aca="1" ref="AQ25" ca="1">INDIRECT(ADDRESS($W25,COLUMN()-$Y25+$X25))/$V25</f>
        <v>12447</v>
      </c>
      <c r="AR25" s="9">
        <f t="shared" si="29"/>
        <v>25</v>
      </c>
      <c r="AS25" s="9">
        <f t="shared" si="33"/>
        <v>27</v>
      </c>
      <c r="AT25" s="9">
        <f t="shared" si="30"/>
        <v>26</v>
      </c>
      <c r="AU25" s="3">
        <f t="shared" si="34"/>
        <v>43</v>
      </c>
      <c r="AV25" s="20">
        <f t="shared" ca="1" si="35"/>
        <v>3</v>
      </c>
      <c r="AW25" s="20">
        <f t="shared" ca="1" si="35"/>
        <v>2</v>
      </c>
      <c r="AX25" s="20">
        <f t="shared" ca="1" si="35"/>
        <v>4</v>
      </c>
      <c r="AY25" s="20">
        <f t="shared" ca="1" si="35"/>
        <v>8</v>
      </c>
      <c r="AZ25" s="20">
        <f t="shared" ca="1" si="35"/>
        <v>10</v>
      </c>
      <c r="BA25" s="20">
        <f t="shared" ca="1" si="35"/>
        <v>28</v>
      </c>
      <c r="BB25" s="20">
        <f t="shared" ca="1" si="35"/>
        <v>33</v>
      </c>
      <c r="BC25" s="20">
        <f t="shared" ca="1" si="35"/>
        <v>1</v>
      </c>
      <c r="BD25" s="20">
        <f t="shared" ca="1" si="35"/>
        <v>45</v>
      </c>
      <c r="BE25" s="20">
        <f t="shared" ca="1" si="35"/>
        <v>38</v>
      </c>
      <c r="BF25" s="20">
        <f t="shared" ca="1" si="35"/>
        <v>44</v>
      </c>
      <c r="BG25" s="20">
        <f t="shared" ca="1" si="35"/>
        <v>7</v>
      </c>
      <c r="BH25" s="20">
        <f t="shared" ca="1" si="35"/>
        <v>40</v>
      </c>
      <c r="BI25" s="20">
        <f t="shared" ca="1" si="35"/>
        <v>5</v>
      </c>
      <c r="BJ25" s="20">
        <f t="shared" ca="1" si="35"/>
        <v>9</v>
      </c>
      <c r="BK25" s="20">
        <f t="shared" ca="1" si="6"/>
        <v>15</v>
      </c>
      <c r="BL25" s="20">
        <f t="shared" ca="1" si="6"/>
        <v>19</v>
      </c>
      <c r="BM25" s="20">
        <f t="shared" ca="1" si="6"/>
        <v>25</v>
      </c>
      <c r="BN25" s="9">
        <f t="shared" si="31"/>
        <v>25</v>
      </c>
      <c r="BO25" s="9">
        <v>3</v>
      </c>
      <c r="BP25" s="22" cm="1">
        <f t="array" aca="1" ref="BP25" ca="1">IF(AV25&gt;INDIRECT(ADDRESS($BN25,$BO25)),0,1)</f>
        <v>1</v>
      </c>
      <c r="BQ25" s="22" cm="1">
        <f t="array" aca="1" ref="BQ25" ca="1">IF(AW25&gt;INDIRECT(ADDRESS($BN25,$BO25)),0,1)</f>
        <v>1</v>
      </c>
      <c r="BR25" s="22" cm="1">
        <f t="array" aca="1" ref="BR25" ca="1">IF(AX25&gt;INDIRECT(ADDRESS($BN25,$BO25)),0,1)</f>
        <v>1</v>
      </c>
      <c r="BS25" s="22" cm="1">
        <f t="array" aca="1" ref="BS25" ca="1">IF(AY25&gt;INDIRECT(ADDRESS($BN25,$BO25)),0,1)</f>
        <v>1</v>
      </c>
      <c r="BT25" s="22" cm="1">
        <f t="array" aca="1" ref="BT25" ca="1">IF(AZ25&gt;INDIRECT(ADDRESS($BN25,$BO25)),0,1)</f>
        <v>1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1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1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1</v>
      </c>
      <c r="CD25" s="22" cm="1">
        <f t="array" aca="1" ref="CD25" ca="1">IF(BJ25&gt;INDIRECT(ADDRESS($BN25,$BO25)),0,1)</f>
        <v>1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9">
        <f>AR25</f>
        <v>25</v>
      </c>
      <c r="CI25" s="9">
        <f>AS25</f>
        <v>27</v>
      </c>
      <c r="CJ25" s="3">
        <f>COLUMN(BP25)</f>
        <v>68</v>
      </c>
      <c r="CK25" s="3">
        <f>COLUMN(CG25)</f>
        <v>85</v>
      </c>
      <c r="CL25" s="3">
        <f ca="1">SUM(OFFSET($A$1,CH25-1,CJ25-1,CI25-CH25+1,CK25-CJ25+1))</f>
        <v>12</v>
      </c>
      <c r="CM25" s="3" t="b">
        <f ca="1">CL25=C25</f>
        <v>1</v>
      </c>
      <c r="CN25" s="3">
        <f>COLUMN(V25)</f>
        <v>22</v>
      </c>
      <c r="CO25" s="3">
        <f ca="1">LARGE(OFFSET($A$1,$CH25-1,$CN25-1,$CI25-$CH25+1,1),1)</f>
        <v>5</v>
      </c>
      <c r="CP25" s="4">
        <f ca="1">LARGE(OFFSET($A$1,$AR25-1,$AT25-1,$AS25-$AR25+1,$AU25-$AT25+1),1)/(CO25+2)</f>
        <v>24293.285714285714</v>
      </c>
      <c r="CQ25" s="4">
        <f ca="1">LARGE(OFFSET($A$1,$AR25-1,$AT25-1,$AS25-$AR25+1,$AU25-$AT25+1),C25)</f>
        <v>27848.666666666668</v>
      </c>
      <c r="CR25" s="3" t="b">
        <f ca="1">CQ25&gt;CP25</f>
        <v>1</v>
      </c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3</v>
      </c>
      <c r="W26" s="5">
        <f>W25</f>
        <v>25</v>
      </c>
      <c r="X26" s="5">
        <v>4</v>
      </c>
      <c r="Y26" s="5">
        <f t="shared" si="32"/>
        <v>26</v>
      </c>
      <c r="Z26" s="18" cm="1">
        <f t="array" aca="1" ref="Z26" ca="1">INDIRECT(ADDRESS($W26,COLUMN()-$Y26+$X26))/$V26</f>
        <v>25385.666666666668</v>
      </c>
      <c r="AA26" s="18" cm="1">
        <f t="array" aca="1" ref="AA26" ca="1">INDIRECT(ADDRESS($W26,COLUMN()-$Y26+$X26))/$V26</f>
        <v>27848.666666666668</v>
      </c>
      <c r="AB26" s="18" cm="1">
        <f t="array" aca="1" ref="AB26" ca="1">INDIRECT(ADDRESS($W26,COLUMN()-$Y26+$X26))/$V26</f>
        <v>25354.333333333332</v>
      </c>
      <c r="AC26" s="18" cm="1">
        <f t="array" aca="1" ref="AC26" ca="1">INDIRECT(ADDRESS($W26,COLUMN()-$Y26+$X26))/$V26</f>
        <v>15453.666666666666</v>
      </c>
      <c r="AD26" s="18" cm="1">
        <f t="array" aca="1" ref="AD26" ca="1">INDIRECT(ADDRESS($W26,COLUMN()-$Y26+$X26))/$V26</f>
        <v>14240.333333333334</v>
      </c>
      <c r="AE26" s="18" cm="1">
        <f t="array" aca="1" ref="AE26" ca="1">INDIRECT(ADDRESS($W26,COLUMN()-$Y26+$X26))/$V26</f>
        <v>3251.6666666666665</v>
      </c>
      <c r="AF26" s="18" cm="1">
        <f t="array" aca="1" ref="AF26" ca="1">INDIRECT(ADDRESS($W26,COLUMN()-$Y26+$X26))/$V26</f>
        <v>2093.3333333333335</v>
      </c>
      <c r="AG26" s="18" cm="1">
        <f t="array" aca="1" ref="AG26" ca="1">INDIRECT(ADDRESS($W26,COLUMN()-$Y26+$X26))/$V26</f>
        <v>56684.333333333336</v>
      </c>
      <c r="AH26" s="18" cm="1">
        <f t="array" aca="1" ref="AH26" ca="1">INDIRECT(ADDRESS($W26,COLUMN()-$Y26+$X26))/$V26</f>
        <v>510.33333333333331</v>
      </c>
      <c r="AI26" s="18" cm="1">
        <f t="array" aca="1" ref="AI26" ca="1">INDIRECT(ADDRESS($W26,COLUMN()-$Y26+$X26))/$V26</f>
        <v>1076</v>
      </c>
      <c r="AJ26" s="18" cm="1">
        <f t="array" aca="1" ref="AJ26" ca="1">INDIRECT(ADDRESS($W26,COLUMN()-$Y26+$X26))/$V26</f>
        <v>605.66666666666663</v>
      </c>
      <c r="AK26" s="18" cm="1">
        <f t="array" aca="1" ref="AK26" ca="1">INDIRECT(ADDRESS($W26,COLUMN()-$Y26+$X26))/$V26</f>
        <v>17786</v>
      </c>
      <c r="AL26" s="18" cm="1">
        <f t="array" aca="1" ref="AL26" ca="1">INDIRECT(ADDRESS($W26,COLUMN()-$Y26+$X26))/$V26</f>
        <v>900.33333333333337</v>
      </c>
      <c r="AM26" s="18" cm="1">
        <f t="array" aca="1" ref="AM26" ca="1">INDIRECT(ADDRESS($W26,COLUMN()-$Y26+$X26))/$V26</f>
        <v>19221.666666666668</v>
      </c>
      <c r="AN26" s="18" cm="1">
        <f t="array" aca="1" ref="AN26" ca="1">INDIRECT(ADDRESS($W26,COLUMN()-$Y26+$X26))/$V26</f>
        <v>14584.666666666666</v>
      </c>
      <c r="AO26" s="18" cm="1">
        <f t="array" aca="1" ref="AO26" ca="1">INDIRECT(ADDRESS($W26,COLUMN()-$Y26+$X26))/$V26</f>
        <v>7688.333333333333</v>
      </c>
      <c r="AP26" s="18" cm="1">
        <f t="array" aca="1" ref="AP26" ca="1">INDIRECT(ADDRESS($W26,COLUMN()-$Y26+$X26))/$V26</f>
        <v>5345</v>
      </c>
      <c r="AQ26" s="18" cm="1">
        <f t="array" aca="1" ref="AQ26" ca="1">INDIRECT(ADDRESS($W26,COLUMN()-$Y26+$X26))/$V26</f>
        <v>4149</v>
      </c>
      <c r="AR26" s="9">
        <f t="shared" si="29"/>
        <v>25</v>
      </c>
      <c r="AS26" s="9">
        <f t="shared" si="33"/>
        <v>27</v>
      </c>
      <c r="AT26" s="9">
        <f t="shared" si="30"/>
        <v>26</v>
      </c>
      <c r="AU26" s="3">
        <f t="shared" si="34"/>
        <v>43</v>
      </c>
      <c r="AV26" s="20">
        <f t="shared" ca="1" si="35"/>
        <v>13</v>
      </c>
      <c r="AW26" s="20">
        <f t="shared" ca="1" si="35"/>
        <v>12</v>
      </c>
      <c r="AX26" s="20">
        <f t="shared" ca="1" si="35"/>
        <v>14</v>
      </c>
      <c r="AY26" s="20">
        <f t="shared" ca="1" si="35"/>
        <v>20</v>
      </c>
      <c r="AZ26" s="20">
        <f t="shared" ca="1" si="35"/>
        <v>24</v>
      </c>
      <c r="BA26" s="20">
        <f t="shared" ca="1" si="35"/>
        <v>37</v>
      </c>
      <c r="BB26" s="20">
        <f t="shared" ca="1" si="35"/>
        <v>42</v>
      </c>
      <c r="BC26" s="20">
        <f t="shared" ca="1" si="35"/>
        <v>6</v>
      </c>
      <c r="BD26" s="20">
        <f t="shared" ca="1" si="35"/>
        <v>52</v>
      </c>
      <c r="BE26" s="20">
        <f t="shared" ca="1" si="35"/>
        <v>47</v>
      </c>
      <c r="BF26" s="20">
        <f t="shared" ca="1" si="35"/>
        <v>50</v>
      </c>
      <c r="BG26" s="20">
        <f t="shared" ca="1" si="35"/>
        <v>17</v>
      </c>
      <c r="BH26" s="20">
        <f t="shared" ca="1" si="35"/>
        <v>48</v>
      </c>
      <c r="BI26" s="20">
        <f t="shared" ca="1" si="35"/>
        <v>16</v>
      </c>
      <c r="BJ26" s="20">
        <f t="shared" ca="1" si="35"/>
        <v>23</v>
      </c>
      <c r="BK26" s="20">
        <f t="shared" ca="1" si="6"/>
        <v>32</v>
      </c>
      <c r="BL26" s="20">
        <f t="shared" ca="1" si="6"/>
        <v>34</v>
      </c>
      <c r="BM26" s="20">
        <f t="shared" ca="1" si="6"/>
        <v>36</v>
      </c>
      <c r="BN26" s="9">
        <f t="shared" si="31"/>
        <v>25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1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0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1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/>
      <c r="C27" s="3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5">
        <v>5</v>
      </c>
      <c r="W27" s="5">
        <f>W26</f>
        <v>25</v>
      </c>
      <c r="X27" s="5">
        <v>4</v>
      </c>
      <c r="Y27" s="5">
        <f t="shared" si="32"/>
        <v>26</v>
      </c>
      <c r="Z27" s="18" cm="1">
        <f t="array" aca="1" ref="Z27" ca="1">INDIRECT(ADDRESS($W27,COLUMN()-$Y27+$X27))/$V27</f>
        <v>15231.4</v>
      </c>
      <c r="AA27" s="18" cm="1">
        <f t="array" aca="1" ref="AA27" ca="1">INDIRECT(ADDRESS($W27,COLUMN()-$Y27+$X27))/$V27</f>
        <v>16709.2</v>
      </c>
      <c r="AB27" s="18" cm="1">
        <f t="array" aca="1" ref="AB27" ca="1">INDIRECT(ADDRESS($W27,COLUMN()-$Y27+$X27))/$V27</f>
        <v>15212.6</v>
      </c>
      <c r="AC27" s="18" cm="1">
        <f t="array" aca="1" ref="AC27" ca="1">INDIRECT(ADDRESS($W27,COLUMN()-$Y27+$X27))/$V27</f>
        <v>9272.2000000000007</v>
      </c>
      <c r="AD27" s="18" cm="1">
        <f t="array" aca="1" ref="AD27" ca="1">INDIRECT(ADDRESS($W27,COLUMN()-$Y27+$X27))/$V27</f>
        <v>8544.2000000000007</v>
      </c>
      <c r="AE27" s="18" cm="1">
        <f t="array" aca="1" ref="AE27" ca="1">INDIRECT(ADDRESS($W27,COLUMN()-$Y27+$X27))/$V27</f>
        <v>1951</v>
      </c>
      <c r="AF27" s="18" cm="1">
        <f t="array" aca="1" ref="AF27" ca="1">INDIRECT(ADDRESS($W27,COLUMN()-$Y27+$X27))/$V27</f>
        <v>1256</v>
      </c>
      <c r="AG27" s="18" cm="1">
        <f t="array" aca="1" ref="AG27" ca="1">INDIRECT(ADDRESS($W27,COLUMN()-$Y27+$X27))/$V27</f>
        <v>34010.6</v>
      </c>
      <c r="AH27" s="18" cm="1">
        <f t="array" aca="1" ref="AH27" ca="1">INDIRECT(ADDRESS($W27,COLUMN()-$Y27+$X27))/$V27</f>
        <v>306.2</v>
      </c>
      <c r="AI27" s="18" cm="1">
        <f t="array" aca="1" ref="AI27" ca="1">INDIRECT(ADDRESS($W27,COLUMN()-$Y27+$X27))/$V27</f>
        <v>645.6</v>
      </c>
      <c r="AJ27" s="18" cm="1">
        <f t="array" aca="1" ref="AJ27" ca="1">INDIRECT(ADDRESS($W27,COLUMN()-$Y27+$X27))/$V27</f>
        <v>363.4</v>
      </c>
      <c r="AK27" s="18" cm="1">
        <f t="array" aca="1" ref="AK27" ca="1">INDIRECT(ADDRESS($W27,COLUMN()-$Y27+$X27))/$V27</f>
        <v>10671.6</v>
      </c>
      <c r="AL27" s="18" cm="1">
        <f t="array" aca="1" ref="AL27" ca="1">INDIRECT(ADDRESS($W27,COLUMN()-$Y27+$X27))/$V27</f>
        <v>540.20000000000005</v>
      </c>
      <c r="AM27" s="18" cm="1">
        <f t="array" aca="1" ref="AM27" ca="1">INDIRECT(ADDRESS($W27,COLUMN()-$Y27+$X27))/$V27</f>
        <v>11533</v>
      </c>
      <c r="AN27" s="18" cm="1">
        <f t="array" aca="1" ref="AN27" ca="1">INDIRECT(ADDRESS($W27,COLUMN()-$Y27+$X27))/$V27</f>
        <v>8750.7999999999993</v>
      </c>
      <c r="AO27" s="18" cm="1">
        <f t="array" aca="1" ref="AO27" ca="1">INDIRECT(ADDRESS($W27,COLUMN()-$Y27+$X27))/$V27</f>
        <v>4613</v>
      </c>
      <c r="AP27" s="18" cm="1">
        <f t="array" aca="1" ref="AP27" ca="1">INDIRECT(ADDRESS($W27,COLUMN()-$Y27+$X27))/$V27</f>
        <v>3207</v>
      </c>
      <c r="AQ27" s="18" cm="1">
        <f t="array" aca="1" ref="AQ27" ca="1">INDIRECT(ADDRESS($W27,COLUMN()-$Y27+$X27))/$V27</f>
        <v>2489.4</v>
      </c>
      <c r="AR27" s="9">
        <f t="shared" si="29"/>
        <v>25</v>
      </c>
      <c r="AS27" s="9">
        <f t="shared" si="33"/>
        <v>27</v>
      </c>
      <c r="AT27" s="9">
        <f t="shared" si="30"/>
        <v>26</v>
      </c>
      <c r="AU27" s="3">
        <f t="shared" si="34"/>
        <v>43</v>
      </c>
      <c r="AV27" s="20">
        <f t="shared" ca="1" si="35"/>
        <v>21</v>
      </c>
      <c r="AW27" s="20">
        <f t="shared" ca="1" si="35"/>
        <v>18</v>
      </c>
      <c r="AX27" s="20">
        <f t="shared" ca="1" si="35"/>
        <v>22</v>
      </c>
      <c r="AY27" s="20">
        <f t="shared" ca="1" si="35"/>
        <v>29</v>
      </c>
      <c r="AZ27" s="20">
        <f t="shared" ca="1" si="35"/>
        <v>31</v>
      </c>
      <c r="BA27" s="20">
        <f t="shared" ca="1" si="35"/>
        <v>43</v>
      </c>
      <c r="BB27" s="20">
        <f t="shared" ca="1" si="35"/>
        <v>46</v>
      </c>
      <c r="BC27" s="20">
        <f t="shared" ca="1" si="35"/>
        <v>11</v>
      </c>
      <c r="BD27" s="20">
        <f t="shared" ca="1" si="35"/>
        <v>54</v>
      </c>
      <c r="BE27" s="20">
        <f t="shared" ca="1" si="35"/>
        <v>49</v>
      </c>
      <c r="BF27" s="20">
        <f t="shared" ca="1" si="35"/>
        <v>53</v>
      </c>
      <c r="BG27" s="20">
        <f t="shared" ca="1" si="35"/>
        <v>27</v>
      </c>
      <c r="BH27" s="20">
        <f t="shared" ca="1" si="35"/>
        <v>51</v>
      </c>
      <c r="BI27" s="20">
        <f t="shared" ca="1" si="35"/>
        <v>26</v>
      </c>
      <c r="BJ27" s="20">
        <f t="shared" ca="1" si="35"/>
        <v>30</v>
      </c>
      <c r="BK27" s="20">
        <f t="shared" ca="1" si="6"/>
        <v>35</v>
      </c>
      <c r="BL27" s="20">
        <f t="shared" ca="1" si="6"/>
        <v>39</v>
      </c>
      <c r="BM27" s="20">
        <f t="shared" ca="1" si="6"/>
        <v>41</v>
      </c>
      <c r="BN27" s="9">
        <f t="shared" si="31"/>
        <v>25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0</v>
      </c>
      <c r="BR27" s="22" cm="1">
        <f t="array" aca="1" ref="BR27" ca="1">IF(AX27&gt;INDIRECT(ADDRESS($BN27,$BO27)),0,1)</f>
        <v>0</v>
      </c>
      <c r="BS27" s="22" cm="1">
        <f t="array" aca="1" ref="BS27" ca="1">IF(AY27&gt;INDIRECT(ADDRESS($BN27,$BO27)),0,1)</f>
        <v>0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1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55000000000000004">
      <c r="A28" s="3"/>
      <c r="B28" s="3" t="s">
        <v>176</v>
      </c>
      <c r="C28" s="3">
        <v>12</v>
      </c>
      <c r="D28" s="15">
        <f>VALUE(SUBSTITUTE('DPRD DKI KPU Raw'!B9,".",","))</f>
        <v>34592</v>
      </c>
      <c r="E28" s="15">
        <f>VALUE(SUBSTITUTE('DPRD DKI KPU Raw'!C9,".",","))</f>
        <v>77741</v>
      </c>
      <c r="F28" s="15">
        <f>VALUE(SUBSTITUTE('DPRD DKI KPU Raw'!D9,".",","))</f>
        <v>107269</v>
      </c>
      <c r="G28" s="15">
        <f>VALUE(SUBSTITUTE('DPRD DKI KPU Raw'!E9,".",","))</f>
        <v>58624</v>
      </c>
      <c r="H28" s="15">
        <f>VALUE(SUBSTITUTE('DPRD DKI KPU Raw'!F9,".",","))</f>
        <v>74092</v>
      </c>
      <c r="I28" s="15">
        <f>VALUE(SUBSTITUTE('DPRD DKI KPU Raw'!G9,".",","))</f>
        <v>4575</v>
      </c>
      <c r="J28" s="15">
        <f>VALUE(SUBSTITUTE('DPRD DKI KPU Raw'!H9,".",","))</f>
        <v>6055</v>
      </c>
      <c r="K28" s="15">
        <f>VALUE(SUBSTITUTE('DPRD DKI KPU Raw'!I9,".",","))</f>
        <v>72449</v>
      </c>
      <c r="L28" s="15">
        <f>VALUE(SUBSTITUTE('DPRD DKI KPU Raw'!J9,".",","))</f>
        <v>2187</v>
      </c>
      <c r="M28" s="15">
        <f>VALUE(SUBSTITUTE('DPRD DKI KPU Raw'!K9,".",","))</f>
        <v>1662</v>
      </c>
      <c r="N28" s="15">
        <f>VALUE(SUBSTITUTE('DPRD DKI KPU Raw'!L9,".",","))</f>
        <v>1717</v>
      </c>
      <c r="O28" s="15">
        <f>VALUE(SUBSTITUTE('DPRD DKI KPU Raw'!M9,".",","))</f>
        <v>74927</v>
      </c>
      <c r="P28" s="15">
        <f>VALUE(SUBSTITUTE('DPRD DKI KPU Raw'!N9,".",","))</f>
        <v>808</v>
      </c>
      <c r="Q28" s="15">
        <f>VALUE(SUBSTITUTE('DPRD DKI KPU Raw'!O9,".",","))</f>
        <v>68883</v>
      </c>
      <c r="R28" s="15">
        <f>VALUE(SUBSTITUTE('DPRD DKI KPU Raw'!P9,".",","))</f>
        <v>76874</v>
      </c>
      <c r="S28" s="15">
        <f>VALUE(SUBSTITUTE('DPRD DKI KPU Raw'!Q9,".",","))</f>
        <v>26552</v>
      </c>
      <c r="T28" s="15">
        <f>VALUE(SUBSTITUTE('DPRD DKI KPU Raw'!R9,".",","))</f>
        <v>7778</v>
      </c>
      <c r="U28" s="15">
        <f>VALUE(SUBSTITUTE('DPRD DKI KPU Raw'!S9,".",","))</f>
        <v>3551</v>
      </c>
      <c r="V28" s="5">
        <v>1</v>
      </c>
      <c r="W28" s="5">
        <f>W27+3</f>
        <v>28</v>
      </c>
      <c r="X28" s="5">
        <v>4</v>
      </c>
      <c r="Y28" s="5">
        <f t="shared" si="32"/>
        <v>26</v>
      </c>
      <c r="Z28" s="18" cm="1">
        <f t="array" aca="1" ref="Z28" ca="1">INDIRECT(ADDRESS($W28,COLUMN()-$Y28+$X28))/$V28</f>
        <v>34592</v>
      </c>
      <c r="AA28" s="18" cm="1">
        <f t="array" aca="1" ref="AA28" ca="1">INDIRECT(ADDRESS($W28,COLUMN()-$Y28+$X28))/$V28</f>
        <v>77741</v>
      </c>
      <c r="AB28" s="18" cm="1">
        <f t="array" aca="1" ref="AB28" ca="1">INDIRECT(ADDRESS($W28,COLUMN()-$Y28+$X28))/$V28</f>
        <v>107269</v>
      </c>
      <c r="AC28" s="18" cm="1">
        <f t="array" aca="1" ref="AC28" ca="1">INDIRECT(ADDRESS($W28,COLUMN()-$Y28+$X28))/$V28</f>
        <v>58624</v>
      </c>
      <c r="AD28" s="18" cm="1">
        <f t="array" aca="1" ref="AD28" ca="1">INDIRECT(ADDRESS($W28,COLUMN()-$Y28+$X28))/$V28</f>
        <v>74092</v>
      </c>
      <c r="AE28" s="18" cm="1">
        <f t="array" aca="1" ref="AE28" ca="1">INDIRECT(ADDRESS($W28,COLUMN()-$Y28+$X28))/$V28</f>
        <v>4575</v>
      </c>
      <c r="AF28" s="18" cm="1">
        <f t="array" aca="1" ref="AF28" ca="1">INDIRECT(ADDRESS($W28,COLUMN()-$Y28+$X28))/$V28</f>
        <v>6055</v>
      </c>
      <c r="AG28" s="18" cm="1">
        <f t="array" aca="1" ref="AG28" ca="1">INDIRECT(ADDRESS($W28,COLUMN()-$Y28+$X28))/$V28</f>
        <v>72449</v>
      </c>
      <c r="AH28" s="18" cm="1">
        <f t="array" aca="1" ref="AH28" ca="1">INDIRECT(ADDRESS($W28,COLUMN()-$Y28+$X28))/$V28</f>
        <v>2187</v>
      </c>
      <c r="AI28" s="18" cm="1">
        <f t="array" aca="1" ref="AI28" ca="1">INDIRECT(ADDRESS($W28,COLUMN()-$Y28+$X28))/$V28</f>
        <v>1662</v>
      </c>
      <c r="AJ28" s="18" cm="1">
        <f t="array" aca="1" ref="AJ28" ca="1">INDIRECT(ADDRESS($W28,COLUMN()-$Y28+$X28))/$V28</f>
        <v>1717</v>
      </c>
      <c r="AK28" s="18" cm="1">
        <f t="array" aca="1" ref="AK28" ca="1">INDIRECT(ADDRESS($W28,COLUMN()-$Y28+$X28))/$V28</f>
        <v>74927</v>
      </c>
      <c r="AL28" s="18" cm="1">
        <f t="array" aca="1" ref="AL28" ca="1">INDIRECT(ADDRESS($W28,COLUMN()-$Y28+$X28))/$V28</f>
        <v>808</v>
      </c>
      <c r="AM28" s="18" cm="1">
        <f t="array" aca="1" ref="AM28" ca="1">INDIRECT(ADDRESS($W28,COLUMN()-$Y28+$X28))/$V28</f>
        <v>68883</v>
      </c>
      <c r="AN28" s="18" cm="1">
        <f t="array" aca="1" ref="AN28" ca="1">INDIRECT(ADDRESS($W28,COLUMN()-$Y28+$X28))/$V28</f>
        <v>76874</v>
      </c>
      <c r="AO28" s="18" cm="1">
        <f t="array" aca="1" ref="AO28" ca="1">INDIRECT(ADDRESS($W28,COLUMN()-$Y28+$X28))/$V28</f>
        <v>26552</v>
      </c>
      <c r="AP28" s="18" cm="1">
        <f t="array" aca="1" ref="AP28" ca="1">INDIRECT(ADDRESS($W28,COLUMN()-$Y28+$X28))/$V28</f>
        <v>7778</v>
      </c>
      <c r="AQ28" s="18" cm="1">
        <f t="array" aca="1" ref="AQ28" ca="1">INDIRECT(ADDRESS($W28,COLUMN()-$Y28+$X28))/$V28</f>
        <v>3551</v>
      </c>
      <c r="AR28" s="9">
        <f t="shared" si="29"/>
        <v>28</v>
      </c>
      <c r="AS28" s="9">
        <f t="shared" si="33"/>
        <v>30</v>
      </c>
      <c r="AT28" s="9">
        <f t="shared" si="30"/>
        <v>26</v>
      </c>
      <c r="AU28" s="3">
        <f t="shared" si="34"/>
        <v>43</v>
      </c>
      <c r="AV28" s="20">
        <f t="shared" ca="1" si="35"/>
        <v>10</v>
      </c>
      <c r="AW28" s="20">
        <f t="shared" ca="1" si="35"/>
        <v>2</v>
      </c>
      <c r="AX28" s="20">
        <f t="shared" ca="1" si="35"/>
        <v>1</v>
      </c>
      <c r="AY28" s="20">
        <f t="shared" ca="1" si="35"/>
        <v>8</v>
      </c>
      <c r="AZ28" s="20">
        <f t="shared" ca="1" si="35"/>
        <v>5</v>
      </c>
      <c r="BA28" s="20">
        <f t="shared" ca="1" si="35"/>
        <v>33</v>
      </c>
      <c r="BB28" s="20">
        <f t="shared" ca="1" si="35"/>
        <v>31</v>
      </c>
      <c r="BC28" s="20">
        <f t="shared" ca="1" si="35"/>
        <v>6</v>
      </c>
      <c r="BD28" s="20">
        <f t="shared" ca="1" si="35"/>
        <v>36</v>
      </c>
      <c r="BE28" s="20">
        <f t="shared" ca="1" si="35"/>
        <v>39</v>
      </c>
      <c r="BF28" s="20">
        <f t="shared" ca="1" si="35"/>
        <v>38</v>
      </c>
      <c r="BG28" s="20">
        <f t="shared" ca="1" si="35"/>
        <v>4</v>
      </c>
      <c r="BH28" s="20">
        <f t="shared" ca="1" si="35"/>
        <v>45</v>
      </c>
      <c r="BI28" s="20">
        <f t="shared" ca="1" si="35"/>
        <v>7</v>
      </c>
      <c r="BJ28" s="20">
        <f t="shared" ca="1" si="35"/>
        <v>3</v>
      </c>
      <c r="BK28" s="20">
        <f t="shared" ca="1" si="6"/>
        <v>11</v>
      </c>
      <c r="BL28" s="20">
        <f t="shared" ca="1" si="6"/>
        <v>29</v>
      </c>
      <c r="BM28" s="20">
        <f t="shared" ca="1" si="6"/>
        <v>34</v>
      </c>
      <c r="BN28" s="9">
        <f t="shared" si="31"/>
        <v>28</v>
      </c>
      <c r="BO28" s="9">
        <v>3</v>
      </c>
      <c r="BP28" s="22" cm="1">
        <f t="array" aca="1" ref="BP28" ca="1">IF(AV28&gt;INDIRECT(ADDRESS($BN28,$BO28)),0,1)</f>
        <v>1</v>
      </c>
      <c r="BQ28" s="22" cm="1">
        <f t="array" aca="1" ref="BQ28" ca="1">IF(AW28&gt;INDIRECT(ADDRESS($BN28,$BO28)),0,1)</f>
        <v>1</v>
      </c>
      <c r="BR28" s="22" cm="1">
        <f t="array" aca="1" ref="BR28" ca="1">IF(AX28&gt;INDIRECT(ADDRESS($BN28,$BO28)),0,1)</f>
        <v>1</v>
      </c>
      <c r="BS28" s="22" cm="1">
        <f t="array" aca="1" ref="BS28" ca="1">IF(AY28&gt;INDIRECT(ADDRESS($BN28,$BO28)),0,1)</f>
        <v>1</v>
      </c>
      <c r="BT28" s="22" cm="1">
        <f t="array" aca="1" ref="BT28" ca="1">IF(AZ28&gt;INDIRECT(ADDRESS($BN28,$BO28)),0,1)</f>
        <v>1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1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1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1</v>
      </c>
      <c r="CD28" s="22" cm="1">
        <f t="array" aca="1" ref="CD28" ca="1">IF(BJ28&gt;INDIRECT(ADDRESS($BN28,$BO28)),0,1)</f>
        <v>1</v>
      </c>
      <c r="CE28" s="22" cm="1">
        <f t="array" aca="1" ref="CE28" ca="1">IF(BK28&gt;INDIRECT(ADDRESS($BN28,$BO28)),0,1)</f>
        <v>1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9">
        <f>AR28</f>
        <v>28</v>
      </c>
      <c r="CI28" s="9">
        <f>AS28</f>
        <v>30</v>
      </c>
      <c r="CJ28" s="3">
        <f>COLUMN(BP28)</f>
        <v>68</v>
      </c>
      <c r="CK28" s="3">
        <f>COLUMN(CG28)</f>
        <v>85</v>
      </c>
      <c r="CL28" s="3">
        <f ca="1">SUM(OFFSET($A$1,CH28-1,CJ28-1,CI28-CH28+1,CK28-CJ28+1))</f>
        <v>12</v>
      </c>
      <c r="CM28" s="3" t="b">
        <f ca="1">CL28=C28</f>
        <v>1</v>
      </c>
      <c r="CN28" s="3">
        <f>COLUMN(V28)</f>
        <v>22</v>
      </c>
      <c r="CO28" s="3">
        <f ca="1">LARGE(OFFSET($A$1,$CH28-1,$CN28-1,$CI28-$CH28+1,1),1)</f>
        <v>5</v>
      </c>
      <c r="CP28" s="4">
        <f ca="1">LARGE(OFFSET($A$1,$AR28-1,$AT28-1,$AS28-$AR28+1,$AU28-$AT28+1),1)/(CO28+2)</f>
        <v>15324.142857142857</v>
      </c>
      <c r="CQ28" s="4">
        <f ca="1">LARGE(OFFSET($A$1,$AR28-1,$AT28-1,$AS28-$AR28+1,$AU28-$AT28+1),C28)</f>
        <v>25913.666666666668</v>
      </c>
      <c r="CR28" s="3" t="b">
        <f ca="1">CQ28&gt;CP28</f>
        <v>1</v>
      </c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3</v>
      </c>
      <c r="W29" s="5">
        <f>W28</f>
        <v>28</v>
      </c>
      <c r="X29" s="5">
        <v>4</v>
      </c>
      <c r="Y29" s="5">
        <f t="shared" si="32"/>
        <v>26</v>
      </c>
      <c r="Z29" s="18" cm="1">
        <f t="array" aca="1" ref="Z29" ca="1">INDIRECT(ADDRESS($W29,COLUMN()-$Y29+$X29))/$V29</f>
        <v>11530.666666666666</v>
      </c>
      <c r="AA29" s="18" cm="1">
        <f t="array" aca="1" ref="AA29" ca="1">INDIRECT(ADDRESS($W29,COLUMN()-$Y29+$X29))/$V29</f>
        <v>25913.666666666668</v>
      </c>
      <c r="AB29" s="18" cm="1">
        <f t="array" aca="1" ref="AB29" ca="1">INDIRECT(ADDRESS($W29,COLUMN()-$Y29+$X29))/$V29</f>
        <v>35756.333333333336</v>
      </c>
      <c r="AC29" s="18" cm="1">
        <f t="array" aca="1" ref="AC29" ca="1">INDIRECT(ADDRESS($W29,COLUMN()-$Y29+$X29))/$V29</f>
        <v>19541.333333333332</v>
      </c>
      <c r="AD29" s="18" cm="1">
        <f t="array" aca="1" ref="AD29" ca="1">INDIRECT(ADDRESS($W29,COLUMN()-$Y29+$X29))/$V29</f>
        <v>24697.333333333332</v>
      </c>
      <c r="AE29" s="18" cm="1">
        <f t="array" aca="1" ref="AE29" ca="1">INDIRECT(ADDRESS($W29,COLUMN()-$Y29+$X29))/$V29</f>
        <v>1525</v>
      </c>
      <c r="AF29" s="18" cm="1">
        <f t="array" aca="1" ref="AF29" ca="1">INDIRECT(ADDRESS($W29,COLUMN()-$Y29+$X29))/$V29</f>
        <v>2018.3333333333333</v>
      </c>
      <c r="AG29" s="18" cm="1">
        <f t="array" aca="1" ref="AG29" ca="1">INDIRECT(ADDRESS($W29,COLUMN()-$Y29+$X29))/$V29</f>
        <v>24149.666666666668</v>
      </c>
      <c r="AH29" s="18" cm="1">
        <f t="array" aca="1" ref="AH29" ca="1">INDIRECT(ADDRESS($W29,COLUMN()-$Y29+$X29))/$V29</f>
        <v>729</v>
      </c>
      <c r="AI29" s="18" cm="1">
        <f t="array" aca="1" ref="AI29" ca="1">INDIRECT(ADDRESS($W29,COLUMN()-$Y29+$X29))/$V29</f>
        <v>554</v>
      </c>
      <c r="AJ29" s="18" cm="1">
        <f t="array" aca="1" ref="AJ29" ca="1">INDIRECT(ADDRESS($W29,COLUMN()-$Y29+$X29))/$V29</f>
        <v>572.33333333333337</v>
      </c>
      <c r="AK29" s="18" cm="1">
        <f t="array" aca="1" ref="AK29" ca="1">INDIRECT(ADDRESS($W29,COLUMN()-$Y29+$X29))/$V29</f>
        <v>24975.666666666668</v>
      </c>
      <c r="AL29" s="18" cm="1">
        <f t="array" aca="1" ref="AL29" ca="1">INDIRECT(ADDRESS($W29,COLUMN()-$Y29+$X29))/$V29</f>
        <v>269.33333333333331</v>
      </c>
      <c r="AM29" s="18" cm="1">
        <f t="array" aca="1" ref="AM29" ca="1">INDIRECT(ADDRESS($W29,COLUMN()-$Y29+$X29))/$V29</f>
        <v>22961</v>
      </c>
      <c r="AN29" s="18" cm="1">
        <f t="array" aca="1" ref="AN29" ca="1">INDIRECT(ADDRESS($W29,COLUMN()-$Y29+$X29))/$V29</f>
        <v>25624.666666666668</v>
      </c>
      <c r="AO29" s="18" cm="1">
        <f t="array" aca="1" ref="AO29" ca="1">INDIRECT(ADDRESS($W29,COLUMN()-$Y29+$X29))/$V29</f>
        <v>8850.6666666666661</v>
      </c>
      <c r="AP29" s="18" cm="1">
        <f t="array" aca="1" ref="AP29" ca="1">INDIRECT(ADDRESS($W29,COLUMN()-$Y29+$X29))/$V29</f>
        <v>2592.6666666666665</v>
      </c>
      <c r="AQ29" s="18" cm="1">
        <f t="array" aca="1" ref="AQ29" ca="1">INDIRECT(ADDRESS($W29,COLUMN()-$Y29+$X29))/$V29</f>
        <v>1183.6666666666667</v>
      </c>
      <c r="AR29" s="9">
        <f t="shared" si="29"/>
        <v>28</v>
      </c>
      <c r="AS29" s="9">
        <f t="shared" si="33"/>
        <v>30</v>
      </c>
      <c r="AT29" s="9">
        <f t="shared" si="30"/>
        <v>26</v>
      </c>
      <c r="AU29" s="3">
        <f t="shared" si="34"/>
        <v>43</v>
      </c>
      <c r="AV29" s="20">
        <f t="shared" ca="1" si="35"/>
        <v>27</v>
      </c>
      <c r="AW29" s="20">
        <f t="shared" ca="1" si="35"/>
        <v>12</v>
      </c>
      <c r="AX29" s="20">
        <f t="shared" ca="1" si="35"/>
        <v>9</v>
      </c>
      <c r="AY29" s="20">
        <f t="shared" ca="1" si="35"/>
        <v>19</v>
      </c>
      <c r="AZ29" s="20">
        <f t="shared" ca="1" si="35"/>
        <v>15</v>
      </c>
      <c r="BA29" s="20">
        <f t="shared" ca="1" si="35"/>
        <v>41</v>
      </c>
      <c r="BB29" s="20">
        <f t="shared" ca="1" si="35"/>
        <v>37</v>
      </c>
      <c r="BC29" s="20">
        <f t="shared" ca="1" si="35"/>
        <v>16</v>
      </c>
      <c r="BD29" s="20">
        <f t="shared" ca="1" si="35"/>
        <v>46</v>
      </c>
      <c r="BE29" s="20">
        <f t="shared" ca="1" si="35"/>
        <v>49</v>
      </c>
      <c r="BF29" s="20">
        <f t="shared" ca="1" si="35"/>
        <v>48</v>
      </c>
      <c r="BG29" s="20">
        <f t="shared" ca="1" si="35"/>
        <v>14</v>
      </c>
      <c r="BH29" s="20">
        <f t="shared" ca="1" si="35"/>
        <v>53</v>
      </c>
      <c r="BI29" s="20">
        <f t="shared" ca="1" si="35"/>
        <v>17</v>
      </c>
      <c r="BJ29" s="20">
        <f t="shared" ca="1" si="35"/>
        <v>13</v>
      </c>
      <c r="BK29" s="20">
        <f t="shared" ca="1" si="6"/>
        <v>28</v>
      </c>
      <c r="BL29" s="20">
        <f t="shared" ca="1" si="6"/>
        <v>35</v>
      </c>
      <c r="BM29" s="20">
        <f t="shared" ca="1" si="6"/>
        <v>43</v>
      </c>
      <c r="BN29" s="9">
        <f t="shared" si="31"/>
        <v>28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1</v>
      </c>
      <c r="BR29" s="22" cm="1">
        <f t="array" aca="1" ref="BR29" ca="1">IF(AX29&gt;INDIRECT(ADDRESS($BN29,$BO29)),0,1)</f>
        <v>1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/>
      <c r="C30" s="3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5">
        <v>5</v>
      </c>
      <c r="W30" s="5">
        <f>W29</f>
        <v>28</v>
      </c>
      <c r="X30" s="5">
        <v>4</v>
      </c>
      <c r="Y30" s="5">
        <f t="shared" si="32"/>
        <v>26</v>
      </c>
      <c r="Z30" s="18" cm="1">
        <f t="array" aca="1" ref="Z30" ca="1">INDIRECT(ADDRESS($W30,COLUMN()-$Y30+$X30))/$V30</f>
        <v>6918.4</v>
      </c>
      <c r="AA30" s="18" cm="1">
        <f t="array" aca="1" ref="AA30" ca="1">INDIRECT(ADDRESS($W30,COLUMN()-$Y30+$X30))/$V30</f>
        <v>15548.2</v>
      </c>
      <c r="AB30" s="18" cm="1">
        <f t="array" aca="1" ref="AB30" ca="1">INDIRECT(ADDRESS($W30,COLUMN()-$Y30+$X30))/$V30</f>
        <v>21453.8</v>
      </c>
      <c r="AC30" s="18" cm="1">
        <f t="array" aca="1" ref="AC30" ca="1">INDIRECT(ADDRESS($W30,COLUMN()-$Y30+$X30))/$V30</f>
        <v>11724.8</v>
      </c>
      <c r="AD30" s="18" cm="1">
        <f t="array" aca="1" ref="AD30" ca="1">INDIRECT(ADDRESS($W30,COLUMN()-$Y30+$X30))/$V30</f>
        <v>14818.4</v>
      </c>
      <c r="AE30" s="18" cm="1">
        <f t="array" aca="1" ref="AE30" ca="1">INDIRECT(ADDRESS($W30,COLUMN()-$Y30+$X30))/$V30</f>
        <v>915</v>
      </c>
      <c r="AF30" s="18" cm="1">
        <f t="array" aca="1" ref="AF30" ca="1">INDIRECT(ADDRESS($W30,COLUMN()-$Y30+$X30))/$V30</f>
        <v>1211</v>
      </c>
      <c r="AG30" s="18" cm="1">
        <f t="array" aca="1" ref="AG30" ca="1">INDIRECT(ADDRESS($W30,COLUMN()-$Y30+$X30))/$V30</f>
        <v>14489.8</v>
      </c>
      <c r="AH30" s="18" cm="1">
        <f t="array" aca="1" ref="AH30" ca="1">INDIRECT(ADDRESS($W30,COLUMN()-$Y30+$X30))/$V30</f>
        <v>437.4</v>
      </c>
      <c r="AI30" s="18" cm="1">
        <f t="array" aca="1" ref="AI30" ca="1">INDIRECT(ADDRESS($W30,COLUMN()-$Y30+$X30))/$V30</f>
        <v>332.4</v>
      </c>
      <c r="AJ30" s="18" cm="1">
        <f t="array" aca="1" ref="AJ30" ca="1">INDIRECT(ADDRESS($W30,COLUMN()-$Y30+$X30))/$V30</f>
        <v>343.4</v>
      </c>
      <c r="AK30" s="18" cm="1">
        <f t="array" aca="1" ref="AK30" ca="1">INDIRECT(ADDRESS($W30,COLUMN()-$Y30+$X30))/$V30</f>
        <v>14985.4</v>
      </c>
      <c r="AL30" s="18" cm="1">
        <f t="array" aca="1" ref="AL30" ca="1">INDIRECT(ADDRESS($W30,COLUMN()-$Y30+$X30))/$V30</f>
        <v>161.6</v>
      </c>
      <c r="AM30" s="18" cm="1">
        <f t="array" aca="1" ref="AM30" ca="1">INDIRECT(ADDRESS($W30,COLUMN()-$Y30+$X30))/$V30</f>
        <v>13776.6</v>
      </c>
      <c r="AN30" s="18" cm="1">
        <f t="array" aca="1" ref="AN30" ca="1">INDIRECT(ADDRESS($W30,COLUMN()-$Y30+$X30))/$V30</f>
        <v>15374.8</v>
      </c>
      <c r="AO30" s="18" cm="1">
        <f t="array" aca="1" ref="AO30" ca="1">INDIRECT(ADDRESS($W30,COLUMN()-$Y30+$X30))/$V30</f>
        <v>5310.4</v>
      </c>
      <c r="AP30" s="18" cm="1">
        <f t="array" aca="1" ref="AP30" ca="1">INDIRECT(ADDRESS($W30,COLUMN()-$Y30+$X30))/$V30</f>
        <v>1555.6</v>
      </c>
      <c r="AQ30" s="18" cm="1">
        <f t="array" aca="1" ref="AQ30" ca="1">INDIRECT(ADDRESS($W30,COLUMN()-$Y30+$X30))/$V30</f>
        <v>710.2</v>
      </c>
      <c r="AR30" s="9">
        <f t="shared" si="29"/>
        <v>28</v>
      </c>
      <c r="AS30" s="9">
        <f t="shared" si="33"/>
        <v>30</v>
      </c>
      <c r="AT30" s="9">
        <f t="shared" si="30"/>
        <v>26</v>
      </c>
      <c r="AU30" s="3">
        <f t="shared" si="34"/>
        <v>43</v>
      </c>
      <c r="AV30" s="20">
        <f t="shared" ca="1" si="35"/>
        <v>30</v>
      </c>
      <c r="AW30" s="20">
        <f t="shared" ca="1" si="35"/>
        <v>20</v>
      </c>
      <c r="AX30" s="20">
        <f t="shared" ca="1" si="35"/>
        <v>18</v>
      </c>
      <c r="AY30" s="20">
        <f t="shared" ca="1" si="35"/>
        <v>26</v>
      </c>
      <c r="AZ30" s="20">
        <f t="shared" ca="1" si="35"/>
        <v>23</v>
      </c>
      <c r="BA30" s="20">
        <f t="shared" ca="1" si="35"/>
        <v>44</v>
      </c>
      <c r="BB30" s="20">
        <f t="shared" ca="1" si="35"/>
        <v>42</v>
      </c>
      <c r="BC30" s="20">
        <f t="shared" ca="1" si="35"/>
        <v>24</v>
      </c>
      <c r="BD30" s="20">
        <f t="shared" ca="1" si="35"/>
        <v>50</v>
      </c>
      <c r="BE30" s="20">
        <f t="shared" ca="1" si="35"/>
        <v>52</v>
      </c>
      <c r="BF30" s="20">
        <f t="shared" ca="1" si="35"/>
        <v>51</v>
      </c>
      <c r="BG30" s="20">
        <f t="shared" ca="1" si="35"/>
        <v>22</v>
      </c>
      <c r="BH30" s="20">
        <f t="shared" ca="1" si="35"/>
        <v>54</v>
      </c>
      <c r="BI30" s="20">
        <f t="shared" ca="1" si="35"/>
        <v>25</v>
      </c>
      <c r="BJ30" s="20">
        <f t="shared" ca="1" si="35"/>
        <v>21</v>
      </c>
      <c r="BK30" s="20">
        <f t="shared" ca="1" si="6"/>
        <v>32</v>
      </c>
      <c r="BL30" s="20">
        <f t="shared" ca="1" si="6"/>
        <v>40</v>
      </c>
      <c r="BM30" s="20">
        <f t="shared" ca="1" si="6"/>
        <v>47</v>
      </c>
      <c r="BN30" s="9">
        <f t="shared" si="31"/>
        <v>28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0</v>
      </c>
      <c r="BR30" s="22" cm="1">
        <f t="array" aca="1" ref="BR30" ca="1">IF(AX30&gt;INDIRECT(ADDRESS($BN30,$BO30)),0,1)</f>
        <v>0</v>
      </c>
      <c r="BS30" s="22" cm="1">
        <f t="array" aca="1" ref="BS30" ca="1">IF(AY30&gt;INDIRECT(ADDRESS($BN30,$BO30)),0,1)</f>
        <v>0</v>
      </c>
      <c r="BT30" s="22" cm="1">
        <f t="array" aca="1" ref="BT30" ca="1">IF(AZ30&gt;INDIRECT(ADDRESS($BN30,$BO30)),0,1)</f>
        <v>0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55000000000000004">
      <c r="A31" s="3"/>
      <c r="B31" s="3" t="s">
        <v>177</v>
      </c>
      <c r="C31" s="3">
        <v>12</v>
      </c>
      <c r="D31" s="15">
        <f>VALUE(SUBSTITUTE('DPRD DKI KPU Raw'!B10,".",","))</f>
        <v>30482</v>
      </c>
      <c r="E31" s="15">
        <f>VALUE(SUBSTITUTE('DPRD DKI KPU Raw'!C10,".",","))</f>
        <v>89940</v>
      </c>
      <c r="F31" s="15">
        <f>VALUE(SUBSTITUTE('DPRD DKI KPU Raw'!D10,".",","))</f>
        <v>146559</v>
      </c>
      <c r="G31" s="15">
        <f>VALUE(SUBSTITUTE('DPRD DKI KPU Raw'!E10,".",","))</f>
        <v>40988</v>
      </c>
      <c r="H31" s="15">
        <f>VALUE(SUBSTITUTE('DPRD DKI KPU Raw'!F10,".",","))</f>
        <v>71105</v>
      </c>
      <c r="I31" s="15">
        <f>VALUE(SUBSTITUTE('DPRD DKI KPU Raw'!G10,".",","))</f>
        <v>5528</v>
      </c>
      <c r="J31" s="15">
        <f>VALUE(SUBSTITUTE('DPRD DKI KPU Raw'!H10,".",","))</f>
        <v>11530</v>
      </c>
      <c r="K31" s="15">
        <f>VALUE(SUBSTITUTE('DPRD DKI KPU Raw'!I10,".",","))</f>
        <v>110917</v>
      </c>
      <c r="L31" s="15">
        <f>VALUE(SUBSTITUTE('DPRD DKI KPU Raw'!J10,".",","))</f>
        <v>1061</v>
      </c>
      <c r="M31" s="15">
        <f>VALUE(SUBSTITUTE('DPRD DKI KPU Raw'!K10,".",","))</f>
        <v>1823</v>
      </c>
      <c r="N31" s="15">
        <f>VALUE(SUBSTITUTE('DPRD DKI KPU Raw'!L10,".",","))</f>
        <v>1150</v>
      </c>
      <c r="O31" s="15">
        <f>VALUE(SUBSTITUTE('DPRD DKI KPU Raw'!M10,".",","))</f>
        <v>46834</v>
      </c>
      <c r="P31" s="15">
        <f>VALUE(SUBSTITUTE('DPRD DKI KPU Raw'!N10,".",","))</f>
        <v>1431</v>
      </c>
      <c r="Q31" s="15">
        <f>VALUE(SUBSTITUTE('DPRD DKI KPU Raw'!O10,".",","))</f>
        <v>36614</v>
      </c>
      <c r="R31" s="15">
        <f>VALUE(SUBSTITUTE('DPRD DKI KPU Raw'!P10,".",","))</f>
        <v>69072</v>
      </c>
      <c r="S31" s="15">
        <f>VALUE(SUBSTITUTE('DPRD DKI KPU Raw'!Q10,".",","))</f>
        <v>15383</v>
      </c>
      <c r="T31" s="15">
        <f>VALUE(SUBSTITUTE('DPRD DKI KPU Raw'!R10,".",","))</f>
        <v>7940</v>
      </c>
      <c r="U31" s="15">
        <f>VALUE(SUBSTITUTE('DPRD DKI KPU Raw'!S10,".",","))</f>
        <v>3831</v>
      </c>
      <c r="V31" s="5">
        <v>1</v>
      </c>
      <c r="W31" s="5">
        <f>W30+3</f>
        <v>31</v>
      </c>
      <c r="X31" s="5">
        <v>4</v>
      </c>
      <c r="Y31" s="5">
        <f t="shared" si="32"/>
        <v>26</v>
      </c>
      <c r="Z31" s="18" cm="1">
        <f t="array" aca="1" ref="Z31" ca="1">INDIRECT(ADDRESS($W31,COLUMN()-$Y31+$X31))/$V31</f>
        <v>30482</v>
      </c>
      <c r="AA31" s="18" cm="1">
        <f t="array" aca="1" ref="AA31" ca="1">INDIRECT(ADDRESS($W31,COLUMN()-$Y31+$X31))/$V31</f>
        <v>89940</v>
      </c>
      <c r="AB31" s="18" cm="1">
        <f t="array" aca="1" ref="AB31" ca="1">INDIRECT(ADDRESS($W31,COLUMN()-$Y31+$X31))/$V31</f>
        <v>146559</v>
      </c>
      <c r="AC31" s="18" cm="1">
        <f t="array" aca="1" ref="AC31" ca="1">INDIRECT(ADDRESS($W31,COLUMN()-$Y31+$X31))/$V31</f>
        <v>40988</v>
      </c>
      <c r="AD31" s="18" cm="1">
        <f t="array" aca="1" ref="AD31" ca="1">INDIRECT(ADDRESS($W31,COLUMN()-$Y31+$X31))/$V31</f>
        <v>71105</v>
      </c>
      <c r="AE31" s="18" cm="1">
        <f t="array" aca="1" ref="AE31" ca="1">INDIRECT(ADDRESS($W31,COLUMN()-$Y31+$X31))/$V31</f>
        <v>5528</v>
      </c>
      <c r="AF31" s="18" cm="1">
        <f t="array" aca="1" ref="AF31" ca="1">INDIRECT(ADDRESS($W31,COLUMN()-$Y31+$X31))/$V31</f>
        <v>11530</v>
      </c>
      <c r="AG31" s="18" cm="1">
        <f t="array" aca="1" ref="AG31" ca="1">INDIRECT(ADDRESS($W31,COLUMN()-$Y31+$X31))/$V31</f>
        <v>110917</v>
      </c>
      <c r="AH31" s="18" cm="1">
        <f t="array" aca="1" ref="AH31" ca="1">INDIRECT(ADDRESS($W31,COLUMN()-$Y31+$X31))/$V31</f>
        <v>1061</v>
      </c>
      <c r="AI31" s="18" cm="1">
        <f t="array" aca="1" ref="AI31" ca="1">INDIRECT(ADDRESS($W31,COLUMN()-$Y31+$X31))/$V31</f>
        <v>1823</v>
      </c>
      <c r="AJ31" s="18" cm="1">
        <f t="array" aca="1" ref="AJ31" ca="1">INDIRECT(ADDRESS($W31,COLUMN()-$Y31+$X31))/$V31</f>
        <v>1150</v>
      </c>
      <c r="AK31" s="18" cm="1">
        <f t="array" aca="1" ref="AK31" ca="1">INDIRECT(ADDRESS($W31,COLUMN()-$Y31+$X31))/$V31</f>
        <v>46834</v>
      </c>
      <c r="AL31" s="18" cm="1">
        <f t="array" aca="1" ref="AL31" ca="1">INDIRECT(ADDRESS($W31,COLUMN()-$Y31+$X31))/$V31</f>
        <v>1431</v>
      </c>
      <c r="AM31" s="18" cm="1">
        <f t="array" aca="1" ref="AM31" ca="1">INDIRECT(ADDRESS($W31,COLUMN()-$Y31+$X31))/$V31</f>
        <v>36614</v>
      </c>
      <c r="AN31" s="18" cm="1">
        <f t="array" aca="1" ref="AN31" ca="1">INDIRECT(ADDRESS($W31,COLUMN()-$Y31+$X31))/$V31</f>
        <v>69072</v>
      </c>
      <c r="AO31" s="18" cm="1">
        <f t="array" aca="1" ref="AO31" ca="1">INDIRECT(ADDRESS($W31,COLUMN()-$Y31+$X31))/$V31</f>
        <v>15383</v>
      </c>
      <c r="AP31" s="18" cm="1">
        <f t="array" aca="1" ref="AP31" ca="1">INDIRECT(ADDRESS($W31,COLUMN()-$Y31+$X31))/$V31</f>
        <v>7940</v>
      </c>
      <c r="AQ31" s="18" cm="1">
        <f t="array" aca="1" ref="AQ31" ca="1">INDIRECT(ADDRESS($W31,COLUMN()-$Y31+$X31))/$V31</f>
        <v>3831</v>
      </c>
      <c r="AR31" s="9">
        <f t="shared" si="29"/>
        <v>31</v>
      </c>
      <c r="AS31" s="9">
        <f t="shared" si="33"/>
        <v>33</v>
      </c>
      <c r="AT31" s="9">
        <f t="shared" si="30"/>
        <v>26</v>
      </c>
      <c r="AU31" s="3">
        <f t="shared" si="34"/>
        <v>43</v>
      </c>
      <c r="AV31" s="20">
        <f t="shared" ca="1" si="35"/>
        <v>11</v>
      </c>
      <c r="AW31" s="20">
        <f t="shared" ca="1" si="35"/>
        <v>3</v>
      </c>
      <c r="AX31" s="20">
        <f t="shared" ca="1" si="35"/>
        <v>1</v>
      </c>
      <c r="AY31" s="20">
        <f t="shared" ca="1" si="35"/>
        <v>8</v>
      </c>
      <c r="AZ31" s="20">
        <f t="shared" ca="1" si="35"/>
        <v>4</v>
      </c>
      <c r="BA31" s="20">
        <f t="shared" ca="1" si="35"/>
        <v>31</v>
      </c>
      <c r="BB31" s="20">
        <f t="shared" ca="1" si="35"/>
        <v>24</v>
      </c>
      <c r="BC31" s="20">
        <f t="shared" ca="1" si="35"/>
        <v>2</v>
      </c>
      <c r="BD31" s="20">
        <f t="shared" ca="1" si="35"/>
        <v>45</v>
      </c>
      <c r="BE31" s="20">
        <f t="shared" ca="1" si="35"/>
        <v>39</v>
      </c>
      <c r="BF31" s="20">
        <f t="shared" ca="1" si="35"/>
        <v>43</v>
      </c>
      <c r="BG31" s="20">
        <f t="shared" ca="1" si="35"/>
        <v>7</v>
      </c>
      <c r="BH31" s="20">
        <f t="shared" ca="1" si="35"/>
        <v>41</v>
      </c>
      <c r="BI31" s="20">
        <f t="shared" ca="1" si="35"/>
        <v>10</v>
      </c>
      <c r="BJ31" s="20">
        <f t="shared" ca="1" si="35"/>
        <v>5</v>
      </c>
      <c r="BK31" s="20">
        <f t="shared" ca="1" si="6"/>
        <v>19</v>
      </c>
      <c r="BL31" s="20">
        <f t="shared" ca="1" si="6"/>
        <v>28</v>
      </c>
      <c r="BM31" s="20">
        <f t="shared" ca="1" si="6"/>
        <v>34</v>
      </c>
      <c r="BN31" s="9">
        <f t="shared" si="31"/>
        <v>31</v>
      </c>
      <c r="BO31" s="9">
        <v>3</v>
      </c>
      <c r="BP31" s="22" cm="1">
        <f t="array" aca="1" ref="BP31" ca="1">IF(AV31&gt;INDIRECT(ADDRESS($BN31,$BO31)),0,1)</f>
        <v>1</v>
      </c>
      <c r="BQ31" s="22" cm="1">
        <f t="array" aca="1" ref="BQ31" ca="1">IF(AW31&gt;INDIRECT(ADDRESS($BN31,$BO31)),0,1)</f>
        <v>1</v>
      </c>
      <c r="BR31" s="22" cm="1">
        <f t="array" aca="1" ref="BR31" ca="1">IF(AX31&gt;INDIRECT(ADDRESS($BN31,$BO31)),0,1)</f>
        <v>1</v>
      </c>
      <c r="BS31" s="22" cm="1">
        <f t="array" aca="1" ref="BS31" ca="1">IF(AY31&gt;INDIRECT(ADDRESS($BN31,$BO31)),0,1)</f>
        <v>1</v>
      </c>
      <c r="BT31" s="22" cm="1">
        <f t="array" aca="1" ref="BT31" ca="1">IF(AZ31&gt;INDIRECT(ADDRESS($BN31,$BO31)),0,1)</f>
        <v>1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1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1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1</v>
      </c>
      <c r="CD31" s="22" cm="1">
        <f t="array" aca="1" ref="CD31" ca="1">IF(BJ31&gt;INDIRECT(ADDRESS($BN31,$BO31)),0,1)</f>
        <v>1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9">
        <f>AR31</f>
        <v>31</v>
      </c>
      <c r="CI31" s="9">
        <f>AS31</f>
        <v>33</v>
      </c>
      <c r="CJ31" s="3">
        <f>COLUMN(BP31)</f>
        <v>68</v>
      </c>
      <c r="CK31" s="3">
        <f>COLUMN(CG31)</f>
        <v>85</v>
      </c>
      <c r="CL31" s="3">
        <f ca="1">SUM(OFFSET($A$1,CH31-1,CJ31-1,CI31-CH31+1,CK31-CJ31+1))</f>
        <v>12</v>
      </c>
      <c r="CM31" s="3" t="b">
        <f ca="1">CL31=C31</f>
        <v>1</v>
      </c>
      <c r="CN31" s="3">
        <f>COLUMN(V31)</f>
        <v>22</v>
      </c>
      <c r="CO31" s="3">
        <f ca="1">LARGE(OFFSET($A$1,$CH31-1,$CN31-1,$CI31-$CH31+1,1),1)</f>
        <v>5</v>
      </c>
      <c r="CP31" s="4">
        <f ca="1">LARGE(OFFSET($A$1,$AR31-1,$AT31-1,$AS31-$AR31+1,$AU31-$AT31+1),1)/(CO31+2)</f>
        <v>20937</v>
      </c>
      <c r="CQ31" s="4">
        <f ca="1">LARGE(OFFSET($A$1,$AR31-1,$AT31-1,$AS31-$AR31+1,$AU31-$AT31+1),C31)</f>
        <v>29980</v>
      </c>
      <c r="CR31" s="3" t="b">
        <f ca="1">CQ31&gt;CP31</f>
        <v>1</v>
      </c>
    </row>
    <row r="32" spans="1:96" x14ac:dyDescent="0.55000000000000004">
      <c r="A32" s="3"/>
      <c r="B32" s="3"/>
      <c r="C32" s="3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5">
        <v>3</v>
      </c>
      <c r="W32" s="5">
        <f>W31</f>
        <v>31</v>
      </c>
      <c r="X32" s="5">
        <v>4</v>
      </c>
      <c r="Y32" s="5">
        <f t="shared" si="32"/>
        <v>26</v>
      </c>
      <c r="Z32" s="18" cm="1">
        <f t="array" aca="1" ref="Z32" ca="1">INDIRECT(ADDRESS($W32,COLUMN()-$Y32+$X32))/$V32</f>
        <v>10160.666666666666</v>
      </c>
      <c r="AA32" s="18" cm="1">
        <f t="array" aca="1" ref="AA32" ca="1">INDIRECT(ADDRESS($W32,COLUMN()-$Y32+$X32))/$V32</f>
        <v>29980</v>
      </c>
      <c r="AB32" s="18" cm="1">
        <f t="array" aca="1" ref="AB32" ca="1">INDIRECT(ADDRESS($W32,COLUMN()-$Y32+$X32))/$V32</f>
        <v>48853</v>
      </c>
      <c r="AC32" s="18" cm="1">
        <f t="array" aca="1" ref="AC32" ca="1">INDIRECT(ADDRESS($W32,COLUMN()-$Y32+$X32))/$V32</f>
        <v>13662.666666666666</v>
      </c>
      <c r="AD32" s="18" cm="1">
        <f t="array" aca="1" ref="AD32" ca="1">INDIRECT(ADDRESS($W32,COLUMN()-$Y32+$X32))/$V32</f>
        <v>23701.666666666668</v>
      </c>
      <c r="AE32" s="18" cm="1">
        <f t="array" aca="1" ref="AE32" ca="1">INDIRECT(ADDRESS($W32,COLUMN()-$Y32+$X32))/$V32</f>
        <v>1842.6666666666667</v>
      </c>
      <c r="AF32" s="18" cm="1">
        <f t="array" aca="1" ref="AF32" ca="1">INDIRECT(ADDRESS($W32,COLUMN()-$Y32+$X32))/$V32</f>
        <v>3843.3333333333335</v>
      </c>
      <c r="AG32" s="18" cm="1">
        <f t="array" aca="1" ref="AG32" ca="1">INDIRECT(ADDRESS($W32,COLUMN()-$Y32+$X32))/$V32</f>
        <v>36972.333333333336</v>
      </c>
      <c r="AH32" s="18" cm="1">
        <f t="array" aca="1" ref="AH32" ca="1">INDIRECT(ADDRESS($W32,COLUMN()-$Y32+$X32))/$V32</f>
        <v>353.66666666666669</v>
      </c>
      <c r="AI32" s="18" cm="1">
        <f t="array" aca="1" ref="AI32" ca="1">INDIRECT(ADDRESS($W32,COLUMN()-$Y32+$X32))/$V32</f>
        <v>607.66666666666663</v>
      </c>
      <c r="AJ32" s="18" cm="1">
        <f t="array" aca="1" ref="AJ32" ca="1">INDIRECT(ADDRESS($W32,COLUMN()-$Y32+$X32))/$V32</f>
        <v>383.33333333333331</v>
      </c>
      <c r="AK32" s="18" cm="1">
        <f t="array" aca="1" ref="AK32" ca="1">INDIRECT(ADDRESS($W32,COLUMN()-$Y32+$X32))/$V32</f>
        <v>15611.333333333334</v>
      </c>
      <c r="AL32" s="18" cm="1">
        <f t="array" aca="1" ref="AL32" ca="1">INDIRECT(ADDRESS($W32,COLUMN()-$Y32+$X32))/$V32</f>
        <v>477</v>
      </c>
      <c r="AM32" s="18" cm="1">
        <f t="array" aca="1" ref="AM32" ca="1">INDIRECT(ADDRESS($W32,COLUMN()-$Y32+$X32))/$V32</f>
        <v>12204.666666666666</v>
      </c>
      <c r="AN32" s="18" cm="1">
        <f t="array" aca="1" ref="AN32" ca="1">INDIRECT(ADDRESS($W32,COLUMN()-$Y32+$X32))/$V32</f>
        <v>23024</v>
      </c>
      <c r="AO32" s="18" cm="1">
        <f t="array" aca="1" ref="AO32" ca="1">INDIRECT(ADDRESS($W32,COLUMN()-$Y32+$X32))/$V32</f>
        <v>5127.666666666667</v>
      </c>
      <c r="AP32" s="18" cm="1">
        <f t="array" aca="1" ref="AP32" ca="1">INDIRECT(ADDRESS($W32,COLUMN()-$Y32+$X32))/$V32</f>
        <v>2646.6666666666665</v>
      </c>
      <c r="AQ32" s="18" cm="1">
        <f t="array" aca="1" ref="AQ32" ca="1">INDIRECT(ADDRESS($W32,COLUMN()-$Y32+$X32))/$V32</f>
        <v>1277</v>
      </c>
      <c r="AR32" s="9">
        <f t="shared" si="29"/>
        <v>31</v>
      </c>
      <c r="AS32" s="9">
        <f t="shared" si="33"/>
        <v>33</v>
      </c>
      <c r="AT32" s="9">
        <f t="shared" si="30"/>
        <v>26</v>
      </c>
      <c r="AU32" s="3">
        <f t="shared" si="34"/>
        <v>43</v>
      </c>
      <c r="AV32" s="20">
        <f t="shared" ca="1" si="35"/>
        <v>25</v>
      </c>
      <c r="AW32" s="20">
        <f t="shared" ca="1" si="35"/>
        <v>12</v>
      </c>
      <c r="AX32" s="20">
        <f t="shared" ca="1" si="35"/>
        <v>6</v>
      </c>
      <c r="AY32" s="20">
        <f t="shared" ca="1" si="35"/>
        <v>22</v>
      </c>
      <c r="AZ32" s="20">
        <f t="shared" ca="1" si="35"/>
        <v>14</v>
      </c>
      <c r="BA32" s="20">
        <f t="shared" ca="1" si="35"/>
        <v>38</v>
      </c>
      <c r="BB32" s="20">
        <f t="shared" ca="1" si="35"/>
        <v>33</v>
      </c>
      <c r="BC32" s="20">
        <f t="shared" ca="1" si="35"/>
        <v>9</v>
      </c>
      <c r="BD32" s="20">
        <f t="shared" ca="1" si="35"/>
        <v>51</v>
      </c>
      <c r="BE32" s="20">
        <f t="shared" ca="1" si="35"/>
        <v>47</v>
      </c>
      <c r="BF32" s="20">
        <f t="shared" ca="1" si="35"/>
        <v>49</v>
      </c>
      <c r="BG32" s="20">
        <f t="shared" ca="1" si="35"/>
        <v>18</v>
      </c>
      <c r="BH32" s="20">
        <f t="shared" ca="1" si="35"/>
        <v>48</v>
      </c>
      <c r="BI32" s="20">
        <f t="shared" ca="1" si="35"/>
        <v>23</v>
      </c>
      <c r="BJ32" s="20">
        <f t="shared" ca="1" si="35"/>
        <v>15</v>
      </c>
      <c r="BK32" s="20">
        <f t="shared" ca="1" si="35"/>
        <v>32</v>
      </c>
      <c r="BL32" s="20">
        <f t="shared" ref="BL32:BM33" ca="1" si="36">_xlfn.RANK.EQ(AP32,OFFSET($A$1,$AR32-1,$AT32-1,$AS32-$AR32+1,$AU32-$AT32+1),0)</f>
        <v>36</v>
      </c>
      <c r="BM32" s="20">
        <f t="shared" ca="1" si="36"/>
        <v>42</v>
      </c>
      <c r="BN32" s="9">
        <f t="shared" si="31"/>
        <v>31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1</v>
      </c>
      <c r="BR32" s="22" cm="1">
        <f t="array" aca="1" ref="BR32" ca="1">IF(AX32&gt;INDIRECT(ADDRESS($BN32,$BO32)),0,1)</f>
        <v>1</v>
      </c>
      <c r="BS32" s="22" cm="1">
        <f t="array" aca="1" ref="BS32" ca="1">IF(AY32&gt;INDIRECT(ADDRESS($BN32,$BO32)),0,1)</f>
        <v>0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1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/>
      <c r="C33" s="3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5">
        <v>5</v>
      </c>
      <c r="W33" s="5">
        <f>W32</f>
        <v>31</v>
      </c>
      <c r="X33" s="5">
        <v>4</v>
      </c>
      <c r="Y33" s="5">
        <f t="shared" si="32"/>
        <v>26</v>
      </c>
      <c r="Z33" s="18" cm="1">
        <f t="array" aca="1" ref="Z33" ca="1">INDIRECT(ADDRESS($W33,COLUMN()-$Y33+$X33))/$V33</f>
        <v>6096.4</v>
      </c>
      <c r="AA33" s="18" cm="1">
        <f t="array" aca="1" ref="AA33" ca="1">INDIRECT(ADDRESS($W33,COLUMN()-$Y33+$X33))/$V33</f>
        <v>17988</v>
      </c>
      <c r="AB33" s="18" cm="1">
        <f t="array" aca="1" ref="AB33" ca="1">INDIRECT(ADDRESS($W33,COLUMN()-$Y33+$X33))/$V33</f>
        <v>29311.8</v>
      </c>
      <c r="AC33" s="18" cm="1">
        <f t="array" aca="1" ref="AC33" ca="1">INDIRECT(ADDRESS($W33,COLUMN()-$Y33+$X33))/$V33</f>
        <v>8197.6</v>
      </c>
      <c r="AD33" s="18" cm="1">
        <f t="array" aca="1" ref="AD33" ca="1">INDIRECT(ADDRESS($W33,COLUMN()-$Y33+$X33))/$V33</f>
        <v>14221</v>
      </c>
      <c r="AE33" s="18" cm="1">
        <f t="array" aca="1" ref="AE33" ca="1">INDIRECT(ADDRESS($W33,COLUMN()-$Y33+$X33))/$V33</f>
        <v>1105.5999999999999</v>
      </c>
      <c r="AF33" s="18" cm="1">
        <f t="array" aca="1" ref="AF33" ca="1">INDIRECT(ADDRESS($W33,COLUMN()-$Y33+$X33))/$V33</f>
        <v>2306</v>
      </c>
      <c r="AG33" s="18" cm="1">
        <f t="array" aca="1" ref="AG33" ca="1">INDIRECT(ADDRESS($W33,COLUMN()-$Y33+$X33))/$V33</f>
        <v>22183.4</v>
      </c>
      <c r="AH33" s="18" cm="1">
        <f t="array" aca="1" ref="AH33" ca="1">INDIRECT(ADDRESS($W33,COLUMN()-$Y33+$X33))/$V33</f>
        <v>212.2</v>
      </c>
      <c r="AI33" s="18" cm="1">
        <f t="array" aca="1" ref="AI33" ca="1">INDIRECT(ADDRESS($W33,COLUMN()-$Y33+$X33))/$V33</f>
        <v>364.6</v>
      </c>
      <c r="AJ33" s="18" cm="1">
        <f t="array" aca="1" ref="AJ33" ca="1">INDIRECT(ADDRESS($W33,COLUMN()-$Y33+$X33))/$V33</f>
        <v>230</v>
      </c>
      <c r="AK33" s="18" cm="1">
        <f t="array" aca="1" ref="AK33" ca="1">INDIRECT(ADDRESS($W33,COLUMN()-$Y33+$X33))/$V33</f>
        <v>9366.7999999999993</v>
      </c>
      <c r="AL33" s="18" cm="1">
        <f t="array" aca="1" ref="AL33" ca="1">INDIRECT(ADDRESS($W33,COLUMN()-$Y33+$X33))/$V33</f>
        <v>286.2</v>
      </c>
      <c r="AM33" s="18" cm="1">
        <f t="array" aca="1" ref="AM33" ca="1">INDIRECT(ADDRESS($W33,COLUMN()-$Y33+$X33))/$V33</f>
        <v>7322.8</v>
      </c>
      <c r="AN33" s="18" cm="1">
        <f t="array" aca="1" ref="AN33" ca="1">INDIRECT(ADDRESS($W33,COLUMN()-$Y33+$X33))/$V33</f>
        <v>13814.4</v>
      </c>
      <c r="AO33" s="18" cm="1">
        <f t="array" aca="1" ref="AO33" ca="1">INDIRECT(ADDRESS($W33,COLUMN()-$Y33+$X33))/$V33</f>
        <v>3076.6</v>
      </c>
      <c r="AP33" s="18" cm="1">
        <f t="array" aca="1" ref="AP33" ca="1">INDIRECT(ADDRESS($W33,COLUMN()-$Y33+$X33))/$V33</f>
        <v>1588</v>
      </c>
      <c r="AQ33" s="18" cm="1">
        <f t="array" aca="1" ref="AQ33" ca="1">INDIRECT(ADDRESS($W33,COLUMN()-$Y33+$X33))/$V33</f>
        <v>766.2</v>
      </c>
      <c r="AR33" s="9">
        <f t="shared" si="29"/>
        <v>31</v>
      </c>
      <c r="AS33" s="9">
        <f t="shared" si="33"/>
        <v>33</v>
      </c>
      <c r="AT33" s="9">
        <f t="shared" si="30"/>
        <v>26</v>
      </c>
      <c r="AU33" s="3">
        <f t="shared" si="34"/>
        <v>43</v>
      </c>
      <c r="AV33" s="20">
        <f t="shared" ca="1" si="35"/>
        <v>30</v>
      </c>
      <c r="AW33" s="20">
        <f t="shared" ca="1" si="35"/>
        <v>17</v>
      </c>
      <c r="AX33" s="20">
        <f t="shared" ca="1" si="35"/>
        <v>13</v>
      </c>
      <c r="AY33" s="20">
        <f t="shared" ca="1" si="35"/>
        <v>27</v>
      </c>
      <c r="AZ33" s="20">
        <f t="shared" ca="1" si="35"/>
        <v>20</v>
      </c>
      <c r="BA33" s="20">
        <f t="shared" ca="1" si="35"/>
        <v>44</v>
      </c>
      <c r="BB33" s="20">
        <f t="shared" ca="1" si="35"/>
        <v>37</v>
      </c>
      <c r="BC33" s="20">
        <f t="shared" ca="1" si="35"/>
        <v>16</v>
      </c>
      <c r="BD33" s="20">
        <f t="shared" ca="1" si="35"/>
        <v>54</v>
      </c>
      <c r="BE33" s="20">
        <f t="shared" ca="1" si="35"/>
        <v>50</v>
      </c>
      <c r="BF33" s="20">
        <f t="shared" ca="1" si="35"/>
        <v>53</v>
      </c>
      <c r="BG33" s="20">
        <f t="shared" ca="1" si="35"/>
        <v>26</v>
      </c>
      <c r="BH33" s="20">
        <f t="shared" ca="1" si="35"/>
        <v>52</v>
      </c>
      <c r="BI33" s="20">
        <f t="shared" ca="1" si="35"/>
        <v>29</v>
      </c>
      <c r="BJ33" s="20">
        <f t="shared" ca="1" si="35"/>
        <v>21</v>
      </c>
      <c r="BK33" s="20">
        <f t="shared" ca="1" si="35"/>
        <v>35</v>
      </c>
      <c r="BL33" s="20">
        <f t="shared" ca="1" si="36"/>
        <v>40</v>
      </c>
      <c r="BM33" s="20">
        <f t="shared" ca="1" si="36"/>
        <v>46</v>
      </c>
      <c r="BN33" s="9">
        <f t="shared" si="31"/>
        <v>31</v>
      </c>
      <c r="BO33" s="9">
        <v>3</v>
      </c>
      <c r="BP33" s="22" cm="1">
        <f t="array" aca="1" ref="BP33" ca="1">IF(AV33&gt;INDIRECT(ADDRESS($BN33,$BO33)),0,1)</f>
        <v>0</v>
      </c>
      <c r="BQ33" s="22" cm="1">
        <f t="array" aca="1" ref="BQ33" ca="1">IF(AW33&gt;INDIRECT(ADDRESS($BN33,$BO33)),0,1)</f>
        <v>0</v>
      </c>
      <c r="BR33" s="22" cm="1">
        <f t="array" aca="1" ref="BR33" ca="1">IF(AX33&gt;INDIRECT(ADDRESS($BN33,$BO33)),0,1)</f>
        <v>0</v>
      </c>
      <c r="BS33" s="22" cm="1">
        <f t="array" aca="1" ref="BS33" ca="1">IF(AY33&gt;INDIRECT(ADDRESS($BN33,$BO33)),0,1)</f>
        <v>0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55000000000000004">
      <c r="C34" s="1">
        <f>SUM(C3:C33)</f>
        <v>106</v>
      </c>
      <c r="BP34" s="23">
        <f t="shared" ref="BP34:CG34" ca="1" si="37">SUM(BP3:BP33)</f>
        <v>10</v>
      </c>
      <c r="BQ34" s="23">
        <f t="shared" ca="1" si="37"/>
        <v>14</v>
      </c>
      <c r="BR34" s="23">
        <f t="shared" ca="1" si="37"/>
        <v>15</v>
      </c>
      <c r="BS34" s="23">
        <f t="shared" ca="1" si="37"/>
        <v>10</v>
      </c>
      <c r="BT34" s="23">
        <f t="shared" ca="1" si="37"/>
        <v>11</v>
      </c>
      <c r="BU34" s="23">
        <f t="shared" ca="1" si="37"/>
        <v>0</v>
      </c>
      <c r="BV34" s="23">
        <f t="shared" ca="1" si="37"/>
        <v>0</v>
      </c>
      <c r="BW34" s="23">
        <f t="shared" ca="1" si="37"/>
        <v>18</v>
      </c>
      <c r="BX34" s="23">
        <f t="shared" ca="1" si="37"/>
        <v>0</v>
      </c>
      <c r="BY34" s="23">
        <f t="shared" ca="1" si="37"/>
        <v>0</v>
      </c>
      <c r="BZ34" s="23">
        <f t="shared" ca="1" si="37"/>
        <v>0</v>
      </c>
      <c r="CA34" s="23">
        <f t="shared" ca="1" si="37"/>
        <v>10</v>
      </c>
      <c r="CB34" s="23">
        <f t="shared" ca="1" si="37"/>
        <v>0</v>
      </c>
      <c r="CC34" s="23">
        <f t="shared" ca="1" si="37"/>
        <v>8</v>
      </c>
      <c r="CD34" s="23">
        <f t="shared" ca="1" si="37"/>
        <v>8</v>
      </c>
      <c r="CE34" s="23">
        <f t="shared" ca="1" si="37"/>
        <v>1</v>
      </c>
      <c r="CF34" s="23">
        <f t="shared" ca="1" si="37"/>
        <v>1</v>
      </c>
      <c r="CG34" s="23">
        <f t="shared" ca="1" si="37"/>
        <v>0</v>
      </c>
      <c r="CL34" s="1">
        <f ca="1">SUM(BP34:CG34)</f>
        <v>106</v>
      </c>
      <c r="CM34" s="3" t="b">
        <f ca="1">CL34=C34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conditionalFormatting sqref="CM1:CO1048576 CR1:CR1048576">
    <cfRule type="cellIs" dxfId="5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B4048-9240-441C-A255-E511271047AD}">
  <sheetPr>
    <tabColor rgb="FF00B0F0"/>
  </sheetPr>
  <dimension ref="A1:G22"/>
  <sheetViews>
    <sheetView topLeftCell="A10" workbookViewId="0">
      <selection activeCell="D21" sqref="D21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5</v>
      </c>
      <c r="C2" s="11">
        <f t="shared" ref="C2:C19" si="0">B2/$B$20</f>
        <v>4.716981132075472E-2</v>
      </c>
      <c r="D2" s="10">
        <f ca="1">'DPRD DKI Calc'!BP34</f>
        <v>10</v>
      </c>
      <c r="E2" s="11">
        <f t="shared" ref="E2:E19" ca="1" si="1">D2/$D$20</f>
        <v>9.4339622641509441E-2</v>
      </c>
      <c r="F2" s="10">
        <f ca="1">D2-B2</f>
        <v>5</v>
      </c>
      <c r="G2" s="12">
        <f ca="1">E2-C2</f>
        <v>4.716981132075472E-2</v>
      </c>
    </row>
    <row r="3" spans="1:7" x14ac:dyDescent="0.55000000000000004">
      <c r="A3" s="3" t="s">
        <v>114</v>
      </c>
      <c r="B3" s="10">
        <v>19</v>
      </c>
      <c r="C3" s="11">
        <f t="shared" si="0"/>
        <v>0.17924528301886791</v>
      </c>
      <c r="D3" s="10">
        <f ca="1">'DPRD DKI Calc'!BQ34</f>
        <v>14</v>
      </c>
      <c r="E3" s="11">
        <f t="shared" ca="1" si="1"/>
        <v>0.13207547169811321</v>
      </c>
      <c r="F3" s="10">
        <f t="shared" ref="F3:G19" ca="1" si="2">D3-B3</f>
        <v>-5</v>
      </c>
      <c r="G3" s="12">
        <f t="shared" ca="1" si="2"/>
        <v>-4.7169811320754707E-2</v>
      </c>
    </row>
    <row r="4" spans="1:7" x14ac:dyDescent="0.55000000000000004">
      <c r="A4" s="3" t="s">
        <v>115</v>
      </c>
      <c r="B4" s="10">
        <v>25</v>
      </c>
      <c r="C4" s="11">
        <f t="shared" si="0"/>
        <v>0.23584905660377359</v>
      </c>
      <c r="D4" s="10">
        <f ca="1">'DPRD DKI Calc'!BR34</f>
        <v>15</v>
      </c>
      <c r="E4" s="11">
        <f t="shared" ca="1" si="1"/>
        <v>0.14150943396226415</v>
      </c>
      <c r="F4" s="10">
        <f t="shared" ca="1" si="2"/>
        <v>-10</v>
      </c>
      <c r="G4" s="12">
        <f t="shared" ca="1" si="2"/>
        <v>-9.4339622641509441E-2</v>
      </c>
    </row>
    <row r="5" spans="1:7" x14ac:dyDescent="0.55000000000000004">
      <c r="A5" s="3" t="s">
        <v>116</v>
      </c>
      <c r="B5" s="10">
        <v>6</v>
      </c>
      <c r="C5" s="11">
        <f t="shared" si="0"/>
        <v>5.6603773584905662E-2</v>
      </c>
      <c r="D5" s="10">
        <f ca="1">'DPRD DKI Calc'!BS34</f>
        <v>10</v>
      </c>
      <c r="E5" s="11">
        <f t="shared" ca="1" si="1"/>
        <v>9.4339622641509441E-2</v>
      </c>
      <c r="F5" s="10">
        <f t="shared" ca="1" si="2"/>
        <v>4</v>
      </c>
      <c r="G5" s="12">
        <f t="shared" ca="1" si="2"/>
        <v>3.7735849056603779E-2</v>
      </c>
    </row>
    <row r="6" spans="1:7" x14ac:dyDescent="0.55000000000000004">
      <c r="A6" s="3" t="s">
        <v>117</v>
      </c>
      <c r="B6" s="10">
        <v>7</v>
      </c>
      <c r="C6" s="11">
        <f t="shared" si="0"/>
        <v>6.6037735849056603E-2</v>
      </c>
      <c r="D6" s="10">
        <f ca="1">'DPRD DKI Calc'!BT34</f>
        <v>11</v>
      </c>
      <c r="E6" s="11">
        <f t="shared" ca="1" si="1"/>
        <v>0.10377358490566038</v>
      </c>
      <c r="F6" s="10">
        <f t="shared" ca="1" si="2"/>
        <v>4</v>
      </c>
      <c r="G6" s="12">
        <f t="shared" ca="1" si="2"/>
        <v>3.7735849056603779E-2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DKI Calc'!BU34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DKI Calc'!BV34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16</v>
      </c>
      <c r="C9" s="11">
        <f t="shared" si="0"/>
        <v>0.15094339622641509</v>
      </c>
      <c r="D9" s="10">
        <f ca="1">'DPRD DKI Calc'!BW34</f>
        <v>18</v>
      </c>
      <c r="E9" s="11">
        <f t="shared" ca="1" si="1"/>
        <v>0.16981132075471697</v>
      </c>
      <c r="F9" s="10">
        <f t="shared" ca="1" si="2"/>
        <v>2</v>
      </c>
      <c r="G9" s="12">
        <f t="shared" ca="1" si="2"/>
        <v>1.8867924528301883E-2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DKI Calc'!BX34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0</v>
      </c>
      <c r="C11" s="11">
        <f t="shared" si="0"/>
        <v>0</v>
      </c>
      <c r="D11" s="10">
        <f ca="1">'DPRD DKI Calc'!BY34</f>
        <v>0</v>
      </c>
      <c r="E11" s="11">
        <f t="shared" ca="1" si="1"/>
        <v>0</v>
      </c>
      <c r="F11" s="10">
        <f t="shared" ca="1" si="2"/>
        <v>0</v>
      </c>
      <c r="G11" s="12">
        <f t="shared" ca="1" si="2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DKI Calc'!BZ34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9</v>
      </c>
      <c r="C13" s="11">
        <f t="shared" si="0"/>
        <v>8.4905660377358486E-2</v>
      </c>
      <c r="D13" s="10">
        <f ca="1">'DPRD DKI Calc'!CA34</f>
        <v>10</v>
      </c>
      <c r="E13" s="11">
        <f t="shared" ca="1" si="1"/>
        <v>9.4339622641509441E-2</v>
      </c>
      <c r="F13" s="10">
        <f t="shared" ca="1" si="2"/>
        <v>1</v>
      </c>
      <c r="G13" s="12">
        <f t="shared" ca="1" si="2"/>
        <v>9.4339622641509552E-3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'DPRD DKI Calc'!CB34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10</v>
      </c>
      <c r="C15" s="11">
        <f t="shared" si="0"/>
        <v>9.4339622641509441E-2</v>
      </c>
      <c r="D15" s="10">
        <f ca="1">'DPRD DKI Calc'!CC34</f>
        <v>8</v>
      </c>
      <c r="E15" s="11">
        <f t="shared" ca="1" si="1"/>
        <v>7.5471698113207544E-2</v>
      </c>
      <c r="F15" s="10">
        <f t="shared" ca="1" si="2"/>
        <v>-2</v>
      </c>
      <c r="G15" s="12">
        <f t="shared" ca="1" si="2"/>
        <v>-1.8867924528301896E-2</v>
      </c>
    </row>
    <row r="16" spans="1:7" x14ac:dyDescent="0.55000000000000004">
      <c r="A16" s="3" t="s">
        <v>127</v>
      </c>
      <c r="B16" s="10">
        <v>8</v>
      </c>
      <c r="C16" s="11">
        <f t="shared" si="0"/>
        <v>7.5471698113207544E-2</v>
      </c>
      <c r="D16" s="10">
        <f ca="1">'DPRD DKI Calc'!CD34</f>
        <v>8</v>
      </c>
      <c r="E16" s="11">
        <f t="shared" ca="1" si="1"/>
        <v>7.5471698113207544E-2</v>
      </c>
      <c r="F16" s="10">
        <f t="shared" ca="1" si="2"/>
        <v>0</v>
      </c>
      <c r="G16" s="12">
        <f t="shared" ca="1" si="2"/>
        <v>0</v>
      </c>
    </row>
    <row r="17" spans="1:7" x14ac:dyDescent="0.55000000000000004">
      <c r="A17" s="3" t="s">
        <v>128</v>
      </c>
      <c r="B17" s="10">
        <v>0</v>
      </c>
      <c r="C17" s="11">
        <f t="shared" si="0"/>
        <v>0</v>
      </c>
      <c r="D17" s="10">
        <f ca="1">'DPRD DKI Calc'!CE34</f>
        <v>1</v>
      </c>
      <c r="E17" s="11">
        <f t="shared" ca="1" si="1"/>
        <v>9.433962264150943E-3</v>
      </c>
      <c r="F17" s="10">
        <f t="shared" ca="1" si="2"/>
        <v>1</v>
      </c>
      <c r="G17" s="12">
        <f t="shared" ca="1" si="2"/>
        <v>9.433962264150943E-3</v>
      </c>
    </row>
    <row r="18" spans="1:7" x14ac:dyDescent="0.55000000000000004">
      <c r="A18" s="3" t="s">
        <v>129</v>
      </c>
      <c r="B18" s="10">
        <v>1</v>
      </c>
      <c r="C18" s="11">
        <f t="shared" si="0"/>
        <v>9.433962264150943E-3</v>
      </c>
      <c r="D18" s="10">
        <f ca="1">'DPRD DKI Calc'!CF34</f>
        <v>1</v>
      </c>
      <c r="E18" s="11">
        <f t="shared" ca="1" si="1"/>
        <v>9.433962264150943E-3</v>
      </c>
      <c r="F18" s="10">
        <f t="shared" ca="1" si="2"/>
        <v>0</v>
      </c>
      <c r="G18" s="12">
        <f t="shared" ca="1" si="2"/>
        <v>0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DKI Calc'!CG34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106</v>
      </c>
      <c r="D20">
        <f ca="1">SUM(D2:D19)</f>
        <v>106</v>
      </c>
    </row>
    <row r="21" spans="1:7" x14ac:dyDescent="0.55000000000000004">
      <c r="D21">
        <f ca="1">20%*D20</f>
        <v>21.200000000000003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44CA0-129E-4D98-864E-DDA549BB2C37}">
  <sheetPr>
    <tabColor rgb="FF7030A0"/>
  </sheetPr>
  <dimension ref="A1:B14"/>
  <sheetViews>
    <sheetView workbookViewId="0">
      <selection activeCell="B9" sqref="B9"/>
    </sheetView>
  </sheetViews>
  <sheetFormatPr defaultRowHeight="14.4" x14ac:dyDescent="0.55000000000000004"/>
  <cols>
    <col min="2" max="2" width="54.3671875" customWidth="1"/>
  </cols>
  <sheetData>
    <row r="1" spans="1:2" x14ac:dyDescent="0.55000000000000004">
      <c r="A1" t="s">
        <v>154</v>
      </c>
      <c r="B1" s="13">
        <v>45356</v>
      </c>
    </row>
    <row r="2" spans="1:2" x14ac:dyDescent="0.55000000000000004">
      <c r="A2" t="s">
        <v>156</v>
      </c>
      <c r="B2" s="14">
        <v>0.625</v>
      </c>
    </row>
    <row r="3" spans="1:2" x14ac:dyDescent="0.55000000000000004">
      <c r="A3" t="s">
        <v>155</v>
      </c>
      <c r="B3">
        <v>82249</v>
      </c>
    </row>
    <row r="4" spans="1:2" x14ac:dyDescent="0.55000000000000004">
      <c r="A4" t="s">
        <v>157</v>
      </c>
      <c r="B4">
        <v>140457</v>
      </c>
    </row>
    <row r="5" spans="1:2" x14ac:dyDescent="0.55000000000000004">
      <c r="A5" t="s">
        <v>166</v>
      </c>
      <c r="B5" s="26">
        <f>B3/B4</f>
        <v>0.5855813522999922</v>
      </c>
    </row>
    <row r="6" spans="1:2" x14ac:dyDescent="0.55000000000000004">
      <c r="A6" t="s">
        <v>476</v>
      </c>
      <c r="B6" s="27">
        <v>6</v>
      </c>
    </row>
    <row r="7" spans="1:2" x14ac:dyDescent="0.55000000000000004">
      <c r="A7" t="s">
        <v>477</v>
      </c>
      <c r="B7" s="27">
        <v>15</v>
      </c>
    </row>
    <row r="8" spans="1:2" x14ac:dyDescent="0.55000000000000004">
      <c r="A8" t="s">
        <v>478</v>
      </c>
      <c r="B8" s="28">
        <v>45364</v>
      </c>
    </row>
    <row r="9" spans="1:2" x14ac:dyDescent="0.55000000000000004">
      <c r="A9" t="s">
        <v>479</v>
      </c>
      <c r="B9" s="29">
        <v>0.72847222222222219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6 dari 15 dapil dari website KPU per 13-Mar-2024 17:29 WIB</v>
      </c>
    </row>
    <row r="11" spans="1:2" x14ac:dyDescent="0.55000000000000004">
      <c r="A11" t="s">
        <v>159</v>
      </c>
      <c r="B11" t="str">
        <f>"ditambah data TPS " &amp; (B7-B6) &amp; " dapil dari website KPU per " &amp; TEXT(B1,"DD-MMM-YYYY") &amp; " " &amp; TEXT(B2,"HH:MM") &amp; " WIB"</f>
        <v>ditambah data TPS 9 dapil dari website KPU per 05-Mar-2024 15:00 WIB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179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Jawa Barat 2019 vs Simulasi 2024
Data rekapitulasi 6 dari 15 dapil dari website KPU per 13-Mar-2024 17:29 WIB
ditambah data TPS 9 dapil dari website KPU per 05-Mar-2024 15:00 WIB
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26BA-2BF2-4A93-A6CB-D1ABCFF538F9}">
  <sheetPr>
    <tabColor rgb="FF7030A0"/>
  </sheetPr>
  <dimension ref="A1:S19"/>
  <sheetViews>
    <sheetView workbookViewId="0">
      <selection activeCell="A10" sqref="A10"/>
    </sheetView>
  </sheetViews>
  <sheetFormatPr defaultRowHeight="14.4" x14ac:dyDescent="0.55000000000000004"/>
  <cols>
    <col min="1" max="1" width="31.7890625" style="25" bestFit="1" customWidth="1"/>
    <col min="2" max="6" width="8.3671875" style="25" bestFit="1" customWidth="1"/>
    <col min="7" max="7" width="7.3671875" style="25" bestFit="1" customWidth="1"/>
    <col min="8" max="9" width="8.3671875" style="25" bestFit="1" customWidth="1"/>
    <col min="10" max="11" width="7.3671875" style="25" bestFit="1" customWidth="1"/>
    <col min="12" max="13" width="8.3671875" style="25" bestFit="1" customWidth="1"/>
    <col min="14" max="14" width="6.3671875" style="25" bestFit="1" customWidth="1"/>
    <col min="15" max="15" width="8.3671875" style="25" bestFit="1" customWidth="1"/>
    <col min="16" max="16" width="7.3671875" style="25" bestFit="1" customWidth="1"/>
    <col min="17" max="17" width="8.3671875" style="25" bestFit="1" customWidth="1"/>
    <col min="18" max="19" width="7.3671875" style="25" bestFit="1" customWidth="1"/>
    <col min="20" max="16384" width="8.83984375" style="25"/>
  </cols>
  <sheetData>
    <row r="1" spans="1:19" x14ac:dyDescent="0.55000000000000004">
      <c r="A1" s="31" t="s">
        <v>289</v>
      </c>
      <c r="B1" s="36" t="s">
        <v>290</v>
      </c>
      <c r="C1" s="36" t="s">
        <v>291</v>
      </c>
      <c r="D1" s="36" t="s">
        <v>292</v>
      </c>
      <c r="E1" s="36" t="s">
        <v>293</v>
      </c>
      <c r="F1" s="36" t="s">
        <v>294</v>
      </c>
      <c r="G1" s="36" t="s">
        <v>295</v>
      </c>
      <c r="H1" s="36" t="s">
        <v>296</v>
      </c>
      <c r="I1" s="36" t="s">
        <v>297</v>
      </c>
      <c r="J1" s="36" t="s">
        <v>271</v>
      </c>
      <c r="K1" s="36" t="s">
        <v>298</v>
      </c>
      <c r="L1" s="36" t="s">
        <v>299</v>
      </c>
      <c r="M1" s="36" t="s">
        <v>300</v>
      </c>
      <c r="N1" s="36" t="s">
        <v>287</v>
      </c>
      <c r="O1" s="36" t="s">
        <v>301</v>
      </c>
      <c r="P1" s="36" t="s">
        <v>302</v>
      </c>
      <c r="Q1" s="36" t="s">
        <v>303</v>
      </c>
      <c r="R1" s="36" t="s">
        <v>304</v>
      </c>
      <c r="S1" s="36" t="s">
        <v>305</v>
      </c>
    </row>
    <row r="2" spans="1:19" x14ac:dyDescent="0.55000000000000004">
      <c r="A2" s="30" t="s">
        <v>588</v>
      </c>
      <c r="B2" s="36">
        <v>381620</v>
      </c>
      <c r="C2" s="36">
        <v>248571</v>
      </c>
      <c r="D2" s="36">
        <v>145730</v>
      </c>
      <c r="E2" s="36">
        <v>344932</v>
      </c>
      <c r="F2" s="36">
        <v>140288</v>
      </c>
      <c r="G2" s="36">
        <v>16124</v>
      </c>
      <c r="H2" s="36">
        <v>28672</v>
      </c>
      <c r="I2" s="36">
        <v>242817</v>
      </c>
      <c r="J2" s="36">
        <v>2252</v>
      </c>
      <c r="K2" s="36">
        <v>7171</v>
      </c>
      <c r="L2" s="36">
        <v>4241</v>
      </c>
      <c r="M2" s="36">
        <v>179238</v>
      </c>
      <c r="N2" s="36">
        <v>8389</v>
      </c>
      <c r="O2" s="36">
        <v>179145</v>
      </c>
      <c r="P2" s="36">
        <v>56114</v>
      </c>
      <c r="Q2" s="36">
        <v>14547</v>
      </c>
      <c r="R2" s="36">
        <v>55031</v>
      </c>
      <c r="S2" s="36">
        <v>11503</v>
      </c>
    </row>
    <row r="3" spans="1:19" x14ac:dyDescent="0.55000000000000004">
      <c r="A3" s="30" t="s">
        <v>560</v>
      </c>
      <c r="B3" s="36">
        <v>99280</v>
      </c>
      <c r="C3" s="36">
        <v>174013</v>
      </c>
      <c r="D3" s="36">
        <v>125225</v>
      </c>
      <c r="E3" s="36">
        <v>137370</v>
      </c>
      <c r="F3" s="36">
        <v>60397</v>
      </c>
      <c r="G3" s="36">
        <v>12001</v>
      </c>
      <c r="H3" s="36">
        <v>10131</v>
      </c>
      <c r="I3" s="36">
        <v>156249</v>
      </c>
      <c r="J3" s="36">
        <v>2052</v>
      </c>
      <c r="K3" s="36">
        <v>5528</v>
      </c>
      <c r="L3" s="36">
        <v>12385</v>
      </c>
      <c r="M3" s="36">
        <v>74110</v>
      </c>
      <c r="N3" s="36">
        <v>6133</v>
      </c>
      <c r="O3" s="36">
        <v>67623</v>
      </c>
      <c r="P3" s="36">
        <v>19770</v>
      </c>
      <c r="Q3" s="36">
        <v>7978</v>
      </c>
      <c r="R3" s="36">
        <v>27306</v>
      </c>
      <c r="S3" s="36">
        <v>2406</v>
      </c>
    </row>
    <row r="4" spans="1:19" x14ac:dyDescent="0.55000000000000004">
      <c r="A4" s="30" t="s">
        <v>484</v>
      </c>
      <c r="B4" s="36">
        <v>140090</v>
      </c>
      <c r="C4" s="36">
        <v>197614</v>
      </c>
      <c r="D4" s="36">
        <v>141890</v>
      </c>
      <c r="E4" s="36">
        <v>239718</v>
      </c>
      <c r="F4" s="36">
        <v>92434</v>
      </c>
      <c r="G4" s="36">
        <v>9918</v>
      </c>
      <c r="H4" s="36">
        <v>16073</v>
      </c>
      <c r="I4" s="36">
        <v>135907</v>
      </c>
      <c r="J4" s="36">
        <v>3364</v>
      </c>
      <c r="K4" s="36">
        <v>3843</v>
      </c>
      <c r="L4" s="36">
        <v>2786</v>
      </c>
      <c r="M4" s="36">
        <v>83306</v>
      </c>
      <c r="N4" s="36">
        <v>4837</v>
      </c>
      <c r="O4" s="36">
        <v>77294</v>
      </c>
      <c r="P4" s="36">
        <v>13108</v>
      </c>
      <c r="Q4" s="36">
        <v>8214</v>
      </c>
      <c r="R4" s="36">
        <v>32498</v>
      </c>
      <c r="S4" s="36">
        <v>3145</v>
      </c>
    </row>
    <row r="5" spans="1:19" x14ac:dyDescent="0.55000000000000004">
      <c r="A5" s="30" t="s">
        <v>485</v>
      </c>
      <c r="B5" s="36">
        <f>13436+223223</f>
        <v>236659</v>
      </c>
      <c r="C5" s="36">
        <f>26923+217468</f>
        <v>244391</v>
      </c>
      <c r="D5" s="36">
        <f>15176+110297</f>
        <v>125473</v>
      </c>
      <c r="E5" s="36">
        <f>18817+172572</f>
        <v>191389</v>
      </c>
      <c r="F5" s="36">
        <f>10717+63135</f>
        <v>73852</v>
      </c>
      <c r="G5" s="36">
        <f>1229+7192</f>
        <v>8421</v>
      </c>
      <c r="H5" s="36">
        <f>2742+17394</f>
        <v>20136</v>
      </c>
      <c r="I5" s="36">
        <f>38025+189400</f>
        <v>227425</v>
      </c>
      <c r="J5" s="36">
        <f>465+1593</f>
        <v>2058</v>
      </c>
      <c r="K5" s="36">
        <f>1247+4732</f>
        <v>5979</v>
      </c>
      <c r="L5" s="36">
        <f>666+3727</f>
        <v>4393</v>
      </c>
      <c r="M5" s="36">
        <f>22269+88022</f>
        <v>110291</v>
      </c>
      <c r="N5" s="36">
        <f>746+6273</f>
        <v>7019</v>
      </c>
      <c r="O5" s="36">
        <f>13814+95939</f>
        <v>109753</v>
      </c>
      <c r="P5" s="36">
        <f>3139+11719</f>
        <v>14858</v>
      </c>
      <c r="Q5" s="36">
        <f>1830+7645</f>
        <v>9475</v>
      </c>
      <c r="R5" s="36">
        <f>7024+88652</f>
        <v>95676</v>
      </c>
      <c r="S5" s="36">
        <f>1281+4838</f>
        <v>6119</v>
      </c>
    </row>
    <row r="6" spans="1:19" x14ac:dyDescent="0.55000000000000004">
      <c r="A6" s="31" t="s">
        <v>394</v>
      </c>
      <c r="B6" s="36" t="s">
        <v>395</v>
      </c>
      <c r="C6" s="36" t="s">
        <v>396</v>
      </c>
      <c r="D6" s="36" t="s">
        <v>397</v>
      </c>
      <c r="E6" s="36" t="s">
        <v>398</v>
      </c>
      <c r="F6" s="36" t="s">
        <v>399</v>
      </c>
      <c r="G6" s="36" t="s">
        <v>400</v>
      </c>
      <c r="H6" s="36" t="s">
        <v>401</v>
      </c>
      <c r="I6" s="36" t="s">
        <v>402</v>
      </c>
      <c r="J6" s="36" t="s">
        <v>357</v>
      </c>
      <c r="K6" s="36" t="s">
        <v>358</v>
      </c>
      <c r="L6" s="36" t="s">
        <v>403</v>
      </c>
      <c r="M6" s="36" t="s">
        <v>404</v>
      </c>
      <c r="N6" s="36" t="s">
        <v>405</v>
      </c>
      <c r="O6" s="36" t="s">
        <v>406</v>
      </c>
      <c r="P6" s="36" t="s">
        <v>407</v>
      </c>
      <c r="Q6" s="36" t="s">
        <v>408</v>
      </c>
      <c r="R6" s="36" t="s">
        <v>409</v>
      </c>
      <c r="S6" s="36" t="s">
        <v>410</v>
      </c>
    </row>
    <row r="7" spans="1:19" x14ac:dyDescent="0.55000000000000004">
      <c r="A7" s="30" t="s">
        <v>486</v>
      </c>
      <c r="B7" s="36">
        <v>27633</v>
      </c>
      <c r="C7" s="36">
        <v>101096</v>
      </c>
      <c r="D7" s="36">
        <v>59717</v>
      </c>
      <c r="E7" s="36">
        <v>97930</v>
      </c>
      <c r="F7" s="36">
        <v>20377</v>
      </c>
      <c r="G7" s="36">
        <v>5898</v>
      </c>
      <c r="H7" s="36">
        <v>3164</v>
      </c>
      <c r="I7" s="36">
        <v>156633</v>
      </c>
      <c r="J7" s="36">
        <v>802</v>
      </c>
      <c r="K7" s="36">
        <v>3863</v>
      </c>
      <c r="L7" s="36">
        <v>1895</v>
      </c>
      <c r="M7" s="36">
        <v>36147</v>
      </c>
      <c r="N7" s="36">
        <v>2429</v>
      </c>
      <c r="O7" s="36">
        <v>27322</v>
      </c>
      <c r="P7" s="36">
        <v>25120</v>
      </c>
      <c r="Q7" s="36">
        <v>5670</v>
      </c>
      <c r="R7" s="36">
        <v>14973</v>
      </c>
      <c r="S7" s="36">
        <v>4402</v>
      </c>
    </row>
    <row r="8" spans="1:19" x14ac:dyDescent="0.55000000000000004">
      <c r="A8" s="31" t="s">
        <v>306</v>
      </c>
      <c r="B8" s="36" t="s">
        <v>307</v>
      </c>
      <c r="C8" s="36" t="s">
        <v>308</v>
      </c>
      <c r="D8" s="36" t="s">
        <v>309</v>
      </c>
      <c r="E8" s="36" t="s">
        <v>310</v>
      </c>
      <c r="F8" s="36" t="s">
        <v>311</v>
      </c>
      <c r="G8" s="36" t="s">
        <v>312</v>
      </c>
      <c r="H8" s="36" t="s">
        <v>313</v>
      </c>
      <c r="I8" s="36" t="s">
        <v>314</v>
      </c>
      <c r="J8" s="36" t="s">
        <v>315</v>
      </c>
      <c r="K8" s="36" t="s">
        <v>270</v>
      </c>
      <c r="L8" s="36" t="s">
        <v>316</v>
      </c>
      <c r="M8" s="36" t="s">
        <v>317</v>
      </c>
      <c r="N8" s="36" t="s">
        <v>272</v>
      </c>
      <c r="O8" s="36" t="s">
        <v>318</v>
      </c>
      <c r="P8" s="36" t="s">
        <v>319</v>
      </c>
      <c r="Q8" s="36" t="s">
        <v>251</v>
      </c>
      <c r="R8" s="36" t="s">
        <v>320</v>
      </c>
      <c r="S8" s="36" t="s">
        <v>321</v>
      </c>
    </row>
    <row r="9" spans="1:19" x14ac:dyDescent="0.55000000000000004">
      <c r="A9" s="31" t="s">
        <v>255</v>
      </c>
      <c r="B9" s="36" t="s">
        <v>242</v>
      </c>
      <c r="C9" s="36" t="s">
        <v>256</v>
      </c>
      <c r="D9" s="36" t="s">
        <v>243</v>
      </c>
      <c r="E9" s="36" t="s">
        <v>257</v>
      </c>
      <c r="F9" s="36" t="s">
        <v>258</v>
      </c>
      <c r="G9" s="36" t="s">
        <v>259</v>
      </c>
      <c r="H9" s="36" t="s">
        <v>244</v>
      </c>
      <c r="I9" s="36" t="s">
        <v>260</v>
      </c>
      <c r="J9" s="36" t="s">
        <v>245</v>
      </c>
      <c r="K9" s="36" t="s">
        <v>246</v>
      </c>
      <c r="L9" s="36" t="s">
        <v>247</v>
      </c>
      <c r="M9" s="36" t="s">
        <v>248</v>
      </c>
      <c r="N9" s="36" t="s">
        <v>239</v>
      </c>
      <c r="O9" s="36" t="s">
        <v>240</v>
      </c>
      <c r="P9" s="36" t="s">
        <v>261</v>
      </c>
      <c r="Q9" s="36" t="s">
        <v>249</v>
      </c>
      <c r="R9" s="36" t="s">
        <v>237</v>
      </c>
      <c r="S9" s="36" t="s">
        <v>250</v>
      </c>
    </row>
    <row r="10" spans="1:19" x14ac:dyDescent="0.55000000000000004">
      <c r="A10" s="30" t="s">
        <v>589</v>
      </c>
      <c r="B10" s="36">
        <f>53457+44355</f>
        <v>97812</v>
      </c>
      <c r="C10" s="36">
        <f>163897+105280</f>
        <v>269177</v>
      </c>
      <c r="D10" s="36">
        <f>97187+29842</f>
        <v>127029</v>
      </c>
      <c r="E10" s="36">
        <f>295198+132076</f>
        <v>427274</v>
      </c>
      <c r="F10" s="36">
        <f>69817+59249</f>
        <v>129066</v>
      </c>
      <c r="G10" s="36">
        <f>65643+15266</f>
        <v>80909</v>
      </c>
      <c r="H10" s="36">
        <f>116297+3498</f>
        <v>119795</v>
      </c>
      <c r="I10" s="36">
        <f>120711+53918</f>
        <v>174629</v>
      </c>
      <c r="J10" s="36">
        <f>66961+612</f>
        <v>67573</v>
      </c>
      <c r="K10" s="36">
        <f>14493+4886</f>
        <v>19379</v>
      </c>
      <c r="L10" s="36">
        <f>118588+967</f>
        <v>119555</v>
      </c>
      <c r="M10" s="36">
        <f>26379+26205</f>
        <v>52584</v>
      </c>
      <c r="N10" s="36">
        <f>4445+781</f>
        <v>5226</v>
      </c>
      <c r="O10" s="36">
        <f>68179+29239</f>
        <v>97418</v>
      </c>
      <c r="P10" s="36">
        <f>7997+5299</f>
        <v>13296</v>
      </c>
      <c r="Q10" s="36">
        <f>134057+1692</f>
        <v>135749</v>
      </c>
      <c r="R10" s="36">
        <f>943+11967</f>
        <v>12910</v>
      </c>
      <c r="S10" s="36">
        <f>2508+2484</f>
        <v>4992</v>
      </c>
    </row>
    <row r="11" spans="1:19" x14ac:dyDescent="0.55000000000000004">
      <c r="A11" s="31" t="s">
        <v>411</v>
      </c>
      <c r="B11" s="36" t="s">
        <v>322</v>
      </c>
      <c r="C11" s="36" t="s">
        <v>323</v>
      </c>
      <c r="D11" s="36" t="s">
        <v>324</v>
      </c>
      <c r="E11" s="36" t="s">
        <v>325</v>
      </c>
      <c r="F11" s="36" t="s">
        <v>326</v>
      </c>
      <c r="G11" s="36" t="s">
        <v>327</v>
      </c>
      <c r="H11" s="36" t="s">
        <v>328</v>
      </c>
      <c r="I11" s="36" t="s">
        <v>329</v>
      </c>
      <c r="J11" s="36" t="s">
        <v>330</v>
      </c>
      <c r="K11" s="36" t="s">
        <v>331</v>
      </c>
      <c r="L11" s="36" t="s">
        <v>332</v>
      </c>
      <c r="M11" s="36" t="s">
        <v>333</v>
      </c>
      <c r="N11" s="36" t="s">
        <v>334</v>
      </c>
      <c r="O11" s="36" t="s">
        <v>335</v>
      </c>
      <c r="P11" s="36" t="s">
        <v>336</v>
      </c>
      <c r="Q11" s="36" t="s">
        <v>337</v>
      </c>
      <c r="R11" s="36" t="s">
        <v>338</v>
      </c>
      <c r="S11" s="36" t="s">
        <v>339</v>
      </c>
    </row>
    <row r="12" spans="1:19" x14ac:dyDescent="0.55000000000000004">
      <c r="A12" s="31" t="s">
        <v>359</v>
      </c>
      <c r="B12" s="36" t="s">
        <v>360</v>
      </c>
      <c r="C12" s="36" t="s">
        <v>361</v>
      </c>
      <c r="D12" s="36" t="s">
        <v>362</v>
      </c>
      <c r="E12" s="36" t="s">
        <v>363</v>
      </c>
      <c r="F12" s="36" t="s">
        <v>364</v>
      </c>
      <c r="G12" s="36" t="s">
        <v>365</v>
      </c>
      <c r="H12" s="36" t="s">
        <v>366</v>
      </c>
      <c r="I12" s="36" t="s">
        <v>367</v>
      </c>
      <c r="J12" s="36" t="s">
        <v>286</v>
      </c>
      <c r="K12" s="36" t="s">
        <v>368</v>
      </c>
      <c r="L12" s="36" t="s">
        <v>285</v>
      </c>
      <c r="M12" s="36" t="s">
        <v>369</v>
      </c>
      <c r="N12" s="36" t="s">
        <v>370</v>
      </c>
      <c r="O12" s="36" t="s">
        <v>371</v>
      </c>
      <c r="P12" s="36" t="s">
        <v>340</v>
      </c>
      <c r="Q12" s="36" t="s">
        <v>372</v>
      </c>
      <c r="R12" s="36" t="s">
        <v>373</v>
      </c>
      <c r="S12" s="36" t="s">
        <v>374</v>
      </c>
    </row>
    <row r="13" spans="1:19" x14ac:dyDescent="0.55000000000000004">
      <c r="A13" s="31" t="s">
        <v>273</v>
      </c>
      <c r="B13" s="36" t="s">
        <v>274</v>
      </c>
      <c r="C13" s="36" t="s">
        <v>275</v>
      </c>
      <c r="D13" s="36" t="s">
        <v>276</v>
      </c>
      <c r="E13" s="36" t="s">
        <v>277</v>
      </c>
      <c r="F13" s="36" t="s">
        <v>278</v>
      </c>
      <c r="G13" s="36" t="s">
        <v>254</v>
      </c>
      <c r="H13" s="36" t="s">
        <v>279</v>
      </c>
      <c r="I13" s="36" t="s">
        <v>280</v>
      </c>
      <c r="J13" s="36" t="s">
        <v>262</v>
      </c>
      <c r="K13" s="36" t="s">
        <v>281</v>
      </c>
      <c r="L13" s="36" t="s">
        <v>282</v>
      </c>
      <c r="M13" s="36" t="s">
        <v>283</v>
      </c>
      <c r="N13" s="36" t="s">
        <v>263</v>
      </c>
      <c r="O13" s="36" t="s">
        <v>264</v>
      </c>
      <c r="P13" s="36" t="s">
        <v>265</v>
      </c>
      <c r="Q13" s="36" t="s">
        <v>266</v>
      </c>
      <c r="R13" s="36" t="s">
        <v>284</v>
      </c>
      <c r="S13" s="36" t="s">
        <v>267</v>
      </c>
    </row>
    <row r="14" spans="1:19" x14ac:dyDescent="0.55000000000000004">
      <c r="A14" s="31" t="s">
        <v>341</v>
      </c>
      <c r="B14" s="36" t="s">
        <v>342</v>
      </c>
      <c r="C14" s="36" t="s">
        <v>343</v>
      </c>
      <c r="D14" s="36" t="s">
        <v>344</v>
      </c>
      <c r="E14" s="36" t="s">
        <v>345</v>
      </c>
      <c r="F14" s="36" t="s">
        <v>346</v>
      </c>
      <c r="G14" s="36" t="s">
        <v>268</v>
      </c>
      <c r="H14" s="36" t="s">
        <v>347</v>
      </c>
      <c r="I14" s="36" t="s">
        <v>348</v>
      </c>
      <c r="J14" s="36" t="s">
        <v>349</v>
      </c>
      <c r="K14" s="36" t="s">
        <v>350</v>
      </c>
      <c r="L14" s="36" t="s">
        <v>252</v>
      </c>
      <c r="M14" s="36" t="s">
        <v>351</v>
      </c>
      <c r="N14" s="36" t="s">
        <v>352</v>
      </c>
      <c r="O14" s="36" t="s">
        <v>353</v>
      </c>
      <c r="P14" s="36" t="s">
        <v>354</v>
      </c>
      <c r="Q14" s="36" t="s">
        <v>355</v>
      </c>
      <c r="R14" s="36" t="s">
        <v>269</v>
      </c>
      <c r="S14" s="36" t="s">
        <v>356</v>
      </c>
    </row>
    <row r="15" spans="1:19" x14ac:dyDescent="0.55000000000000004">
      <c r="A15" s="31" t="s">
        <v>375</v>
      </c>
      <c r="B15" s="36" t="s">
        <v>376</v>
      </c>
      <c r="C15" s="36" t="s">
        <v>377</v>
      </c>
      <c r="D15" s="36" t="s">
        <v>378</v>
      </c>
      <c r="E15" s="36" t="s">
        <v>379</v>
      </c>
      <c r="F15" s="36" t="s">
        <v>380</v>
      </c>
      <c r="G15" s="36" t="s">
        <v>381</v>
      </c>
      <c r="H15" s="36" t="s">
        <v>382</v>
      </c>
      <c r="I15" s="36" t="s">
        <v>383</v>
      </c>
      <c r="J15" s="36" t="s">
        <v>384</v>
      </c>
      <c r="K15" s="36" t="s">
        <v>385</v>
      </c>
      <c r="L15" s="36" t="s">
        <v>386</v>
      </c>
      <c r="M15" s="36" t="s">
        <v>387</v>
      </c>
      <c r="N15" s="36" t="s">
        <v>388</v>
      </c>
      <c r="O15" s="36" t="s">
        <v>389</v>
      </c>
      <c r="P15" s="36" t="s">
        <v>390</v>
      </c>
      <c r="Q15" s="36" t="s">
        <v>391</v>
      </c>
      <c r="R15" s="36" t="s">
        <v>392</v>
      </c>
      <c r="S15" s="36" t="s">
        <v>393</v>
      </c>
    </row>
    <row r="17" spans="1:1" x14ac:dyDescent="0.55000000000000004">
      <c r="A17" s="31" t="s">
        <v>483</v>
      </c>
    </row>
    <row r="18" spans="1:1" x14ac:dyDescent="0.55000000000000004">
      <c r="A18" s="30" t="s">
        <v>489</v>
      </c>
    </row>
    <row r="19" spans="1:1" x14ac:dyDescent="0.55000000000000004">
      <c r="A19" s="32" t="s">
        <v>490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4CA3-FB05-4713-9A3F-159BA8180188}">
  <sheetPr>
    <tabColor rgb="FF7030A0"/>
  </sheetPr>
  <dimension ref="A1:CR48"/>
  <sheetViews>
    <sheetView topLeftCell="BO22" workbookViewId="0">
      <selection activeCell="D15" sqref="D15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8.3671875" style="17" bestFit="1" customWidth="1"/>
    <col min="5" max="5" width="8.578125" style="17" bestFit="1" customWidth="1"/>
    <col min="6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6" width="7.3671875" style="17" bestFit="1" customWidth="1"/>
    <col min="17" max="17" width="9.5234375" style="17" bestFit="1" customWidth="1"/>
    <col min="18" max="18" width="7.3671875" style="17" bestFit="1" customWidth="1"/>
    <col min="19" max="19" width="7.83984375" style="17" bestFit="1" customWidth="1"/>
    <col min="20" max="20" width="7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30</v>
      </c>
      <c r="B3" s="3" t="s">
        <v>180</v>
      </c>
      <c r="C3" s="3">
        <v>8</v>
      </c>
      <c r="D3" s="15">
        <f>VALUE(SUBSTITUTE('DPRD Jabar KPU Raw'!B1,".",","))</f>
        <v>40180</v>
      </c>
      <c r="E3" s="15">
        <f>VALUE(SUBSTITUTE('DPRD Jabar KPU Raw'!C1,".",","))</f>
        <v>77252</v>
      </c>
      <c r="F3" s="15">
        <f>VALUE(SUBSTITUTE('DPRD Jabar KPU Raw'!D1,".",","))</f>
        <v>54657</v>
      </c>
      <c r="G3" s="15">
        <f>VALUE(SUBSTITUTE('DPRD Jabar KPU Raw'!E1,".",","))</f>
        <v>73966</v>
      </c>
      <c r="H3" s="15">
        <f>VALUE(SUBSTITUTE('DPRD Jabar KPU Raw'!F1,".",","))</f>
        <v>41925</v>
      </c>
      <c r="I3" s="15">
        <f>VALUE(SUBSTITUTE('DPRD Jabar KPU Raw'!G1,".",","))</f>
        <v>6861</v>
      </c>
      <c r="J3" s="15">
        <f>VALUE(SUBSTITUTE('DPRD Jabar KPU Raw'!H1,".",","))</f>
        <v>6268</v>
      </c>
      <c r="K3" s="15">
        <f>VALUE(SUBSTITUTE('DPRD Jabar KPU Raw'!I1,".",","))</f>
        <v>137484</v>
      </c>
      <c r="L3" s="15">
        <f>VALUE(SUBSTITUTE('DPRD Jabar KPU Raw'!J1,".",","))</f>
        <v>659</v>
      </c>
      <c r="M3" s="15">
        <f>VALUE(SUBSTITUTE('DPRD Jabar KPU Raw'!K1,".",","))</f>
        <v>4354</v>
      </c>
      <c r="N3" s="15">
        <f>VALUE(SUBSTITUTE('DPRD Jabar KPU Raw'!L1,".",","))</f>
        <v>1621</v>
      </c>
      <c r="O3" s="15">
        <f>VALUE(SUBSTITUTE('DPRD Jabar KPU Raw'!M1,".",","))</f>
        <v>28300</v>
      </c>
      <c r="P3" s="15">
        <f>VALUE(SUBSTITUTE('DPRD Jabar KPU Raw'!N1,".",","))</f>
        <v>2272</v>
      </c>
      <c r="Q3" s="15">
        <f>VALUE(SUBSTITUTE('DPRD Jabar KPU Raw'!O1,".",","))</f>
        <v>40343</v>
      </c>
      <c r="R3" s="15">
        <f>VALUE(SUBSTITUTE('DPRD Jabar KPU Raw'!P1,".",","))</f>
        <v>31058</v>
      </c>
      <c r="S3" s="15">
        <f>VALUE(SUBSTITUTE('DPRD Jabar KPU Raw'!Q1,".",","))</f>
        <v>8281</v>
      </c>
      <c r="T3" s="15">
        <f>VALUE(SUBSTITUTE('DPRD Jabar KPU Raw'!R1,".",","))</f>
        <v>11034</v>
      </c>
      <c r="U3" s="15">
        <f>VALUE(SUBSTITUTE('DPRD Jabar KPU Raw'!S1,".",","))</f>
        <v>3541</v>
      </c>
      <c r="V3" s="5">
        <v>1</v>
      </c>
      <c r="W3" s="5">
        <v>3</v>
      </c>
      <c r="X3" s="5">
        <v>4</v>
      </c>
      <c r="Y3" s="5">
        <f t="shared" ref="Y3:Y47" si="0">COLUMN()+1</f>
        <v>26</v>
      </c>
      <c r="Z3" s="18" cm="1">
        <f t="array" aca="1" ref="Z3" ca="1">INDIRECT(ADDRESS($W3,COLUMN()-$Y3+$X3))/$V3</f>
        <v>40180</v>
      </c>
      <c r="AA3" s="18" cm="1">
        <f t="array" aca="1" ref="AA3" ca="1">INDIRECT(ADDRESS($W3,COLUMN()-$Y3+$X3))/$V3</f>
        <v>77252</v>
      </c>
      <c r="AB3" s="18" cm="1">
        <f t="array" aca="1" ref="AB3" ca="1">INDIRECT(ADDRESS($W3,COLUMN()-$Y3+$X3))/$V3</f>
        <v>54657</v>
      </c>
      <c r="AC3" s="18" cm="1">
        <f t="array" aca="1" ref="AC3" ca="1">INDIRECT(ADDRESS($W3,COLUMN()-$Y3+$X3))/$V3</f>
        <v>73966</v>
      </c>
      <c r="AD3" s="18" cm="1">
        <f t="array" aca="1" ref="AD3" ca="1">INDIRECT(ADDRESS($W3,COLUMN()-$Y3+$X3))/$V3</f>
        <v>41925</v>
      </c>
      <c r="AE3" s="18" cm="1">
        <f t="array" aca="1" ref="AE3" ca="1">INDIRECT(ADDRESS($W3,COLUMN()-$Y3+$X3))/$V3</f>
        <v>6861</v>
      </c>
      <c r="AF3" s="18" cm="1">
        <f t="array" aca="1" ref="AF3" ca="1">INDIRECT(ADDRESS($W3,COLUMN()-$Y3+$X3))/$V3</f>
        <v>6268</v>
      </c>
      <c r="AG3" s="18" cm="1">
        <f t="array" aca="1" ref="AG3" ca="1">INDIRECT(ADDRESS($W3,COLUMN()-$Y3+$X3))/$V3</f>
        <v>137484</v>
      </c>
      <c r="AH3" s="18" cm="1">
        <f t="array" aca="1" ref="AH3" ca="1">INDIRECT(ADDRESS($W3,COLUMN()-$Y3+$X3))/$V3</f>
        <v>659</v>
      </c>
      <c r="AI3" s="18" cm="1">
        <f t="array" aca="1" ref="AI3" ca="1">INDIRECT(ADDRESS($W3,COLUMN()-$Y3+$X3))/$V3</f>
        <v>4354</v>
      </c>
      <c r="AJ3" s="18" cm="1">
        <f t="array" aca="1" ref="AJ3" ca="1">INDIRECT(ADDRESS($W3,COLUMN()-$Y3+$X3))/$V3</f>
        <v>1621</v>
      </c>
      <c r="AK3" s="18" cm="1">
        <f t="array" aca="1" ref="AK3" ca="1">INDIRECT(ADDRESS($W3,COLUMN()-$Y3+$X3))/$V3</f>
        <v>28300</v>
      </c>
      <c r="AL3" s="18" cm="1">
        <f t="array" aca="1" ref="AL3" ca="1">INDIRECT(ADDRESS($W3,COLUMN()-$Y3+$X3))/$V3</f>
        <v>2272</v>
      </c>
      <c r="AM3" s="18" cm="1">
        <f t="array" aca="1" ref="AM3" ca="1">INDIRECT(ADDRESS($W3,COLUMN()-$Y3+$X3))/$V3</f>
        <v>40343</v>
      </c>
      <c r="AN3" s="18" cm="1">
        <f t="array" aca="1" ref="AN3" ca="1">INDIRECT(ADDRESS($W3,COLUMN()-$Y3+$X3))/$V3</f>
        <v>31058</v>
      </c>
      <c r="AO3" s="18" cm="1">
        <f t="array" aca="1" ref="AO3" ca="1">INDIRECT(ADDRESS($W3,COLUMN()-$Y3+$X3))/$V3</f>
        <v>8281</v>
      </c>
      <c r="AP3" s="18" cm="1">
        <f t="array" aca="1" ref="AP3" ca="1">INDIRECT(ADDRESS($W3,COLUMN()-$Y3+$X3))/$V3</f>
        <v>11034</v>
      </c>
      <c r="AQ3" s="18" cm="1">
        <f t="array" aca="1" ref="AQ3" ca="1">INDIRECT(ADDRESS($W3,COLUMN()-$Y3+$X3))/$V3</f>
        <v>3541</v>
      </c>
      <c r="AR3" s="9">
        <f t="shared" ref="AR3:AR32" si="1">W3</f>
        <v>3</v>
      </c>
      <c r="AS3" s="9">
        <f t="shared" ref="AS3:AS32" si="2">AR3+2</f>
        <v>5</v>
      </c>
      <c r="AT3" s="9">
        <f t="shared" ref="AT3:AT32" si="3">COLUMN(Z3)</f>
        <v>26</v>
      </c>
      <c r="AU3" s="3">
        <f t="shared" ref="AU3:AU32" si="4">COLUMN(AQ3)</f>
        <v>43</v>
      </c>
      <c r="AV3" s="20">
        <f t="shared" ref="AV3:BK18" ca="1" si="5">_xlfn.RANK.EQ(Z3,OFFSET($A$1,$AR3-1,$AT3-1,$AS3-$AR3+1,$AU3-$AT3+1),0)</f>
        <v>8</v>
      </c>
      <c r="AW3" s="20">
        <f t="shared" ca="1" si="5"/>
        <v>2</v>
      </c>
      <c r="AX3" s="20">
        <f t="shared" ca="1" si="5"/>
        <v>4</v>
      </c>
      <c r="AY3" s="20">
        <f t="shared" ca="1" si="5"/>
        <v>3</v>
      </c>
      <c r="AZ3" s="20">
        <f t="shared" ca="1" si="5"/>
        <v>6</v>
      </c>
      <c r="BA3" s="20">
        <f t="shared" ca="1" si="5"/>
        <v>28</v>
      </c>
      <c r="BB3" s="20">
        <f t="shared" ca="1" si="5"/>
        <v>29</v>
      </c>
      <c r="BC3" s="20">
        <f t="shared" ca="1" si="5"/>
        <v>1</v>
      </c>
      <c r="BD3" s="20">
        <f t="shared" ca="1" si="5"/>
        <v>49</v>
      </c>
      <c r="BE3" s="20">
        <f t="shared" ca="1" si="5"/>
        <v>32</v>
      </c>
      <c r="BF3" s="20">
        <f t="shared" ca="1" si="5"/>
        <v>41</v>
      </c>
      <c r="BG3" s="20">
        <f t="shared" ca="1" si="5"/>
        <v>10</v>
      </c>
      <c r="BH3" s="20">
        <f t="shared" ca="1" si="5"/>
        <v>37</v>
      </c>
      <c r="BI3" s="20">
        <f t="shared" ca="1" si="5"/>
        <v>7</v>
      </c>
      <c r="BJ3" s="20">
        <f t="shared" ca="1" si="5"/>
        <v>9</v>
      </c>
      <c r="BK3" s="20">
        <f t="shared" ca="1" si="5"/>
        <v>25</v>
      </c>
      <c r="BL3" s="20">
        <f t="shared" ref="BL3:BM17" ca="1" si="6">_xlfn.RANK.EQ(AP3,OFFSET($A$1,$AR3-1,$AT3-1,$AS3-$AR3+1,$AU3-$AT3+1),0)</f>
        <v>20</v>
      </c>
      <c r="BM3" s="20">
        <f t="shared" ca="1" si="6"/>
        <v>34</v>
      </c>
      <c r="BN3" s="9">
        <f t="shared" ref="BN3:BN32" si="7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0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0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8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19640.571428571428</v>
      </c>
      <c r="CQ3" s="4">
        <f ca="1">LARGE(OFFSET($A$1,$AR3-1,$AT3-1,$AS3-$AR3+1,$AU3-$AT3+1),C3)</f>
        <v>40180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13393.333333333334</v>
      </c>
      <c r="AA4" s="18" cm="1">
        <f t="array" aca="1" ref="AA4" ca="1">INDIRECT(ADDRESS($W4,COLUMN()-$Y4+$X4))/$V4</f>
        <v>25750.666666666668</v>
      </c>
      <c r="AB4" s="18" cm="1">
        <f t="array" aca="1" ref="AB4" ca="1">INDIRECT(ADDRESS($W4,COLUMN()-$Y4+$X4))/$V4</f>
        <v>18219</v>
      </c>
      <c r="AC4" s="18" cm="1">
        <f t="array" aca="1" ref="AC4" ca="1">INDIRECT(ADDRESS($W4,COLUMN()-$Y4+$X4))/$V4</f>
        <v>24655.333333333332</v>
      </c>
      <c r="AD4" s="18" cm="1">
        <f t="array" aca="1" ref="AD4" ca="1">INDIRECT(ADDRESS($W4,COLUMN()-$Y4+$X4))/$V4</f>
        <v>13975</v>
      </c>
      <c r="AE4" s="18" cm="1">
        <f t="array" aca="1" ref="AE4" ca="1">INDIRECT(ADDRESS($W4,COLUMN()-$Y4+$X4))/$V4</f>
        <v>2287</v>
      </c>
      <c r="AF4" s="18" cm="1">
        <f t="array" aca="1" ref="AF4" ca="1">INDIRECT(ADDRESS($W4,COLUMN()-$Y4+$X4))/$V4</f>
        <v>2089.3333333333335</v>
      </c>
      <c r="AG4" s="18" cm="1">
        <f t="array" aca="1" ref="AG4" ca="1">INDIRECT(ADDRESS($W4,COLUMN()-$Y4+$X4))/$V4</f>
        <v>45828</v>
      </c>
      <c r="AH4" s="18" cm="1">
        <f t="array" aca="1" ref="AH4" ca="1">INDIRECT(ADDRESS($W4,COLUMN()-$Y4+$X4))/$V4</f>
        <v>219.66666666666666</v>
      </c>
      <c r="AI4" s="18" cm="1">
        <f t="array" aca="1" ref="AI4" ca="1">INDIRECT(ADDRESS($W4,COLUMN()-$Y4+$X4))/$V4</f>
        <v>1451.3333333333333</v>
      </c>
      <c r="AJ4" s="18" cm="1">
        <f t="array" aca="1" ref="AJ4" ca="1">INDIRECT(ADDRESS($W4,COLUMN()-$Y4+$X4))/$V4</f>
        <v>540.33333333333337</v>
      </c>
      <c r="AK4" s="18" cm="1">
        <f t="array" aca="1" ref="AK4" ca="1">INDIRECT(ADDRESS($W4,COLUMN()-$Y4+$X4))/$V4</f>
        <v>9433.3333333333339</v>
      </c>
      <c r="AL4" s="18" cm="1">
        <f t="array" aca="1" ref="AL4" ca="1">INDIRECT(ADDRESS($W4,COLUMN()-$Y4+$X4))/$V4</f>
        <v>757.33333333333337</v>
      </c>
      <c r="AM4" s="18" cm="1">
        <f t="array" aca="1" ref="AM4" ca="1">INDIRECT(ADDRESS($W4,COLUMN()-$Y4+$X4))/$V4</f>
        <v>13447.666666666666</v>
      </c>
      <c r="AN4" s="18" cm="1">
        <f t="array" aca="1" ref="AN4" ca="1">INDIRECT(ADDRESS($W4,COLUMN()-$Y4+$X4))/$V4</f>
        <v>10352.666666666666</v>
      </c>
      <c r="AO4" s="18" cm="1">
        <f t="array" aca="1" ref="AO4" ca="1">INDIRECT(ADDRESS($W4,COLUMN()-$Y4+$X4))/$V4</f>
        <v>2760.3333333333335</v>
      </c>
      <c r="AP4" s="18" cm="1">
        <f t="array" aca="1" ref="AP4" ca="1">INDIRECT(ADDRESS($W4,COLUMN()-$Y4+$X4))/$V4</f>
        <v>3678</v>
      </c>
      <c r="AQ4" s="18" cm="1">
        <f t="array" aca="1" ref="AQ4" ca="1">INDIRECT(ADDRESS($W4,COLUMN()-$Y4+$X4))/$V4</f>
        <v>1180.3333333333333</v>
      </c>
      <c r="AR4" s="9">
        <f t="shared" si="1"/>
        <v>3</v>
      </c>
      <c r="AS4" s="9">
        <f t="shared" si="2"/>
        <v>5</v>
      </c>
      <c r="AT4" s="9">
        <f t="shared" si="3"/>
        <v>26</v>
      </c>
      <c r="AU4" s="3">
        <f t="shared" si="4"/>
        <v>43</v>
      </c>
      <c r="AV4" s="20">
        <f t="shared" ca="1" si="5"/>
        <v>19</v>
      </c>
      <c r="AW4" s="20">
        <f t="shared" ca="1" si="5"/>
        <v>12</v>
      </c>
      <c r="AX4" s="20">
        <f t="shared" ca="1" si="5"/>
        <v>14</v>
      </c>
      <c r="AY4" s="20">
        <f t="shared" ca="1" si="5"/>
        <v>13</v>
      </c>
      <c r="AZ4" s="20">
        <f t="shared" ca="1" si="5"/>
        <v>17</v>
      </c>
      <c r="BA4" s="20">
        <f t="shared" ca="1" si="5"/>
        <v>36</v>
      </c>
      <c r="BB4" s="20">
        <f t="shared" ca="1" si="5"/>
        <v>39</v>
      </c>
      <c r="BC4" s="20">
        <f t="shared" ca="1" si="5"/>
        <v>5</v>
      </c>
      <c r="BD4" s="20">
        <f t="shared" ca="1" si="5"/>
        <v>53</v>
      </c>
      <c r="BE4" s="20">
        <f t="shared" ca="1" si="5"/>
        <v>42</v>
      </c>
      <c r="BF4" s="20">
        <f t="shared" ca="1" si="5"/>
        <v>50</v>
      </c>
      <c r="BG4" s="20">
        <f t="shared" ca="1" si="5"/>
        <v>23</v>
      </c>
      <c r="BH4" s="20">
        <f t="shared" ca="1" si="5"/>
        <v>47</v>
      </c>
      <c r="BI4" s="20">
        <f t="shared" ca="1" si="5"/>
        <v>18</v>
      </c>
      <c r="BJ4" s="20">
        <f t="shared" ca="1" si="5"/>
        <v>22</v>
      </c>
      <c r="BK4" s="20">
        <f t="shared" ca="1" si="5"/>
        <v>35</v>
      </c>
      <c r="BL4" s="20">
        <f t="shared" ca="1" si="6"/>
        <v>33</v>
      </c>
      <c r="BM4" s="20">
        <f t="shared" ca="1" si="6"/>
        <v>45</v>
      </c>
      <c r="BN4" s="9">
        <f t="shared" si="7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0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1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8036</v>
      </c>
      <c r="AA5" s="18" cm="1">
        <f t="array" aca="1" ref="AA5" ca="1">INDIRECT(ADDRESS($W5,COLUMN()-$Y5+$X5))/$V5</f>
        <v>15450.4</v>
      </c>
      <c r="AB5" s="18" cm="1">
        <f t="array" aca="1" ref="AB5" ca="1">INDIRECT(ADDRESS($W5,COLUMN()-$Y5+$X5))/$V5</f>
        <v>10931.4</v>
      </c>
      <c r="AC5" s="18" cm="1">
        <f t="array" aca="1" ref="AC5" ca="1">INDIRECT(ADDRESS($W5,COLUMN()-$Y5+$X5))/$V5</f>
        <v>14793.2</v>
      </c>
      <c r="AD5" s="18" cm="1">
        <f t="array" aca="1" ref="AD5" ca="1">INDIRECT(ADDRESS($W5,COLUMN()-$Y5+$X5))/$V5</f>
        <v>8385</v>
      </c>
      <c r="AE5" s="18" cm="1">
        <f t="array" aca="1" ref="AE5" ca="1">INDIRECT(ADDRESS($W5,COLUMN()-$Y5+$X5))/$V5</f>
        <v>1372.2</v>
      </c>
      <c r="AF5" s="18" cm="1">
        <f t="array" aca="1" ref="AF5" ca="1">INDIRECT(ADDRESS($W5,COLUMN()-$Y5+$X5))/$V5</f>
        <v>1253.5999999999999</v>
      </c>
      <c r="AG5" s="18" cm="1">
        <f t="array" aca="1" ref="AG5" ca="1">INDIRECT(ADDRESS($W5,COLUMN()-$Y5+$X5))/$V5</f>
        <v>27496.799999999999</v>
      </c>
      <c r="AH5" s="18" cm="1">
        <f t="array" aca="1" ref="AH5" ca="1">INDIRECT(ADDRESS($W5,COLUMN()-$Y5+$X5))/$V5</f>
        <v>131.80000000000001</v>
      </c>
      <c r="AI5" s="18" cm="1">
        <f t="array" aca="1" ref="AI5" ca="1">INDIRECT(ADDRESS($W5,COLUMN()-$Y5+$X5))/$V5</f>
        <v>870.8</v>
      </c>
      <c r="AJ5" s="18" cm="1">
        <f t="array" aca="1" ref="AJ5" ca="1">INDIRECT(ADDRESS($W5,COLUMN()-$Y5+$X5))/$V5</f>
        <v>324.2</v>
      </c>
      <c r="AK5" s="18" cm="1">
        <f t="array" aca="1" ref="AK5" ca="1">INDIRECT(ADDRESS($W5,COLUMN()-$Y5+$X5))/$V5</f>
        <v>5660</v>
      </c>
      <c r="AL5" s="18" cm="1">
        <f t="array" aca="1" ref="AL5" ca="1">INDIRECT(ADDRESS($W5,COLUMN()-$Y5+$X5))/$V5</f>
        <v>454.4</v>
      </c>
      <c r="AM5" s="18" cm="1">
        <f t="array" aca="1" ref="AM5" ca="1">INDIRECT(ADDRESS($W5,COLUMN()-$Y5+$X5))/$V5</f>
        <v>8068.6</v>
      </c>
      <c r="AN5" s="18" cm="1">
        <f t="array" aca="1" ref="AN5" ca="1">INDIRECT(ADDRESS($W5,COLUMN()-$Y5+$X5))/$V5</f>
        <v>6211.6</v>
      </c>
      <c r="AO5" s="18" cm="1">
        <f t="array" aca="1" ref="AO5" ca="1">INDIRECT(ADDRESS($W5,COLUMN()-$Y5+$X5))/$V5</f>
        <v>1656.2</v>
      </c>
      <c r="AP5" s="18" cm="1">
        <f t="array" aca="1" ref="AP5" ca="1">INDIRECT(ADDRESS($W5,COLUMN()-$Y5+$X5))/$V5</f>
        <v>2206.8000000000002</v>
      </c>
      <c r="AQ5" s="18" cm="1">
        <f t="array" aca="1" ref="AQ5" ca="1">INDIRECT(ADDRESS($W5,COLUMN()-$Y5+$X5))/$V5</f>
        <v>708.2</v>
      </c>
      <c r="AR5" s="9">
        <f t="shared" si="1"/>
        <v>3</v>
      </c>
      <c r="AS5" s="9">
        <f t="shared" si="2"/>
        <v>5</v>
      </c>
      <c r="AT5" s="9">
        <f t="shared" si="3"/>
        <v>26</v>
      </c>
      <c r="AU5" s="3">
        <f t="shared" si="4"/>
        <v>43</v>
      </c>
      <c r="AV5" s="20">
        <f t="shared" ca="1" si="5"/>
        <v>27</v>
      </c>
      <c r="AW5" s="20">
        <f t="shared" ca="1" si="5"/>
        <v>15</v>
      </c>
      <c r="AX5" s="20">
        <f t="shared" ca="1" si="5"/>
        <v>21</v>
      </c>
      <c r="AY5" s="20">
        <f t="shared" ca="1" si="5"/>
        <v>16</v>
      </c>
      <c r="AZ5" s="20">
        <f t="shared" ca="1" si="5"/>
        <v>24</v>
      </c>
      <c r="BA5" s="20">
        <f t="shared" ca="1" si="5"/>
        <v>43</v>
      </c>
      <c r="BB5" s="20">
        <f t="shared" ca="1" si="5"/>
        <v>44</v>
      </c>
      <c r="BC5" s="20">
        <f t="shared" ca="1" si="5"/>
        <v>11</v>
      </c>
      <c r="BD5" s="20">
        <f t="shared" ca="1" si="5"/>
        <v>54</v>
      </c>
      <c r="BE5" s="20">
        <f t="shared" ca="1" si="5"/>
        <v>46</v>
      </c>
      <c r="BF5" s="20">
        <f t="shared" ca="1" si="5"/>
        <v>52</v>
      </c>
      <c r="BG5" s="20">
        <f t="shared" ca="1" si="5"/>
        <v>31</v>
      </c>
      <c r="BH5" s="20">
        <f t="shared" ca="1" si="5"/>
        <v>51</v>
      </c>
      <c r="BI5" s="20">
        <f t="shared" ca="1" si="5"/>
        <v>26</v>
      </c>
      <c r="BJ5" s="20">
        <f t="shared" ca="1" si="5"/>
        <v>30</v>
      </c>
      <c r="BK5" s="20">
        <f t="shared" ca="1" si="5"/>
        <v>40</v>
      </c>
      <c r="BL5" s="20">
        <f t="shared" ca="1" si="6"/>
        <v>38</v>
      </c>
      <c r="BM5" s="20">
        <f t="shared" ca="1" si="6"/>
        <v>48</v>
      </c>
      <c r="BN5" s="9">
        <f t="shared" si="7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 t="s">
        <v>181</v>
      </c>
      <c r="C6" s="3">
        <v>10</v>
      </c>
      <c r="D6" s="15">
        <f>VALUE(SUBSTITUTE('DPRD Jabar KPU Raw'!B2,".",","))</f>
        <v>381620</v>
      </c>
      <c r="E6" s="15">
        <f>VALUE(SUBSTITUTE('DPRD Jabar KPU Raw'!C2,".",","))</f>
        <v>248571</v>
      </c>
      <c r="F6" s="15">
        <f>VALUE(SUBSTITUTE('DPRD Jabar KPU Raw'!D2,".",","))</f>
        <v>145730</v>
      </c>
      <c r="G6" s="15">
        <f>VALUE(SUBSTITUTE('DPRD Jabar KPU Raw'!E2,".",","))</f>
        <v>344932</v>
      </c>
      <c r="H6" s="15">
        <f>VALUE(SUBSTITUTE('DPRD Jabar KPU Raw'!F2,".",","))</f>
        <v>140288</v>
      </c>
      <c r="I6" s="15">
        <f>VALUE(SUBSTITUTE('DPRD Jabar KPU Raw'!G2,".",","))</f>
        <v>16124</v>
      </c>
      <c r="J6" s="15">
        <f>VALUE(SUBSTITUTE('DPRD Jabar KPU Raw'!H2,".",","))</f>
        <v>28672</v>
      </c>
      <c r="K6" s="15">
        <f>VALUE(SUBSTITUTE('DPRD Jabar KPU Raw'!I2,".",","))</f>
        <v>242817</v>
      </c>
      <c r="L6" s="15">
        <f>VALUE(SUBSTITUTE('DPRD Jabar KPU Raw'!J2,".",","))</f>
        <v>2252</v>
      </c>
      <c r="M6" s="15">
        <f>VALUE(SUBSTITUTE('DPRD Jabar KPU Raw'!K2,".",","))</f>
        <v>7171</v>
      </c>
      <c r="N6" s="15">
        <f>VALUE(SUBSTITUTE('DPRD Jabar KPU Raw'!L2,".",","))</f>
        <v>4241</v>
      </c>
      <c r="O6" s="15">
        <f>VALUE(SUBSTITUTE('DPRD Jabar KPU Raw'!M2,".",","))</f>
        <v>179238</v>
      </c>
      <c r="P6" s="15">
        <f>VALUE(SUBSTITUTE('DPRD Jabar KPU Raw'!N2,".",","))</f>
        <v>8389</v>
      </c>
      <c r="Q6" s="15">
        <f>VALUE(SUBSTITUTE('DPRD Jabar KPU Raw'!O2,".",","))</f>
        <v>179145</v>
      </c>
      <c r="R6" s="15">
        <f>VALUE(SUBSTITUTE('DPRD Jabar KPU Raw'!P2,".",","))</f>
        <v>56114</v>
      </c>
      <c r="S6" s="15">
        <f>VALUE(SUBSTITUTE('DPRD Jabar KPU Raw'!Q2,".",","))</f>
        <v>14547</v>
      </c>
      <c r="T6" s="15">
        <f>VALUE(SUBSTITUTE('DPRD Jabar KPU Raw'!R2,".",","))</f>
        <v>55031</v>
      </c>
      <c r="U6" s="15">
        <f>VALUE(SUBSTITUTE('DPRD Jabar KPU Raw'!S2,".",","))</f>
        <v>11503</v>
      </c>
      <c r="V6" s="5">
        <v>1</v>
      </c>
      <c r="W6" s="5">
        <f>W5+3</f>
        <v>6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381620</v>
      </c>
      <c r="AA6" s="18" cm="1">
        <f t="array" aca="1" ref="AA6" ca="1">INDIRECT(ADDRESS($W6,COLUMN()-$Y6+$X6))/$V6</f>
        <v>248571</v>
      </c>
      <c r="AB6" s="18" cm="1">
        <f t="array" aca="1" ref="AB6" ca="1">INDIRECT(ADDRESS($W6,COLUMN()-$Y6+$X6))/$V6</f>
        <v>145730</v>
      </c>
      <c r="AC6" s="18" cm="1">
        <f t="array" aca="1" ref="AC6" ca="1">INDIRECT(ADDRESS($W6,COLUMN()-$Y6+$X6))/$V6</f>
        <v>344932</v>
      </c>
      <c r="AD6" s="18" cm="1">
        <f t="array" aca="1" ref="AD6" ca="1">INDIRECT(ADDRESS($W6,COLUMN()-$Y6+$X6))/$V6</f>
        <v>140288</v>
      </c>
      <c r="AE6" s="18" cm="1">
        <f t="array" aca="1" ref="AE6" ca="1">INDIRECT(ADDRESS($W6,COLUMN()-$Y6+$X6))/$V6</f>
        <v>16124</v>
      </c>
      <c r="AF6" s="18" cm="1">
        <f t="array" aca="1" ref="AF6" ca="1">INDIRECT(ADDRESS($W6,COLUMN()-$Y6+$X6))/$V6</f>
        <v>28672</v>
      </c>
      <c r="AG6" s="18" cm="1">
        <f t="array" aca="1" ref="AG6" ca="1">INDIRECT(ADDRESS($W6,COLUMN()-$Y6+$X6))/$V6</f>
        <v>242817</v>
      </c>
      <c r="AH6" s="18" cm="1">
        <f t="array" aca="1" ref="AH6" ca="1">INDIRECT(ADDRESS($W6,COLUMN()-$Y6+$X6))/$V6</f>
        <v>2252</v>
      </c>
      <c r="AI6" s="18" cm="1">
        <f t="array" aca="1" ref="AI6" ca="1">INDIRECT(ADDRESS($W6,COLUMN()-$Y6+$X6))/$V6</f>
        <v>7171</v>
      </c>
      <c r="AJ6" s="18" cm="1">
        <f t="array" aca="1" ref="AJ6" ca="1">INDIRECT(ADDRESS($W6,COLUMN()-$Y6+$X6))/$V6</f>
        <v>4241</v>
      </c>
      <c r="AK6" s="18" cm="1">
        <f t="array" aca="1" ref="AK6" ca="1">INDIRECT(ADDRESS($W6,COLUMN()-$Y6+$X6))/$V6</f>
        <v>179238</v>
      </c>
      <c r="AL6" s="18" cm="1">
        <f t="array" aca="1" ref="AL6" ca="1">INDIRECT(ADDRESS($W6,COLUMN()-$Y6+$X6))/$V6</f>
        <v>8389</v>
      </c>
      <c r="AM6" s="18" cm="1">
        <f t="array" aca="1" ref="AM6" ca="1">INDIRECT(ADDRESS($W6,COLUMN()-$Y6+$X6))/$V6</f>
        <v>179145</v>
      </c>
      <c r="AN6" s="18" cm="1">
        <f t="array" aca="1" ref="AN6" ca="1">INDIRECT(ADDRESS($W6,COLUMN()-$Y6+$X6))/$V6</f>
        <v>56114</v>
      </c>
      <c r="AO6" s="18" cm="1">
        <f t="array" aca="1" ref="AO6" ca="1">INDIRECT(ADDRESS($W6,COLUMN()-$Y6+$X6))/$V6</f>
        <v>14547</v>
      </c>
      <c r="AP6" s="18" cm="1">
        <f t="array" aca="1" ref="AP6" ca="1">INDIRECT(ADDRESS($W6,COLUMN()-$Y6+$X6))/$V6</f>
        <v>55031</v>
      </c>
      <c r="AQ6" s="18" cm="1">
        <f t="array" aca="1" ref="AQ6" ca="1">INDIRECT(ADDRESS($W6,COLUMN()-$Y6+$X6))/$V6</f>
        <v>11503</v>
      </c>
      <c r="AR6" s="9">
        <f t="shared" si="1"/>
        <v>6</v>
      </c>
      <c r="AS6" s="9">
        <f t="shared" si="2"/>
        <v>8</v>
      </c>
      <c r="AT6" s="9">
        <f t="shared" si="3"/>
        <v>26</v>
      </c>
      <c r="AU6" s="3">
        <f t="shared" si="4"/>
        <v>43</v>
      </c>
      <c r="AV6" s="20">
        <f t="shared" ca="1" si="5"/>
        <v>1</v>
      </c>
      <c r="AW6" s="20">
        <f t="shared" ca="1" si="5"/>
        <v>3</v>
      </c>
      <c r="AX6" s="20">
        <f t="shared" ca="1" si="5"/>
        <v>7</v>
      </c>
      <c r="AY6" s="20">
        <f t="shared" ca="1" si="5"/>
        <v>2</v>
      </c>
      <c r="AZ6" s="20">
        <f t="shared" ca="1" si="5"/>
        <v>8</v>
      </c>
      <c r="BA6" s="20">
        <f t="shared" ca="1" si="5"/>
        <v>30</v>
      </c>
      <c r="BB6" s="20">
        <f t="shared" ca="1" si="5"/>
        <v>26</v>
      </c>
      <c r="BC6" s="20">
        <f t="shared" ca="1" si="5"/>
        <v>4</v>
      </c>
      <c r="BD6" s="20">
        <f t="shared" ca="1" si="5"/>
        <v>48</v>
      </c>
      <c r="BE6" s="20">
        <f t="shared" ca="1" si="5"/>
        <v>37</v>
      </c>
      <c r="BF6" s="20">
        <f t="shared" ca="1" si="5"/>
        <v>41</v>
      </c>
      <c r="BG6" s="20">
        <f t="shared" ca="1" si="5"/>
        <v>5</v>
      </c>
      <c r="BH6" s="20">
        <f t="shared" ca="1" si="5"/>
        <v>36</v>
      </c>
      <c r="BI6" s="20">
        <f t="shared" ca="1" si="5"/>
        <v>6</v>
      </c>
      <c r="BJ6" s="20">
        <f t="shared" ca="1" si="5"/>
        <v>17</v>
      </c>
      <c r="BK6" s="20">
        <f t="shared" ca="1" si="5"/>
        <v>31</v>
      </c>
      <c r="BL6" s="20">
        <f t="shared" ca="1" si="6"/>
        <v>18</v>
      </c>
      <c r="BM6" s="20">
        <f t="shared" ca="1" si="6"/>
        <v>32</v>
      </c>
      <c r="BN6" s="9">
        <f t="shared" si="7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1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1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1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1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10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54517.142857142855</v>
      </c>
      <c r="CQ6" s="4">
        <f ca="1">LARGE(OFFSET($A$1,$AR6-1,$AT6-1,$AS6-$AR6+1,$AU6-$AT6+1),C6)</f>
        <v>114977.33333333333</v>
      </c>
      <c r="CR6" s="3" t="b">
        <f ca="1">CQ6&gt;CP6</f>
        <v>1</v>
      </c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3</v>
      </c>
      <c r="W7" s="5">
        <f>W6</f>
        <v>6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127206.66666666667</v>
      </c>
      <c r="AA7" s="18" cm="1">
        <f t="array" aca="1" ref="AA7" ca="1">INDIRECT(ADDRESS($W7,COLUMN()-$Y7+$X7))/$V7</f>
        <v>82857</v>
      </c>
      <c r="AB7" s="18" cm="1">
        <f t="array" aca="1" ref="AB7" ca="1">INDIRECT(ADDRESS($W7,COLUMN()-$Y7+$X7))/$V7</f>
        <v>48576.666666666664</v>
      </c>
      <c r="AC7" s="18" cm="1">
        <f t="array" aca="1" ref="AC7" ca="1">INDIRECT(ADDRESS($W7,COLUMN()-$Y7+$X7))/$V7</f>
        <v>114977.33333333333</v>
      </c>
      <c r="AD7" s="18" cm="1">
        <f t="array" aca="1" ref="AD7" ca="1">INDIRECT(ADDRESS($W7,COLUMN()-$Y7+$X7))/$V7</f>
        <v>46762.666666666664</v>
      </c>
      <c r="AE7" s="18" cm="1">
        <f t="array" aca="1" ref="AE7" ca="1">INDIRECT(ADDRESS($W7,COLUMN()-$Y7+$X7))/$V7</f>
        <v>5374.666666666667</v>
      </c>
      <c r="AF7" s="18" cm="1">
        <f t="array" aca="1" ref="AF7" ca="1">INDIRECT(ADDRESS($W7,COLUMN()-$Y7+$X7))/$V7</f>
        <v>9557.3333333333339</v>
      </c>
      <c r="AG7" s="18" cm="1">
        <f t="array" aca="1" ref="AG7" ca="1">INDIRECT(ADDRESS($W7,COLUMN()-$Y7+$X7))/$V7</f>
        <v>80939</v>
      </c>
      <c r="AH7" s="18" cm="1">
        <f t="array" aca="1" ref="AH7" ca="1">INDIRECT(ADDRESS($W7,COLUMN()-$Y7+$X7))/$V7</f>
        <v>750.66666666666663</v>
      </c>
      <c r="AI7" s="18" cm="1">
        <f t="array" aca="1" ref="AI7" ca="1">INDIRECT(ADDRESS($W7,COLUMN()-$Y7+$X7))/$V7</f>
        <v>2390.3333333333335</v>
      </c>
      <c r="AJ7" s="18" cm="1">
        <f t="array" aca="1" ref="AJ7" ca="1">INDIRECT(ADDRESS($W7,COLUMN()-$Y7+$X7))/$V7</f>
        <v>1413.6666666666667</v>
      </c>
      <c r="AK7" s="18" cm="1">
        <f t="array" aca="1" ref="AK7" ca="1">INDIRECT(ADDRESS($W7,COLUMN()-$Y7+$X7))/$V7</f>
        <v>59746</v>
      </c>
      <c r="AL7" s="18" cm="1">
        <f t="array" aca="1" ref="AL7" ca="1">INDIRECT(ADDRESS($W7,COLUMN()-$Y7+$X7))/$V7</f>
        <v>2796.3333333333335</v>
      </c>
      <c r="AM7" s="18" cm="1">
        <f t="array" aca="1" ref="AM7" ca="1">INDIRECT(ADDRESS($W7,COLUMN()-$Y7+$X7))/$V7</f>
        <v>59715</v>
      </c>
      <c r="AN7" s="18" cm="1">
        <f t="array" aca="1" ref="AN7" ca="1">INDIRECT(ADDRESS($W7,COLUMN()-$Y7+$X7))/$V7</f>
        <v>18704.666666666668</v>
      </c>
      <c r="AO7" s="18" cm="1">
        <f t="array" aca="1" ref="AO7" ca="1">INDIRECT(ADDRESS($W7,COLUMN()-$Y7+$X7))/$V7</f>
        <v>4849</v>
      </c>
      <c r="AP7" s="18" cm="1">
        <f t="array" aca="1" ref="AP7" ca="1">INDIRECT(ADDRESS($W7,COLUMN()-$Y7+$X7))/$V7</f>
        <v>18343.666666666668</v>
      </c>
      <c r="AQ7" s="18" cm="1">
        <f t="array" aca="1" ref="AQ7" ca="1">INDIRECT(ADDRESS($W7,COLUMN()-$Y7+$X7))/$V7</f>
        <v>3834.3333333333335</v>
      </c>
      <c r="AR7" s="9">
        <f t="shared" si="1"/>
        <v>6</v>
      </c>
      <c r="AS7" s="9">
        <f t="shared" si="2"/>
        <v>8</v>
      </c>
      <c r="AT7" s="9">
        <f t="shared" si="3"/>
        <v>26</v>
      </c>
      <c r="AU7" s="3">
        <f t="shared" si="4"/>
        <v>43</v>
      </c>
      <c r="AV7" s="20">
        <f t="shared" ca="1" si="5"/>
        <v>9</v>
      </c>
      <c r="AW7" s="20">
        <f t="shared" ca="1" si="5"/>
        <v>11</v>
      </c>
      <c r="AX7" s="20">
        <f t="shared" ca="1" si="5"/>
        <v>20</v>
      </c>
      <c r="AY7" s="20">
        <f t="shared" ca="1" si="5"/>
        <v>10</v>
      </c>
      <c r="AZ7" s="20">
        <f t="shared" ca="1" si="5"/>
        <v>22</v>
      </c>
      <c r="BA7" s="20">
        <f t="shared" ca="1" si="5"/>
        <v>39</v>
      </c>
      <c r="BB7" s="20">
        <f t="shared" ca="1" si="5"/>
        <v>35</v>
      </c>
      <c r="BC7" s="20">
        <f t="shared" ca="1" si="5"/>
        <v>12</v>
      </c>
      <c r="BD7" s="20">
        <f t="shared" ca="1" si="5"/>
        <v>53</v>
      </c>
      <c r="BE7" s="20">
        <f t="shared" ca="1" si="5"/>
        <v>46</v>
      </c>
      <c r="BF7" s="20">
        <f t="shared" ca="1" si="5"/>
        <v>51</v>
      </c>
      <c r="BG7" s="20">
        <f t="shared" ca="1" si="5"/>
        <v>15</v>
      </c>
      <c r="BH7" s="20">
        <f t="shared" ca="1" si="5"/>
        <v>45</v>
      </c>
      <c r="BI7" s="20">
        <f t="shared" ca="1" si="5"/>
        <v>16</v>
      </c>
      <c r="BJ7" s="20">
        <f t="shared" ca="1" si="5"/>
        <v>28</v>
      </c>
      <c r="BK7" s="20">
        <f t="shared" ca="1" si="5"/>
        <v>40</v>
      </c>
      <c r="BL7" s="20">
        <f t="shared" ca="1" si="6"/>
        <v>29</v>
      </c>
      <c r="BM7" s="20">
        <f t="shared" ca="1" si="6"/>
        <v>42</v>
      </c>
      <c r="BN7" s="9">
        <f t="shared" si="7"/>
        <v>6</v>
      </c>
      <c r="BO7" s="9">
        <v>3</v>
      </c>
      <c r="BP7" s="22" cm="1">
        <f t="array" aca="1" ref="BP7" ca="1">IF(AV7&gt;INDIRECT(ADDRESS($BN7,$BO7)),0,1)</f>
        <v>1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1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5</v>
      </c>
      <c r="W8" s="5">
        <f>W7</f>
        <v>6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76324</v>
      </c>
      <c r="AA8" s="18" cm="1">
        <f t="array" aca="1" ref="AA8" ca="1">INDIRECT(ADDRESS($W8,COLUMN()-$Y8+$X8))/$V8</f>
        <v>49714.2</v>
      </c>
      <c r="AB8" s="18" cm="1">
        <f t="array" aca="1" ref="AB8" ca="1">INDIRECT(ADDRESS($W8,COLUMN()-$Y8+$X8))/$V8</f>
        <v>29146</v>
      </c>
      <c r="AC8" s="18" cm="1">
        <f t="array" aca="1" ref="AC8" ca="1">INDIRECT(ADDRESS($W8,COLUMN()-$Y8+$X8))/$V8</f>
        <v>68986.399999999994</v>
      </c>
      <c r="AD8" s="18" cm="1">
        <f t="array" aca="1" ref="AD8" ca="1">INDIRECT(ADDRESS($W8,COLUMN()-$Y8+$X8))/$V8</f>
        <v>28057.599999999999</v>
      </c>
      <c r="AE8" s="18" cm="1">
        <f t="array" aca="1" ref="AE8" ca="1">INDIRECT(ADDRESS($W8,COLUMN()-$Y8+$X8))/$V8</f>
        <v>3224.8</v>
      </c>
      <c r="AF8" s="18" cm="1">
        <f t="array" aca="1" ref="AF8" ca="1">INDIRECT(ADDRESS($W8,COLUMN()-$Y8+$X8))/$V8</f>
        <v>5734.4</v>
      </c>
      <c r="AG8" s="18" cm="1">
        <f t="array" aca="1" ref="AG8" ca="1">INDIRECT(ADDRESS($W8,COLUMN()-$Y8+$X8))/$V8</f>
        <v>48563.4</v>
      </c>
      <c r="AH8" s="18" cm="1">
        <f t="array" aca="1" ref="AH8" ca="1">INDIRECT(ADDRESS($W8,COLUMN()-$Y8+$X8))/$V8</f>
        <v>450.4</v>
      </c>
      <c r="AI8" s="18" cm="1">
        <f t="array" aca="1" ref="AI8" ca="1">INDIRECT(ADDRESS($W8,COLUMN()-$Y8+$X8))/$V8</f>
        <v>1434.2</v>
      </c>
      <c r="AJ8" s="18" cm="1">
        <f t="array" aca="1" ref="AJ8" ca="1">INDIRECT(ADDRESS($W8,COLUMN()-$Y8+$X8))/$V8</f>
        <v>848.2</v>
      </c>
      <c r="AK8" s="18" cm="1">
        <f t="array" aca="1" ref="AK8" ca="1">INDIRECT(ADDRESS($W8,COLUMN()-$Y8+$X8))/$V8</f>
        <v>35847.599999999999</v>
      </c>
      <c r="AL8" s="18" cm="1">
        <f t="array" aca="1" ref="AL8" ca="1">INDIRECT(ADDRESS($W8,COLUMN()-$Y8+$X8))/$V8</f>
        <v>1677.8</v>
      </c>
      <c r="AM8" s="18" cm="1">
        <f t="array" aca="1" ref="AM8" ca="1">INDIRECT(ADDRESS($W8,COLUMN()-$Y8+$X8))/$V8</f>
        <v>35829</v>
      </c>
      <c r="AN8" s="18" cm="1">
        <f t="array" aca="1" ref="AN8" ca="1">INDIRECT(ADDRESS($W8,COLUMN()-$Y8+$X8))/$V8</f>
        <v>11222.8</v>
      </c>
      <c r="AO8" s="18" cm="1">
        <f t="array" aca="1" ref="AO8" ca="1">INDIRECT(ADDRESS($W8,COLUMN()-$Y8+$X8))/$V8</f>
        <v>2909.4</v>
      </c>
      <c r="AP8" s="18" cm="1">
        <f t="array" aca="1" ref="AP8" ca="1">INDIRECT(ADDRESS($W8,COLUMN()-$Y8+$X8))/$V8</f>
        <v>11006.2</v>
      </c>
      <c r="AQ8" s="18" cm="1">
        <f t="array" aca="1" ref="AQ8" ca="1">INDIRECT(ADDRESS($W8,COLUMN()-$Y8+$X8))/$V8</f>
        <v>2300.6</v>
      </c>
      <c r="AR8" s="9">
        <f t="shared" si="1"/>
        <v>6</v>
      </c>
      <c r="AS8" s="9">
        <f t="shared" si="2"/>
        <v>8</v>
      </c>
      <c r="AT8" s="9">
        <f t="shared" si="3"/>
        <v>26</v>
      </c>
      <c r="AU8" s="3">
        <f t="shared" si="4"/>
        <v>43</v>
      </c>
      <c r="AV8" s="20">
        <f t="shared" ca="1" si="5"/>
        <v>13</v>
      </c>
      <c r="AW8" s="20">
        <f t="shared" ca="1" si="5"/>
        <v>19</v>
      </c>
      <c r="AX8" s="20">
        <f t="shared" ca="1" si="5"/>
        <v>25</v>
      </c>
      <c r="AY8" s="20">
        <f t="shared" ca="1" si="5"/>
        <v>14</v>
      </c>
      <c r="AZ8" s="20">
        <f t="shared" ca="1" si="5"/>
        <v>27</v>
      </c>
      <c r="BA8" s="20">
        <f t="shared" ca="1" si="5"/>
        <v>43</v>
      </c>
      <c r="BB8" s="20">
        <f t="shared" ca="1" si="5"/>
        <v>38</v>
      </c>
      <c r="BC8" s="20">
        <f t="shared" ca="1" si="5"/>
        <v>21</v>
      </c>
      <c r="BD8" s="20">
        <f t="shared" ca="1" si="5"/>
        <v>54</v>
      </c>
      <c r="BE8" s="20">
        <f t="shared" ca="1" si="5"/>
        <v>50</v>
      </c>
      <c r="BF8" s="20">
        <f t="shared" ca="1" si="5"/>
        <v>52</v>
      </c>
      <c r="BG8" s="20">
        <f t="shared" ca="1" si="5"/>
        <v>23</v>
      </c>
      <c r="BH8" s="20">
        <f t="shared" ca="1" si="5"/>
        <v>49</v>
      </c>
      <c r="BI8" s="20">
        <f t="shared" ca="1" si="5"/>
        <v>24</v>
      </c>
      <c r="BJ8" s="20">
        <f t="shared" ca="1" si="5"/>
        <v>33</v>
      </c>
      <c r="BK8" s="20">
        <f t="shared" ca="1" si="5"/>
        <v>44</v>
      </c>
      <c r="BL8" s="20">
        <f t="shared" ca="1" si="6"/>
        <v>34</v>
      </c>
      <c r="BM8" s="20">
        <f t="shared" ca="1" si="6"/>
        <v>47</v>
      </c>
      <c r="BN8" s="9">
        <f t="shared" si="7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188</v>
      </c>
      <c r="C9" s="3">
        <v>4</v>
      </c>
      <c r="D9" s="15">
        <f>VALUE(SUBSTITUTE('DPRD Jabar KPU Raw'!B3,".",","))</f>
        <v>99280</v>
      </c>
      <c r="E9" s="15">
        <f>VALUE(SUBSTITUTE('DPRD Jabar KPU Raw'!C3,".",","))</f>
        <v>174013</v>
      </c>
      <c r="F9" s="15">
        <f>VALUE(SUBSTITUTE('DPRD Jabar KPU Raw'!D3,".",","))</f>
        <v>125225</v>
      </c>
      <c r="G9" s="15">
        <f>VALUE(SUBSTITUTE('DPRD Jabar KPU Raw'!E3,".",","))</f>
        <v>137370</v>
      </c>
      <c r="H9" s="15">
        <f>VALUE(SUBSTITUTE('DPRD Jabar KPU Raw'!F3,".",","))</f>
        <v>60397</v>
      </c>
      <c r="I9" s="15">
        <f>VALUE(SUBSTITUTE('DPRD Jabar KPU Raw'!G3,".",","))</f>
        <v>12001</v>
      </c>
      <c r="J9" s="15">
        <f>VALUE(SUBSTITUTE('DPRD Jabar KPU Raw'!H3,".",","))</f>
        <v>10131</v>
      </c>
      <c r="K9" s="15">
        <f>VALUE(SUBSTITUTE('DPRD Jabar KPU Raw'!I3,".",","))</f>
        <v>156249</v>
      </c>
      <c r="L9" s="15">
        <f>VALUE(SUBSTITUTE('DPRD Jabar KPU Raw'!J3,".",","))</f>
        <v>2052</v>
      </c>
      <c r="M9" s="15">
        <f>VALUE(SUBSTITUTE('DPRD Jabar KPU Raw'!K3,".",","))</f>
        <v>5528</v>
      </c>
      <c r="N9" s="15">
        <f>VALUE(SUBSTITUTE('DPRD Jabar KPU Raw'!L3,".",","))</f>
        <v>12385</v>
      </c>
      <c r="O9" s="15">
        <f>VALUE(SUBSTITUTE('DPRD Jabar KPU Raw'!M3,".",","))</f>
        <v>74110</v>
      </c>
      <c r="P9" s="15">
        <f>VALUE(SUBSTITUTE('DPRD Jabar KPU Raw'!N3,".",","))</f>
        <v>6133</v>
      </c>
      <c r="Q9" s="15">
        <f>VALUE(SUBSTITUTE('DPRD Jabar KPU Raw'!O3,".",","))</f>
        <v>67623</v>
      </c>
      <c r="R9" s="15">
        <f>VALUE(SUBSTITUTE('DPRD Jabar KPU Raw'!P3,".",","))</f>
        <v>19770</v>
      </c>
      <c r="S9" s="15">
        <f>VALUE(SUBSTITUTE('DPRD Jabar KPU Raw'!Q3,".",","))</f>
        <v>7978</v>
      </c>
      <c r="T9" s="15">
        <f>VALUE(SUBSTITUTE('DPRD Jabar KPU Raw'!R3,".",","))</f>
        <v>27306</v>
      </c>
      <c r="U9" s="15">
        <f>VALUE(SUBSTITUTE('DPRD Jabar KPU Raw'!S3,".",","))</f>
        <v>2406</v>
      </c>
      <c r="V9" s="5">
        <v>1</v>
      </c>
      <c r="W9" s="5">
        <f>W8+3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99280</v>
      </c>
      <c r="AA9" s="18" cm="1">
        <f t="array" aca="1" ref="AA9" ca="1">INDIRECT(ADDRESS($W9,COLUMN()-$Y9+$X9))/$V9</f>
        <v>174013</v>
      </c>
      <c r="AB9" s="18" cm="1">
        <f t="array" aca="1" ref="AB9" ca="1">INDIRECT(ADDRESS($W9,COLUMN()-$Y9+$X9))/$V9</f>
        <v>125225</v>
      </c>
      <c r="AC9" s="18" cm="1">
        <f t="array" aca="1" ref="AC9" ca="1">INDIRECT(ADDRESS($W9,COLUMN()-$Y9+$X9))/$V9</f>
        <v>137370</v>
      </c>
      <c r="AD9" s="18" cm="1">
        <f t="array" aca="1" ref="AD9" ca="1">INDIRECT(ADDRESS($W9,COLUMN()-$Y9+$X9))/$V9</f>
        <v>60397</v>
      </c>
      <c r="AE9" s="18" cm="1">
        <f t="array" aca="1" ref="AE9" ca="1">INDIRECT(ADDRESS($W9,COLUMN()-$Y9+$X9))/$V9</f>
        <v>12001</v>
      </c>
      <c r="AF9" s="18" cm="1">
        <f t="array" aca="1" ref="AF9" ca="1">INDIRECT(ADDRESS($W9,COLUMN()-$Y9+$X9))/$V9</f>
        <v>10131</v>
      </c>
      <c r="AG9" s="18" cm="1">
        <f t="array" aca="1" ref="AG9" ca="1">INDIRECT(ADDRESS($W9,COLUMN()-$Y9+$X9))/$V9</f>
        <v>156249</v>
      </c>
      <c r="AH9" s="18" cm="1">
        <f t="array" aca="1" ref="AH9" ca="1">INDIRECT(ADDRESS($W9,COLUMN()-$Y9+$X9))/$V9</f>
        <v>2052</v>
      </c>
      <c r="AI9" s="18" cm="1">
        <f t="array" aca="1" ref="AI9" ca="1">INDIRECT(ADDRESS($W9,COLUMN()-$Y9+$X9))/$V9</f>
        <v>5528</v>
      </c>
      <c r="AJ9" s="18" cm="1">
        <f t="array" aca="1" ref="AJ9" ca="1">INDIRECT(ADDRESS($W9,COLUMN()-$Y9+$X9))/$V9</f>
        <v>12385</v>
      </c>
      <c r="AK9" s="18" cm="1">
        <f t="array" aca="1" ref="AK9" ca="1">INDIRECT(ADDRESS($W9,COLUMN()-$Y9+$X9))/$V9</f>
        <v>74110</v>
      </c>
      <c r="AL9" s="18" cm="1">
        <f t="array" aca="1" ref="AL9" ca="1">INDIRECT(ADDRESS($W9,COLUMN()-$Y9+$X9))/$V9</f>
        <v>6133</v>
      </c>
      <c r="AM9" s="18" cm="1">
        <f t="array" aca="1" ref="AM9" ca="1">INDIRECT(ADDRESS($W9,COLUMN()-$Y9+$X9))/$V9</f>
        <v>67623</v>
      </c>
      <c r="AN9" s="18" cm="1">
        <f t="array" aca="1" ref="AN9" ca="1">INDIRECT(ADDRESS($W9,COLUMN()-$Y9+$X9))/$V9</f>
        <v>19770</v>
      </c>
      <c r="AO9" s="18" cm="1">
        <f t="array" aca="1" ref="AO9" ca="1">INDIRECT(ADDRESS($W9,COLUMN()-$Y9+$X9))/$V9</f>
        <v>7978</v>
      </c>
      <c r="AP9" s="18" cm="1">
        <f t="array" aca="1" ref="AP9" ca="1">INDIRECT(ADDRESS($W9,COLUMN()-$Y9+$X9))/$V9</f>
        <v>27306</v>
      </c>
      <c r="AQ9" s="18" cm="1">
        <f t="array" aca="1" ref="AQ9" ca="1">INDIRECT(ADDRESS($W9,COLUMN()-$Y9+$X9))/$V9</f>
        <v>2406</v>
      </c>
      <c r="AR9" s="9">
        <f t="shared" si="1"/>
        <v>9</v>
      </c>
      <c r="AS9" s="9">
        <f t="shared" si="2"/>
        <v>11</v>
      </c>
      <c r="AT9" s="9">
        <f t="shared" si="3"/>
        <v>26</v>
      </c>
      <c r="AU9" s="3">
        <f t="shared" si="4"/>
        <v>43</v>
      </c>
      <c r="AV9" s="20">
        <f t="shared" ca="1" si="5"/>
        <v>5</v>
      </c>
      <c r="AW9" s="20">
        <f t="shared" ca="1" si="5"/>
        <v>1</v>
      </c>
      <c r="AX9" s="20">
        <f t="shared" ca="1" si="5"/>
        <v>4</v>
      </c>
      <c r="AY9" s="20">
        <f t="shared" ca="1" si="5"/>
        <v>3</v>
      </c>
      <c r="AZ9" s="20">
        <f t="shared" ca="1" si="5"/>
        <v>8</v>
      </c>
      <c r="BA9" s="20">
        <f t="shared" ca="1" si="5"/>
        <v>28</v>
      </c>
      <c r="BB9" s="20">
        <f t="shared" ca="1" si="5"/>
        <v>29</v>
      </c>
      <c r="BC9" s="20">
        <f t="shared" ca="1" si="5"/>
        <v>2</v>
      </c>
      <c r="BD9" s="20">
        <f t="shared" ca="1" si="5"/>
        <v>44</v>
      </c>
      <c r="BE9" s="20">
        <f t="shared" ca="1" si="5"/>
        <v>34</v>
      </c>
      <c r="BF9" s="20">
        <f t="shared" ca="1" si="5"/>
        <v>26</v>
      </c>
      <c r="BG9" s="20">
        <f t="shared" ca="1" si="5"/>
        <v>6</v>
      </c>
      <c r="BH9" s="20">
        <f t="shared" ca="1" si="5"/>
        <v>33</v>
      </c>
      <c r="BI9" s="20">
        <f t="shared" ca="1" si="5"/>
        <v>7</v>
      </c>
      <c r="BJ9" s="20">
        <f t="shared" ca="1" si="5"/>
        <v>23</v>
      </c>
      <c r="BK9" s="20">
        <f t="shared" ca="1" si="5"/>
        <v>31</v>
      </c>
      <c r="BL9" s="20">
        <f t="shared" ca="1" si="6"/>
        <v>17</v>
      </c>
      <c r="BM9" s="20">
        <f t="shared" ca="1" si="6"/>
        <v>42</v>
      </c>
      <c r="BN9" s="9">
        <f t="shared" si="7"/>
        <v>9</v>
      </c>
      <c r="BO9" s="9">
        <v>3</v>
      </c>
      <c r="BP9" s="22" cm="1">
        <f t="array" aca="1" ref="BP9" ca="1">IF(AV9&gt;INDIRECT(ADDRESS($BN9,$BO9)),0,1)</f>
        <v>0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0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0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0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4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24859</v>
      </c>
      <c r="CQ9" s="4">
        <f ca="1">LARGE(OFFSET($A$1,$AR9-1,$AT9-1,$AS9-$AR9+1,$AU9-$AT9+1),C9)</f>
        <v>125225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33093.333333333336</v>
      </c>
      <c r="AA10" s="18" cm="1">
        <f t="array" aca="1" ref="AA10" ca="1">INDIRECT(ADDRESS($W10,COLUMN()-$Y10+$X10))/$V10</f>
        <v>58004.333333333336</v>
      </c>
      <c r="AB10" s="18" cm="1">
        <f t="array" aca="1" ref="AB10" ca="1">INDIRECT(ADDRESS($W10,COLUMN()-$Y10+$X10))/$V10</f>
        <v>41741.666666666664</v>
      </c>
      <c r="AC10" s="18" cm="1">
        <f t="array" aca="1" ref="AC10" ca="1">INDIRECT(ADDRESS($W10,COLUMN()-$Y10+$X10))/$V10</f>
        <v>45790</v>
      </c>
      <c r="AD10" s="18" cm="1">
        <f t="array" aca="1" ref="AD10" ca="1">INDIRECT(ADDRESS($W10,COLUMN()-$Y10+$X10))/$V10</f>
        <v>20132.333333333332</v>
      </c>
      <c r="AE10" s="18" cm="1">
        <f t="array" aca="1" ref="AE10" ca="1">INDIRECT(ADDRESS($W10,COLUMN()-$Y10+$X10))/$V10</f>
        <v>4000.3333333333335</v>
      </c>
      <c r="AF10" s="18" cm="1">
        <f t="array" aca="1" ref="AF10" ca="1">INDIRECT(ADDRESS($W10,COLUMN()-$Y10+$X10))/$V10</f>
        <v>3377</v>
      </c>
      <c r="AG10" s="18" cm="1">
        <f t="array" aca="1" ref="AG10" ca="1">INDIRECT(ADDRESS($W10,COLUMN()-$Y10+$X10))/$V10</f>
        <v>52083</v>
      </c>
      <c r="AH10" s="18" cm="1">
        <f t="array" aca="1" ref="AH10" ca="1">INDIRECT(ADDRESS($W10,COLUMN()-$Y10+$X10))/$V10</f>
        <v>684</v>
      </c>
      <c r="AI10" s="18" cm="1">
        <f t="array" aca="1" ref="AI10" ca="1">INDIRECT(ADDRESS($W10,COLUMN()-$Y10+$X10))/$V10</f>
        <v>1842.6666666666667</v>
      </c>
      <c r="AJ10" s="18" cm="1">
        <f t="array" aca="1" ref="AJ10" ca="1">INDIRECT(ADDRESS($W10,COLUMN()-$Y10+$X10))/$V10</f>
        <v>4128.333333333333</v>
      </c>
      <c r="AK10" s="18" cm="1">
        <f t="array" aca="1" ref="AK10" ca="1">INDIRECT(ADDRESS($W10,COLUMN()-$Y10+$X10))/$V10</f>
        <v>24703.333333333332</v>
      </c>
      <c r="AL10" s="18" cm="1">
        <f t="array" aca="1" ref="AL10" ca="1">INDIRECT(ADDRESS($W10,COLUMN()-$Y10+$X10))/$V10</f>
        <v>2044.3333333333333</v>
      </c>
      <c r="AM10" s="18" cm="1">
        <f t="array" aca="1" ref="AM10" ca="1">INDIRECT(ADDRESS($W10,COLUMN()-$Y10+$X10))/$V10</f>
        <v>22541</v>
      </c>
      <c r="AN10" s="18" cm="1">
        <f t="array" aca="1" ref="AN10" ca="1">INDIRECT(ADDRESS($W10,COLUMN()-$Y10+$X10))/$V10</f>
        <v>6590</v>
      </c>
      <c r="AO10" s="18" cm="1">
        <f t="array" aca="1" ref="AO10" ca="1">INDIRECT(ADDRESS($W10,COLUMN()-$Y10+$X10))/$V10</f>
        <v>2659.3333333333335</v>
      </c>
      <c r="AP10" s="18" cm="1">
        <f t="array" aca="1" ref="AP10" ca="1">INDIRECT(ADDRESS($W10,COLUMN()-$Y10+$X10))/$V10</f>
        <v>9102</v>
      </c>
      <c r="AQ10" s="18" cm="1">
        <f t="array" aca="1" ref="AQ10" ca="1">INDIRECT(ADDRESS($W10,COLUMN()-$Y10+$X10))/$V10</f>
        <v>802</v>
      </c>
      <c r="AR10" s="9">
        <f t="shared" si="1"/>
        <v>9</v>
      </c>
      <c r="AS10" s="9">
        <f t="shared" si="2"/>
        <v>11</v>
      </c>
      <c r="AT10" s="9">
        <f t="shared" si="3"/>
        <v>26</v>
      </c>
      <c r="AU10" s="3">
        <f t="shared" si="4"/>
        <v>43</v>
      </c>
      <c r="AV10" s="20">
        <f t="shared" ca="1" si="5"/>
        <v>14</v>
      </c>
      <c r="AW10" s="20">
        <f t="shared" ca="1" si="5"/>
        <v>9</v>
      </c>
      <c r="AX10" s="20">
        <f t="shared" ca="1" si="5"/>
        <v>12</v>
      </c>
      <c r="AY10" s="20">
        <f t="shared" ca="1" si="5"/>
        <v>11</v>
      </c>
      <c r="AZ10" s="20">
        <f t="shared" ca="1" si="5"/>
        <v>21</v>
      </c>
      <c r="BA10" s="20">
        <f t="shared" ca="1" si="5"/>
        <v>37</v>
      </c>
      <c r="BB10" s="20">
        <f t="shared" ca="1" si="5"/>
        <v>39</v>
      </c>
      <c r="BC10" s="20">
        <f t="shared" ca="1" si="5"/>
        <v>10</v>
      </c>
      <c r="BD10" s="20">
        <f t="shared" ca="1" si="5"/>
        <v>52</v>
      </c>
      <c r="BE10" s="20">
        <f t="shared" ca="1" si="5"/>
        <v>47</v>
      </c>
      <c r="BF10" s="20">
        <f t="shared" ca="1" si="5"/>
        <v>36</v>
      </c>
      <c r="BG10" s="20">
        <f t="shared" ca="1" si="5"/>
        <v>19</v>
      </c>
      <c r="BH10" s="20">
        <f t="shared" ca="1" si="5"/>
        <v>45</v>
      </c>
      <c r="BI10" s="20">
        <f t="shared" ca="1" si="5"/>
        <v>20</v>
      </c>
      <c r="BJ10" s="20">
        <f t="shared" ca="1" si="5"/>
        <v>32</v>
      </c>
      <c r="BK10" s="20">
        <f t="shared" ca="1" si="5"/>
        <v>40</v>
      </c>
      <c r="BL10" s="20">
        <f t="shared" ca="1" si="6"/>
        <v>30</v>
      </c>
      <c r="BM10" s="20">
        <f t="shared" ca="1" si="6"/>
        <v>51</v>
      </c>
      <c r="BN10" s="9">
        <f t="shared" si="7"/>
        <v>9</v>
      </c>
      <c r="BO10" s="9">
        <v>3</v>
      </c>
      <c r="BP10" s="22" cm="1">
        <f t="array" aca="1" ref="BP10" ca="1">IF(AV10&gt;INDIRECT(ADDRESS($BN10,$BO10)),0,1)</f>
        <v>0</v>
      </c>
      <c r="BQ10" s="22" cm="1">
        <f t="array" aca="1" ref="BQ10" ca="1">IF(AW10&gt;INDIRECT(ADDRESS($BN10,$BO10)),0,1)</f>
        <v>0</v>
      </c>
      <c r="BR10" s="22" cm="1">
        <f t="array" aca="1" ref="BR10" ca="1">IF(AX10&gt;INDIRECT(ADDRESS($BN10,$BO10)),0,1)</f>
        <v>0</v>
      </c>
      <c r="BS10" s="22" cm="1">
        <f t="array" aca="1" ref="BS10" ca="1">IF(AY10&gt;INDIRECT(ADDRESS($BN10,$BO10)),0,1)</f>
        <v>0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19856</v>
      </c>
      <c r="AA11" s="18" cm="1">
        <f t="array" aca="1" ref="AA11" ca="1">INDIRECT(ADDRESS($W11,COLUMN()-$Y11+$X11))/$V11</f>
        <v>34802.6</v>
      </c>
      <c r="AB11" s="18" cm="1">
        <f t="array" aca="1" ref="AB11" ca="1">INDIRECT(ADDRESS($W11,COLUMN()-$Y11+$X11))/$V11</f>
        <v>25045</v>
      </c>
      <c r="AC11" s="18" cm="1">
        <f t="array" aca="1" ref="AC11" ca="1">INDIRECT(ADDRESS($W11,COLUMN()-$Y11+$X11))/$V11</f>
        <v>27474</v>
      </c>
      <c r="AD11" s="18" cm="1">
        <f t="array" aca="1" ref="AD11" ca="1">INDIRECT(ADDRESS($W11,COLUMN()-$Y11+$X11))/$V11</f>
        <v>12079.4</v>
      </c>
      <c r="AE11" s="18" cm="1">
        <f t="array" aca="1" ref="AE11" ca="1">INDIRECT(ADDRESS($W11,COLUMN()-$Y11+$X11))/$V11</f>
        <v>2400.1999999999998</v>
      </c>
      <c r="AF11" s="18" cm="1">
        <f t="array" aca="1" ref="AF11" ca="1">INDIRECT(ADDRESS($W11,COLUMN()-$Y11+$X11))/$V11</f>
        <v>2026.2</v>
      </c>
      <c r="AG11" s="18" cm="1">
        <f t="array" aca="1" ref="AG11" ca="1">INDIRECT(ADDRESS($W11,COLUMN()-$Y11+$X11))/$V11</f>
        <v>31249.8</v>
      </c>
      <c r="AH11" s="18" cm="1">
        <f t="array" aca="1" ref="AH11" ca="1">INDIRECT(ADDRESS($W11,COLUMN()-$Y11+$X11))/$V11</f>
        <v>410.4</v>
      </c>
      <c r="AI11" s="18" cm="1">
        <f t="array" aca="1" ref="AI11" ca="1">INDIRECT(ADDRESS($W11,COLUMN()-$Y11+$X11))/$V11</f>
        <v>1105.5999999999999</v>
      </c>
      <c r="AJ11" s="18" cm="1">
        <f t="array" aca="1" ref="AJ11" ca="1">INDIRECT(ADDRESS($W11,COLUMN()-$Y11+$X11))/$V11</f>
        <v>2477</v>
      </c>
      <c r="AK11" s="18" cm="1">
        <f t="array" aca="1" ref="AK11" ca="1">INDIRECT(ADDRESS($W11,COLUMN()-$Y11+$X11))/$V11</f>
        <v>14822</v>
      </c>
      <c r="AL11" s="18" cm="1">
        <f t="array" aca="1" ref="AL11" ca="1">INDIRECT(ADDRESS($W11,COLUMN()-$Y11+$X11))/$V11</f>
        <v>1226.5999999999999</v>
      </c>
      <c r="AM11" s="18" cm="1">
        <f t="array" aca="1" ref="AM11" ca="1">INDIRECT(ADDRESS($W11,COLUMN()-$Y11+$X11))/$V11</f>
        <v>13524.6</v>
      </c>
      <c r="AN11" s="18" cm="1">
        <f t="array" aca="1" ref="AN11" ca="1">INDIRECT(ADDRESS($W11,COLUMN()-$Y11+$X11))/$V11</f>
        <v>3954</v>
      </c>
      <c r="AO11" s="18" cm="1">
        <f t="array" aca="1" ref="AO11" ca="1">INDIRECT(ADDRESS($W11,COLUMN()-$Y11+$X11))/$V11</f>
        <v>1595.6</v>
      </c>
      <c r="AP11" s="18" cm="1">
        <f t="array" aca="1" ref="AP11" ca="1">INDIRECT(ADDRESS($W11,COLUMN()-$Y11+$X11))/$V11</f>
        <v>5461.2</v>
      </c>
      <c r="AQ11" s="18" cm="1">
        <f t="array" aca="1" ref="AQ11" ca="1">INDIRECT(ADDRESS($W11,COLUMN()-$Y11+$X11))/$V11</f>
        <v>481.2</v>
      </c>
      <c r="AR11" s="9">
        <f t="shared" si="1"/>
        <v>9</v>
      </c>
      <c r="AS11" s="9">
        <f t="shared" si="2"/>
        <v>11</v>
      </c>
      <c r="AT11" s="9">
        <f t="shared" si="3"/>
        <v>26</v>
      </c>
      <c r="AU11" s="3">
        <f t="shared" si="4"/>
        <v>43</v>
      </c>
      <c r="AV11" s="20">
        <f t="shared" ca="1" si="5"/>
        <v>22</v>
      </c>
      <c r="AW11" s="20">
        <f t="shared" ca="1" si="5"/>
        <v>13</v>
      </c>
      <c r="AX11" s="20">
        <f t="shared" ca="1" si="5"/>
        <v>18</v>
      </c>
      <c r="AY11" s="20">
        <f t="shared" ca="1" si="5"/>
        <v>16</v>
      </c>
      <c r="AZ11" s="20">
        <f t="shared" ca="1" si="5"/>
        <v>27</v>
      </c>
      <c r="BA11" s="20">
        <f t="shared" ca="1" si="5"/>
        <v>43</v>
      </c>
      <c r="BB11" s="20">
        <f t="shared" ca="1" si="5"/>
        <v>46</v>
      </c>
      <c r="BC11" s="20">
        <f t="shared" ca="1" si="5"/>
        <v>15</v>
      </c>
      <c r="BD11" s="20">
        <f t="shared" ca="1" si="5"/>
        <v>54</v>
      </c>
      <c r="BE11" s="20">
        <f t="shared" ca="1" si="5"/>
        <v>50</v>
      </c>
      <c r="BF11" s="20">
        <f t="shared" ca="1" si="5"/>
        <v>41</v>
      </c>
      <c r="BG11" s="20">
        <f t="shared" ca="1" si="5"/>
        <v>24</v>
      </c>
      <c r="BH11" s="20">
        <f t="shared" ca="1" si="5"/>
        <v>49</v>
      </c>
      <c r="BI11" s="20">
        <f t="shared" ca="1" si="5"/>
        <v>25</v>
      </c>
      <c r="BJ11" s="20">
        <f t="shared" ca="1" si="5"/>
        <v>38</v>
      </c>
      <c r="BK11" s="20">
        <f t="shared" ca="1" si="5"/>
        <v>48</v>
      </c>
      <c r="BL11" s="20">
        <f t="shared" ca="1" si="6"/>
        <v>35</v>
      </c>
      <c r="BM11" s="20">
        <f t="shared" ca="1" si="6"/>
        <v>53</v>
      </c>
      <c r="BN11" s="9">
        <f t="shared" si="7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189</v>
      </c>
      <c r="C12" s="3">
        <v>6</v>
      </c>
      <c r="D12" s="15">
        <f>VALUE(SUBSTITUTE('DPRD Jabar KPU Raw'!B4,".",","))</f>
        <v>140090</v>
      </c>
      <c r="E12" s="15">
        <f>VALUE(SUBSTITUTE('DPRD Jabar KPU Raw'!C4,".",","))</f>
        <v>197614</v>
      </c>
      <c r="F12" s="15">
        <f>VALUE(SUBSTITUTE('DPRD Jabar KPU Raw'!D4,".",","))</f>
        <v>141890</v>
      </c>
      <c r="G12" s="15">
        <f>VALUE(SUBSTITUTE('DPRD Jabar KPU Raw'!E4,".",","))</f>
        <v>239718</v>
      </c>
      <c r="H12" s="15">
        <f>VALUE(SUBSTITUTE('DPRD Jabar KPU Raw'!F4,".",","))</f>
        <v>92434</v>
      </c>
      <c r="I12" s="15">
        <f>VALUE(SUBSTITUTE('DPRD Jabar KPU Raw'!G4,".",","))</f>
        <v>9918</v>
      </c>
      <c r="J12" s="15">
        <f>VALUE(SUBSTITUTE('DPRD Jabar KPU Raw'!H4,".",","))</f>
        <v>16073</v>
      </c>
      <c r="K12" s="15">
        <f>VALUE(SUBSTITUTE('DPRD Jabar KPU Raw'!I4,".",","))</f>
        <v>135907</v>
      </c>
      <c r="L12" s="15">
        <f>VALUE(SUBSTITUTE('DPRD Jabar KPU Raw'!J4,".",","))</f>
        <v>3364</v>
      </c>
      <c r="M12" s="15">
        <f>VALUE(SUBSTITUTE('DPRD Jabar KPU Raw'!K4,".",","))</f>
        <v>3843</v>
      </c>
      <c r="N12" s="15">
        <f>VALUE(SUBSTITUTE('DPRD Jabar KPU Raw'!L4,".",","))</f>
        <v>2786</v>
      </c>
      <c r="O12" s="15">
        <f>VALUE(SUBSTITUTE('DPRD Jabar KPU Raw'!M4,".",","))</f>
        <v>83306</v>
      </c>
      <c r="P12" s="15">
        <f>VALUE(SUBSTITUTE('DPRD Jabar KPU Raw'!N4,".",","))</f>
        <v>4837</v>
      </c>
      <c r="Q12" s="15">
        <f>VALUE(SUBSTITUTE('DPRD Jabar KPU Raw'!O4,".",","))</f>
        <v>77294</v>
      </c>
      <c r="R12" s="15">
        <f>VALUE(SUBSTITUTE('DPRD Jabar KPU Raw'!P4,".",","))</f>
        <v>13108</v>
      </c>
      <c r="S12" s="15">
        <f>VALUE(SUBSTITUTE('DPRD Jabar KPU Raw'!Q4,".",","))</f>
        <v>8214</v>
      </c>
      <c r="T12" s="15">
        <f>VALUE(SUBSTITUTE('DPRD Jabar KPU Raw'!R4,".",","))</f>
        <v>32498</v>
      </c>
      <c r="U12" s="15">
        <f>VALUE(SUBSTITUTE('DPRD Jabar KPU Raw'!S4,".",","))</f>
        <v>3145</v>
      </c>
      <c r="V12" s="5">
        <v>1</v>
      </c>
      <c r="W12" s="5">
        <f>W11+3</f>
        <v>12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140090</v>
      </c>
      <c r="AA12" s="18" cm="1">
        <f t="array" aca="1" ref="AA12" ca="1">INDIRECT(ADDRESS($W12,COLUMN()-$Y12+$X12))/$V12</f>
        <v>197614</v>
      </c>
      <c r="AB12" s="18" cm="1">
        <f t="array" aca="1" ref="AB12" ca="1">INDIRECT(ADDRESS($W12,COLUMN()-$Y12+$X12))/$V12</f>
        <v>141890</v>
      </c>
      <c r="AC12" s="18" cm="1">
        <f t="array" aca="1" ref="AC12" ca="1">INDIRECT(ADDRESS($W12,COLUMN()-$Y12+$X12))/$V12</f>
        <v>239718</v>
      </c>
      <c r="AD12" s="18" cm="1">
        <f t="array" aca="1" ref="AD12" ca="1">INDIRECT(ADDRESS($W12,COLUMN()-$Y12+$X12))/$V12</f>
        <v>92434</v>
      </c>
      <c r="AE12" s="18" cm="1">
        <f t="array" aca="1" ref="AE12" ca="1">INDIRECT(ADDRESS($W12,COLUMN()-$Y12+$X12))/$V12</f>
        <v>9918</v>
      </c>
      <c r="AF12" s="18" cm="1">
        <f t="array" aca="1" ref="AF12" ca="1">INDIRECT(ADDRESS($W12,COLUMN()-$Y12+$X12))/$V12</f>
        <v>16073</v>
      </c>
      <c r="AG12" s="18" cm="1">
        <f t="array" aca="1" ref="AG12" ca="1">INDIRECT(ADDRESS($W12,COLUMN()-$Y12+$X12))/$V12</f>
        <v>135907</v>
      </c>
      <c r="AH12" s="18" cm="1">
        <f t="array" aca="1" ref="AH12" ca="1">INDIRECT(ADDRESS($W12,COLUMN()-$Y12+$X12))/$V12</f>
        <v>3364</v>
      </c>
      <c r="AI12" s="18" cm="1">
        <f t="array" aca="1" ref="AI12" ca="1">INDIRECT(ADDRESS($W12,COLUMN()-$Y12+$X12))/$V12</f>
        <v>3843</v>
      </c>
      <c r="AJ12" s="18" cm="1">
        <f t="array" aca="1" ref="AJ12" ca="1">INDIRECT(ADDRESS($W12,COLUMN()-$Y12+$X12))/$V12</f>
        <v>2786</v>
      </c>
      <c r="AK12" s="18" cm="1">
        <f t="array" aca="1" ref="AK12" ca="1">INDIRECT(ADDRESS($W12,COLUMN()-$Y12+$X12))/$V12</f>
        <v>83306</v>
      </c>
      <c r="AL12" s="18" cm="1">
        <f t="array" aca="1" ref="AL12" ca="1">INDIRECT(ADDRESS($W12,COLUMN()-$Y12+$X12))/$V12</f>
        <v>4837</v>
      </c>
      <c r="AM12" s="18" cm="1">
        <f t="array" aca="1" ref="AM12" ca="1">INDIRECT(ADDRESS($W12,COLUMN()-$Y12+$X12))/$V12</f>
        <v>77294</v>
      </c>
      <c r="AN12" s="18" cm="1">
        <f t="array" aca="1" ref="AN12" ca="1">INDIRECT(ADDRESS($W12,COLUMN()-$Y12+$X12))/$V12</f>
        <v>13108</v>
      </c>
      <c r="AO12" s="18" cm="1">
        <f t="array" aca="1" ref="AO12" ca="1">INDIRECT(ADDRESS($W12,COLUMN()-$Y12+$X12))/$V12</f>
        <v>8214</v>
      </c>
      <c r="AP12" s="18" cm="1">
        <f t="array" aca="1" ref="AP12" ca="1">INDIRECT(ADDRESS($W12,COLUMN()-$Y12+$X12))/$V12</f>
        <v>32498</v>
      </c>
      <c r="AQ12" s="18" cm="1">
        <f t="array" aca="1" ref="AQ12" ca="1">INDIRECT(ADDRESS($W12,COLUMN()-$Y12+$X12))/$V12</f>
        <v>3145</v>
      </c>
      <c r="AR12" s="9">
        <f t="shared" si="1"/>
        <v>12</v>
      </c>
      <c r="AS12" s="9">
        <f t="shared" si="2"/>
        <v>14</v>
      </c>
      <c r="AT12" s="9">
        <f t="shared" si="3"/>
        <v>26</v>
      </c>
      <c r="AU12" s="3">
        <f t="shared" si="4"/>
        <v>43</v>
      </c>
      <c r="AV12" s="20">
        <f t="shared" ca="1" si="5"/>
        <v>4</v>
      </c>
      <c r="AW12" s="20">
        <f t="shared" ca="1" si="5"/>
        <v>2</v>
      </c>
      <c r="AX12" s="20">
        <f t="shared" ca="1" si="5"/>
        <v>3</v>
      </c>
      <c r="AY12" s="20">
        <f t="shared" ca="1" si="5"/>
        <v>1</v>
      </c>
      <c r="AZ12" s="20">
        <f t="shared" ca="1" si="5"/>
        <v>6</v>
      </c>
      <c r="BA12" s="20">
        <f t="shared" ca="1" si="5"/>
        <v>29</v>
      </c>
      <c r="BB12" s="20">
        <f t="shared" ca="1" si="5"/>
        <v>25</v>
      </c>
      <c r="BC12" s="20">
        <f t="shared" ca="1" si="5"/>
        <v>5</v>
      </c>
      <c r="BD12" s="20">
        <f t="shared" ca="1" si="5"/>
        <v>36</v>
      </c>
      <c r="BE12" s="20">
        <f t="shared" ca="1" si="5"/>
        <v>35</v>
      </c>
      <c r="BF12" s="20">
        <f t="shared" ca="1" si="5"/>
        <v>40</v>
      </c>
      <c r="BG12" s="20">
        <f t="shared" ca="1" si="5"/>
        <v>7</v>
      </c>
      <c r="BH12" s="20">
        <f t="shared" ca="1" si="5"/>
        <v>33</v>
      </c>
      <c r="BI12" s="20">
        <f t="shared" ca="1" si="5"/>
        <v>9</v>
      </c>
      <c r="BJ12" s="20">
        <f t="shared" ca="1" si="5"/>
        <v>27</v>
      </c>
      <c r="BK12" s="20">
        <f t="shared" ca="1" si="5"/>
        <v>30</v>
      </c>
      <c r="BL12" s="20">
        <f t="shared" ca="1" si="6"/>
        <v>16</v>
      </c>
      <c r="BM12" s="20">
        <f t="shared" ca="1" si="6"/>
        <v>39</v>
      </c>
      <c r="BN12" s="9">
        <f t="shared" si="7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1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1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0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0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0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14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6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5</v>
      </c>
      <c r="CP12" s="4">
        <f ca="1">LARGE(OFFSET($A$1,$AR12-1,$AT12-1,$AS12-$AR12+1,$AU12-$AT12+1),1)/(CO12+2)</f>
        <v>34245.428571428572</v>
      </c>
      <c r="CQ12" s="4">
        <f ca="1">LARGE(OFFSET($A$1,$AR12-1,$AT12-1,$AS12-$AR12+1,$AU12-$AT12+1),C12)</f>
        <v>92434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46696.666666666664</v>
      </c>
      <c r="AA13" s="18" cm="1">
        <f t="array" aca="1" ref="AA13" ca="1">INDIRECT(ADDRESS($W13,COLUMN()-$Y13+$X13))/$V13</f>
        <v>65871.333333333328</v>
      </c>
      <c r="AB13" s="18" cm="1">
        <f t="array" aca="1" ref="AB13" ca="1">INDIRECT(ADDRESS($W13,COLUMN()-$Y13+$X13))/$V13</f>
        <v>47296.666666666664</v>
      </c>
      <c r="AC13" s="18" cm="1">
        <f t="array" aca="1" ref="AC13" ca="1">INDIRECT(ADDRESS($W13,COLUMN()-$Y13+$X13))/$V13</f>
        <v>79906</v>
      </c>
      <c r="AD13" s="18" cm="1">
        <f t="array" aca="1" ref="AD13" ca="1">INDIRECT(ADDRESS($W13,COLUMN()-$Y13+$X13))/$V13</f>
        <v>30811.333333333332</v>
      </c>
      <c r="AE13" s="18" cm="1">
        <f t="array" aca="1" ref="AE13" ca="1">INDIRECT(ADDRESS($W13,COLUMN()-$Y13+$X13))/$V13</f>
        <v>3306</v>
      </c>
      <c r="AF13" s="18" cm="1">
        <f t="array" aca="1" ref="AF13" ca="1">INDIRECT(ADDRESS($W13,COLUMN()-$Y13+$X13))/$V13</f>
        <v>5357.666666666667</v>
      </c>
      <c r="AG13" s="18" cm="1">
        <f t="array" aca="1" ref="AG13" ca="1">INDIRECT(ADDRESS($W13,COLUMN()-$Y13+$X13))/$V13</f>
        <v>45302.333333333336</v>
      </c>
      <c r="AH13" s="18" cm="1">
        <f t="array" aca="1" ref="AH13" ca="1">INDIRECT(ADDRESS($W13,COLUMN()-$Y13+$X13))/$V13</f>
        <v>1121.3333333333333</v>
      </c>
      <c r="AI13" s="18" cm="1">
        <f t="array" aca="1" ref="AI13" ca="1">INDIRECT(ADDRESS($W13,COLUMN()-$Y13+$X13))/$V13</f>
        <v>1281</v>
      </c>
      <c r="AJ13" s="18" cm="1">
        <f t="array" aca="1" ref="AJ13" ca="1">INDIRECT(ADDRESS($W13,COLUMN()-$Y13+$X13))/$V13</f>
        <v>928.66666666666663</v>
      </c>
      <c r="AK13" s="18" cm="1">
        <f t="array" aca="1" ref="AK13" ca="1">INDIRECT(ADDRESS($W13,COLUMN()-$Y13+$X13))/$V13</f>
        <v>27768.666666666668</v>
      </c>
      <c r="AL13" s="18" cm="1">
        <f t="array" aca="1" ref="AL13" ca="1">INDIRECT(ADDRESS($W13,COLUMN()-$Y13+$X13))/$V13</f>
        <v>1612.3333333333333</v>
      </c>
      <c r="AM13" s="18" cm="1">
        <f t="array" aca="1" ref="AM13" ca="1">INDIRECT(ADDRESS($W13,COLUMN()-$Y13+$X13))/$V13</f>
        <v>25764.666666666668</v>
      </c>
      <c r="AN13" s="18" cm="1">
        <f t="array" aca="1" ref="AN13" ca="1">INDIRECT(ADDRESS($W13,COLUMN()-$Y13+$X13))/$V13</f>
        <v>4369.333333333333</v>
      </c>
      <c r="AO13" s="18" cm="1">
        <f t="array" aca="1" ref="AO13" ca="1">INDIRECT(ADDRESS($W13,COLUMN()-$Y13+$X13))/$V13</f>
        <v>2738</v>
      </c>
      <c r="AP13" s="18" cm="1">
        <f t="array" aca="1" ref="AP13" ca="1">INDIRECT(ADDRESS($W13,COLUMN()-$Y13+$X13))/$V13</f>
        <v>10832.666666666666</v>
      </c>
      <c r="AQ13" s="18" cm="1">
        <f t="array" aca="1" ref="AQ13" ca="1">INDIRECT(ADDRESS($W13,COLUMN()-$Y13+$X13))/$V13</f>
        <v>1048.3333333333333</v>
      </c>
      <c r="AR13" s="9">
        <f t="shared" si="1"/>
        <v>12</v>
      </c>
      <c r="AS13" s="9">
        <f t="shared" si="2"/>
        <v>14</v>
      </c>
      <c r="AT13" s="9">
        <f t="shared" si="3"/>
        <v>26</v>
      </c>
      <c r="AU13" s="3">
        <f t="shared" si="4"/>
        <v>43</v>
      </c>
      <c r="AV13" s="20">
        <f t="shared" ca="1" si="5"/>
        <v>13</v>
      </c>
      <c r="AW13" s="20">
        <f t="shared" ca="1" si="5"/>
        <v>10</v>
      </c>
      <c r="AX13" s="20">
        <f t="shared" ca="1" si="5"/>
        <v>12</v>
      </c>
      <c r="AY13" s="20">
        <f t="shared" ca="1" si="5"/>
        <v>8</v>
      </c>
      <c r="AZ13" s="20">
        <f t="shared" ca="1" si="5"/>
        <v>17</v>
      </c>
      <c r="BA13" s="20">
        <f t="shared" ca="1" si="5"/>
        <v>37</v>
      </c>
      <c r="BB13" s="20">
        <f t="shared" ca="1" si="5"/>
        <v>32</v>
      </c>
      <c r="BC13" s="20">
        <f t="shared" ca="1" si="5"/>
        <v>14</v>
      </c>
      <c r="BD13" s="20">
        <f t="shared" ca="1" si="5"/>
        <v>47</v>
      </c>
      <c r="BE13" s="20">
        <f t="shared" ca="1" si="5"/>
        <v>46</v>
      </c>
      <c r="BF13" s="20">
        <f t="shared" ca="1" si="5"/>
        <v>50</v>
      </c>
      <c r="BG13" s="20">
        <f t="shared" ca="1" si="5"/>
        <v>20</v>
      </c>
      <c r="BH13" s="20">
        <f t="shared" ca="1" si="5"/>
        <v>45</v>
      </c>
      <c r="BI13" s="20">
        <f t="shared" ca="1" si="5"/>
        <v>22</v>
      </c>
      <c r="BJ13" s="20">
        <f t="shared" ca="1" si="5"/>
        <v>34</v>
      </c>
      <c r="BK13" s="20">
        <f t="shared" ca="1" si="5"/>
        <v>41</v>
      </c>
      <c r="BL13" s="20">
        <f t="shared" ca="1" si="6"/>
        <v>28</v>
      </c>
      <c r="BM13" s="20">
        <f t="shared" ca="1" si="6"/>
        <v>48</v>
      </c>
      <c r="BN13" s="9">
        <f t="shared" si="7"/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0</v>
      </c>
      <c r="BR13" s="22" cm="1">
        <f t="array" aca="1" ref="BR13" ca="1">IF(AX13&gt;INDIRECT(ADDRESS($BN13,$BO13)),0,1)</f>
        <v>0</v>
      </c>
      <c r="BS13" s="22" cm="1">
        <f t="array" aca="1" ref="BS13" ca="1">IF(AY13&gt;INDIRECT(ADDRESS($BN13,$BO13)),0,1)</f>
        <v>0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28018</v>
      </c>
      <c r="AA14" s="18" cm="1">
        <f t="array" aca="1" ref="AA14" ca="1">INDIRECT(ADDRESS($W14,COLUMN()-$Y14+$X14))/$V14</f>
        <v>39522.800000000003</v>
      </c>
      <c r="AB14" s="18" cm="1">
        <f t="array" aca="1" ref="AB14" ca="1">INDIRECT(ADDRESS($W14,COLUMN()-$Y14+$X14))/$V14</f>
        <v>28378</v>
      </c>
      <c r="AC14" s="18" cm="1">
        <f t="array" aca="1" ref="AC14" ca="1">INDIRECT(ADDRESS($W14,COLUMN()-$Y14+$X14))/$V14</f>
        <v>47943.6</v>
      </c>
      <c r="AD14" s="18" cm="1">
        <f t="array" aca="1" ref="AD14" ca="1">INDIRECT(ADDRESS($W14,COLUMN()-$Y14+$X14))/$V14</f>
        <v>18486.8</v>
      </c>
      <c r="AE14" s="18" cm="1">
        <f t="array" aca="1" ref="AE14" ca="1">INDIRECT(ADDRESS($W14,COLUMN()-$Y14+$X14))/$V14</f>
        <v>1983.6</v>
      </c>
      <c r="AF14" s="18" cm="1">
        <f t="array" aca="1" ref="AF14" ca="1">INDIRECT(ADDRESS($W14,COLUMN()-$Y14+$X14))/$V14</f>
        <v>3214.6</v>
      </c>
      <c r="AG14" s="18" cm="1">
        <f t="array" aca="1" ref="AG14" ca="1">INDIRECT(ADDRESS($W14,COLUMN()-$Y14+$X14))/$V14</f>
        <v>27181.4</v>
      </c>
      <c r="AH14" s="18" cm="1">
        <f t="array" aca="1" ref="AH14" ca="1">INDIRECT(ADDRESS($W14,COLUMN()-$Y14+$X14))/$V14</f>
        <v>672.8</v>
      </c>
      <c r="AI14" s="18" cm="1">
        <f t="array" aca="1" ref="AI14" ca="1">INDIRECT(ADDRESS($W14,COLUMN()-$Y14+$X14))/$V14</f>
        <v>768.6</v>
      </c>
      <c r="AJ14" s="18" cm="1">
        <f t="array" aca="1" ref="AJ14" ca="1">INDIRECT(ADDRESS($W14,COLUMN()-$Y14+$X14))/$V14</f>
        <v>557.20000000000005</v>
      </c>
      <c r="AK14" s="18" cm="1">
        <f t="array" aca="1" ref="AK14" ca="1">INDIRECT(ADDRESS($W14,COLUMN()-$Y14+$X14))/$V14</f>
        <v>16661.2</v>
      </c>
      <c r="AL14" s="18" cm="1">
        <f t="array" aca="1" ref="AL14" ca="1">INDIRECT(ADDRESS($W14,COLUMN()-$Y14+$X14))/$V14</f>
        <v>967.4</v>
      </c>
      <c r="AM14" s="18" cm="1">
        <f t="array" aca="1" ref="AM14" ca="1">INDIRECT(ADDRESS($W14,COLUMN()-$Y14+$X14))/$V14</f>
        <v>15458.8</v>
      </c>
      <c r="AN14" s="18" cm="1">
        <f t="array" aca="1" ref="AN14" ca="1">INDIRECT(ADDRESS($W14,COLUMN()-$Y14+$X14))/$V14</f>
        <v>2621.6</v>
      </c>
      <c r="AO14" s="18" cm="1">
        <f t="array" aca="1" ref="AO14" ca="1">INDIRECT(ADDRESS($W14,COLUMN()-$Y14+$X14))/$V14</f>
        <v>1642.8</v>
      </c>
      <c r="AP14" s="18" cm="1">
        <f t="array" aca="1" ref="AP14" ca="1">INDIRECT(ADDRESS($W14,COLUMN()-$Y14+$X14))/$V14</f>
        <v>6499.6</v>
      </c>
      <c r="AQ14" s="18" cm="1">
        <f t="array" aca="1" ref="AQ14" ca="1">INDIRECT(ADDRESS($W14,COLUMN()-$Y14+$X14))/$V14</f>
        <v>629</v>
      </c>
      <c r="AR14" s="9">
        <f t="shared" si="1"/>
        <v>12</v>
      </c>
      <c r="AS14" s="9">
        <f t="shared" si="2"/>
        <v>14</v>
      </c>
      <c r="AT14" s="9">
        <f t="shared" si="3"/>
        <v>26</v>
      </c>
      <c r="AU14" s="3">
        <f t="shared" si="4"/>
        <v>43</v>
      </c>
      <c r="AV14" s="20">
        <f t="shared" ca="1" si="5"/>
        <v>19</v>
      </c>
      <c r="AW14" s="20">
        <f t="shared" ca="1" si="5"/>
        <v>15</v>
      </c>
      <c r="AX14" s="20">
        <f t="shared" ca="1" si="5"/>
        <v>18</v>
      </c>
      <c r="AY14" s="20">
        <f t="shared" ca="1" si="5"/>
        <v>11</v>
      </c>
      <c r="AZ14" s="20">
        <f t="shared" ca="1" si="5"/>
        <v>23</v>
      </c>
      <c r="BA14" s="20">
        <f t="shared" ca="1" si="5"/>
        <v>43</v>
      </c>
      <c r="BB14" s="20">
        <f t="shared" ca="1" si="5"/>
        <v>38</v>
      </c>
      <c r="BC14" s="20">
        <f t="shared" ca="1" si="5"/>
        <v>21</v>
      </c>
      <c r="BD14" s="20">
        <f t="shared" ca="1" si="5"/>
        <v>52</v>
      </c>
      <c r="BE14" s="20">
        <f t="shared" ca="1" si="5"/>
        <v>51</v>
      </c>
      <c r="BF14" s="20">
        <f t="shared" ca="1" si="5"/>
        <v>54</v>
      </c>
      <c r="BG14" s="20">
        <f t="shared" ca="1" si="5"/>
        <v>24</v>
      </c>
      <c r="BH14" s="20">
        <f t="shared" ca="1" si="5"/>
        <v>49</v>
      </c>
      <c r="BI14" s="20">
        <f t="shared" ca="1" si="5"/>
        <v>26</v>
      </c>
      <c r="BJ14" s="20">
        <f t="shared" ca="1" si="5"/>
        <v>42</v>
      </c>
      <c r="BK14" s="20">
        <f t="shared" ca="1" si="5"/>
        <v>44</v>
      </c>
      <c r="BL14" s="20">
        <f t="shared" ca="1" si="6"/>
        <v>31</v>
      </c>
      <c r="BM14" s="20">
        <f t="shared" ca="1" si="6"/>
        <v>53</v>
      </c>
      <c r="BN14" s="9">
        <f t="shared" si="7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 t="s">
        <v>190</v>
      </c>
      <c r="C15" s="3">
        <v>8</v>
      </c>
      <c r="D15" s="15">
        <f>VALUE(SUBSTITUTE('DPRD Jabar KPU Raw'!B5,".",","))</f>
        <v>236659</v>
      </c>
      <c r="E15" s="15">
        <f>VALUE(SUBSTITUTE('DPRD Jabar KPU Raw'!C5,".",","))</f>
        <v>244391</v>
      </c>
      <c r="F15" s="15">
        <f>VALUE(SUBSTITUTE('DPRD Jabar KPU Raw'!D5,".",","))</f>
        <v>125473</v>
      </c>
      <c r="G15" s="15">
        <f>VALUE(SUBSTITUTE('DPRD Jabar KPU Raw'!E5,".",","))</f>
        <v>191389</v>
      </c>
      <c r="H15" s="15">
        <f>VALUE(SUBSTITUTE('DPRD Jabar KPU Raw'!F5,".",","))</f>
        <v>73852</v>
      </c>
      <c r="I15" s="15">
        <f>VALUE(SUBSTITUTE('DPRD Jabar KPU Raw'!G5,".",","))</f>
        <v>8421</v>
      </c>
      <c r="J15" s="15">
        <f>VALUE(SUBSTITUTE('DPRD Jabar KPU Raw'!H5,".",","))</f>
        <v>20136</v>
      </c>
      <c r="K15" s="15">
        <f>VALUE(SUBSTITUTE('DPRD Jabar KPU Raw'!I5,".",","))</f>
        <v>227425</v>
      </c>
      <c r="L15" s="15">
        <f>VALUE(SUBSTITUTE('DPRD Jabar KPU Raw'!J5,".",","))</f>
        <v>2058</v>
      </c>
      <c r="M15" s="15">
        <f>VALUE(SUBSTITUTE('DPRD Jabar KPU Raw'!K5,".",","))</f>
        <v>5979</v>
      </c>
      <c r="N15" s="15">
        <f>VALUE(SUBSTITUTE('DPRD Jabar KPU Raw'!L5,".",","))</f>
        <v>4393</v>
      </c>
      <c r="O15" s="15">
        <f>VALUE(SUBSTITUTE('DPRD Jabar KPU Raw'!M5,".",","))</f>
        <v>110291</v>
      </c>
      <c r="P15" s="15">
        <f>VALUE(SUBSTITUTE('DPRD Jabar KPU Raw'!N5,".",","))</f>
        <v>7019</v>
      </c>
      <c r="Q15" s="15">
        <f>VALUE(SUBSTITUTE('DPRD Jabar KPU Raw'!O5,".",","))</f>
        <v>109753</v>
      </c>
      <c r="R15" s="15">
        <f>VALUE(SUBSTITUTE('DPRD Jabar KPU Raw'!P5,".",","))</f>
        <v>14858</v>
      </c>
      <c r="S15" s="15">
        <f>VALUE(SUBSTITUTE('DPRD Jabar KPU Raw'!Q5,".",","))</f>
        <v>9475</v>
      </c>
      <c r="T15" s="15">
        <f>VALUE(SUBSTITUTE('DPRD Jabar KPU Raw'!R5,".",","))</f>
        <v>95676</v>
      </c>
      <c r="U15" s="15">
        <f>VALUE(SUBSTITUTE('DPRD Jabar KPU Raw'!S5,".",","))</f>
        <v>6119</v>
      </c>
      <c r="V15" s="5">
        <v>1</v>
      </c>
      <c r="W15" s="5">
        <f>W14+3</f>
        <v>15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236659</v>
      </c>
      <c r="AA15" s="18" cm="1">
        <f t="array" aca="1" ref="AA15" ca="1">INDIRECT(ADDRESS($W15,COLUMN()-$Y15+$X15))/$V15</f>
        <v>244391</v>
      </c>
      <c r="AB15" s="18" cm="1">
        <f t="array" aca="1" ref="AB15" ca="1">INDIRECT(ADDRESS($W15,COLUMN()-$Y15+$X15))/$V15</f>
        <v>125473</v>
      </c>
      <c r="AC15" s="18" cm="1">
        <f t="array" aca="1" ref="AC15" ca="1">INDIRECT(ADDRESS($W15,COLUMN()-$Y15+$X15))/$V15</f>
        <v>191389</v>
      </c>
      <c r="AD15" s="18" cm="1">
        <f t="array" aca="1" ref="AD15" ca="1">INDIRECT(ADDRESS($W15,COLUMN()-$Y15+$X15))/$V15</f>
        <v>73852</v>
      </c>
      <c r="AE15" s="18" cm="1">
        <f t="array" aca="1" ref="AE15" ca="1">INDIRECT(ADDRESS($W15,COLUMN()-$Y15+$X15))/$V15</f>
        <v>8421</v>
      </c>
      <c r="AF15" s="18" cm="1">
        <f t="array" aca="1" ref="AF15" ca="1">INDIRECT(ADDRESS($W15,COLUMN()-$Y15+$X15))/$V15</f>
        <v>20136</v>
      </c>
      <c r="AG15" s="18" cm="1">
        <f t="array" aca="1" ref="AG15" ca="1">INDIRECT(ADDRESS($W15,COLUMN()-$Y15+$X15))/$V15</f>
        <v>227425</v>
      </c>
      <c r="AH15" s="18" cm="1">
        <f t="array" aca="1" ref="AH15" ca="1">INDIRECT(ADDRESS($W15,COLUMN()-$Y15+$X15))/$V15</f>
        <v>2058</v>
      </c>
      <c r="AI15" s="18" cm="1">
        <f t="array" aca="1" ref="AI15" ca="1">INDIRECT(ADDRESS($W15,COLUMN()-$Y15+$X15))/$V15</f>
        <v>5979</v>
      </c>
      <c r="AJ15" s="18" cm="1">
        <f t="array" aca="1" ref="AJ15" ca="1">INDIRECT(ADDRESS($W15,COLUMN()-$Y15+$X15))/$V15</f>
        <v>4393</v>
      </c>
      <c r="AK15" s="18" cm="1">
        <f t="array" aca="1" ref="AK15" ca="1">INDIRECT(ADDRESS($W15,COLUMN()-$Y15+$X15))/$V15</f>
        <v>110291</v>
      </c>
      <c r="AL15" s="18" cm="1">
        <f t="array" aca="1" ref="AL15" ca="1">INDIRECT(ADDRESS($W15,COLUMN()-$Y15+$X15))/$V15</f>
        <v>7019</v>
      </c>
      <c r="AM15" s="18" cm="1">
        <f t="array" aca="1" ref="AM15" ca="1">INDIRECT(ADDRESS($W15,COLUMN()-$Y15+$X15))/$V15</f>
        <v>109753</v>
      </c>
      <c r="AN15" s="18" cm="1">
        <f t="array" aca="1" ref="AN15" ca="1">INDIRECT(ADDRESS($W15,COLUMN()-$Y15+$X15))/$V15</f>
        <v>14858</v>
      </c>
      <c r="AO15" s="18" cm="1">
        <f t="array" aca="1" ref="AO15" ca="1">INDIRECT(ADDRESS($W15,COLUMN()-$Y15+$X15))/$V15</f>
        <v>9475</v>
      </c>
      <c r="AP15" s="18" cm="1">
        <f t="array" aca="1" ref="AP15" ca="1">INDIRECT(ADDRESS($W15,COLUMN()-$Y15+$X15))/$V15</f>
        <v>95676</v>
      </c>
      <c r="AQ15" s="18" cm="1">
        <f t="array" aca="1" ref="AQ15" ca="1">INDIRECT(ADDRESS($W15,COLUMN()-$Y15+$X15))/$V15</f>
        <v>6119</v>
      </c>
      <c r="AR15" s="9">
        <f t="shared" si="1"/>
        <v>15</v>
      </c>
      <c r="AS15" s="9">
        <f t="shared" si="2"/>
        <v>17</v>
      </c>
      <c r="AT15" s="9">
        <f t="shared" si="3"/>
        <v>26</v>
      </c>
      <c r="AU15" s="3">
        <f t="shared" si="4"/>
        <v>43</v>
      </c>
      <c r="AV15" s="20">
        <f t="shared" ca="1" si="5"/>
        <v>2</v>
      </c>
      <c r="AW15" s="20">
        <f t="shared" ca="1" si="5"/>
        <v>1</v>
      </c>
      <c r="AX15" s="20">
        <f t="shared" ca="1" si="5"/>
        <v>5</v>
      </c>
      <c r="AY15" s="20">
        <f t="shared" ca="1" si="5"/>
        <v>4</v>
      </c>
      <c r="AZ15" s="20">
        <f t="shared" ca="1" si="5"/>
        <v>12</v>
      </c>
      <c r="BA15" s="20">
        <f t="shared" ca="1" si="5"/>
        <v>31</v>
      </c>
      <c r="BB15" s="20">
        <f t="shared" ca="1" si="5"/>
        <v>26</v>
      </c>
      <c r="BC15" s="20">
        <f t="shared" ca="1" si="5"/>
        <v>3</v>
      </c>
      <c r="BD15" s="20">
        <f t="shared" ca="1" si="5"/>
        <v>43</v>
      </c>
      <c r="BE15" s="20">
        <f t="shared" ca="1" si="5"/>
        <v>35</v>
      </c>
      <c r="BF15" s="20">
        <f t="shared" ca="1" si="5"/>
        <v>37</v>
      </c>
      <c r="BG15" s="20">
        <f t="shared" ca="1" si="5"/>
        <v>6</v>
      </c>
      <c r="BH15" s="20">
        <f t="shared" ca="1" si="5"/>
        <v>32</v>
      </c>
      <c r="BI15" s="20">
        <f t="shared" ca="1" si="5"/>
        <v>7</v>
      </c>
      <c r="BJ15" s="20">
        <f t="shared" ca="1" si="5"/>
        <v>28</v>
      </c>
      <c r="BK15" s="20">
        <f t="shared" ca="1" si="5"/>
        <v>30</v>
      </c>
      <c r="BL15" s="20">
        <f t="shared" ca="1" si="6"/>
        <v>8</v>
      </c>
      <c r="BM15" s="20">
        <f t="shared" ca="1" si="6"/>
        <v>34</v>
      </c>
      <c r="BN15" s="9">
        <f t="shared" si="7"/>
        <v>15</v>
      </c>
      <c r="BO15" s="9">
        <v>3</v>
      </c>
      <c r="BP15" s="22" cm="1">
        <f t="array" aca="1" ref="BP15" ca="1">IF(AV15&gt;INDIRECT(ADDRESS($BN15,$BO15)),0,1)</f>
        <v>1</v>
      </c>
      <c r="BQ15" s="22" cm="1">
        <f t="array" aca="1" ref="BQ15" ca="1">IF(AW15&gt;INDIRECT(ADDRESS($BN15,$BO15)),0,1)</f>
        <v>1</v>
      </c>
      <c r="BR15" s="22" cm="1">
        <f t="array" aca="1" ref="BR15" ca="1">IF(AX15&gt;INDIRECT(ADDRESS($BN15,$BO15)),0,1)</f>
        <v>1</v>
      </c>
      <c r="BS15" s="22" cm="1">
        <f t="array" aca="1" ref="BS15" ca="1">IF(AY15&gt;INDIRECT(ADDRESS($BN15,$BO15)),0,1)</f>
        <v>1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1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1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1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1</v>
      </c>
      <c r="CG15" s="22" cm="1">
        <f t="array" aca="1" ref="CG15" ca="1">IF(BM15&gt;INDIRECT(ADDRESS($BN15,$BO15)),0,1)</f>
        <v>0</v>
      </c>
      <c r="CH15" s="9">
        <f>AR15</f>
        <v>15</v>
      </c>
      <c r="CI15" s="9">
        <f>AS15</f>
        <v>17</v>
      </c>
      <c r="CJ15" s="3">
        <f>COLUMN(BP15)</f>
        <v>68</v>
      </c>
      <c r="CK15" s="3">
        <f>COLUMN(CG15)</f>
        <v>85</v>
      </c>
      <c r="CL15" s="3">
        <f ca="1">SUM(OFFSET($A$1,CH15-1,CJ15-1,CI15-CH15+1,CK15-CJ15+1))</f>
        <v>8</v>
      </c>
      <c r="CM15" s="3" t="b">
        <f ca="1">CL15=C15</f>
        <v>1</v>
      </c>
      <c r="CN15" s="3">
        <f>COLUMN(V15)</f>
        <v>22</v>
      </c>
      <c r="CO15" s="3">
        <f ca="1">LARGE(OFFSET($A$1,$CH15-1,$CN15-1,$CI15-$CH15+1,1),1)</f>
        <v>5</v>
      </c>
      <c r="CP15" s="4">
        <f ca="1">LARGE(OFFSET($A$1,$AR15-1,$AT15-1,$AS15-$AR15+1,$AU15-$AT15+1),1)/(CO15+2)</f>
        <v>34913</v>
      </c>
      <c r="CQ15" s="4">
        <f ca="1">LARGE(OFFSET($A$1,$AR15-1,$AT15-1,$AS15-$AR15+1,$AU15-$AT15+1),C15)</f>
        <v>95676</v>
      </c>
      <c r="CR15" s="3" t="b">
        <f ca="1">CQ15&gt;CP15</f>
        <v>1</v>
      </c>
    </row>
    <row r="16" spans="1:96" x14ac:dyDescent="0.55000000000000004">
      <c r="A16" s="3"/>
      <c r="B16" s="3"/>
      <c r="C16" s="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5">
        <v>3</v>
      </c>
      <c r="W16" s="5">
        <f>W15</f>
        <v>15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78886.333333333328</v>
      </c>
      <c r="AA16" s="18" cm="1">
        <f t="array" aca="1" ref="AA16" ca="1">INDIRECT(ADDRESS($W16,COLUMN()-$Y16+$X16))/$V16</f>
        <v>81463.666666666672</v>
      </c>
      <c r="AB16" s="18" cm="1">
        <f t="array" aca="1" ref="AB16" ca="1">INDIRECT(ADDRESS($W16,COLUMN()-$Y16+$X16))/$V16</f>
        <v>41824.333333333336</v>
      </c>
      <c r="AC16" s="18" cm="1">
        <f t="array" aca="1" ref="AC16" ca="1">INDIRECT(ADDRESS($W16,COLUMN()-$Y16+$X16))/$V16</f>
        <v>63796.333333333336</v>
      </c>
      <c r="AD16" s="18" cm="1">
        <f t="array" aca="1" ref="AD16" ca="1">INDIRECT(ADDRESS($W16,COLUMN()-$Y16+$X16))/$V16</f>
        <v>24617.333333333332</v>
      </c>
      <c r="AE16" s="18" cm="1">
        <f t="array" aca="1" ref="AE16" ca="1">INDIRECT(ADDRESS($W16,COLUMN()-$Y16+$X16))/$V16</f>
        <v>2807</v>
      </c>
      <c r="AF16" s="18" cm="1">
        <f t="array" aca="1" ref="AF16" ca="1">INDIRECT(ADDRESS($W16,COLUMN()-$Y16+$X16))/$V16</f>
        <v>6712</v>
      </c>
      <c r="AG16" s="18" cm="1">
        <f t="array" aca="1" ref="AG16" ca="1">INDIRECT(ADDRESS($W16,COLUMN()-$Y16+$X16))/$V16</f>
        <v>75808.333333333328</v>
      </c>
      <c r="AH16" s="18" cm="1">
        <f t="array" aca="1" ref="AH16" ca="1">INDIRECT(ADDRESS($W16,COLUMN()-$Y16+$X16))/$V16</f>
        <v>686</v>
      </c>
      <c r="AI16" s="18" cm="1">
        <f t="array" aca="1" ref="AI16" ca="1">INDIRECT(ADDRESS($W16,COLUMN()-$Y16+$X16))/$V16</f>
        <v>1993</v>
      </c>
      <c r="AJ16" s="18" cm="1">
        <f t="array" aca="1" ref="AJ16" ca="1">INDIRECT(ADDRESS($W16,COLUMN()-$Y16+$X16))/$V16</f>
        <v>1464.3333333333333</v>
      </c>
      <c r="AK16" s="18" cm="1">
        <f t="array" aca="1" ref="AK16" ca="1">INDIRECT(ADDRESS($W16,COLUMN()-$Y16+$X16))/$V16</f>
        <v>36763.666666666664</v>
      </c>
      <c r="AL16" s="18" cm="1">
        <f t="array" aca="1" ref="AL16" ca="1">INDIRECT(ADDRESS($W16,COLUMN()-$Y16+$X16))/$V16</f>
        <v>2339.6666666666665</v>
      </c>
      <c r="AM16" s="18" cm="1">
        <f t="array" aca="1" ref="AM16" ca="1">INDIRECT(ADDRESS($W16,COLUMN()-$Y16+$X16))/$V16</f>
        <v>36584.333333333336</v>
      </c>
      <c r="AN16" s="18" cm="1">
        <f t="array" aca="1" ref="AN16" ca="1">INDIRECT(ADDRESS($W16,COLUMN()-$Y16+$X16))/$V16</f>
        <v>4952.666666666667</v>
      </c>
      <c r="AO16" s="18" cm="1">
        <f t="array" aca="1" ref="AO16" ca="1">INDIRECT(ADDRESS($W16,COLUMN()-$Y16+$X16))/$V16</f>
        <v>3158.3333333333335</v>
      </c>
      <c r="AP16" s="18" cm="1">
        <f t="array" aca="1" ref="AP16" ca="1">INDIRECT(ADDRESS($W16,COLUMN()-$Y16+$X16))/$V16</f>
        <v>31892</v>
      </c>
      <c r="AQ16" s="18" cm="1">
        <f t="array" aca="1" ref="AQ16" ca="1">INDIRECT(ADDRESS($W16,COLUMN()-$Y16+$X16))/$V16</f>
        <v>2039.6666666666667</v>
      </c>
      <c r="AR16" s="9">
        <f t="shared" si="1"/>
        <v>15</v>
      </c>
      <c r="AS16" s="9">
        <f t="shared" si="2"/>
        <v>17</v>
      </c>
      <c r="AT16" s="9">
        <f t="shared" si="3"/>
        <v>26</v>
      </c>
      <c r="AU16" s="3">
        <f t="shared" si="4"/>
        <v>43</v>
      </c>
      <c r="AV16" s="20">
        <f t="shared" ca="1" si="5"/>
        <v>10</v>
      </c>
      <c r="AW16" s="20">
        <f t="shared" ca="1" si="5"/>
        <v>9</v>
      </c>
      <c r="AX16" s="20">
        <f t="shared" ca="1" si="5"/>
        <v>17</v>
      </c>
      <c r="AY16" s="20">
        <f t="shared" ca="1" si="5"/>
        <v>13</v>
      </c>
      <c r="AZ16" s="20">
        <f t="shared" ca="1" si="5"/>
        <v>23</v>
      </c>
      <c r="BA16" s="20">
        <f t="shared" ca="1" si="5"/>
        <v>41</v>
      </c>
      <c r="BB16" s="20">
        <f t="shared" ca="1" si="5"/>
        <v>33</v>
      </c>
      <c r="BC16" s="20">
        <f t="shared" ca="1" si="5"/>
        <v>11</v>
      </c>
      <c r="BD16" s="20">
        <f t="shared" ca="1" si="5"/>
        <v>53</v>
      </c>
      <c r="BE16" s="20">
        <f t="shared" ca="1" si="5"/>
        <v>45</v>
      </c>
      <c r="BF16" s="20">
        <f t="shared" ca="1" si="5"/>
        <v>48</v>
      </c>
      <c r="BG16" s="20">
        <f t="shared" ca="1" si="5"/>
        <v>19</v>
      </c>
      <c r="BH16" s="20">
        <f t="shared" ca="1" si="5"/>
        <v>42</v>
      </c>
      <c r="BI16" s="20">
        <f t="shared" ca="1" si="5"/>
        <v>20</v>
      </c>
      <c r="BJ16" s="20">
        <f t="shared" ca="1" si="5"/>
        <v>36</v>
      </c>
      <c r="BK16" s="20">
        <f t="shared" ca="1" si="5"/>
        <v>39</v>
      </c>
      <c r="BL16" s="20">
        <f t="shared" ca="1" si="6"/>
        <v>21</v>
      </c>
      <c r="BM16" s="20">
        <f t="shared" ca="1" si="6"/>
        <v>44</v>
      </c>
      <c r="BN16" s="9">
        <f t="shared" si="7"/>
        <v>15</v>
      </c>
      <c r="BO16" s="9">
        <v>3</v>
      </c>
      <c r="BP16" s="22" cm="1">
        <f t="array" aca="1" ref="BP16" ca="1">IF(AV16&gt;INDIRECT(ADDRESS($BN16,$BO16)),0,1)</f>
        <v>0</v>
      </c>
      <c r="BQ16" s="22" cm="1">
        <f t="array" aca="1" ref="BQ16" ca="1">IF(AW16&gt;INDIRECT(ADDRESS($BN16,$BO16)),0,1)</f>
        <v>0</v>
      </c>
      <c r="BR16" s="22" cm="1">
        <f t="array" aca="1" ref="BR16" ca="1">IF(AX16&gt;INDIRECT(ADDRESS($BN16,$BO16)),0,1)</f>
        <v>0</v>
      </c>
      <c r="BS16" s="22" cm="1">
        <f t="array" aca="1" ref="BS16" ca="1">IF(AY16&gt;INDIRECT(ADDRESS($BN16,$BO16)),0,1)</f>
        <v>0</v>
      </c>
      <c r="BT16" s="22" cm="1">
        <f t="array" aca="1" ref="BT16" ca="1">IF(AZ16&gt;INDIRECT(ADDRESS($BN16,$BO16)),0,1)</f>
        <v>0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0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0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0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5</v>
      </c>
      <c r="W17" s="5">
        <f>W16</f>
        <v>15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47331.8</v>
      </c>
      <c r="AA17" s="18" cm="1">
        <f t="array" aca="1" ref="AA17" ca="1">INDIRECT(ADDRESS($W17,COLUMN()-$Y17+$X17))/$V17</f>
        <v>48878.2</v>
      </c>
      <c r="AB17" s="18" cm="1">
        <f t="array" aca="1" ref="AB17" ca="1">INDIRECT(ADDRESS($W17,COLUMN()-$Y17+$X17))/$V17</f>
        <v>25094.6</v>
      </c>
      <c r="AC17" s="18" cm="1">
        <f t="array" aca="1" ref="AC17" ca="1">INDIRECT(ADDRESS($W17,COLUMN()-$Y17+$X17))/$V17</f>
        <v>38277.800000000003</v>
      </c>
      <c r="AD17" s="18" cm="1">
        <f t="array" aca="1" ref="AD17" ca="1">INDIRECT(ADDRESS($W17,COLUMN()-$Y17+$X17))/$V17</f>
        <v>14770.4</v>
      </c>
      <c r="AE17" s="18" cm="1">
        <f t="array" aca="1" ref="AE17" ca="1">INDIRECT(ADDRESS($W17,COLUMN()-$Y17+$X17))/$V17</f>
        <v>1684.2</v>
      </c>
      <c r="AF17" s="18" cm="1">
        <f t="array" aca="1" ref="AF17" ca="1">INDIRECT(ADDRESS($W17,COLUMN()-$Y17+$X17))/$V17</f>
        <v>4027.2</v>
      </c>
      <c r="AG17" s="18" cm="1">
        <f t="array" aca="1" ref="AG17" ca="1">INDIRECT(ADDRESS($W17,COLUMN()-$Y17+$X17))/$V17</f>
        <v>45485</v>
      </c>
      <c r="AH17" s="18" cm="1">
        <f t="array" aca="1" ref="AH17" ca="1">INDIRECT(ADDRESS($W17,COLUMN()-$Y17+$X17))/$V17</f>
        <v>411.6</v>
      </c>
      <c r="AI17" s="18" cm="1">
        <f t="array" aca="1" ref="AI17" ca="1">INDIRECT(ADDRESS($W17,COLUMN()-$Y17+$X17))/$V17</f>
        <v>1195.8</v>
      </c>
      <c r="AJ17" s="18" cm="1">
        <f t="array" aca="1" ref="AJ17" ca="1">INDIRECT(ADDRESS($W17,COLUMN()-$Y17+$X17))/$V17</f>
        <v>878.6</v>
      </c>
      <c r="AK17" s="18" cm="1">
        <f t="array" aca="1" ref="AK17" ca="1">INDIRECT(ADDRESS($W17,COLUMN()-$Y17+$X17))/$V17</f>
        <v>22058.2</v>
      </c>
      <c r="AL17" s="18" cm="1">
        <f t="array" aca="1" ref="AL17" ca="1">INDIRECT(ADDRESS($W17,COLUMN()-$Y17+$X17))/$V17</f>
        <v>1403.8</v>
      </c>
      <c r="AM17" s="18" cm="1">
        <f t="array" aca="1" ref="AM17" ca="1">INDIRECT(ADDRESS($W17,COLUMN()-$Y17+$X17))/$V17</f>
        <v>21950.6</v>
      </c>
      <c r="AN17" s="18" cm="1">
        <f t="array" aca="1" ref="AN17" ca="1">INDIRECT(ADDRESS($W17,COLUMN()-$Y17+$X17))/$V17</f>
        <v>2971.6</v>
      </c>
      <c r="AO17" s="18" cm="1">
        <f t="array" aca="1" ref="AO17" ca="1">INDIRECT(ADDRESS($W17,COLUMN()-$Y17+$X17))/$V17</f>
        <v>1895</v>
      </c>
      <c r="AP17" s="18" cm="1">
        <f t="array" aca="1" ref="AP17" ca="1">INDIRECT(ADDRESS($W17,COLUMN()-$Y17+$X17))/$V17</f>
        <v>19135.2</v>
      </c>
      <c r="AQ17" s="18" cm="1">
        <f t="array" aca="1" ref="AQ17" ca="1">INDIRECT(ADDRESS($W17,COLUMN()-$Y17+$X17))/$V17</f>
        <v>1223.8</v>
      </c>
      <c r="AR17" s="9">
        <f t="shared" si="1"/>
        <v>15</v>
      </c>
      <c r="AS17" s="9">
        <f t="shared" si="2"/>
        <v>17</v>
      </c>
      <c r="AT17" s="9">
        <f t="shared" si="3"/>
        <v>26</v>
      </c>
      <c r="AU17" s="3">
        <f t="shared" si="4"/>
        <v>43</v>
      </c>
      <c r="AV17" s="20">
        <f t="shared" ca="1" si="5"/>
        <v>15</v>
      </c>
      <c r="AW17" s="20">
        <f t="shared" ca="1" si="5"/>
        <v>14</v>
      </c>
      <c r="AX17" s="20">
        <f t="shared" ca="1" si="5"/>
        <v>22</v>
      </c>
      <c r="AY17" s="20">
        <f t="shared" ca="1" si="5"/>
        <v>18</v>
      </c>
      <c r="AZ17" s="20">
        <f t="shared" ca="1" si="5"/>
        <v>29</v>
      </c>
      <c r="BA17" s="20">
        <f t="shared" ca="1" si="5"/>
        <v>47</v>
      </c>
      <c r="BB17" s="20">
        <f t="shared" ca="1" si="5"/>
        <v>38</v>
      </c>
      <c r="BC17" s="20">
        <f t="shared" ca="1" si="5"/>
        <v>16</v>
      </c>
      <c r="BD17" s="20">
        <f t="shared" ca="1" si="5"/>
        <v>54</v>
      </c>
      <c r="BE17" s="20">
        <f t="shared" ca="1" si="5"/>
        <v>51</v>
      </c>
      <c r="BF17" s="20">
        <f t="shared" ca="1" si="5"/>
        <v>52</v>
      </c>
      <c r="BG17" s="20">
        <f t="shared" ca="1" si="5"/>
        <v>24</v>
      </c>
      <c r="BH17" s="20">
        <f t="shared" ca="1" si="5"/>
        <v>49</v>
      </c>
      <c r="BI17" s="20">
        <f t="shared" ca="1" si="5"/>
        <v>25</v>
      </c>
      <c r="BJ17" s="20">
        <f t="shared" ca="1" si="5"/>
        <v>40</v>
      </c>
      <c r="BK17" s="20">
        <f t="shared" ca="1" si="5"/>
        <v>46</v>
      </c>
      <c r="BL17" s="20">
        <f t="shared" ca="1" si="6"/>
        <v>27</v>
      </c>
      <c r="BM17" s="20">
        <f t="shared" ca="1" si="6"/>
        <v>50</v>
      </c>
      <c r="BN17" s="9">
        <f t="shared" si="7"/>
        <v>15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 t="s">
        <v>191</v>
      </c>
      <c r="C18" s="3">
        <v>11</v>
      </c>
      <c r="D18" s="15">
        <f>VALUE(SUBSTITUTE('DPRD Jabar KPU Raw'!B6,".",","))</f>
        <v>105492</v>
      </c>
      <c r="E18" s="15">
        <f>VALUE(SUBSTITUTE('DPRD Jabar KPU Raw'!C6,".",","))</f>
        <v>231957</v>
      </c>
      <c r="F18" s="15">
        <f>VALUE(SUBSTITUTE('DPRD Jabar KPU Raw'!D6,".",","))</f>
        <v>97967</v>
      </c>
      <c r="G18" s="15">
        <f>VALUE(SUBSTITUTE('DPRD Jabar KPU Raw'!E6,".",","))</f>
        <v>149104</v>
      </c>
      <c r="H18" s="15">
        <f>VALUE(SUBSTITUTE('DPRD Jabar KPU Raw'!F6,".",","))</f>
        <v>92281</v>
      </c>
      <c r="I18" s="15">
        <f>VALUE(SUBSTITUTE('DPRD Jabar KPU Raw'!G6,".",","))</f>
        <v>12607</v>
      </c>
      <c r="J18" s="15">
        <f>VALUE(SUBSTITUTE('DPRD Jabar KPU Raw'!H6,".",","))</f>
        <v>16353</v>
      </c>
      <c r="K18" s="15">
        <f>VALUE(SUBSTITUTE('DPRD Jabar KPU Raw'!I6,".",","))</f>
        <v>152986</v>
      </c>
      <c r="L18" s="15">
        <f>VALUE(SUBSTITUTE('DPRD Jabar KPU Raw'!J6,".",","))</f>
        <v>3525</v>
      </c>
      <c r="M18" s="15">
        <f>VALUE(SUBSTITUTE('DPRD Jabar KPU Raw'!K6,".",","))</f>
        <v>5833</v>
      </c>
      <c r="N18" s="15">
        <f>VALUE(SUBSTITUTE('DPRD Jabar KPU Raw'!L6,".",","))</f>
        <v>3546</v>
      </c>
      <c r="O18" s="15">
        <f>VALUE(SUBSTITUTE('DPRD Jabar KPU Raw'!M6,".",","))</f>
        <v>85944</v>
      </c>
      <c r="P18" s="15">
        <f>VALUE(SUBSTITUTE('DPRD Jabar KPU Raw'!N6,".",","))</f>
        <v>6987</v>
      </c>
      <c r="Q18" s="15">
        <f>VALUE(SUBSTITUTE('DPRD Jabar KPU Raw'!O6,".",","))</f>
        <v>74035</v>
      </c>
      <c r="R18" s="15">
        <f>VALUE(SUBSTITUTE('DPRD Jabar KPU Raw'!P6,".",","))</f>
        <v>34413</v>
      </c>
      <c r="S18" s="15">
        <f>VALUE(SUBSTITUTE('DPRD Jabar KPU Raw'!Q6,".",","))</f>
        <v>13797</v>
      </c>
      <c r="T18" s="15">
        <f>VALUE(SUBSTITUTE('DPRD Jabar KPU Raw'!R6,".",","))</f>
        <v>74189</v>
      </c>
      <c r="U18" s="15">
        <f>VALUE(SUBSTITUTE('DPRD Jabar KPU Raw'!S6,".",","))</f>
        <v>6513</v>
      </c>
      <c r="V18" s="5">
        <v>1</v>
      </c>
      <c r="W18" s="5">
        <f>W17+3</f>
        <v>18</v>
      </c>
      <c r="X18" s="5">
        <v>4</v>
      </c>
      <c r="Y18" s="5">
        <f t="shared" si="0"/>
        <v>26</v>
      </c>
      <c r="Z18" s="18" cm="1">
        <f t="array" aca="1" ref="Z18" ca="1">INDIRECT(ADDRESS($W18,COLUMN()-$Y18+$X18))/$V18</f>
        <v>105492</v>
      </c>
      <c r="AA18" s="18" cm="1">
        <f t="array" aca="1" ref="AA18" ca="1">INDIRECT(ADDRESS($W18,COLUMN()-$Y18+$X18))/$V18</f>
        <v>231957</v>
      </c>
      <c r="AB18" s="18" cm="1">
        <f t="array" aca="1" ref="AB18" ca="1">INDIRECT(ADDRESS($W18,COLUMN()-$Y18+$X18))/$V18</f>
        <v>97967</v>
      </c>
      <c r="AC18" s="18" cm="1">
        <f t="array" aca="1" ref="AC18" ca="1">INDIRECT(ADDRESS($W18,COLUMN()-$Y18+$X18))/$V18</f>
        <v>149104</v>
      </c>
      <c r="AD18" s="18" cm="1">
        <f t="array" aca="1" ref="AD18" ca="1">INDIRECT(ADDRESS($W18,COLUMN()-$Y18+$X18))/$V18</f>
        <v>92281</v>
      </c>
      <c r="AE18" s="18" cm="1">
        <f t="array" aca="1" ref="AE18" ca="1">INDIRECT(ADDRESS($W18,COLUMN()-$Y18+$X18))/$V18</f>
        <v>12607</v>
      </c>
      <c r="AF18" s="18" cm="1">
        <f t="array" aca="1" ref="AF18" ca="1">INDIRECT(ADDRESS($W18,COLUMN()-$Y18+$X18))/$V18</f>
        <v>16353</v>
      </c>
      <c r="AG18" s="18" cm="1">
        <f t="array" aca="1" ref="AG18" ca="1">INDIRECT(ADDRESS($W18,COLUMN()-$Y18+$X18))/$V18</f>
        <v>152986</v>
      </c>
      <c r="AH18" s="18" cm="1">
        <f t="array" aca="1" ref="AH18" ca="1">INDIRECT(ADDRESS($W18,COLUMN()-$Y18+$X18))/$V18</f>
        <v>3525</v>
      </c>
      <c r="AI18" s="18" cm="1">
        <f t="array" aca="1" ref="AI18" ca="1">INDIRECT(ADDRESS($W18,COLUMN()-$Y18+$X18))/$V18</f>
        <v>5833</v>
      </c>
      <c r="AJ18" s="18" cm="1">
        <f t="array" aca="1" ref="AJ18" ca="1">INDIRECT(ADDRESS($W18,COLUMN()-$Y18+$X18))/$V18</f>
        <v>3546</v>
      </c>
      <c r="AK18" s="18" cm="1">
        <f t="array" aca="1" ref="AK18" ca="1">INDIRECT(ADDRESS($W18,COLUMN()-$Y18+$X18))/$V18</f>
        <v>85944</v>
      </c>
      <c r="AL18" s="18" cm="1">
        <f t="array" aca="1" ref="AL18" ca="1">INDIRECT(ADDRESS($W18,COLUMN()-$Y18+$X18))/$V18</f>
        <v>6987</v>
      </c>
      <c r="AM18" s="18" cm="1">
        <f t="array" aca="1" ref="AM18" ca="1">INDIRECT(ADDRESS($W18,COLUMN()-$Y18+$X18))/$V18</f>
        <v>74035</v>
      </c>
      <c r="AN18" s="18" cm="1">
        <f t="array" aca="1" ref="AN18" ca="1">INDIRECT(ADDRESS($W18,COLUMN()-$Y18+$X18))/$V18</f>
        <v>34413</v>
      </c>
      <c r="AO18" s="18" cm="1">
        <f t="array" aca="1" ref="AO18" ca="1">INDIRECT(ADDRESS($W18,COLUMN()-$Y18+$X18))/$V18</f>
        <v>13797</v>
      </c>
      <c r="AP18" s="18" cm="1">
        <f t="array" aca="1" ref="AP18" ca="1">INDIRECT(ADDRESS($W18,COLUMN()-$Y18+$X18))/$V18</f>
        <v>74189</v>
      </c>
      <c r="AQ18" s="18" cm="1">
        <f t="array" aca="1" ref="AQ18" ca="1">INDIRECT(ADDRESS($W18,COLUMN()-$Y18+$X18))/$V18</f>
        <v>6513</v>
      </c>
      <c r="AR18" s="9">
        <f t="shared" si="1"/>
        <v>18</v>
      </c>
      <c r="AS18" s="9">
        <f t="shared" si="2"/>
        <v>20</v>
      </c>
      <c r="AT18" s="9">
        <f t="shared" si="3"/>
        <v>26</v>
      </c>
      <c r="AU18" s="3">
        <f t="shared" si="4"/>
        <v>43</v>
      </c>
      <c r="AV18" s="20">
        <f t="shared" ca="1" si="5"/>
        <v>4</v>
      </c>
      <c r="AW18" s="20">
        <f t="shared" ca="1" si="5"/>
        <v>1</v>
      </c>
      <c r="AX18" s="20">
        <f t="shared" ca="1" si="5"/>
        <v>5</v>
      </c>
      <c r="AY18" s="20">
        <f t="shared" ca="1" si="5"/>
        <v>3</v>
      </c>
      <c r="AZ18" s="20">
        <f t="shared" ca="1" si="5"/>
        <v>6</v>
      </c>
      <c r="BA18" s="20">
        <f t="shared" ca="1" si="5"/>
        <v>31</v>
      </c>
      <c r="BB18" s="20">
        <f t="shared" ca="1" si="5"/>
        <v>27</v>
      </c>
      <c r="BC18" s="20">
        <f t="shared" ca="1" si="5"/>
        <v>2</v>
      </c>
      <c r="BD18" s="20">
        <f t="shared" ca="1" si="5"/>
        <v>41</v>
      </c>
      <c r="BE18" s="20">
        <f t="shared" ca="1" si="5"/>
        <v>36</v>
      </c>
      <c r="BF18" s="20">
        <f t="shared" ca="1" si="5"/>
        <v>40</v>
      </c>
      <c r="BG18" s="20">
        <f t="shared" ca="1" si="5"/>
        <v>7</v>
      </c>
      <c r="BH18" s="20">
        <f t="shared" ca="1" si="5"/>
        <v>33</v>
      </c>
      <c r="BI18" s="20">
        <f t="shared" ca="1" si="5"/>
        <v>10</v>
      </c>
      <c r="BJ18" s="20">
        <f t="shared" ca="1" si="5"/>
        <v>15</v>
      </c>
      <c r="BK18" s="20">
        <f t="shared" ref="BK18:BM32" ca="1" si="8">_xlfn.RANK.EQ(AO18,OFFSET($A$1,$AR18-1,$AT18-1,$AS18-$AR18+1,$AU18-$AT18+1),0)</f>
        <v>30</v>
      </c>
      <c r="BL18" s="20">
        <f t="shared" ca="1" si="8"/>
        <v>9</v>
      </c>
      <c r="BM18" s="20">
        <f t="shared" ca="1" si="8"/>
        <v>35</v>
      </c>
      <c r="BN18" s="9">
        <f t="shared" si="7"/>
        <v>18</v>
      </c>
      <c r="BO18" s="9">
        <v>3</v>
      </c>
      <c r="BP18" s="22" cm="1">
        <f t="array" aca="1" ref="BP18" ca="1">IF(AV18&gt;INDIRECT(ADDRESS($BN18,$BO18)),0,1)</f>
        <v>1</v>
      </c>
      <c r="BQ18" s="22" cm="1">
        <f t="array" aca="1" ref="BQ18" ca="1">IF(AW18&gt;INDIRECT(ADDRESS($BN18,$BO18)),0,1)</f>
        <v>1</v>
      </c>
      <c r="BR18" s="22" cm="1">
        <f t="array" aca="1" ref="BR18" ca="1">IF(AX18&gt;INDIRECT(ADDRESS($BN18,$BO18)),0,1)</f>
        <v>1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1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1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1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1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1</v>
      </c>
      <c r="CG18" s="22" cm="1">
        <f t="array" aca="1" ref="CG18" ca="1">IF(BM18&gt;INDIRECT(ADDRESS($BN18,$BO18)),0,1)</f>
        <v>0</v>
      </c>
      <c r="CH18" s="9">
        <f>AR18</f>
        <v>18</v>
      </c>
      <c r="CI18" s="9">
        <f>AS18</f>
        <v>20</v>
      </c>
      <c r="CJ18" s="3">
        <f>COLUMN(BP18)</f>
        <v>68</v>
      </c>
      <c r="CK18" s="3">
        <f>COLUMN(CG18)</f>
        <v>85</v>
      </c>
      <c r="CL18" s="3">
        <f ca="1">SUM(OFFSET($A$1,CH18-1,CJ18-1,CI18-CH18+1,CK18-CJ18+1))</f>
        <v>11</v>
      </c>
      <c r="CM18" s="3" t="b">
        <f ca="1">CL18=C18</f>
        <v>1</v>
      </c>
      <c r="CN18" s="3">
        <f>COLUMN(V18)</f>
        <v>22</v>
      </c>
      <c r="CO18" s="3">
        <f ca="1">LARGE(OFFSET($A$1,$CH18-1,$CN18-1,$CI18-$CH18+1,1),1)</f>
        <v>5</v>
      </c>
      <c r="CP18" s="4">
        <f ca="1">LARGE(OFFSET($A$1,$AR18-1,$AT18-1,$AS18-$AR18+1,$AU18-$AT18+1),1)/(CO18+2)</f>
        <v>33136.714285714283</v>
      </c>
      <c r="CQ18" s="4">
        <f ca="1">LARGE(OFFSET($A$1,$AR18-1,$AT18-1,$AS18-$AR18+1,$AU18-$AT18+1),C18)</f>
        <v>50995.333333333336</v>
      </c>
      <c r="CR18" s="3" t="b">
        <f ca="1">CQ18&gt;CP18</f>
        <v>1</v>
      </c>
    </row>
    <row r="19" spans="1:96" x14ac:dyDescent="0.55000000000000004">
      <c r="A19" s="3"/>
      <c r="B19" s="3"/>
      <c r="C19" s="3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5">
        <v>3</v>
      </c>
      <c r="W19" s="5">
        <f>W18</f>
        <v>18</v>
      </c>
      <c r="X19" s="5">
        <v>4</v>
      </c>
      <c r="Y19" s="5">
        <f t="shared" si="0"/>
        <v>26</v>
      </c>
      <c r="Z19" s="18" cm="1">
        <f t="array" aca="1" ref="Z19" ca="1">INDIRECT(ADDRESS($W19,COLUMN()-$Y19+$X19))/$V19</f>
        <v>35164</v>
      </c>
      <c r="AA19" s="18" cm="1">
        <f t="array" aca="1" ref="AA19" ca="1">INDIRECT(ADDRESS($W19,COLUMN()-$Y19+$X19))/$V19</f>
        <v>77319</v>
      </c>
      <c r="AB19" s="18" cm="1">
        <f t="array" aca="1" ref="AB19" ca="1">INDIRECT(ADDRESS($W19,COLUMN()-$Y19+$X19))/$V19</f>
        <v>32655.666666666668</v>
      </c>
      <c r="AC19" s="18" cm="1">
        <f t="array" aca="1" ref="AC19" ca="1">INDIRECT(ADDRESS($W19,COLUMN()-$Y19+$X19))/$V19</f>
        <v>49701.333333333336</v>
      </c>
      <c r="AD19" s="18" cm="1">
        <f t="array" aca="1" ref="AD19" ca="1">INDIRECT(ADDRESS($W19,COLUMN()-$Y19+$X19))/$V19</f>
        <v>30760.333333333332</v>
      </c>
      <c r="AE19" s="18" cm="1">
        <f t="array" aca="1" ref="AE19" ca="1">INDIRECT(ADDRESS($W19,COLUMN()-$Y19+$X19))/$V19</f>
        <v>4202.333333333333</v>
      </c>
      <c r="AF19" s="18" cm="1">
        <f t="array" aca="1" ref="AF19" ca="1">INDIRECT(ADDRESS($W19,COLUMN()-$Y19+$X19))/$V19</f>
        <v>5451</v>
      </c>
      <c r="AG19" s="18" cm="1">
        <f t="array" aca="1" ref="AG19" ca="1">INDIRECT(ADDRESS($W19,COLUMN()-$Y19+$X19))/$V19</f>
        <v>50995.333333333336</v>
      </c>
      <c r="AH19" s="18" cm="1">
        <f t="array" aca="1" ref="AH19" ca="1">INDIRECT(ADDRESS($W19,COLUMN()-$Y19+$X19))/$V19</f>
        <v>1175</v>
      </c>
      <c r="AI19" s="18" cm="1">
        <f t="array" aca="1" ref="AI19" ca="1">INDIRECT(ADDRESS($W19,COLUMN()-$Y19+$X19))/$V19</f>
        <v>1944.3333333333333</v>
      </c>
      <c r="AJ19" s="18" cm="1">
        <f t="array" aca="1" ref="AJ19" ca="1">INDIRECT(ADDRESS($W19,COLUMN()-$Y19+$X19))/$V19</f>
        <v>1182</v>
      </c>
      <c r="AK19" s="18" cm="1">
        <f t="array" aca="1" ref="AK19" ca="1">INDIRECT(ADDRESS($W19,COLUMN()-$Y19+$X19))/$V19</f>
        <v>28648</v>
      </c>
      <c r="AL19" s="18" cm="1">
        <f t="array" aca="1" ref="AL19" ca="1">INDIRECT(ADDRESS($W19,COLUMN()-$Y19+$X19))/$V19</f>
        <v>2329</v>
      </c>
      <c r="AM19" s="18" cm="1">
        <f t="array" aca="1" ref="AM19" ca="1">INDIRECT(ADDRESS($W19,COLUMN()-$Y19+$X19))/$V19</f>
        <v>24678.333333333332</v>
      </c>
      <c r="AN19" s="18" cm="1">
        <f t="array" aca="1" ref="AN19" ca="1">INDIRECT(ADDRESS($W19,COLUMN()-$Y19+$X19))/$V19</f>
        <v>11471</v>
      </c>
      <c r="AO19" s="18" cm="1">
        <f t="array" aca="1" ref="AO19" ca="1">INDIRECT(ADDRESS($W19,COLUMN()-$Y19+$X19))/$V19</f>
        <v>4599</v>
      </c>
      <c r="AP19" s="18" cm="1">
        <f t="array" aca="1" ref="AP19" ca="1">INDIRECT(ADDRESS($W19,COLUMN()-$Y19+$X19))/$V19</f>
        <v>24729.666666666668</v>
      </c>
      <c r="AQ19" s="18" cm="1">
        <f t="array" aca="1" ref="AQ19" ca="1">INDIRECT(ADDRESS($W19,COLUMN()-$Y19+$X19))/$V19</f>
        <v>2171</v>
      </c>
      <c r="AR19" s="9">
        <f t="shared" si="1"/>
        <v>18</v>
      </c>
      <c r="AS19" s="9">
        <f t="shared" si="2"/>
        <v>20</v>
      </c>
      <c r="AT19" s="9">
        <f t="shared" si="3"/>
        <v>26</v>
      </c>
      <c r="AU19" s="3">
        <f t="shared" si="4"/>
        <v>43</v>
      </c>
      <c r="AV19" s="20">
        <f t="shared" ref="AV19:BK34" ca="1" si="9">_xlfn.RANK.EQ(Z19,OFFSET($A$1,$AR19-1,$AT19-1,$AS19-$AR19+1,$AU19-$AT19+1),0)</f>
        <v>14</v>
      </c>
      <c r="AW19" s="20">
        <f t="shared" ca="1" si="9"/>
        <v>8</v>
      </c>
      <c r="AX19" s="20">
        <f t="shared" ca="1" si="9"/>
        <v>16</v>
      </c>
      <c r="AY19" s="20">
        <f t="shared" ca="1" si="9"/>
        <v>12</v>
      </c>
      <c r="AZ19" s="20">
        <f t="shared" ca="1" si="9"/>
        <v>17</v>
      </c>
      <c r="BA19" s="20">
        <f t="shared" ca="1" si="9"/>
        <v>39</v>
      </c>
      <c r="BB19" s="20">
        <f t="shared" ca="1" si="9"/>
        <v>37</v>
      </c>
      <c r="BC19" s="20">
        <f t="shared" ca="1" si="9"/>
        <v>11</v>
      </c>
      <c r="BD19" s="20">
        <f t="shared" ca="1" si="9"/>
        <v>51</v>
      </c>
      <c r="BE19" s="20">
        <f t="shared" ca="1" si="9"/>
        <v>47</v>
      </c>
      <c r="BF19" s="20">
        <f t="shared" ca="1" si="9"/>
        <v>50</v>
      </c>
      <c r="BG19" s="20">
        <f t="shared" ca="1" si="9"/>
        <v>20</v>
      </c>
      <c r="BH19" s="20">
        <f t="shared" ca="1" si="9"/>
        <v>45</v>
      </c>
      <c r="BI19" s="20">
        <f t="shared" ca="1" si="9"/>
        <v>22</v>
      </c>
      <c r="BJ19" s="20">
        <f t="shared" ca="1" si="9"/>
        <v>32</v>
      </c>
      <c r="BK19" s="20">
        <f t="shared" ca="1" si="8"/>
        <v>38</v>
      </c>
      <c r="BL19" s="20">
        <f t="shared" ca="1" si="8"/>
        <v>21</v>
      </c>
      <c r="BM19" s="20">
        <f t="shared" ca="1" si="8"/>
        <v>46</v>
      </c>
      <c r="BN19" s="9">
        <f t="shared" si="7"/>
        <v>18</v>
      </c>
      <c r="BO19" s="9">
        <v>3</v>
      </c>
      <c r="BP19" s="22" cm="1">
        <f t="array" aca="1" ref="BP19" ca="1">IF(AV19&gt;INDIRECT(ADDRESS($BN19,$BO19)),0,1)</f>
        <v>0</v>
      </c>
      <c r="BQ19" s="22" cm="1">
        <f t="array" aca="1" ref="BQ19" ca="1">IF(AW19&gt;INDIRECT(ADDRESS($BN19,$BO19)),0,1)</f>
        <v>1</v>
      </c>
      <c r="BR19" s="22" cm="1">
        <f t="array" aca="1" ref="BR19" ca="1">IF(AX19&gt;INDIRECT(ADDRESS($BN19,$BO19)),0,1)</f>
        <v>0</v>
      </c>
      <c r="BS19" s="22" cm="1">
        <f t="array" aca="1" ref="BS19" ca="1">IF(AY19&gt;INDIRECT(ADDRESS($BN19,$BO19)),0,1)</f>
        <v>0</v>
      </c>
      <c r="BT19" s="22" cm="1">
        <f t="array" aca="1" ref="BT19" ca="1">IF(AZ19&gt;INDIRECT(ADDRESS($BN19,$BO19)),0,1)</f>
        <v>0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1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0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5</v>
      </c>
      <c r="W20" s="5">
        <f>W19</f>
        <v>18</v>
      </c>
      <c r="X20" s="5">
        <v>4</v>
      </c>
      <c r="Y20" s="5">
        <f t="shared" si="0"/>
        <v>26</v>
      </c>
      <c r="Z20" s="18" cm="1">
        <f t="array" aca="1" ref="Z20" ca="1">INDIRECT(ADDRESS($W20,COLUMN()-$Y20+$X20))/$V20</f>
        <v>21098.400000000001</v>
      </c>
      <c r="AA20" s="18" cm="1">
        <f t="array" aca="1" ref="AA20" ca="1">INDIRECT(ADDRESS($W20,COLUMN()-$Y20+$X20))/$V20</f>
        <v>46391.4</v>
      </c>
      <c r="AB20" s="18" cm="1">
        <f t="array" aca="1" ref="AB20" ca="1">INDIRECT(ADDRESS($W20,COLUMN()-$Y20+$X20))/$V20</f>
        <v>19593.400000000001</v>
      </c>
      <c r="AC20" s="18" cm="1">
        <f t="array" aca="1" ref="AC20" ca="1">INDIRECT(ADDRESS($W20,COLUMN()-$Y20+$X20))/$V20</f>
        <v>29820.799999999999</v>
      </c>
      <c r="AD20" s="18" cm="1">
        <f t="array" aca="1" ref="AD20" ca="1">INDIRECT(ADDRESS($W20,COLUMN()-$Y20+$X20))/$V20</f>
        <v>18456.2</v>
      </c>
      <c r="AE20" s="18" cm="1">
        <f t="array" aca="1" ref="AE20" ca="1">INDIRECT(ADDRESS($W20,COLUMN()-$Y20+$X20))/$V20</f>
        <v>2521.4</v>
      </c>
      <c r="AF20" s="18" cm="1">
        <f t="array" aca="1" ref="AF20" ca="1">INDIRECT(ADDRESS($W20,COLUMN()-$Y20+$X20))/$V20</f>
        <v>3270.6</v>
      </c>
      <c r="AG20" s="18" cm="1">
        <f t="array" aca="1" ref="AG20" ca="1">INDIRECT(ADDRESS($W20,COLUMN()-$Y20+$X20))/$V20</f>
        <v>30597.200000000001</v>
      </c>
      <c r="AH20" s="18" cm="1">
        <f t="array" aca="1" ref="AH20" ca="1">INDIRECT(ADDRESS($W20,COLUMN()-$Y20+$X20))/$V20</f>
        <v>705</v>
      </c>
      <c r="AI20" s="18" cm="1">
        <f t="array" aca="1" ref="AI20" ca="1">INDIRECT(ADDRESS($W20,COLUMN()-$Y20+$X20))/$V20</f>
        <v>1166.5999999999999</v>
      </c>
      <c r="AJ20" s="18" cm="1">
        <f t="array" aca="1" ref="AJ20" ca="1">INDIRECT(ADDRESS($W20,COLUMN()-$Y20+$X20))/$V20</f>
        <v>709.2</v>
      </c>
      <c r="AK20" s="18" cm="1">
        <f t="array" aca="1" ref="AK20" ca="1">INDIRECT(ADDRESS($W20,COLUMN()-$Y20+$X20))/$V20</f>
        <v>17188.8</v>
      </c>
      <c r="AL20" s="18" cm="1">
        <f t="array" aca="1" ref="AL20" ca="1">INDIRECT(ADDRESS($W20,COLUMN()-$Y20+$X20))/$V20</f>
        <v>1397.4</v>
      </c>
      <c r="AM20" s="18" cm="1">
        <f t="array" aca="1" ref="AM20" ca="1">INDIRECT(ADDRESS($W20,COLUMN()-$Y20+$X20))/$V20</f>
        <v>14807</v>
      </c>
      <c r="AN20" s="18" cm="1">
        <f t="array" aca="1" ref="AN20" ca="1">INDIRECT(ADDRESS($W20,COLUMN()-$Y20+$X20))/$V20</f>
        <v>6882.6</v>
      </c>
      <c r="AO20" s="18" cm="1">
        <f t="array" aca="1" ref="AO20" ca="1">INDIRECT(ADDRESS($W20,COLUMN()-$Y20+$X20))/$V20</f>
        <v>2759.4</v>
      </c>
      <c r="AP20" s="18" cm="1">
        <f t="array" aca="1" ref="AP20" ca="1">INDIRECT(ADDRESS($W20,COLUMN()-$Y20+$X20))/$V20</f>
        <v>14837.8</v>
      </c>
      <c r="AQ20" s="18" cm="1">
        <f t="array" aca="1" ref="AQ20" ca="1">INDIRECT(ADDRESS($W20,COLUMN()-$Y20+$X20))/$V20</f>
        <v>1302.5999999999999</v>
      </c>
      <c r="AR20" s="9">
        <f t="shared" si="1"/>
        <v>18</v>
      </c>
      <c r="AS20" s="9">
        <f t="shared" si="2"/>
        <v>20</v>
      </c>
      <c r="AT20" s="9">
        <f t="shared" si="3"/>
        <v>26</v>
      </c>
      <c r="AU20" s="3">
        <f t="shared" si="4"/>
        <v>43</v>
      </c>
      <c r="AV20" s="20">
        <f t="shared" ca="1" si="9"/>
        <v>23</v>
      </c>
      <c r="AW20" s="20">
        <f t="shared" ca="1" si="9"/>
        <v>13</v>
      </c>
      <c r="AX20" s="20">
        <f t="shared" ca="1" si="9"/>
        <v>24</v>
      </c>
      <c r="AY20" s="20">
        <f t="shared" ca="1" si="9"/>
        <v>19</v>
      </c>
      <c r="AZ20" s="20">
        <f t="shared" ca="1" si="9"/>
        <v>25</v>
      </c>
      <c r="BA20" s="20">
        <f t="shared" ca="1" si="9"/>
        <v>44</v>
      </c>
      <c r="BB20" s="20">
        <f t="shared" ca="1" si="9"/>
        <v>42</v>
      </c>
      <c r="BC20" s="20">
        <f t="shared" ca="1" si="9"/>
        <v>18</v>
      </c>
      <c r="BD20" s="20">
        <f t="shared" ca="1" si="9"/>
        <v>54</v>
      </c>
      <c r="BE20" s="20">
        <f t="shared" ca="1" si="9"/>
        <v>52</v>
      </c>
      <c r="BF20" s="20">
        <f t="shared" ca="1" si="9"/>
        <v>53</v>
      </c>
      <c r="BG20" s="20">
        <f t="shared" ca="1" si="9"/>
        <v>26</v>
      </c>
      <c r="BH20" s="20">
        <f t="shared" ca="1" si="9"/>
        <v>48</v>
      </c>
      <c r="BI20" s="20">
        <f t="shared" ca="1" si="9"/>
        <v>29</v>
      </c>
      <c r="BJ20" s="20">
        <f t="shared" ca="1" si="9"/>
        <v>34</v>
      </c>
      <c r="BK20" s="20">
        <f t="shared" ca="1" si="8"/>
        <v>43</v>
      </c>
      <c r="BL20" s="20">
        <f t="shared" ca="1" si="8"/>
        <v>28</v>
      </c>
      <c r="BM20" s="20">
        <f t="shared" ca="1" si="8"/>
        <v>49</v>
      </c>
      <c r="BN20" s="9">
        <f t="shared" si="7"/>
        <v>18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 t="s">
        <v>192</v>
      </c>
      <c r="C21" s="3">
        <v>3</v>
      </c>
      <c r="D21" s="15">
        <f>VALUE(SUBSTITUTE('DPRD Jabar KPU Raw'!B7,".",","))</f>
        <v>27633</v>
      </c>
      <c r="E21" s="15">
        <f>VALUE(SUBSTITUTE('DPRD Jabar KPU Raw'!C7,".",","))</f>
        <v>101096</v>
      </c>
      <c r="F21" s="15">
        <f>VALUE(SUBSTITUTE('DPRD Jabar KPU Raw'!D7,".",","))</f>
        <v>59717</v>
      </c>
      <c r="G21" s="15">
        <f>VALUE(SUBSTITUTE('DPRD Jabar KPU Raw'!E7,".",","))</f>
        <v>97930</v>
      </c>
      <c r="H21" s="15">
        <f>VALUE(SUBSTITUTE('DPRD Jabar KPU Raw'!F7,".",","))</f>
        <v>20377</v>
      </c>
      <c r="I21" s="15">
        <f>VALUE(SUBSTITUTE('DPRD Jabar KPU Raw'!G7,".",","))</f>
        <v>5898</v>
      </c>
      <c r="J21" s="15">
        <f>VALUE(SUBSTITUTE('DPRD Jabar KPU Raw'!H7,".",","))</f>
        <v>3164</v>
      </c>
      <c r="K21" s="15">
        <f>VALUE(SUBSTITUTE('DPRD Jabar KPU Raw'!I7,".",","))</f>
        <v>156633</v>
      </c>
      <c r="L21" s="15">
        <f>VALUE(SUBSTITUTE('DPRD Jabar KPU Raw'!J7,".",","))</f>
        <v>802</v>
      </c>
      <c r="M21" s="15">
        <f>VALUE(SUBSTITUTE('DPRD Jabar KPU Raw'!K7,".",","))</f>
        <v>3863</v>
      </c>
      <c r="N21" s="15">
        <f>VALUE(SUBSTITUTE('DPRD Jabar KPU Raw'!L7,".",","))</f>
        <v>1895</v>
      </c>
      <c r="O21" s="15">
        <f>VALUE(SUBSTITUTE('DPRD Jabar KPU Raw'!M7,".",","))</f>
        <v>36147</v>
      </c>
      <c r="P21" s="15">
        <f>VALUE(SUBSTITUTE('DPRD Jabar KPU Raw'!N7,".",","))</f>
        <v>2429</v>
      </c>
      <c r="Q21" s="15">
        <f>VALUE(SUBSTITUTE('DPRD Jabar KPU Raw'!O7,".",","))</f>
        <v>27322</v>
      </c>
      <c r="R21" s="15">
        <f>VALUE(SUBSTITUTE('DPRD Jabar KPU Raw'!P7,".",","))</f>
        <v>25120</v>
      </c>
      <c r="S21" s="15">
        <f>VALUE(SUBSTITUTE('DPRD Jabar KPU Raw'!Q7,".",","))</f>
        <v>5670</v>
      </c>
      <c r="T21" s="15">
        <f>VALUE(SUBSTITUTE('DPRD Jabar KPU Raw'!R7,".",","))</f>
        <v>14973</v>
      </c>
      <c r="U21" s="15">
        <f>VALUE(SUBSTITUTE('DPRD Jabar KPU Raw'!S7,".",","))</f>
        <v>4402</v>
      </c>
      <c r="V21" s="5">
        <v>1</v>
      </c>
      <c r="W21" s="5">
        <f>W20+3</f>
        <v>21</v>
      </c>
      <c r="X21" s="5">
        <v>4</v>
      </c>
      <c r="Y21" s="5">
        <f t="shared" si="0"/>
        <v>26</v>
      </c>
      <c r="Z21" s="18" cm="1">
        <f t="array" aca="1" ref="Z21" ca="1">INDIRECT(ADDRESS($W21,COLUMN()-$Y21+$X21))/$V21</f>
        <v>27633</v>
      </c>
      <c r="AA21" s="18" cm="1">
        <f t="array" aca="1" ref="AA21" ca="1">INDIRECT(ADDRESS($W21,COLUMN()-$Y21+$X21))/$V21</f>
        <v>101096</v>
      </c>
      <c r="AB21" s="18" cm="1">
        <f t="array" aca="1" ref="AB21" ca="1">INDIRECT(ADDRESS($W21,COLUMN()-$Y21+$X21))/$V21</f>
        <v>59717</v>
      </c>
      <c r="AC21" s="18" cm="1">
        <f t="array" aca="1" ref="AC21" ca="1">INDIRECT(ADDRESS($W21,COLUMN()-$Y21+$X21))/$V21</f>
        <v>97930</v>
      </c>
      <c r="AD21" s="18" cm="1">
        <f t="array" aca="1" ref="AD21" ca="1">INDIRECT(ADDRESS($W21,COLUMN()-$Y21+$X21))/$V21</f>
        <v>20377</v>
      </c>
      <c r="AE21" s="18" cm="1">
        <f t="array" aca="1" ref="AE21" ca="1">INDIRECT(ADDRESS($W21,COLUMN()-$Y21+$X21))/$V21</f>
        <v>5898</v>
      </c>
      <c r="AF21" s="18" cm="1">
        <f t="array" aca="1" ref="AF21" ca="1">INDIRECT(ADDRESS($W21,COLUMN()-$Y21+$X21))/$V21</f>
        <v>3164</v>
      </c>
      <c r="AG21" s="18" cm="1">
        <f t="array" aca="1" ref="AG21" ca="1">INDIRECT(ADDRESS($W21,COLUMN()-$Y21+$X21))/$V21</f>
        <v>156633</v>
      </c>
      <c r="AH21" s="18" cm="1">
        <f t="array" aca="1" ref="AH21" ca="1">INDIRECT(ADDRESS($W21,COLUMN()-$Y21+$X21))/$V21</f>
        <v>802</v>
      </c>
      <c r="AI21" s="18" cm="1">
        <f t="array" aca="1" ref="AI21" ca="1">INDIRECT(ADDRESS($W21,COLUMN()-$Y21+$X21))/$V21</f>
        <v>3863</v>
      </c>
      <c r="AJ21" s="18" cm="1">
        <f t="array" aca="1" ref="AJ21" ca="1">INDIRECT(ADDRESS($W21,COLUMN()-$Y21+$X21))/$V21</f>
        <v>1895</v>
      </c>
      <c r="AK21" s="18" cm="1">
        <f t="array" aca="1" ref="AK21" ca="1">INDIRECT(ADDRESS($W21,COLUMN()-$Y21+$X21))/$V21</f>
        <v>36147</v>
      </c>
      <c r="AL21" s="18" cm="1">
        <f t="array" aca="1" ref="AL21" ca="1">INDIRECT(ADDRESS($W21,COLUMN()-$Y21+$X21))/$V21</f>
        <v>2429</v>
      </c>
      <c r="AM21" s="18" cm="1">
        <f t="array" aca="1" ref="AM21" ca="1">INDIRECT(ADDRESS($W21,COLUMN()-$Y21+$X21))/$V21</f>
        <v>27322</v>
      </c>
      <c r="AN21" s="18" cm="1">
        <f t="array" aca="1" ref="AN21" ca="1">INDIRECT(ADDRESS($W21,COLUMN()-$Y21+$X21))/$V21</f>
        <v>25120</v>
      </c>
      <c r="AO21" s="18" cm="1">
        <f t="array" aca="1" ref="AO21" ca="1">INDIRECT(ADDRESS($W21,COLUMN()-$Y21+$X21))/$V21</f>
        <v>5670</v>
      </c>
      <c r="AP21" s="18" cm="1">
        <f t="array" aca="1" ref="AP21" ca="1">INDIRECT(ADDRESS($W21,COLUMN()-$Y21+$X21))/$V21</f>
        <v>14973</v>
      </c>
      <c r="AQ21" s="18" cm="1">
        <f t="array" aca="1" ref="AQ21" ca="1">INDIRECT(ADDRESS($W21,COLUMN()-$Y21+$X21))/$V21</f>
        <v>4402</v>
      </c>
      <c r="AR21" s="9">
        <f t="shared" si="1"/>
        <v>21</v>
      </c>
      <c r="AS21" s="9">
        <f t="shared" si="2"/>
        <v>23</v>
      </c>
      <c r="AT21" s="9">
        <f t="shared" si="3"/>
        <v>26</v>
      </c>
      <c r="AU21" s="3">
        <f t="shared" si="4"/>
        <v>43</v>
      </c>
      <c r="AV21" s="20">
        <f t="shared" ca="1" si="9"/>
        <v>10</v>
      </c>
      <c r="AW21" s="20">
        <f t="shared" ca="1" si="9"/>
        <v>2</v>
      </c>
      <c r="AX21" s="20">
        <f t="shared" ca="1" si="9"/>
        <v>4</v>
      </c>
      <c r="AY21" s="20">
        <f t="shared" ca="1" si="9"/>
        <v>3</v>
      </c>
      <c r="AZ21" s="20">
        <f t="shared" ca="1" si="9"/>
        <v>13</v>
      </c>
      <c r="BA21" s="20">
        <f t="shared" ca="1" si="9"/>
        <v>25</v>
      </c>
      <c r="BB21" s="20">
        <f t="shared" ca="1" si="9"/>
        <v>34</v>
      </c>
      <c r="BC21" s="20">
        <f t="shared" ca="1" si="9"/>
        <v>1</v>
      </c>
      <c r="BD21" s="20">
        <f t="shared" ca="1" si="9"/>
        <v>47</v>
      </c>
      <c r="BE21" s="20">
        <f t="shared" ca="1" si="9"/>
        <v>33</v>
      </c>
      <c r="BF21" s="20">
        <f t="shared" ca="1" si="9"/>
        <v>38</v>
      </c>
      <c r="BG21" s="20">
        <f t="shared" ca="1" si="9"/>
        <v>6</v>
      </c>
      <c r="BH21" s="20">
        <f t="shared" ca="1" si="9"/>
        <v>36</v>
      </c>
      <c r="BI21" s="20">
        <f t="shared" ca="1" si="9"/>
        <v>11</v>
      </c>
      <c r="BJ21" s="20">
        <f t="shared" ca="1" si="9"/>
        <v>12</v>
      </c>
      <c r="BK21" s="20">
        <f t="shared" ca="1" si="8"/>
        <v>26</v>
      </c>
      <c r="BL21" s="20">
        <f t="shared" ca="1" si="8"/>
        <v>17</v>
      </c>
      <c r="BM21" s="20">
        <f t="shared" ca="1" si="8"/>
        <v>31</v>
      </c>
      <c r="BN21" s="9">
        <f t="shared" si="7"/>
        <v>21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1</v>
      </c>
      <c r="BR21" s="22" cm="1">
        <f t="array" aca="1" ref="BR21" ca="1">IF(AX21&gt;INDIRECT(ADDRESS($BN21,$BO21)),0,1)</f>
        <v>0</v>
      </c>
      <c r="BS21" s="22" cm="1">
        <f t="array" aca="1" ref="BS21" ca="1">IF(AY21&gt;INDIRECT(ADDRESS($BN21,$BO21)),0,1)</f>
        <v>1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1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9">
        <f>AR21</f>
        <v>21</v>
      </c>
      <c r="CI21" s="9">
        <f>AS21</f>
        <v>23</v>
      </c>
      <c r="CJ21" s="3">
        <f>COLUMN(BP21)</f>
        <v>68</v>
      </c>
      <c r="CK21" s="3">
        <f>COLUMN(CG21)</f>
        <v>85</v>
      </c>
      <c r="CL21" s="3">
        <f ca="1">SUM(OFFSET($A$1,CH21-1,CJ21-1,CI21-CH21+1,CK21-CJ21+1))</f>
        <v>3</v>
      </c>
      <c r="CM21" s="3" t="b">
        <f ca="1">CL21=C21</f>
        <v>1</v>
      </c>
      <c r="CN21" s="3">
        <f>COLUMN(V21)</f>
        <v>22</v>
      </c>
      <c r="CO21" s="3">
        <f ca="1">LARGE(OFFSET($A$1,$CH21-1,$CN21-1,$CI21-$CH21+1,1),1)</f>
        <v>5</v>
      </c>
      <c r="CP21" s="4">
        <f ca="1">LARGE(OFFSET($A$1,$AR21-1,$AT21-1,$AS21-$AR21+1,$AU21-$AT21+1),1)/(CO21+2)</f>
        <v>22376.142857142859</v>
      </c>
      <c r="CQ21" s="4">
        <f ca="1">LARGE(OFFSET($A$1,$AR21-1,$AT21-1,$AS21-$AR21+1,$AU21-$AT21+1),C21)</f>
        <v>97930</v>
      </c>
      <c r="CR21" s="3" t="b">
        <f ca="1">CQ21&gt;CP21</f>
        <v>1</v>
      </c>
    </row>
    <row r="22" spans="1:96" x14ac:dyDescent="0.55000000000000004">
      <c r="A22" s="3"/>
      <c r="B22" s="3"/>
      <c r="C22" s="3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5">
        <v>3</v>
      </c>
      <c r="W22" s="5">
        <f>W21</f>
        <v>21</v>
      </c>
      <c r="X22" s="5">
        <v>4</v>
      </c>
      <c r="Y22" s="5">
        <f t="shared" si="0"/>
        <v>26</v>
      </c>
      <c r="Z22" s="18" cm="1">
        <f t="array" aca="1" ref="Z22" ca="1">INDIRECT(ADDRESS($W22,COLUMN()-$Y22+$X22))/$V22</f>
        <v>9211</v>
      </c>
      <c r="AA22" s="18" cm="1">
        <f t="array" aca="1" ref="AA22" ca="1">INDIRECT(ADDRESS($W22,COLUMN()-$Y22+$X22))/$V22</f>
        <v>33698.666666666664</v>
      </c>
      <c r="AB22" s="18" cm="1">
        <f t="array" aca="1" ref="AB22" ca="1">INDIRECT(ADDRESS($W22,COLUMN()-$Y22+$X22))/$V22</f>
        <v>19905.666666666668</v>
      </c>
      <c r="AC22" s="18" cm="1">
        <f t="array" aca="1" ref="AC22" ca="1">INDIRECT(ADDRESS($W22,COLUMN()-$Y22+$X22))/$V22</f>
        <v>32643.333333333332</v>
      </c>
      <c r="AD22" s="18" cm="1">
        <f t="array" aca="1" ref="AD22" ca="1">INDIRECT(ADDRESS($W22,COLUMN()-$Y22+$X22))/$V22</f>
        <v>6792.333333333333</v>
      </c>
      <c r="AE22" s="18" cm="1">
        <f t="array" aca="1" ref="AE22" ca="1">INDIRECT(ADDRESS($W22,COLUMN()-$Y22+$X22))/$V22</f>
        <v>1966</v>
      </c>
      <c r="AF22" s="18" cm="1">
        <f t="array" aca="1" ref="AF22" ca="1">INDIRECT(ADDRESS($W22,COLUMN()-$Y22+$X22))/$V22</f>
        <v>1054.6666666666667</v>
      </c>
      <c r="AG22" s="18" cm="1">
        <f t="array" aca="1" ref="AG22" ca="1">INDIRECT(ADDRESS($W22,COLUMN()-$Y22+$X22))/$V22</f>
        <v>52211</v>
      </c>
      <c r="AH22" s="18" cm="1">
        <f t="array" aca="1" ref="AH22" ca="1">INDIRECT(ADDRESS($W22,COLUMN()-$Y22+$X22))/$V22</f>
        <v>267.33333333333331</v>
      </c>
      <c r="AI22" s="18" cm="1">
        <f t="array" aca="1" ref="AI22" ca="1">INDIRECT(ADDRESS($W22,COLUMN()-$Y22+$X22))/$V22</f>
        <v>1287.6666666666667</v>
      </c>
      <c r="AJ22" s="18" cm="1">
        <f t="array" aca="1" ref="AJ22" ca="1">INDIRECT(ADDRESS($W22,COLUMN()-$Y22+$X22))/$V22</f>
        <v>631.66666666666663</v>
      </c>
      <c r="AK22" s="18" cm="1">
        <f t="array" aca="1" ref="AK22" ca="1">INDIRECT(ADDRESS($W22,COLUMN()-$Y22+$X22))/$V22</f>
        <v>12049</v>
      </c>
      <c r="AL22" s="18" cm="1">
        <f t="array" aca="1" ref="AL22" ca="1">INDIRECT(ADDRESS($W22,COLUMN()-$Y22+$X22))/$V22</f>
        <v>809.66666666666663</v>
      </c>
      <c r="AM22" s="18" cm="1">
        <f t="array" aca="1" ref="AM22" ca="1">INDIRECT(ADDRESS($W22,COLUMN()-$Y22+$X22))/$V22</f>
        <v>9107.3333333333339</v>
      </c>
      <c r="AN22" s="18" cm="1">
        <f t="array" aca="1" ref="AN22" ca="1">INDIRECT(ADDRESS($W22,COLUMN()-$Y22+$X22))/$V22</f>
        <v>8373.3333333333339</v>
      </c>
      <c r="AO22" s="18" cm="1">
        <f t="array" aca="1" ref="AO22" ca="1">INDIRECT(ADDRESS($W22,COLUMN()-$Y22+$X22))/$V22</f>
        <v>1890</v>
      </c>
      <c r="AP22" s="18" cm="1">
        <f t="array" aca="1" ref="AP22" ca="1">INDIRECT(ADDRESS($W22,COLUMN()-$Y22+$X22))/$V22</f>
        <v>4991</v>
      </c>
      <c r="AQ22" s="18" cm="1">
        <f t="array" aca="1" ref="AQ22" ca="1">INDIRECT(ADDRESS($W22,COLUMN()-$Y22+$X22))/$V22</f>
        <v>1467.3333333333333</v>
      </c>
      <c r="AR22" s="9">
        <f t="shared" si="1"/>
        <v>21</v>
      </c>
      <c r="AS22" s="9">
        <f t="shared" si="2"/>
        <v>23</v>
      </c>
      <c r="AT22" s="9">
        <f t="shared" si="3"/>
        <v>26</v>
      </c>
      <c r="AU22" s="3">
        <f t="shared" si="4"/>
        <v>43</v>
      </c>
      <c r="AV22" s="20">
        <f t="shared" ca="1" si="9"/>
        <v>20</v>
      </c>
      <c r="AW22" s="20">
        <f t="shared" ca="1" si="9"/>
        <v>7</v>
      </c>
      <c r="AX22" s="20">
        <f t="shared" ca="1" si="9"/>
        <v>15</v>
      </c>
      <c r="AY22" s="20">
        <f t="shared" ca="1" si="9"/>
        <v>8</v>
      </c>
      <c r="AZ22" s="20">
        <f t="shared" ca="1" si="9"/>
        <v>24</v>
      </c>
      <c r="BA22" s="20">
        <f t="shared" ca="1" si="9"/>
        <v>37</v>
      </c>
      <c r="BB22" s="20">
        <f t="shared" ca="1" si="9"/>
        <v>44</v>
      </c>
      <c r="BC22" s="20">
        <f t="shared" ca="1" si="9"/>
        <v>5</v>
      </c>
      <c r="BD22" s="20">
        <f t="shared" ca="1" si="9"/>
        <v>53</v>
      </c>
      <c r="BE22" s="20">
        <f t="shared" ca="1" si="9"/>
        <v>41</v>
      </c>
      <c r="BF22" s="20">
        <f t="shared" ca="1" si="9"/>
        <v>50</v>
      </c>
      <c r="BG22" s="20">
        <f t="shared" ca="1" si="9"/>
        <v>18</v>
      </c>
      <c r="BH22" s="20">
        <f t="shared" ca="1" si="9"/>
        <v>46</v>
      </c>
      <c r="BI22" s="20">
        <f t="shared" ca="1" si="9"/>
        <v>21</v>
      </c>
      <c r="BJ22" s="20">
        <f t="shared" ca="1" si="9"/>
        <v>22</v>
      </c>
      <c r="BK22" s="20">
        <f t="shared" ca="1" si="8"/>
        <v>39</v>
      </c>
      <c r="BL22" s="20">
        <f t="shared" ca="1" si="8"/>
        <v>30</v>
      </c>
      <c r="BM22" s="20">
        <f t="shared" ca="1" si="8"/>
        <v>40</v>
      </c>
      <c r="BN22" s="9">
        <f t="shared" si="7"/>
        <v>21</v>
      </c>
      <c r="BO22" s="9">
        <v>3</v>
      </c>
      <c r="BP22" s="22" cm="1">
        <f t="array" aca="1" ref="BP22" ca="1">IF(AV22&gt;INDIRECT(ADDRESS($BN22,$BO22)),0,1)</f>
        <v>0</v>
      </c>
      <c r="BQ22" s="22" cm="1">
        <f t="array" aca="1" ref="BQ22" ca="1">IF(AW22&gt;INDIRECT(ADDRESS($BN22,$BO22)),0,1)</f>
        <v>0</v>
      </c>
      <c r="BR22" s="22" cm="1">
        <f t="array" aca="1" ref="BR22" ca="1">IF(AX22&gt;INDIRECT(ADDRESS($BN22,$BO22)),0,1)</f>
        <v>0</v>
      </c>
      <c r="BS22" s="22" cm="1">
        <f t="array" aca="1" ref="BS22" ca="1">IF(AY22&gt;INDIRECT(ADDRESS($BN22,$BO22)),0,1)</f>
        <v>0</v>
      </c>
      <c r="BT22" s="22" cm="1">
        <f t="array" aca="1" ref="BT22" ca="1">IF(AZ22&gt;INDIRECT(ADDRESS($BN22,$BO22)),0,1)</f>
        <v>0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0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0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0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55000000000000004">
      <c r="A23" s="3"/>
      <c r="B23" s="3"/>
      <c r="C23" s="3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5">
        <v>5</v>
      </c>
      <c r="W23" s="5">
        <f>W22</f>
        <v>21</v>
      </c>
      <c r="X23" s="5">
        <v>4</v>
      </c>
      <c r="Y23" s="5">
        <f t="shared" si="0"/>
        <v>26</v>
      </c>
      <c r="Z23" s="18" cm="1">
        <f t="array" aca="1" ref="Z23" ca="1">INDIRECT(ADDRESS($W23,COLUMN()-$Y23+$X23))/$V23</f>
        <v>5526.6</v>
      </c>
      <c r="AA23" s="18" cm="1">
        <f t="array" aca="1" ref="AA23" ca="1">INDIRECT(ADDRESS($W23,COLUMN()-$Y23+$X23))/$V23</f>
        <v>20219.2</v>
      </c>
      <c r="AB23" s="18" cm="1">
        <f t="array" aca="1" ref="AB23" ca="1">INDIRECT(ADDRESS($W23,COLUMN()-$Y23+$X23))/$V23</f>
        <v>11943.4</v>
      </c>
      <c r="AC23" s="18" cm="1">
        <f t="array" aca="1" ref="AC23" ca="1">INDIRECT(ADDRESS($W23,COLUMN()-$Y23+$X23))/$V23</f>
        <v>19586</v>
      </c>
      <c r="AD23" s="18" cm="1">
        <f t="array" aca="1" ref="AD23" ca="1">INDIRECT(ADDRESS($W23,COLUMN()-$Y23+$X23))/$V23</f>
        <v>4075.4</v>
      </c>
      <c r="AE23" s="18" cm="1">
        <f t="array" aca="1" ref="AE23" ca="1">INDIRECT(ADDRESS($W23,COLUMN()-$Y23+$X23))/$V23</f>
        <v>1179.5999999999999</v>
      </c>
      <c r="AF23" s="18" cm="1">
        <f t="array" aca="1" ref="AF23" ca="1">INDIRECT(ADDRESS($W23,COLUMN()-$Y23+$X23))/$V23</f>
        <v>632.79999999999995</v>
      </c>
      <c r="AG23" s="18" cm="1">
        <f t="array" aca="1" ref="AG23" ca="1">INDIRECT(ADDRESS($W23,COLUMN()-$Y23+$X23))/$V23</f>
        <v>31326.6</v>
      </c>
      <c r="AH23" s="18" cm="1">
        <f t="array" aca="1" ref="AH23" ca="1">INDIRECT(ADDRESS($W23,COLUMN()-$Y23+$X23))/$V23</f>
        <v>160.4</v>
      </c>
      <c r="AI23" s="18" cm="1">
        <f t="array" aca="1" ref="AI23" ca="1">INDIRECT(ADDRESS($W23,COLUMN()-$Y23+$X23))/$V23</f>
        <v>772.6</v>
      </c>
      <c r="AJ23" s="18" cm="1">
        <f t="array" aca="1" ref="AJ23" ca="1">INDIRECT(ADDRESS($W23,COLUMN()-$Y23+$X23))/$V23</f>
        <v>379</v>
      </c>
      <c r="AK23" s="18" cm="1">
        <f t="array" aca="1" ref="AK23" ca="1">INDIRECT(ADDRESS($W23,COLUMN()-$Y23+$X23))/$V23</f>
        <v>7229.4</v>
      </c>
      <c r="AL23" s="18" cm="1">
        <f t="array" aca="1" ref="AL23" ca="1">INDIRECT(ADDRESS($W23,COLUMN()-$Y23+$X23))/$V23</f>
        <v>485.8</v>
      </c>
      <c r="AM23" s="18" cm="1">
        <f t="array" aca="1" ref="AM23" ca="1">INDIRECT(ADDRESS($W23,COLUMN()-$Y23+$X23))/$V23</f>
        <v>5464.4</v>
      </c>
      <c r="AN23" s="18" cm="1">
        <f t="array" aca="1" ref="AN23" ca="1">INDIRECT(ADDRESS($W23,COLUMN()-$Y23+$X23))/$V23</f>
        <v>5024</v>
      </c>
      <c r="AO23" s="18" cm="1">
        <f t="array" aca="1" ref="AO23" ca="1">INDIRECT(ADDRESS($W23,COLUMN()-$Y23+$X23))/$V23</f>
        <v>1134</v>
      </c>
      <c r="AP23" s="18" cm="1">
        <f t="array" aca="1" ref="AP23" ca="1">INDIRECT(ADDRESS($W23,COLUMN()-$Y23+$X23))/$V23</f>
        <v>2994.6</v>
      </c>
      <c r="AQ23" s="18" cm="1">
        <f t="array" aca="1" ref="AQ23" ca="1">INDIRECT(ADDRESS($W23,COLUMN()-$Y23+$X23))/$V23</f>
        <v>880.4</v>
      </c>
      <c r="AR23" s="9">
        <f t="shared" si="1"/>
        <v>21</v>
      </c>
      <c r="AS23" s="9">
        <f t="shared" si="2"/>
        <v>23</v>
      </c>
      <c r="AT23" s="9">
        <f t="shared" si="3"/>
        <v>26</v>
      </c>
      <c r="AU23" s="3">
        <f t="shared" si="4"/>
        <v>43</v>
      </c>
      <c r="AV23" s="20">
        <f t="shared" ca="1" si="9"/>
        <v>27</v>
      </c>
      <c r="AW23" s="20">
        <f t="shared" ca="1" si="9"/>
        <v>14</v>
      </c>
      <c r="AX23" s="20">
        <f t="shared" ca="1" si="9"/>
        <v>19</v>
      </c>
      <c r="AY23" s="20">
        <f t="shared" ca="1" si="9"/>
        <v>16</v>
      </c>
      <c r="AZ23" s="20">
        <f t="shared" ca="1" si="9"/>
        <v>32</v>
      </c>
      <c r="BA23" s="20">
        <f t="shared" ca="1" si="9"/>
        <v>42</v>
      </c>
      <c r="BB23" s="20">
        <f t="shared" ca="1" si="9"/>
        <v>49</v>
      </c>
      <c r="BC23" s="20">
        <f t="shared" ca="1" si="9"/>
        <v>9</v>
      </c>
      <c r="BD23" s="20">
        <f t="shared" ca="1" si="9"/>
        <v>54</v>
      </c>
      <c r="BE23" s="20">
        <f t="shared" ca="1" si="9"/>
        <v>48</v>
      </c>
      <c r="BF23" s="20">
        <f t="shared" ca="1" si="9"/>
        <v>52</v>
      </c>
      <c r="BG23" s="20">
        <f t="shared" ca="1" si="9"/>
        <v>23</v>
      </c>
      <c r="BH23" s="20">
        <f t="shared" ca="1" si="9"/>
        <v>51</v>
      </c>
      <c r="BI23" s="20">
        <f t="shared" ca="1" si="9"/>
        <v>28</v>
      </c>
      <c r="BJ23" s="20">
        <f t="shared" ca="1" si="9"/>
        <v>29</v>
      </c>
      <c r="BK23" s="20">
        <f t="shared" ca="1" si="8"/>
        <v>43</v>
      </c>
      <c r="BL23" s="20">
        <f t="shared" ca="1" si="8"/>
        <v>35</v>
      </c>
      <c r="BM23" s="20">
        <f t="shared" ca="1" si="8"/>
        <v>45</v>
      </c>
      <c r="BN23" s="9">
        <f t="shared" si="7"/>
        <v>21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 t="s">
        <v>184</v>
      </c>
      <c r="C24" s="3">
        <v>11</v>
      </c>
      <c r="D24" s="15">
        <f>VALUE(SUBSTITUTE('DPRD Jabar KPU Raw'!B8,".",","))</f>
        <v>18695</v>
      </c>
      <c r="E24" s="15">
        <f>VALUE(SUBSTITUTE('DPRD Jabar KPU Raw'!C8,".",","))</f>
        <v>41713</v>
      </c>
      <c r="F24" s="15">
        <f>VALUE(SUBSTITUTE('DPRD Jabar KPU Raw'!D8,".",","))</f>
        <v>29276</v>
      </c>
      <c r="G24" s="15">
        <f>VALUE(SUBSTITUTE('DPRD Jabar KPU Raw'!E8,".",","))</f>
        <v>42801</v>
      </c>
      <c r="H24" s="15">
        <f>VALUE(SUBSTITUTE('DPRD Jabar KPU Raw'!F8,".",","))</f>
        <v>9248</v>
      </c>
      <c r="I24" s="15">
        <f>VALUE(SUBSTITUTE('DPRD Jabar KPU Raw'!G8,".",","))</f>
        <v>4724</v>
      </c>
      <c r="J24" s="15">
        <f>VALUE(SUBSTITUTE('DPRD Jabar KPU Raw'!H8,".",","))</f>
        <v>1951</v>
      </c>
      <c r="K24" s="15">
        <f>VALUE(SUBSTITUTE('DPRD Jabar KPU Raw'!I8,".",","))</f>
        <v>76498</v>
      </c>
      <c r="L24" s="15">
        <f>VALUE(SUBSTITUTE('DPRD Jabar KPU Raw'!J8,".",","))</f>
        <v>735</v>
      </c>
      <c r="M24" s="15">
        <f>VALUE(SUBSTITUTE('DPRD Jabar KPU Raw'!K8,".",","))</f>
        <v>512</v>
      </c>
      <c r="N24" s="15">
        <f>VALUE(SUBSTITUTE('DPRD Jabar KPU Raw'!L8,".",","))</f>
        <v>1147</v>
      </c>
      <c r="O24" s="15">
        <f>VALUE(SUBSTITUTE('DPRD Jabar KPU Raw'!M8,".",","))</f>
        <v>14512</v>
      </c>
      <c r="P24" s="15">
        <f>VALUE(SUBSTITUTE('DPRD Jabar KPU Raw'!N8,".",","))</f>
        <v>567</v>
      </c>
      <c r="Q24" s="15">
        <f>VALUE(SUBSTITUTE('DPRD Jabar KPU Raw'!O8,".",","))</f>
        <v>13811</v>
      </c>
      <c r="R24" s="15">
        <f>VALUE(SUBSTITUTE('DPRD Jabar KPU Raw'!P8,".",","))</f>
        <v>15804</v>
      </c>
      <c r="S24" s="15">
        <f>VALUE(SUBSTITUTE('DPRD Jabar KPU Raw'!Q8,".",","))</f>
        <v>3145</v>
      </c>
      <c r="T24" s="15">
        <f>VALUE(SUBSTITUTE('DPRD Jabar KPU Raw'!R8,".",","))</f>
        <v>4601</v>
      </c>
      <c r="U24" s="15">
        <f>VALUE(SUBSTITUTE('DPRD Jabar KPU Raw'!S8,".",","))</f>
        <v>2230</v>
      </c>
      <c r="V24" s="5">
        <v>1</v>
      </c>
      <c r="W24" s="5">
        <f>W23+3</f>
        <v>24</v>
      </c>
      <c r="X24" s="5">
        <v>4</v>
      </c>
      <c r="Y24" s="5">
        <f t="shared" si="0"/>
        <v>26</v>
      </c>
      <c r="Z24" s="18" cm="1">
        <f t="array" aca="1" ref="Z24" ca="1">INDIRECT(ADDRESS($W24,COLUMN()-$Y24+$X24))/$V24</f>
        <v>18695</v>
      </c>
      <c r="AA24" s="18" cm="1">
        <f t="array" aca="1" ref="AA24" ca="1">INDIRECT(ADDRESS($W24,COLUMN()-$Y24+$X24))/$V24</f>
        <v>41713</v>
      </c>
      <c r="AB24" s="18" cm="1">
        <f t="array" aca="1" ref="AB24" ca="1">INDIRECT(ADDRESS($W24,COLUMN()-$Y24+$X24))/$V24</f>
        <v>29276</v>
      </c>
      <c r="AC24" s="18" cm="1">
        <f t="array" aca="1" ref="AC24" ca="1">INDIRECT(ADDRESS($W24,COLUMN()-$Y24+$X24))/$V24</f>
        <v>42801</v>
      </c>
      <c r="AD24" s="18" cm="1">
        <f t="array" aca="1" ref="AD24" ca="1">INDIRECT(ADDRESS($W24,COLUMN()-$Y24+$X24))/$V24</f>
        <v>9248</v>
      </c>
      <c r="AE24" s="18" cm="1">
        <f t="array" aca="1" ref="AE24" ca="1">INDIRECT(ADDRESS($W24,COLUMN()-$Y24+$X24))/$V24</f>
        <v>4724</v>
      </c>
      <c r="AF24" s="18" cm="1">
        <f t="array" aca="1" ref="AF24" ca="1">INDIRECT(ADDRESS($W24,COLUMN()-$Y24+$X24))/$V24</f>
        <v>1951</v>
      </c>
      <c r="AG24" s="18" cm="1">
        <f t="array" aca="1" ref="AG24" ca="1">INDIRECT(ADDRESS($W24,COLUMN()-$Y24+$X24))/$V24</f>
        <v>76498</v>
      </c>
      <c r="AH24" s="18" cm="1">
        <f t="array" aca="1" ref="AH24" ca="1">INDIRECT(ADDRESS($W24,COLUMN()-$Y24+$X24))/$V24</f>
        <v>735</v>
      </c>
      <c r="AI24" s="18" cm="1">
        <f t="array" aca="1" ref="AI24" ca="1">INDIRECT(ADDRESS($W24,COLUMN()-$Y24+$X24))/$V24</f>
        <v>512</v>
      </c>
      <c r="AJ24" s="18" cm="1">
        <f t="array" aca="1" ref="AJ24" ca="1">INDIRECT(ADDRESS($W24,COLUMN()-$Y24+$X24))/$V24</f>
        <v>1147</v>
      </c>
      <c r="AK24" s="18" cm="1">
        <f t="array" aca="1" ref="AK24" ca="1">INDIRECT(ADDRESS($W24,COLUMN()-$Y24+$X24))/$V24</f>
        <v>14512</v>
      </c>
      <c r="AL24" s="18" cm="1">
        <f t="array" aca="1" ref="AL24" ca="1">INDIRECT(ADDRESS($W24,COLUMN()-$Y24+$X24))/$V24</f>
        <v>567</v>
      </c>
      <c r="AM24" s="18" cm="1">
        <f t="array" aca="1" ref="AM24" ca="1">INDIRECT(ADDRESS($W24,COLUMN()-$Y24+$X24))/$V24</f>
        <v>13811</v>
      </c>
      <c r="AN24" s="18" cm="1">
        <f t="array" aca="1" ref="AN24" ca="1">INDIRECT(ADDRESS($W24,COLUMN()-$Y24+$X24))/$V24</f>
        <v>15804</v>
      </c>
      <c r="AO24" s="18" cm="1">
        <f t="array" aca="1" ref="AO24" ca="1">INDIRECT(ADDRESS($W24,COLUMN()-$Y24+$X24))/$V24</f>
        <v>3145</v>
      </c>
      <c r="AP24" s="18" cm="1">
        <f t="array" aca="1" ref="AP24" ca="1">INDIRECT(ADDRESS($W24,COLUMN()-$Y24+$X24))/$V24</f>
        <v>4601</v>
      </c>
      <c r="AQ24" s="18" cm="1">
        <f t="array" aca="1" ref="AQ24" ca="1">INDIRECT(ADDRESS($W24,COLUMN()-$Y24+$X24))/$V24</f>
        <v>2230</v>
      </c>
      <c r="AR24" s="9">
        <f t="shared" si="1"/>
        <v>24</v>
      </c>
      <c r="AS24" s="9">
        <f t="shared" si="2"/>
        <v>26</v>
      </c>
      <c r="AT24" s="9">
        <f t="shared" si="3"/>
        <v>26</v>
      </c>
      <c r="AU24" s="3">
        <f t="shared" si="4"/>
        <v>43</v>
      </c>
      <c r="AV24" s="20">
        <f t="shared" ca="1" si="9"/>
        <v>6</v>
      </c>
      <c r="AW24" s="20">
        <f t="shared" ca="1" si="9"/>
        <v>3</v>
      </c>
      <c r="AX24" s="20">
        <f t="shared" ca="1" si="9"/>
        <v>4</v>
      </c>
      <c r="AY24" s="20">
        <f t="shared" ca="1" si="9"/>
        <v>2</v>
      </c>
      <c r="AZ24" s="20">
        <f t="shared" ca="1" si="9"/>
        <v>14</v>
      </c>
      <c r="BA24" s="20">
        <f t="shared" ca="1" si="9"/>
        <v>21</v>
      </c>
      <c r="BB24" s="20">
        <f t="shared" ca="1" si="9"/>
        <v>31</v>
      </c>
      <c r="BC24" s="20">
        <f t="shared" ca="1" si="9"/>
        <v>1</v>
      </c>
      <c r="BD24" s="20">
        <f t="shared" ca="1" si="9"/>
        <v>40</v>
      </c>
      <c r="BE24" s="20">
        <f t="shared" ca="1" si="9"/>
        <v>44</v>
      </c>
      <c r="BF24" s="20">
        <f t="shared" ca="1" si="9"/>
        <v>35</v>
      </c>
      <c r="BG24" s="20">
        <f t="shared" ca="1" si="9"/>
        <v>9</v>
      </c>
      <c r="BH24" s="20">
        <f t="shared" ca="1" si="9"/>
        <v>43</v>
      </c>
      <c r="BI24" s="20">
        <f t="shared" ca="1" si="9"/>
        <v>12</v>
      </c>
      <c r="BJ24" s="20">
        <f t="shared" ca="1" si="9"/>
        <v>7</v>
      </c>
      <c r="BK24" s="20">
        <f t="shared" ca="1" si="8"/>
        <v>26</v>
      </c>
      <c r="BL24" s="20">
        <f t="shared" ca="1" si="8"/>
        <v>23</v>
      </c>
      <c r="BM24" s="20">
        <f t="shared" ca="1" si="8"/>
        <v>30</v>
      </c>
      <c r="BN24" s="9">
        <f t="shared" si="7"/>
        <v>24</v>
      </c>
      <c r="BO24" s="9">
        <v>3</v>
      </c>
      <c r="BP24" s="22" cm="1">
        <f t="array" aca="1" ref="BP24" ca="1">IF(AV24&gt;INDIRECT(ADDRESS($BN24,$BO24)),0,1)</f>
        <v>1</v>
      </c>
      <c r="BQ24" s="22" cm="1">
        <f t="array" aca="1" ref="BQ24" ca="1">IF(AW24&gt;INDIRECT(ADDRESS($BN24,$BO24)),0,1)</f>
        <v>1</v>
      </c>
      <c r="BR24" s="22" cm="1">
        <f t="array" aca="1" ref="BR24" ca="1">IF(AX24&gt;INDIRECT(ADDRESS($BN24,$BO24)),0,1)</f>
        <v>1</v>
      </c>
      <c r="BS24" s="22" cm="1">
        <f t="array" aca="1" ref="BS24" ca="1">IF(AY24&gt;INDIRECT(ADDRESS($BN24,$BO24)),0,1)</f>
        <v>1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1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1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1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9">
        <f>AR24</f>
        <v>24</v>
      </c>
      <c r="CI24" s="9">
        <f>AS24</f>
        <v>26</v>
      </c>
      <c r="CJ24" s="3">
        <f>COLUMN(BP24)</f>
        <v>68</v>
      </c>
      <c r="CK24" s="3">
        <f>COLUMN(CG24)</f>
        <v>85</v>
      </c>
      <c r="CL24" s="3">
        <f ca="1">SUM(OFFSET($A$1,CH24-1,CJ24-1,CI24-CH24+1,CK24-CJ24+1))</f>
        <v>11</v>
      </c>
      <c r="CM24" s="3" t="b">
        <f ca="1">CL24=C24</f>
        <v>1</v>
      </c>
      <c r="CN24" s="3">
        <f>COLUMN(V24)</f>
        <v>22</v>
      </c>
      <c r="CO24" s="3">
        <f ca="1">LARGE(OFFSET($A$1,$CH24-1,$CN24-1,$CI24-$CH24+1,1),1)</f>
        <v>5</v>
      </c>
      <c r="CP24" s="4">
        <f ca="1">LARGE(OFFSET($A$1,$AR24-1,$AT24-1,$AS24-$AR24+1,$AU24-$AT24+1),1)/(CO24+2)</f>
        <v>10928.285714285714</v>
      </c>
      <c r="CQ24" s="4">
        <f ca="1">LARGE(OFFSET($A$1,$AR24-1,$AT24-1,$AS24-$AR24+1,$AU24-$AT24+1),C24)</f>
        <v>13904.333333333334</v>
      </c>
      <c r="CR24" s="3" t="b">
        <f ca="1">CQ24&gt;CP24</f>
        <v>1</v>
      </c>
    </row>
    <row r="25" spans="1:96" x14ac:dyDescent="0.55000000000000004">
      <c r="A25" s="3"/>
      <c r="B25" s="3"/>
      <c r="C25" s="3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5">
        <v>3</v>
      </c>
      <c r="W25" s="5">
        <f>W24</f>
        <v>24</v>
      </c>
      <c r="X25" s="5">
        <v>4</v>
      </c>
      <c r="Y25" s="5">
        <f t="shared" si="0"/>
        <v>26</v>
      </c>
      <c r="Z25" s="18" cm="1">
        <f t="array" aca="1" ref="Z25" ca="1">INDIRECT(ADDRESS($W25,COLUMN()-$Y25+$X25))/$V25</f>
        <v>6231.666666666667</v>
      </c>
      <c r="AA25" s="18" cm="1">
        <f t="array" aca="1" ref="AA25" ca="1">INDIRECT(ADDRESS($W25,COLUMN()-$Y25+$X25))/$V25</f>
        <v>13904.333333333334</v>
      </c>
      <c r="AB25" s="18" cm="1">
        <f t="array" aca="1" ref="AB25" ca="1">INDIRECT(ADDRESS($W25,COLUMN()-$Y25+$X25))/$V25</f>
        <v>9758.6666666666661</v>
      </c>
      <c r="AC25" s="18" cm="1">
        <f t="array" aca="1" ref="AC25" ca="1">INDIRECT(ADDRESS($W25,COLUMN()-$Y25+$X25))/$V25</f>
        <v>14267</v>
      </c>
      <c r="AD25" s="18" cm="1">
        <f t="array" aca="1" ref="AD25" ca="1">INDIRECT(ADDRESS($W25,COLUMN()-$Y25+$X25))/$V25</f>
        <v>3082.6666666666665</v>
      </c>
      <c r="AE25" s="18" cm="1">
        <f t="array" aca="1" ref="AE25" ca="1">INDIRECT(ADDRESS($W25,COLUMN()-$Y25+$X25))/$V25</f>
        <v>1574.6666666666667</v>
      </c>
      <c r="AF25" s="18" cm="1">
        <f t="array" aca="1" ref="AF25" ca="1">INDIRECT(ADDRESS($W25,COLUMN()-$Y25+$X25))/$V25</f>
        <v>650.33333333333337</v>
      </c>
      <c r="AG25" s="18" cm="1">
        <f t="array" aca="1" ref="AG25" ca="1">INDIRECT(ADDRESS($W25,COLUMN()-$Y25+$X25))/$V25</f>
        <v>25499.333333333332</v>
      </c>
      <c r="AH25" s="18" cm="1">
        <f t="array" aca="1" ref="AH25" ca="1">INDIRECT(ADDRESS($W25,COLUMN()-$Y25+$X25))/$V25</f>
        <v>245</v>
      </c>
      <c r="AI25" s="18" cm="1">
        <f t="array" aca="1" ref="AI25" ca="1">INDIRECT(ADDRESS($W25,COLUMN()-$Y25+$X25))/$V25</f>
        <v>170.66666666666666</v>
      </c>
      <c r="AJ25" s="18" cm="1">
        <f t="array" aca="1" ref="AJ25" ca="1">INDIRECT(ADDRESS($W25,COLUMN()-$Y25+$X25))/$V25</f>
        <v>382.33333333333331</v>
      </c>
      <c r="AK25" s="18" cm="1">
        <f t="array" aca="1" ref="AK25" ca="1">INDIRECT(ADDRESS($W25,COLUMN()-$Y25+$X25))/$V25</f>
        <v>4837.333333333333</v>
      </c>
      <c r="AL25" s="18" cm="1">
        <f t="array" aca="1" ref="AL25" ca="1">INDIRECT(ADDRESS($W25,COLUMN()-$Y25+$X25))/$V25</f>
        <v>189</v>
      </c>
      <c r="AM25" s="18" cm="1">
        <f t="array" aca="1" ref="AM25" ca="1">INDIRECT(ADDRESS($W25,COLUMN()-$Y25+$X25))/$V25</f>
        <v>4603.666666666667</v>
      </c>
      <c r="AN25" s="18" cm="1">
        <f t="array" aca="1" ref="AN25" ca="1">INDIRECT(ADDRESS($W25,COLUMN()-$Y25+$X25))/$V25</f>
        <v>5268</v>
      </c>
      <c r="AO25" s="18" cm="1">
        <f t="array" aca="1" ref="AO25" ca="1">INDIRECT(ADDRESS($W25,COLUMN()-$Y25+$X25))/$V25</f>
        <v>1048.3333333333333</v>
      </c>
      <c r="AP25" s="18" cm="1">
        <f t="array" aca="1" ref="AP25" ca="1">INDIRECT(ADDRESS($W25,COLUMN()-$Y25+$X25))/$V25</f>
        <v>1533.6666666666667</v>
      </c>
      <c r="AQ25" s="18" cm="1">
        <f t="array" aca="1" ref="AQ25" ca="1">INDIRECT(ADDRESS($W25,COLUMN()-$Y25+$X25))/$V25</f>
        <v>743.33333333333337</v>
      </c>
      <c r="AR25" s="9">
        <f t="shared" si="1"/>
        <v>24</v>
      </c>
      <c r="AS25" s="9">
        <f t="shared" si="2"/>
        <v>26</v>
      </c>
      <c r="AT25" s="9">
        <f t="shared" si="3"/>
        <v>26</v>
      </c>
      <c r="AU25" s="3">
        <f t="shared" si="4"/>
        <v>43</v>
      </c>
      <c r="AV25" s="20">
        <f t="shared" ca="1" si="9"/>
        <v>17</v>
      </c>
      <c r="AW25" s="20">
        <f t="shared" ca="1" si="9"/>
        <v>11</v>
      </c>
      <c r="AX25" s="20">
        <f t="shared" ca="1" si="9"/>
        <v>13</v>
      </c>
      <c r="AY25" s="20">
        <f t="shared" ca="1" si="9"/>
        <v>10</v>
      </c>
      <c r="AZ25" s="20">
        <f t="shared" ca="1" si="9"/>
        <v>27</v>
      </c>
      <c r="BA25" s="20">
        <f t="shared" ca="1" si="9"/>
        <v>33</v>
      </c>
      <c r="BB25" s="20">
        <f t="shared" ca="1" si="9"/>
        <v>41</v>
      </c>
      <c r="BC25" s="20">
        <f t="shared" ca="1" si="9"/>
        <v>5</v>
      </c>
      <c r="BD25" s="20">
        <f t="shared" ca="1" si="9"/>
        <v>48</v>
      </c>
      <c r="BE25" s="20">
        <f t="shared" ca="1" si="9"/>
        <v>51</v>
      </c>
      <c r="BF25" s="20">
        <f t="shared" ca="1" si="9"/>
        <v>47</v>
      </c>
      <c r="BG25" s="20">
        <f t="shared" ca="1" si="9"/>
        <v>20</v>
      </c>
      <c r="BH25" s="20">
        <f t="shared" ca="1" si="9"/>
        <v>50</v>
      </c>
      <c r="BI25" s="20">
        <f t="shared" ca="1" si="9"/>
        <v>22</v>
      </c>
      <c r="BJ25" s="20">
        <f t="shared" ca="1" si="9"/>
        <v>19</v>
      </c>
      <c r="BK25" s="20">
        <f t="shared" ca="1" si="8"/>
        <v>36</v>
      </c>
      <c r="BL25" s="20">
        <f t="shared" ca="1" si="8"/>
        <v>34</v>
      </c>
      <c r="BM25" s="20">
        <f t="shared" ca="1" si="8"/>
        <v>39</v>
      </c>
      <c r="BN25" s="9">
        <f t="shared" si="7"/>
        <v>24</v>
      </c>
      <c r="BO25" s="9">
        <v>3</v>
      </c>
      <c r="BP25" s="22" cm="1">
        <f t="array" aca="1" ref="BP25" ca="1">IF(AV25&gt;INDIRECT(ADDRESS($BN25,$BO25)),0,1)</f>
        <v>0</v>
      </c>
      <c r="BQ25" s="22" cm="1">
        <f t="array" aca="1" ref="BQ25" ca="1">IF(AW25&gt;INDIRECT(ADDRESS($BN25,$BO25)),0,1)</f>
        <v>1</v>
      </c>
      <c r="BR25" s="22" cm="1">
        <f t="array" aca="1" ref="BR25" ca="1">IF(AX25&gt;INDIRECT(ADDRESS($BN25,$BO25)),0,1)</f>
        <v>0</v>
      </c>
      <c r="BS25" s="22" cm="1">
        <f t="array" aca="1" ref="BS25" ca="1">IF(AY25&gt;INDIRECT(ADDRESS($BN25,$BO25)),0,1)</f>
        <v>1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1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0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5</v>
      </c>
      <c r="W26" s="5">
        <f>W25</f>
        <v>24</v>
      </c>
      <c r="X26" s="5">
        <v>4</v>
      </c>
      <c r="Y26" s="5">
        <f t="shared" si="0"/>
        <v>26</v>
      </c>
      <c r="Z26" s="18" cm="1">
        <f t="array" aca="1" ref="Z26" ca="1">INDIRECT(ADDRESS($W26,COLUMN()-$Y26+$X26))/$V26</f>
        <v>3739</v>
      </c>
      <c r="AA26" s="18" cm="1">
        <f t="array" aca="1" ref="AA26" ca="1">INDIRECT(ADDRESS($W26,COLUMN()-$Y26+$X26))/$V26</f>
        <v>8342.6</v>
      </c>
      <c r="AB26" s="18" cm="1">
        <f t="array" aca="1" ref="AB26" ca="1">INDIRECT(ADDRESS($W26,COLUMN()-$Y26+$X26))/$V26</f>
        <v>5855.2</v>
      </c>
      <c r="AC26" s="18" cm="1">
        <f t="array" aca="1" ref="AC26" ca="1">INDIRECT(ADDRESS($W26,COLUMN()-$Y26+$X26))/$V26</f>
        <v>8560.2000000000007</v>
      </c>
      <c r="AD26" s="18" cm="1">
        <f t="array" aca="1" ref="AD26" ca="1">INDIRECT(ADDRESS($W26,COLUMN()-$Y26+$X26))/$V26</f>
        <v>1849.6</v>
      </c>
      <c r="AE26" s="18" cm="1">
        <f t="array" aca="1" ref="AE26" ca="1">INDIRECT(ADDRESS($W26,COLUMN()-$Y26+$X26))/$V26</f>
        <v>944.8</v>
      </c>
      <c r="AF26" s="18" cm="1">
        <f t="array" aca="1" ref="AF26" ca="1">INDIRECT(ADDRESS($W26,COLUMN()-$Y26+$X26))/$V26</f>
        <v>390.2</v>
      </c>
      <c r="AG26" s="18" cm="1">
        <f t="array" aca="1" ref="AG26" ca="1">INDIRECT(ADDRESS($W26,COLUMN()-$Y26+$X26))/$V26</f>
        <v>15299.6</v>
      </c>
      <c r="AH26" s="18" cm="1">
        <f t="array" aca="1" ref="AH26" ca="1">INDIRECT(ADDRESS($W26,COLUMN()-$Y26+$X26))/$V26</f>
        <v>147</v>
      </c>
      <c r="AI26" s="18" cm="1">
        <f t="array" aca="1" ref="AI26" ca="1">INDIRECT(ADDRESS($W26,COLUMN()-$Y26+$X26))/$V26</f>
        <v>102.4</v>
      </c>
      <c r="AJ26" s="18" cm="1">
        <f t="array" aca="1" ref="AJ26" ca="1">INDIRECT(ADDRESS($W26,COLUMN()-$Y26+$X26))/$V26</f>
        <v>229.4</v>
      </c>
      <c r="AK26" s="18" cm="1">
        <f t="array" aca="1" ref="AK26" ca="1">INDIRECT(ADDRESS($W26,COLUMN()-$Y26+$X26))/$V26</f>
        <v>2902.4</v>
      </c>
      <c r="AL26" s="18" cm="1">
        <f t="array" aca="1" ref="AL26" ca="1">INDIRECT(ADDRESS($W26,COLUMN()-$Y26+$X26))/$V26</f>
        <v>113.4</v>
      </c>
      <c r="AM26" s="18" cm="1">
        <f t="array" aca="1" ref="AM26" ca="1">INDIRECT(ADDRESS($W26,COLUMN()-$Y26+$X26))/$V26</f>
        <v>2762.2</v>
      </c>
      <c r="AN26" s="18" cm="1">
        <f t="array" aca="1" ref="AN26" ca="1">INDIRECT(ADDRESS($W26,COLUMN()-$Y26+$X26))/$V26</f>
        <v>3160.8</v>
      </c>
      <c r="AO26" s="18" cm="1">
        <f t="array" aca="1" ref="AO26" ca="1">INDIRECT(ADDRESS($W26,COLUMN()-$Y26+$X26))/$V26</f>
        <v>629</v>
      </c>
      <c r="AP26" s="18" cm="1">
        <f t="array" aca="1" ref="AP26" ca="1">INDIRECT(ADDRESS($W26,COLUMN()-$Y26+$X26))/$V26</f>
        <v>920.2</v>
      </c>
      <c r="AQ26" s="18" cm="1">
        <f t="array" aca="1" ref="AQ26" ca="1">INDIRECT(ADDRESS($W26,COLUMN()-$Y26+$X26))/$V26</f>
        <v>446</v>
      </c>
      <c r="AR26" s="9">
        <f t="shared" si="1"/>
        <v>24</v>
      </c>
      <c r="AS26" s="9">
        <f t="shared" si="2"/>
        <v>26</v>
      </c>
      <c r="AT26" s="9">
        <f t="shared" si="3"/>
        <v>26</v>
      </c>
      <c r="AU26" s="3">
        <f t="shared" si="4"/>
        <v>43</v>
      </c>
      <c r="AV26" s="20">
        <f t="shared" ca="1" si="9"/>
        <v>24</v>
      </c>
      <c r="AW26" s="20">
        <f t="shared" ca="1" si="9"/>
        <v>16</v>
      </c>
      <c r="AX26" s="20">
        <f t="shared" ca="1" si="9"/>
        <v>18</v>
      </c>
      <c r="AY26" s="20">
        <f t="shared" ca="1" si="9"/>
        <v>15</v>
      </c>
      <c r="AZ26" s="20">
        <f t="shared" ca="1" si="9"/>
        <v>32</v>
      </c>
      <c r="BA26" s="20">
        <f t="shared" ca="1" si="9"/>
        <v>37</v>
      </c>
      <c r="BB26" s="20">
        <f t="shared" ca="1" si="9"/>
        <v>46</v>
      </c>
      <c r="BC26" s="20">
        <f t="shared" ca="1" si="9"/>
        <v>8</v>
      </c>
      <c r="BD26" s="20">
        <f t="shared" ca="1" si="9"/>
        <v>52</v>
      </c>
      <c r="BE26" s="20">
        <f t="shared" ca="1" si="9"/>
        <v>54</v>
      </c>
      <c r="BF26" s="20">
        <f t="shared" ca="1" si="9"/>
        <v>49</v>
      </c>
      <c r="BG26" s="20">
        <f t="shared" ca="1" si="9"/>
        <v>28</v>
      </c>
      <c r="BH26" s="20">
        <f t="shared" ca="1" si="9"/>
        <v>53</v>
      </c>
      <c r="BI26" s="20">
        <f t="shared" ca="1" si="9"/>
        <v>29</v>
      </c>
      <c r="BJ26" s="20">
        <f t="shared" ca="1" si="9"/>
        <v>25</v>
      </c>
      <c r="BK26" s="20">
        <f t="shared" ca="1" si="8"/>
        <v>42</v>
      </c>
      <c r="BL26" s="20">
        <f t="shared" ca="1" si="8"/>
        <v>38</v>
      </c>
      <c r="BM26" s="20">
        <f t="shared" ca="1" si="8"/>
        <v>45</v>
      </c>
      <c r="BN26" s="9">
        <f t="shared" si="7"/>
        <v>24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0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0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1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 t="s">
        <v>187</v>
      </c>
      <c r="C27" s="3">
        <v>7</v>
      </c>
      <c r="D27" s="15">
        <f>VALUE(SUBSTITUTE('DPRD Jabar KPU Raw'!B9,".",","))</f>
        <v>4345</v>
      </c>
      <c r="E27" s="15">
        <f>VALUE(SUBSTITUTE('DPRD Jabar KPU Raw'!C9,".",","))</f>
        <v>11255</v>
      </c>
      <c r="F27" s="15">
        <f>VALUE(SUBSTITUTE('DPRD Jabar KPU Raw'!D9,".",","))</f>
        <v>7005</v>
      </c>
      <c r="G27" s="15">
        <f>VALUE(SUBSTITUTE('DPRD Jabar KPU Raw'!E9,".",","))</f>
        <v>5983</v>
      </c>
      <c r="H27" s="15">
        <f>VALUE(SUBSTITUTE('DPRD Jabar KPU Raw'!F9,".",","))</f>
        <v>3774</v>
      </c>
      <c r="I27" s="15">
        <f>VALUE(SUBSTITUTE('DPRD Jabar KPU Raw'!G9,".",","))</f>
        <v>2808</v>
      </c>
      <c r="J27" s="15">
        <f>VALUE(SUBSTITUTE('DPRD Jabar KPU Raw'!H9,".",","))</f>
        <v>749</v>
      </c>
      <c r="K27" s="15">
        <f>VALUE(SUBSTITUTE('DPRD Jabar KPU Raw'!I9,".",","))</f>
        <v>13421</v>
      </c>
      <c r="L27" s="15">
        <f>VALUE(SUBSTITUTE('DPRD Jabar KPU Raw'!J9,".",","))</f>
        <v>121</v>
      </c>
      <c r="M27" s="15">
        <f>VALUE(SUBSTITUTE('DPRD Jabar KPU Raw'!K9,".",","))</f>
        <v>198</v>
      </c>
      <c r="N27" s="15">
        <f>VALUE(SUBSTITUTE('DPRD Jabar KPU Raw'!L9,".",","))</f>
        <v>141</v>
      </c>
      <c r="O27" s="15">
        <f>VALUE(SUBSTITUTE('DPRD Jabar KPU Raw'!M9,".",","))</f>
        <v>3929</v>
      </c>
      <c r="P27" s="15">
        <f>VALUE(SUBSTITUTE('DPRD Jabar KPU Raw'!N9,".",","))</f>
        <v>945</v>
      </c>
      <c r="Q27" s="15">
        <f>VALUE(SUBSTITUTE('DPRD Jabar KPU Raw'!O9,".",","))</f>
        <v>3843</v>
      </c>
      <c r="R27" s="15">
        <f>VALUE(SUBSTITUTE('DPRD Jabar KPU Raw'!P9,".",","))</f>
        <v>2253</v>
      </c>
      <c r="S27" s="15">
        <f>VALUE(SUBSTITUTE('DPRD Jabar KPU Raw'!Q9,".",","))</f>
        <v>671</v>
      </c>
      <c r="T27" s="15">
        <f>VALUE(SUBSTITUTE('DPRD Jabar KPU Raw'!R9,".",","))</f>
        <v>1922</v>
      </c>
      <c r="U27" s="15">
        <f>VALUE(SUBSTITUTE('DPRD Jabar KPU Raw'!S9,".",","))</f>
        <v>416</v>
      </c>
      <c r="V27" s="5">
        <v>1</v>
      </c>
      <c r="W27" s="5">
        <f>W26+3</f>
        <v>27</v>
      </c>
      <c r="X27" s="5">
        <v>4</v>
      </c>
      <c r="Y27" s="5">
        <f t="shared" si="0"/>
        <v>26</v>
      </c>
      <c r="Z27" s="18" cm="1">
        <f t="array" aca="1" ref="Z27" ca="1">INDIRECT(ADDRESS($W27,COLUMN()-$Y27+$X27))/$V27</f>
        <v>4345</v>
      </c>
      <c r="AA27" s="18" cm="1">
        <f t="array" aca="1" ref="AA27" ca="1">INDIRECT(ADDRESS($W27,COLUMN()-$Y27+$X27))/$V27</f>
        <v>11255</v>
      </c>
      <c r="AB27" s="18" cm="1">
        <f t="array" aca="1" ref="AB27" ca="1">INDIRECT(ADDRESS($W27,COLUMN()-$Y27+$X27))/$V27</f>
        <v>7005</v>
      </c>
      <c r="AC27" s="18" cm="1">
        <f t="array" aca="1" ref="AC27" ca="1">INDIRECT(ADDRESS($W27,COLUMN()-$Y27+$X27))/$V27</f>
        <v>5983</v>
      </c>
      <c r="AD27" s="18" cm="1">
        <f t="array" aca="1" ref="AD27" ca="1">INDIRECT(ADDRESS($W27,COLUMN()-$Y27+$X27))/$V27</f>
        <v>3774</v>
      </c>
      <c r="AE27" s="18" cm="1">
        <f t="array" aca="1" ref="AE27" ca="1">INDIRECT(ADDRESS($W27,COLUMN()-$Y27+$X27))/$V27</f>
        <v>2808</v>
      </c>
      <c r="AF27" s="18" cm="1">
        <f t="array" aca="1" ref="AF27" ca="1">INDIRECT(ADDRESS($W27,COLUMN()-$Y27+$X27))/$V27</f>
        <v>749</v>
      </c>
      <c r="AG27" s="18" cm="1">
        <f t="array" aca="1" ref="AG27" ca="1">INDIRECT(ADDRESS($W27,COLUMN()-$Y27+$X27))/$V27</f>
        <v>13421</v>
      </c>
      <c r="AH27" s="18" cm="1">
        <f t="array" aca="1" ref="AH27" ca="1">INDIRECT(ADDRESS($W27,COLUMN()-$Y27+$X27))/$V27</f>
        <v>121</v>
      </c>
      <c r="AI27" s="18" cm="1">
        <f t="array" aca="1" ref="AI27" ca="1">INDIRECT(ADDRESS($W27,COLUMN()-$Y27+$X27))/$V27</f>
        <v>198</v>
      </c>
      <c r="AJ27" s="18" cm="1">
        <f t="array" aca="1" ref="AJ27" ca="1">INDIRECT(ADDRESS($W27,COLUMN()-$Y27+$X27))/$V27</f>
        <v>141</v>
      </c>
      <c r="AK27" s="18" cm="1">
        <f t="array" aca="1" ref="AK27" ca="1">INDIRECT(ADDRESS($W27,COLUMN()-$Y27+$X27))/$V27</f>
        <v>3929</v>
      </c>
      <c r="AL27" s="18" cm="1">
        <f t="array" aca="1" ref="AL27" ca="1">INDIRECT(ADDRESS($W27,COLUMN()-$Y27+$X27))/$V27</f>
        <v>945</v>
      </c>
      <c r="AM27" s="18" cm="1">
        <f t="array" aca="1" ref="AM27" ca="1">INDIRECT(ADDRESS($W27,COLUMN()-$Y27+$X27))/$V27</f>
        <v>3843</v>
      </c>
      <c r="AN27" s="18" cm="1">
        <f t="array" aca="1" ref="AN27" ca="1">INDIRECT(ADDRESS($W27,COLUMN()-$Y27+$X27))/$V27</f>
        <v>2253</v>
      </c>
      <c r="AO27" s="18" cm="1">
        <f t="array" aca="1" ref="AO27" ca="1">INDIRECT(ADDRESS($W27,COLUMN()-$Y27+$X27))/$V27</f>
        <v>671</v>
      </c>
      <c r="AP27" s="18" cm="1">
        <f t="array" aca="1" ref="AP27" ca="1">INDIRECT(ADDRESS($W27,COLUMN()-$Y27+$X27))/$V27</f>
        <v>1922</v>
      </c>
      <c r="AQ27" s="18" cm="1">
        <f t="array" aca="1" ref="AQ27" ca="1">INDIRECT(ADDRESS($W27,COLUMN()-$Y27+$X27))/$V27</f>
        <v>416</v>
      </c>
      <c r="AR27" s="9">
        <f t="shared" si="1"/>
        <v>27</v>
      </c>
      <c r="AS27" s="9">
        <f t="shared" si="2"/>
        <v>29</v>
      </c>
      <c r="AT27" s="9">
        <f t="shared" si="3"/>
        <v>26</v>
      </c>
      <c r="AU27" s="3">
        <f t="shared" si="4"/>
        <v>43</v>
      </c>
      <c r="AV27" s="20">
        <f t="shared" ca="1" si="9"/>
        <v>6</v>
      </c>
      <c r="AW27" s="20">
        <f t="shared" ca="1" si="9"/>
        <v>2</v>
      </c>
      <c r="AX27" s="20">
        <f t="shared" ca="1" si="9"/>
        <v>3</v>
      </c>
      <c r="AY27" s="20">
        <f t="shared" ca="1" si="9"/>
        <v>4</v>
      </c>
      <c r="AZ27" s="20">
        <f t="shared" ca="1" si="9"/>
        <v>9</v>
      </c>
      <c r="BA27" s="20">
        <f t="shared" ca="1" si="9"/>
        <v>11</v>
      </c>
      <c r="BB27" s="20">
        <f t="shared" ca="1" si="9"/>
        <v>31</v>
      </c>
      <c r="BC27" s="20">
        <f t="shared" ca="1" si="9"/>
        <v>1</v>
      </c>
      <c r="BD27" s="20">
        <f t="shared" ca="1" si="9"/>
        <v>47</v>
      </c>
      <c r="BE27" s="20">
        <f t="shared" ca="1" si="9"/>
        <v>41</v>
      </c>
      <c r="BF27" s="20">
        <f t="shared" ca="1" si="9"/>
        <v>44</v>
      </c>
      <c r="BG27" s="20">
        <f t="shared" ca="1" si="9"/>
        <v>7</v>
      </c>
      <c r="BH27" s="20">
        <f t="shared" ca="1" si="9"/>
        <v>24</v>
      </c>
      <c r="BI27" s="20">
        <f t="shared" ca="1" si="9"/>
        <v>8</v>
      </c>
      <c r="BJ27" s="20">
        <f t="shared" ca="1" si="9"/>
        <v>14</v>
      </c>
      <c r="BK27" s="20">
        <f t="shared" ca="1" si="8"/>
        <v>32</v>
      </c>
      <c r="BL27" s="20">
        <f t="shared" ca="1" si="8"/>
        <v>17</v>
      </c>
      <c r="BM27" s="20">
        <f t="shared" ca="1" si="8"/>
        <v>36</v>
      </c>
      <c r="BN27" s="9">
        <f t="shared" si="7"/>
        <v>27</v>
      </c>
      <c r="BO27" s="9">
        <v>3</v>
      </c>
      <c r="BP27" s="22" cm="1">
        <f t="array" aca="1" ref="BP27" ca="1">IF(AV27&gt;INDIRECT(ADDRESS($BN27,$BO27)),0,1)</f>
        <v>1</v>
      </c>
      <c r="BQ27" s="22" cm="1">
        <f t="array" aca="1" ref="BQ27" ca="1">IF(AW27&gt;INDIRECT(ADDRESS($BN27,$BO27)),0,1)</f>
        <v>1</v>
      </c>
      <c r="BR27" s="22" cm="1">
        <f t="array" aca="1" ref="BR27" ca="1">IF(AX27&gt;INDIRECT(ADDRESS($BN27,$BO27)),0,1)</f>
        <v>1</v>
      </c>
      <c r="BS27" s="22" cm="1">
        <f t="array" aca="1" ref="BS27" ca="1">IF(AY27&gt;INDIRECT(ADDRESS($BN27,$BO27)),0,1)</f>
        <v>1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1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1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9">
        <f>AR27</f>
        <v>27</v>
      </c>
      <c r="CI27" s="9">
        <f>AS27</f>
        <v>29</v>
      </c>
      <c r="CJ27" s="3">
        <f>COLUMN(BP27)</f>
        <v>68</v>
      </c>
      <c r="CK27" s="3">
        <f>COLUMN(CG27)</f>
        <v>85</v>
      </c>
      <c r="CL27" s="3">
        <f ca="1">SUM(OFFSET($A$1,CH27-1,CJ27-1,CI27-CH27+1,CK27-CJ27+1))</f>
        <v>7</v>
      </c>
      <c r="CM27" s="3" t="b">
        <f ca="1">CL27=C27</f>
        <v>1</v>
      </c>
      <c r="CN27" s="3">
        <f>COLUMN(V27)</f>
        <v>22</v>
      </c>
      <c r="CO27" s="3">
        <f ca="1">LARGE(OFFSET($A$1,$CH27-1,$CN27-1,$CI27-$CH27+1,1),1)</f>
        <v>5</v>
      </c>
      <c r="CP27" s="4">
        <f ca="1">LARGE(OFFSET($A$1,$AR27-1,$AT27-1,$AS27-$AR27+1,$AU27-$AT27+1),1)/(CO27+2)</f>
        <v>1917.2857142857142</v>
      </c>
      <c r="CQ27" s="4">
        <f ca="1">LARGE(OFFSET($A$1,$AR27-1,$AT27-1,$AS27-$AR27+1,$AU27-$AT27+1),C27)</f>
        <v>3929</v>
      </c>
      <c r="CR27" s="3" t="b">
        <f ca="1">CQ27&gt;CP27</f>
        <v>1</v>
      </c>
    </row>
    <row r="28" spans="1:96" x14ac:dyDescent="0.55000000000000004">
      <c r="A28" s="3"/>
      <c r="B28" s="3"/>
      <c r="C28" s="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5">
        <v>3</v>
      </c>
      <c r="W28" s="5">
        <f>W27</f>
        <v>27</v>
      </c>
      <c r="X28" s="5">
        <v>4</v>
      </c>
      <c r="Y28" s="5">
        <f t="shared" si="0"/>
        <v>26</v>
      </c>
      <c r="Z28" s="18" cm="1">
        <f t="array" aca="1" ref="Z28" ca="1">INDIRECT(ADDRESS($W28,COLUMN()-$Y28+$X28))/$V28</f>
        <v>1448.3333333333333</v>
      </c>
      <c r="AA28" s="18" cm="1">
        <f t="array" aca="1" ref="AA28" ca="1">INDIRECT(ADDRESS($W28,COLUMN()-$Y28+$X28))/$V28</f>
        <v>3751.6666666666665</v>
      </c>
      <c r="AB28" s="18" cm="1">
        <f t="array" aca="1" ref="AB28" ca="1">INDIRECT(ADDRESS($W28,COLUMN()-$Y28+$X28))/$V28</f>
        <v>2335</v>
      </c>
      <c r="AC28" s="18" cm="1">
        <f t="array" aca="1" ref="AC28" ca="1">INDIRECT(ADDRESS($W28,COLUMN()-$Y28+$X28))/$V28</f>
        <v>1994.3333333333333</v>
      </c>
      <c r="AD28" s="18" cm="1">
        <f t="array" aca="1" ref="AD28" ca="1">INDIRECT(ADDRESS($W28,COLUMN()-$Y28+$X28))/$V28</f>
        <v>1258</v>
      </c>
      <c r="AE28" s="18" cm="1">
        <f t="array" aca="1" ref="AE28" ca="1">INDIRECT(ADDRESS($W28,COLUMN()-$Y28+$X28))/$V28</f>
        <v>936</v>
      </c>
      <c r="AF28" s="18" cm="1">
        <f t="array" aca="1" ref="AF28" ca="1">INDIRECT(ADDRESS($W28,COLUMN()-$Y28+$X28))/$V28</f>
        <v>249.66666666666666</v>
      </c>
      <c r="AG28" s="18" cm="1">
        <f t="array" aca="1" ref="AG28" ca="1">INDIRECT(ADDRESS($W28,COLUMN()-$Y28+$X28))/$V28</f>
        <v>4473.666666666667</v>
      </c>
      <c r="AH28" s="18" cm="1">
        <f t="array" aca="1" ref="AH28" ca="1">INDIRECT(ADDRESS($W28,COLUMN()-$Y28+$X28))/$V28</f>
        <v>40.333333333333336</v>
      </c>
      <c r="AI28" s="18" cm="1">
        <f t="array" aca="1" ref="AI28" ca="1">INDIRECT(ADDRESS($W28,COLUMN()-$Y28+$X28))/$V28</f>
        <v>66</v>
      </c>
      <c r="AJ28" s="18" cm="1">
        <f t="array" aca="1" ref="AJ28" ca="1">INDIRECT(ADDRESS($W28,COLUMN()-$Y28+$X28))/$V28</f>
        <v>47</v>
      </c>
      <c r="AK28" s="18" cm="1">
        <f t="array" aca="1" ref="AK28" ca="1">INDIRECT(ADDRESS($W28,COLUMN()-$Y28+$X28))/$V28</f>
        <v>1309.6666666666667</v>
      </c>
      <c r="AL28" s="18" cm="1">
        <f t="array" aca="1" ref="AL28" ca="1">INDIRECT(ADDRESS($W28,COLUMN()-$Y28+$X28))/$V28</f>
        <v>315</v>
      </c>
      <c r="AM28" s="18" cm="1">
        <f t="array" aca="1" ref="AM28" ca="1">INDIRECT(ADDRESS($W28,COLUMN()-$Y28+$X28))/$V28</f>
        <v>1281</v>
      </c>
      <c r="AN28" s="18" cm="1">
        <f t="array" aca="1" ref="AN28" ca="1">INDIRECT(ADDRESS($W28,COLUMN()-$Y28+$X28))/$V28</f>
        <v>751</v>
      </c>
      <c r="AO28" s="18" cm="1">
        <f t="array" aca="1" ref="AO28" ca="1">INDIRECT(ADDRESS($W28,COLUMN()-$Y28+$X28))/$V28</f>
        <v>223.66666666666666</v>
      </c>
      <c r="AP28" s="18" cm="1">
        <f t="array" aca="1" ref="AP28" ca="1">INDIRECT(ADDRESS($W28,COLUMN()-$Y28+$X28))/$V28</f>
        <v>640.66666666666663</v>
      </c>
      <c r="AQ28" s="18" cm="1">
        <f t="array" aca="1" ref="AQ28" ca="1">INDIRECT(ADDRESS($W28,COLUMN()-$Y28+$X28))/$V28</f>
        <v>138.66666666666666</v>
      </c>
      <c r="AR28" s="9">
        <f t="shared" si="1"/>
        <v>27</v>
      </c>
      <c r="AS28" s="9">
        <f t="shared" si="2"/>
        <v>29</v>
      </c>
      <c r="AT28" s="9">
        <f t="shared" si="3"/>
        <v>26</v>
      </c>
      <c r="AU28" s="3">
        <f t="shared" si="4"/>
        <v>43</v>
      </c>
      <c r="AV28" s="20">
        <f t="shared" ca="1" si="9"/>
        <v>18</v>
      </c>
      <c r="AW28" s="20">
        <f t="shared" ca="1" si="9"/>
        <v>10</v>
      </c>
      <c r="AX28" s="20">
        <f t="shared" ca="1" si="9"/>
        <v>13</v>
      </c>
      <c r="AY28" s="20">
        <f t="shared" ca="1" si="9"/>
        <v>16</v>
      </c>
      <c r="AZ28" s="20">
        <f t="shared" ca="1" si="9"/>
        <v>22</v>
      </c>
      <c r="BA28" s="20">
        <f t="shared" ca="1" si="9"/>
        <v>25</v>
      </c>
      <c r="BB28" s="20">
        <f t="shared" ca="1" si="9"/>
        <v>39</v>
      </c>
      <c r="BC28" s="20">
        <f t="shared" ca="1" si="9"/>
        <v>5</v>
      </c>
      <c r="BD28" s="20">
        <f t="shared" ca="1" si="9"/>
        <v>51</v>
      </c>
      <c r="BE28" s="20">
        <f t="shared" ca="1" si="9"/>
        <v>49</v>
      </c>
      <c r="BF28" s="20">
        <f t="shared" ca="1" si="9"/>
        <v>50</v>
      </c>
      <c r="BG28" s="20">
        <f t="shared" ca="1" si="9"/>
        <v>20</v>
      </c>
      <c r="BH28" s="20">
        <f t="shared" ca="1" si="9"/>
        <v>38</v>
      </c>
      <c r="BI28" s="20">
        <f t="shared" ca="1" si="9"/>
        <v>21</v>
      </c>
      <c r="BJ28" s="20">
        <f t="shared" ca="1" si="9"/>
        <v>30</v>
      </c>
      <c r="BK28" s="20">
        <f t="shared" ca="1" si="8"/>
        <v>40</v>
      </c>
      <c r="BL28" s="20">
        <f t="shared" ca="1" si="8"/>
        <v>33</v>
      </c>
      <c r="BM28" s="20">
        <f t="shared" ca="1" si="8"/>
        <v>45</v>
      </c>
      <c r="BN28" s="9">
        <f t="shared" si="7"/>
        <v>27</v>
      </c>
      <c r="BO28" s="9">
        <v>3</v>
      </c>
      <c r="BP28" s="22" cm="1">
        <f t="array" aca="1" ref="BP28" ca="1">IF(AV28&gt;INDIRECT(ADDRESS($BN28,$BO28)),0,1)</f>
        <v>0</v>
      </c>
      <c r="BQ28" s="22" cm="1">
        <f t="array" aca="1" ref="BQ28" ca="1">IF(AW28&gt;INDIRECT(ADDRESS($BN28,$BO28)),0,1)</f>
        <v>0</v>
      </c>
      <c r="BR28" s="22" cm="1">
        <f t="array" aca="1" ref="BR28" ca="1">IF(AX28&gt;INDIRECT(ADDRESS($BN28,$BO28)),0,1)</f>
        <v>0</v>
      </c>
      <c r="BS28" s="22" cm="1">
        <f t="array" aca="1" ref="BS28" ca="1">IF(AY28&gt;INDIRECT(ADDRESS($BN28,$BO28)),0,1)</f>
        <v>0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1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0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5</v>
      </c>
      <c r="W29" s="5">
        <f>W28</f>
        <v>27</v>
      </c>
      <c r="X29" s="5">
        <v>4</v>
      </c>
      <c r="Y29" s="5">
        <f t="shared" si="0"/>
        <v>26</v>
      </c>
      <c r="Z29" s="18" cm="1">
        <f t="array" aca="1" ref="Z29" ca="1">INDIRECT(ADDRESS($W29,COLUMN()-$Y29+$X29))/$V29</f>
        <v>869</v>
      </c>
      <c r="AA29" s="18" cm="1">
        <f t="array" aca="1" ref="AA29" ca="1">INDIRECT(ADDRESS($W29,COLUMN()-$Y29+$X29))/$V29</f>
        <v>2251</v>
      </c>
      <c r="AB29" s="18" cm="1">
        <f t="array" aca="1" ref="AB29" ca="1">INDIRECT(ADDRESS($W29,COLUMN()-$Y29+$X29))/$V29</f>
        <v>1401</v>
      </c>
      <c r="AC29" s="18" cm="1">
        <f t="array" aca="1" ref="AC29" ca="1">INDIRECT(ADDRESS($W29,COLUMN()-$Y29+$X29))/$V29</f>
        <v>1196.5999999999999</v>
      </c>
      <c r="AD29" s="18" cm="1">
        <f t="array" aca="1" ref="AD29" ca="1">INDIRECT(ADDRESS($W29,COLUMN()-$Y29+$X29))/$V29</f>
        <v>754.8</v>
      </c>
      <c r="AE29" s="18" cm="1">
        <f t="array" aca="1" ref="AE29" ca="1">INDIRECT(ADDRESS($W29,COLUMN()-$Y29+$X29))/$V29</f>
        <v>561.6</v>
      </c>
      <c r="AF29" s="18" cm="1">
        <f t="array" aca="1" ref="AF29" ca="1">INDIRECT(ADDRESS($W29,COLUMN()-$Y29+$X29))/$V29</f>
        <v>149.80000000000001</v>
      </c>
      <c r="AG29" s="18" cm="1">
        <f t="array" aca="1" ref="AG29" ca="1">INDIRECT(ADDRESS($W29,COLUMN()-$Y29+$X29))/$V29</f>
        <v>2684.2</v>
      </c>
      <c r="AH29" s="18" cm="1">
        <f t="array" aca="1" ref="AH29" ca="1">INDIRECT(ADDRESS($W29,COLUMN()-$Y29+$X29))/$V29</f>
        <v>24.2</v>
      </c>
      <c r="AI29" s="18" cm="1">
        <f t="array" aca="1" ref="AI29" ca="1">INDIRECT(ADDRESS($W29,COLUMN()-$Y29+$X29))/$V29</f>
        <v>39.6</v>
      </c>
      <c r="AJ29" s="18" cm="1">
        <f t="array" aca="1" ref="AJ29" ca="1">INDIRECT(ADDRESS($W29,COLUMN()-$Y29+$X29))/$V29</f>
        <v>28.2</v>
      </c>
      <c r="AK29" s="18" cm="1">
        <f t="array" aca="1" ref="AK29" ca="1">INDIRECT(ADDRESS($W29,COLUMN()-$Y29+$X29))/$V29</f>
        <v>785.8</v>
      </c>
      <c r="AL29" s="18" cm="1">
        <f t="array" aca="1" ref="AL29" ca="1">INDIRECT(ADDRESS($W29,COLUMN()-$Y29+$X29))/$V29</f>
        <v>189</v>
      </c>
      <c r="AM29" s="18" cm="1">
        <f t="array" aca="1" ref="AM29" ca="1">INDIRECT(ADDRESS($W29,COLUMN()-$Y29+$X29))/$V29</f>
        <v>768.6</v>
      </c>
      <c r="AN29" s="18" cm="1">
        <f t="array" aca="1" ref="AN29" ca="1">INDIRECT(ADDRESS($W29,COLUMN()-$Y29+$X29))/$V29</f>
        <v>450.6</v>
      </c>
      <c r="AO29" s="18" cm="1">
        <f t="array" aca="1" ref="AO29" ca="1">INDIRECT(ADDRESS($W29,COLUMN()-$Y29+$X29))/$V29</f>
        <v>134.19999999999999</v>
      </c>
      <c r="AP29" s="18" cm="1">
        <f t="array" aca="1" ref="AP29" ca="1">INDIRECT(ADDRESS($W29,COLUMN()-$Y29+$X29))/$V29</f>
        <v>384.4</v>
      </c>
      <c r="AQ29" s="18" cm="1">
        <f t="array" aca="1" ref="AQ29" ca="1">INDIRECT(ADDRESS($W29,COLUMN()-$Y29+$X29))/$V29</f>
        <v>83.2</v>
      </c>
      <c r="AR29" s="9">
        <f t="shared" si="1"/>
        <v>27</v>
      </c>
      <c r="AS29" s="9">
        <f t="shared" si="2"/>
        <v>29</v>
      </c>
      <c r="AT29" s="9">
        <f t="shared" si="3"/>
        <v>26</v>
      </c>
      <c r="AU29" s="3">
        <f t="shared" si="4"/>
        <v>43</v>
      </c>
      <c r="AV29" s="20">
        <f t="shared" ca="1" si="9"/>
        <v>26</v>
      </c>
      <c r="AW29" s="20">
        <f t="shared" ca="1" si="9"/>
        <v>15</v>
      </c>
      <c r="AX29" s="20">
        <f t="shared" ca="1" si="9"/>
        <v>19</v>
      </c>
      <c r="AY29" s="20">
        <f t="shared" ca="1" si="9"/>
        <v>23</v>
      </c>
      <c r="AZ29" s="20">
        <f t="shared" ca="1" si="9"/>
        <v>29</v>
      </c>
      <c r="BA29" s="20">
        <f t="shared" ca="1" si="9"/>
        <v>34</v>
      </c>
      <c r="BB29" s="20">
        <f t="shared" ca="1" si="9"/>
        <v>43</v>
      </c>
      <c r="BC29" s="20">
        <f t="shared" ca="1" si="9"/>
        <v>12</v>
      </c>
      <c r="BD29" s="20">
        <f t="shared" ca="1" si="9"/>
        <v>54</v>
      </c>
      <c r="BE29" s="20">
        <f t="shared" ca="1" si="9"/>
        <v>52</v>
      </c>
      <c r="BF29" s="20">
        <f t="shared" ca="1" si="9"/>
        <v>53</v>
      </c>
      <c r="BG29" s="20">
        <f t="shared" ca="1" si="9"/>
        <v>27</v>
      </c>
      <c r="BH29" s="20">
        <f t="shared" ca="1" si="9"/>
        <v>42</v>
      </c>
      <c r="BI29" s="20">
        <f t="shared" ca="1" si="9"/>
        <v>28</v>
      </c>
      <c r="BJ29" s="20">
        <f t="shared" ca="1" si="9"/>
        <v>35</v>
      </c>
      <c r="BK29" s="20">
        <f t="shared" ca="1" si="8"/>
        <v>46</v>
      </c>
      <c r="BL29" s="20">
        <f t="shared" ca="1" si="8"/>
        <v>37</v>
      </c>
      <c r="BM29" s="20">
        <f t="shared" ca="1" si="8"/>
        <v>48</v>
      </c>
      <c r="BN29" s="9">
        <f t="shared" si="7"/>
        <v>27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 t="s">
        <v>182</v>
      </c>
      <c r="C30" s="3">
        <v>8</v>
      </c>
      <c r="D30" s="15">
        <f>VALUE(SUBSTITUTE('DPRD Jabar KPU Raw'!B10,".",","))</f>
        <v>97812</v>
      </c>
      <c r="E30" s="15">
        <f>VALUE(SUBSTITUTE('DPRD Jabar KPU Raw'!C10,".",","))</f>
        <v>269177</v>
      </c>
      <c r="F30" s="15">
        <f>VALUE(SUBSTITUTE('DPRD Jabar KPU Raw'!D10,".",","))</f>
        <v>127029</v>
      </c>
      <c r="G30" s="15">
        <f>VALUE(SUBSTITUTE('DPRD Jabar KPU Raw'!E10,".",","))</f>
        <v>427274</v>
      </c>
      <c r="H30" s="15">
        <f>VALUE(SUBSTITUTE('DPRD Jabar KPU Raw'!F10,".",","))</f>
        <v>129066</v>
      </c>
      <c r="I30" s="15">
        <f>VALUE(SUBSTITUTE('DPRD Jabar KPU Raw'!G10,".",","))</f>
        <v>80909</v>
      </c>
      <c r="J30" s="15">
        <f>VALUE(SUBSTITUTE('DPRD Jabar KPU Raw'!H10,".",","))</f>
        <v>119795</v>
      </c>
      <c r="K30" s="15">
        <f>VALUE(SUBSTITUTE('DPRD Jabar KPU Raw'!I10,".",","))</f>
        <v>174629</v>
      </c>
      <c r="L30" s="15">
        <f>VALUE(SUBSTITUTE('DPRD Jabar KPU Raw'!J10,".",","))</f>
        <v>67573</v>
      </c>
      <c r="M30" s="15">
        <f>VALUE(SUBSTITUTE('DPRD Jabar KPU Raw'!K10,".",","))</f>
        <v>19379</v>
      </c>
      <c r="N30" s="15">
        <f>VALUE(SUBSTITUTE('DPRD Jabar KPU Raw'!L10,".",","))</f>
        <v>119555</v>
      </c>
      <c r="O30" s="15">
        <f>VALUE(SUBSTITUTE('DPRD Jabar KPU Raw'!M10,".",","))</f>
        <v>52584</v>
      </c>
      <c r="P30" s="15">
        <f>VALUE(SUBSTITUTE('DPRD Jabar KPU Raw'!N10,".",","))</f>
        <v>5226</v>
      </c>
      <c r="Q30" s="15">
        <f>VALUE(SUBSTITUTE('DPRD Jabar KPU Raw'!O10,".",","))</f>
        <v>97418</v>
      </c>
      <c r="R30" s="15">
        <f>VALUE(SUBSTITUTE('DPRD Jabar KPU Raw'!P10,".",","))</f>
        <v>13296</v>
      </c>
      <c r="S30" s="15">
        <f>VALUE(SUBSTITUTE('DPRD Jabar KPU Raw'!Q10,".",","))</f>
        <v>135749</v>
      </c>
      <c r="T30" s="15">
        <f>VALUE(SUBSTITUTE('DPRD Jabar KPU Raw'!R10,".",","))</f>
        <v>12910</v>
      </c>
      <c r="U30" s="15">
        <f>VALUE(SUBSTITUTE('DPRD Jabar KPU Raw'!S10,".",","))</f>
        <v>4992</v>
      </c>
      <c r="V30" s="5">
        <v>1</v>
      </c>
      <c r="W30" s="5">
        <f>W29+3</f>
        <v>30</v>
      </c>
      <c r="X30" s="5">
        <v>4</v>
      </c>
      <c r="Y30" s="5">
        <f t="shared" si="0"/>
        <v>26</v>
      </c>
      <c r="Z30" s="18" cm="1">
        <f t="array" aca="1" ref="Z30" ca="1">INDIRECT(ADDRESS($W30,COLUMN()-$Y30+$X30))/$V30</f>
        <v>97812</v>
      </c>
      <c r="AA30" s="18" cm="1">
        <f t="array" aca="1" ref="AA30" ca="1">INDIRECT(ADDRESS($W30,COLUMN()-$Y30+$X30))/$V30</f>
        <v>269177</v>
      </c>
      <c r="AB30" s="18" cm="1">
        <f t="array" aca="1" ref="AB30" ca="1">INDIRECT(ADDRESS($W30,COLUMN()-$Y30+$X30))/$V30</f>
        <v>127029</v>
      </c>
      <c r="AC30" s="18" cm="1">
        <f t="array" aca="1" ref="AC30" ca="1">INDIRECT(ADDRESS($W30,COLUMN()-$Y30+$X30))/$V30</f>
        <v>427274</v>
      </c>
      <c r="AD30" s="18" cm="1">
        <f t="array" aca="1" ref="AD30" ca="1">INDIRECT(ADDRESS($W30,COLUMN()-$Y30+$X30))/$V30</f>
        <v>129066</v>
      </c>
      <c r="AE30" s="18" cm="1">
        <f t="array" aca="1" ref="AE30" ca="1">INDIRECT(ADDRESS($W30,COLUMN()-$Y30+$X30))/$V30</f>
        <v>80909</v>
      </c>
      <c r="AF30" s="18" cm="1">
        <f t="array" aca="1" ref="AF30" ca="1">INDIRECT(ADDRESS($W30,COLUMN()-$Y30+$X30))/$V30</f>
        <v>119795</v>
      </c>
      <c r="AG30" s="18" cm="1">
        <f t="array" aca="1" ref="AG30" ca="1">INDIRECT(ADDRESS($W30,COLUMN()-$Y30+$X30))/$V30</f>
        <v>174629</v>
      </c>
      <c r="AH30" s="18" cm="1">
        <f t="array" aca="1" ref="AH30" ca="1">INDIRECT(ADDRESS($W30,COLUMN()-$Y30+$X30))/$V30</f>
        <v>67573</v>
      </c>
      <c r="AI30" s="18" cm="1">
        <f t="array" aca="1" ref="AI30" ca="1">INDIRECT(ADDRESS($W30,COLUMN()-$Y30+$X30))/$V30</f>
        <v>19379</v>
      </c>
      <c r="AJ30" s="18" cm="1">
        <f t="array" aca="1" ref="AJ30" ca="1">INDIRECT(ADDRESS($W30,COLUMN()-$Y30+$X30))/$V30</f>
        <v>119555</v>
      </c>
      <c r="AK30" s="18" cm="1">
        <f t="array" aca="1" ref="AK30" ca="1">INDIRECT(ADDRESS($W30,COLUMN()-$Y30+$X30))/$V30</f>
        <v>52584</v>
      </c>
      <c r="AL30" s="18" cm="1">
        <f t="array" aca="1" ref="AL30" ca="1">INDIRECT(ADDRESS($W30,COLUMN()-$Y30+$X30))/$V30</f>
        <v>5226</v>
      </c>
      <c r="AM30" s="18" cm="1">
        <f t="array" aca="1" ref="AM30" ca="1">INDIRECT(ADDRESS($W30,COLUMN()-$Y30+$X30))/$V30</f>
        <v>97418</v>
      </c>
      <c r="AN30" s="18" cm="1">
        <f t="array" aca="1" ref="AN30" ca="1">INDIRECT(ADDRESS($W30,COLUMN()-$Y30+$X30))/$V30</f>
        <v>13296</v>
      </c>
      <c r="AO30" s="18" cm="1">
        <f t="array" aca="1" ref="AO30" ca="1">INDIRECT(ADDRESS($W30,COLUMN()-$Y30+$X30))/$V30</f>
        <v>135749</v>
      </c>
      <c r="AP30" s="18" cm="1">
        <f t="array" aca="1" ref="AP30" ca="1">INDIRECT(ADDRESS($W30,COLUMN()-$Y30+$X30))/$V30</f>
        <v>12910</v>
      </c>
      <c r="AQ30" s="18" cm="1">
        <f t="array" aca="1" ref="AQ30" ca="1">INDIRECT(ADDRESS($W30,COLUMN()-$Y30+$X30))/$V30</f>
        <v>4992</v>
      </c>
      <c r="AR30" s="9">
        <f t="shared" si="1"/>
        <v>30</v>
      </c>
      <c r="AS30" s="9">
        <f t="shared" si="2"/>
        <v>32</v>
      </c>
      <c r="AT30" s="9">
        <f t="shared" si="3"/>
        <v>26</v>
      </c>
      <c r="AU30" s="3">
        <f t="shared" si="4"/>
        <v>43</v>
      </c>
      <c r="AV30" s="20">
        <f t="shared" ca="1" si="9"/>
        <v>10</v>
      </c>
      <c r="AW30" s="20">
        <f t="shared" ca="1" si="9"/>
        <v>2</v>
      </c>
      <c r="AX30" s="20">
        <f t="shared" ca="1" si="9"/>
        <v>7</v>
      </c>
      <c r="AY30" s="20">
        <f t="shared" ca="1" si="9"/>
        <v>1</v>
      </c>
      <c r="AZ30" s="20">
        <f t="shared" ca="1" si="9"/>
        <v>6</v>
      </c>
      <c r="BA30" s="20">
        <f t="shared" ca="1" si="9"/>
        <v>14</v>
      </c>
      <c r="BB30" s="20">
        <f t="shared" ca="1" si="9"/>
        <v>8</v>
      </c>
      <c r="BC30" s="20">
        <f t="shared" ca="1" si="9"/>
        <v>3</v>
      </c>
      <c r="BD30" s="20">
        <f t="shared" ca="1" si="9"/>
        <v>15</v>
      </c>
      <c r="BE30" s="20">
        <f t="shared" ca="1" si="9"/>
        <v>36</v>
      </c>
      <c r="BF30" s="20">
        <f t="shared" ca="1" si="9"/>
        <v>9</v>
      </c>
      <c r="BG30" s="20">
        <f t="shared" ca="1" si="9"/>
        <v>18</v>
      </c>
      <c r="BH30" s="20">
        <f t="shared" ca="1" si="9"/>
        <v>44</v>
      </c>
      <c r="BI30" s="20">
        <f t="shared" ca="1" si="9"/>
        <v>11</v>
      </c>
      <c r="BJ30" s="20">
        <f t="shared" ca="1" si="9"/>
        <v>40</v>
      </c>
      <c r="BK30" s="20">
        <f t="shared" ca="1" si="8"/>
        <v>5</v>
      </c>
      <c r="BL30" s="20">
        <f t="shared" ca="1" si="8"/>
        <v>41</v>
      </c>
      <c r="BM30" s="20">
        <f t="shared" ca="1" si="8"/>
        <v>45</v>
      </c>
      <c r="BN30" s="9">
        <f t="shared" si="7"/>
        <v>30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1</v>
      </c>
      <c r="BR30" s="22" cm="1">
        <f t="array" aca="1" ref="BR30" ca="1">IF(AX30&gt;INDIRECT(ADDRESS($BN30,$BO30)),0,1)</f>
        <v>1</v>
      </c>
      <c r="BS30" s="22" cm="1">
        <f t="array" aca="1" ref="BS30" ca="1">IF(AY30&gt;INDIRECT(ADDRESS($BN30,$BO30)),0,1)</f>
        <v>1</v>
      </c>
      <c r="BT30" s="22" cm="1">
        <f t="array" aca="1" ref="BT30" ca="1">IF(AZ30&gt;INDIRECT(ADDRESS($BN30,$BO30)),0,1)</f>
        <v>1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1</v>
      </c>
      <c r="BW30" s="22" cm="1">
        <f t="array" aca="1" ref="BW30" ca="1">IF(BC30&gt;INDIRECT(ADDRESS($BN30,$BO30)),0,1)</f>
        <v>1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1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9">
        <f>AR30</f>
        <v>30</v>
      </c>
      <c r="CI30" s="9">
        <f>AS30</f>
        <v>32</v>
      </c>
      <c r="CJ30" s="3">
        <f>COLUMN(BP30)</f>
        <v>68</v>
      </c>
      <c r="CK30" s="3">
        <f>COLUMN(CG30)</f>
        <v>85</v>
      </c>
      <c r="CL30" s="3">
        <f ca="1">SUM(OFFSET($A$1,CH30-1,CJ30-1,CI30-CH30+1,CK30-CJ30+1))</f>
        <v>8</v>
      </c>
      <c r="CM30" s="3" t="b">
        <f ca="1">CL30=C30</f>
        <v>1</v>
      </c>
      <c r="CN30" s="3">
        <f>COLUMN(V30)</f>
        <v>22</v>
      </c>
      <c r="CO30" s="3">
        <f ca="1">LARGE(OFFSET($A$1,$CH30-1,$CN30-1,$CI30-$CH30+1,1),1)</f>
        <v>5</v>
      </c>
      <c r="CP30" s="4">
        <f ca="1">LARGE(OFFSET($A$1,$AR30-1,$AT30-1,$AS30-$AR30+1,$AU30-$AT30+1),1)/(CO30+2)</f>
        <v>61039.142857142855</v>
      </c>
      <c r="CQ30" s="4">
        <f ca="1">LARGE(OFFSET($A$1,$AR30-1,$AT30-1,$AS30-$AR30+1,$AU30-$AT30+1),C30)</f>
        <v>119795</v>
      </c>
      <c r="CR30" s="3" t="b">
        <f ca="1">CQ30&gt;CP30</f>
        <v>1</v>
      </c>
    </row>
    <row r="31" spans="1:96" x14ac:dyDescent="0.55000000000000004">
      <c r="A31" s="3"/>
      <c r="B31" s="3"/>
      <c r="C31" s="3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5">
        <v>3</v>
      </c>
      <c r="W31" s="5">
        <f>W30</f>
        <v>30</v>
      </c>
      <c r="X31" s="5">
        <v>4</v>
      </c>
      <c r="Y31" s="5">
        <f t="shared" si="0"/>
        <v>26</v>
      </c>
      <c r="Z31" s="18" cm="1">
        <f t="array" aca="1" ref="Z31" ca="1">INDIRECT(ADDRESS($W31,COLUMN()-$Y31+$X31))/$V31</f>
        <v>32604</v>
      </c>
      <c r="AA31" s="18" cm="1">
        <f t="array" aca="1" ref="AA31" ca="1">INDIRECT(ADDRESS($W31,COLUMN()-$Y31+$X31))/$V31</f>
        <v>89725.666666666672</v>
      </c>
      <c r="AB31" s="18" cm="1">
        <f t="array" aca="1" ref="AB31" ca="1">INDIRECT(ADDRESS($W31,COLUMN()-$Y31+$X31))/$V31</f>
        <v>42343</v>
      </c>
      <c r="AC31" s="18" cm="1">
        <f t="array" aca="1" ref="AC31" ca="1">INDIRECT(ADDRESS($W31,COLUMN()-$Y31+$X31))/$V31</f>
        <v>142424.66666666666</v>
      </c>
      <c r="AD31" s="18" cm="1">
        <f t="array" aca="1" ref="AD31" ca="1">INDIRECT(ADDRESS($W31,COLUMN()-$Y31+$X31))/$V31</f>
        <v>43022</v>
      </c>
      <c r="AE31" s="18" cm="1">
        <f t="array" aca="1" ref="AE31" ca="1">INDIRECT(ADDRESS($W31,COLUMN()-$Y31+$X31))/$V31</f>
        <v>26969.666666666668</v>
      </c>
      <c r="AF31" s="18" cm="1">
        <f t="array" aca="1" ref="AF31" ca="1">INDIRECT(ADDRESS($W31,COLUMN()-$Y31+$X31))/$V31</f>
        <v>39931.666666666664</v>
      </c>
      <c r="AG31" s="18" cm="1">
        <f t="array" aca="1" ref="AG31" ca="1">INDIRECT(ADDRESS($W31,COLUMN()-$Y31+$X31))/$V31</f>
        <v>58209.666666666664</v>
      </c>
      <c r="AH31" s="18" cm="1">
        <f t="array" aca="1" ref="AH31" ca="1">INDIRECT(ADDRESS($W31,COLUMN()-$Y31+$X31))/$V31</f>
        <v>22524.333333333332</v>
      </c>
      <c r="AI31" s="18" cm="1">
        <f t="array" aca="1" ref="AI31" ca="1">INDIRECT(ADDRESS($W31,COLUMN()-$Y31+$X31))/$V31</f>
        <v>6459.666666666667</v>
      </c>
      <c r="AJ31" s="18" cm="1">
        <f t="array" aca="1" ref="AJ31" ca="1">INDIRECT(ADDRESS($W31,COLUMN()-$Y31+$X31))/$V31</f>
        <v>39851.666666666664</v>
      </c>
      <c r="AK31" s="18" cm="1">
        <f t="array" aca="1" ref="AK31" ca="1">INDIRECT(ADDRESS($W31,COLUMN()-$Y31+$X31))/$V31</f>
        <v>17528</v>
      </c>
      <c r="AL31" s="18" cm="1">
        <f t="array" aca="1" ref="AL31" ca="1">INDIRECT(ADDRESS($W31,COLUMN()-$Y31+$X31))/$V31</f>
        <v>1742</v>
      </c>
      <c r="AM31" s="18" cm="1">
        <f t="array" aca="1" ref="AM31" ca="1">INDIRECT(ADDRESS($W31,COLUMN()-$Y31+$X31))/$V31</f>
        <v>32472.666666666668</v>
      </c>
      <c r="AN31" s="18" cm="1">
        <f t="array" aca="1" ref="AN31" ca="1">INDIRECT(ADDRESS($W31,COLUMN()-$Y31+$X31))/$V31</f>
        <v>4432</v>
      </c>
      <c r="AO31" s="18" cm="1">
        <f t="array" aca="1" ref="AO31" ca="1">INDIRECT(ADDRESS($W31,COLUMN()-$Y31+$X31))/$V31</f>
        <v>45249.666666666664</v>
      </c>
      <c r="AP31" s="18" cm="1">
        <f t="array" aca="1" ref="AP31" ca="1">INDIRECT(ADDRESS($W31,COLUMN()-$Y31+$X31))/$V31</f>
        <v>4303.333333333333</v>
      </c>
      <c r="AQ31" s="18" cm="1">
        <f t="array" aca="1" ref="AQ31" ca="1">INDIRECT(ADDRESS($W31,COLUMN()-$Y31+$X31))/$V31</f>
        <v>1664</v>
      </c>
      <c r="AR31" s="9">
        <f t="shared" si="1"/>
        <v>30</v>
      </c>
      <c r="AS31" s="9">
        <f t="shared" si="2"/>
        <v>32</v>
      </c>
      <c r="AT31" s="9">
        <f t="shared" si="3"/>
        <v>26</v>
      </c>
      <c r="AU31" s="3">
        <f t="shared" si="4"/>
        <v>43</v>
      </c>
      <c r="AV31" s="20">
        <f t="shared" ca="1" si="9"/>
        <v>25</v>
      </c>
      <c r="AW31" s="20">
        <f t="shared" ca="1" si="9"/>
        <v>12</v>
      </c>
      <c r="AX31" s="20">
        <f t="shared" ca="1" si="9"/>
        <v>21</v>
      </c>
      <c r="AY31" s="20">
        <f t="shared" ca="1" si="9"/>
        <v>4</v>
      </c>
      <c r="AZ31" s="20">
        <f t="shared" ca="1" si="9"/>
        <v>20</v>
      </c>
      <c r="BA31" s="20">
        <f t="shared" ca="1" si="9"/>
        <v>28</v>
      </c>
      <c r="BB31" s="20">
        <f t="shared" ca="1" si="9"/>
        <v>22</v>
      </c>
      <c r="BC31" s="20">
        <f t="shared" ca="1" si="9"/>
        <v>16</v>
      </c>
      <c r="BD31" s="20">
        <f t="shared" ca="1" si="9"/>
        <v>33</v>
      </c>
      <c r="BE31" s="20">
        <f t="shared" ca="1" si="9"/>
        <v>43</v>
      </c>
      <c r="BF31" s="20">
        <f t="shared" ca="1" si="9"/>
        <v>23</v>
      </c>
      <c r="BG31" s="20">
        <f t="shared" ca="1" si="9"/>
        <v>37</v>
      </c>
      <c r="BH31" s="20">
        <f t="shared" ca="1" si="9"/>
        <v>51</v>
      </c>
      <c r="BI31" s="20">
        <f t="shared" ca="1" si="9"/>
        <v>26</v>
      </c>
      <c r="BJ31" s="20">
        <f t="shared" ca="1" si="9"/>
        <v>46</v>
      </c>
      <c r="BK31" s="20">
        <f t="shared" ca="1" si="9"/>
        <v>19</v>
      </c>
      <c r="BL31" s="20">
        <f t="shared" ca="1" si="8"/>
        <v>47</v>
      </c>
      <c r="BM31" s="20">
        <f t="shared" ca="1" si="8"/>
        <v>52</v>
      </c>
      <c r="BN31" s="9">
        <f t="shared" si="7"/>
        <v>30</v>
      </c>
      <c r="BO31" s="9">
        <v>3</v>
      </c>
      <c r="BP31" s="22" cm="1">
        <f t="array" aca="1" ref="BP31" ca="1">IF(AV31&gt;INDIRECT(ADDRESS($BN31,$BO31)),0,1)</f>
        <v>0</v>
      </c>
      <c r="BQ31" s="22" cm="1">
        <f t="array" aca="1" ref="BQ31" ca="1">IF(AW31&gt;INDIRECT(ADDRESS($BN31,$BO31)),0,1)</f>
        <v>0</v>
      </c>
      <c r="BR31" s="22" cm="1">
        <f t="array" aca="1" ref="BR31" ca="1">IF(AX31&gt;INDIRECT(ADDRESS($BN31,$BO31)),0,1)</f>
        <v>0</v>
      </c>
      <c r="BS31" s="22" cm="1">
        <f t="array" aca="1" ref="BS31" ca="1">IF(AY31&gt;INDIRECT(ADDRESS($BN31,$BO31)),0,1)</f>
        <v>1</v>
      </c>
      <c r="BT31" s="22" cm="1">
        <f t="array" aca="1" ref="BT31" ca="1">IF(AZ31&gt;INDIRECT(ADDRESS($BN31,$BO31)),0,1)</f>
        <v>0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0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0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5</v>
      </c>
      <c r="W32" s="5">
        <f>W31</f>
        <v>30</v>
      </c>
      <c r="X32" s="5">
        <v>4</v>
      </c>
      <c r="Y32" s="5">
        <f t="shared" si="0"/>
        <v>26</v>
      </c>
      <c r="Z32" s="18" cm="1">
        <f t="array" aca="1" ref="Z32" ca="1">INDIRECT(ADDRESS($W32,COLUMN()-$Y32+$X32))/$V32</f>
        <v>19562.400000000001</v>
      </c>
      <c r="AA32" s="18" cm="1">
        <f t="array" aca="1" ref="AA32" ca="1">INDIRECT(ADDRESS($W32,COLUMN()-$Y32+$X32))/$V32</f>
        <v>53835.4</v>
      </c>
      <c r="AB32" s="18" cm="1">
        <f t="array" aca="1" ref="AB32" ca="1">INDIRECT(ADDRESS($W32,COLUMN()-$Y32+$X32))/$V32</f>
        <v>25405.8</v>
      </c>
      <c r="AC32" s="18" cm="1">
        <f t="array" aca="1" ref="AC32" ca="1">INDIRECT(ADDRESS($W32,COLUMN()-$Y32+$X32))/$V32</f>
        <v>85454.8</v>
      </c>
      <c r="AD32" s="18" cm="1">
        <f t="array" aca="1" ref="AD32" ca="1">INDIRECT(ADDRESS($W32,COLUMN()-$Y32+$X32))/$V32</f>
        <v>25813.200000000001</v>
      </c>
      <c r="AE32" s="18" cm="1">
        <f t="array" aca="1" ref="AE32" ca="1">INDIRECT(ADDRESS($W32,COLUMN()-$Y32+$X32))/$V32</f>
        <v>16181.8</v>
      </c>
      <c r="AF32" s="18" cm="1">
        <f t="array" aca="1" ref="AF32" ca="1">INDIRECT(ADDRESS($W32,COLUMN()-$Y32+$X32))/$V32</f>
        <v>23959</v>
      </c>
      <c r="AG32" s="18" cm="1">
        <f t="array" aca="1" ref="AG32" ca="1">INDIRECT(ADDRESS($W32,COLUMN()-$Y32+$X32))/$V32</f>
        <v>34925.800000000003</v>
      </c>
      <c r="AH32" s="18" cm="1">
        <f t="array" aca="1" ref="AH32" ca="1">INDIRECT(ADDRESS($W32,COLUMN()-$Y32+$X32))/$V32</f>
        <v>13514.6</v>
      </c>
      <c r="AI32" s="18" cm="1">
        <f t="array" aca="1" ref="AI32" ca="1">INDIRECT(ADDRESS($W32,COLUMN()-$Y32+$X32))/$V32</f>
        <v>3875.8</v>
      </c>
      <c r="AJ32" s="18" cm="1">
        <f t="array" aca="1" ref="AJ32" ca="1">INDIRECT(ADDRESS($W32,COLUMN()-$Y32+$X32))/$V32</f>
        <v>23911</v>
      </c>
      <c r="AK32" s="18" cm="1">
        <f t="array" aca="1" ref="AK32" ca="1">INDIRECT(ADDRESS($W32,COLUMN()-$Y32+$X32))/$V32</f>
        <v>10516.8</v>
      </c>
      <c r="AL32" s="18" cm="1">
        <f t="array" aca="1" ref="AL32" ca="1">INDIRECT(ADDRESS($W32,COLUMN()-$Y32+$X32))/$V32</f>
        <v>1045.2</v>
      </c>
      <c r="AM32" s="18" cm="1">
        <f t="array" aca="1" ref="AM32" ca="1">INDIRECT(ADDRESS($W32,COLUMN()-$Y32+$X32))/$V32</f>
        <v>19483.599999999999</v>
      </c>
      <c r="AN32" s="18" cm="1">
        <f t="array" aca="1" ref="AN32" ca="1">INDIRECT(ADDRESS($W32,COLUMN()-$Y32+$X32))/$V32</f>
        <v>2659.2</v>
      </c>
      <c r="AO32" s="18" cm="1">
        <f t="array" aca="1" ref="AO32" ca="1">INDIRECT(ADDRESS($W32,COLUMN()-$Y32+$X32))/$V32</f>
        <v>27149.8</v>
      </c>
      <c r="AP32" s="18" cm="1">
        <f t="array" aca="1" ref="AP32" ca="1">INDIRECT(ADDRESS($W32,COLUMN()-$Y32+$X32))/$V32</f>
        <v>2582</v>
      </c>
      <c r="AQ32" s="18" cm="1">
        <f t="array" aca="1" ref="AQ32" ca="1">INDIRECT(ADDRESS($W32,COLUMN()-$Y32+$X32))/$V32</f>
        <v>998.4</v>
      </c>
      <c r="AR32" s="9">
        <f t="shared" si="1"/>
        <v>30</v>
      </c>
      <c r="AS32" s="9">
        <f t="shared" si="2"/>
        <v>32</v>
      </c>
      <c r="AT32" s="9">
        <f t="shared" si="3"/>
        <v>26</v>
      </c>
      <c r="AU32" s="3">
        <f t="shared" si="4"/>
        <v>43</v>
      </c>
      <c r="AV32" s="20">
        <f t="shared" ca="1" si="9"/>
        <v>34</v>
      </c>
      <c r="AW32" s="20">
        <f t="shared" ca="1" si="9"/>
        <v>17</v>
      </c>
      <c r="AX32" s="20">
        <f t="shared" ca="1" si="9"/>
        <v>30</v>
      </c>
      <c r="AY32" s="20">
        <f t="shared" ca="1" si="9"/>
        <v>13</v>
      </c>
      <c r="AZ32" s="20">
        <f t="shared" ca="1" si="9"/>
        <v>29</v>
      </c>
      <c r="BA32" s="20">
        <f t="shared" ca="1" si="9"/>
        <v>38</v>
      </c>
      <c r="BB32" s="20">
        <f t="shared" ca="1" si="9"/>
        <v>31</v>
      </c>
      <c r="BC32" s="20">
        <f t="shared" ca="1" si="9"/>
        <v>24</v>
      </c>
      <c r="BD32" s="20">
        <f t="shared" ca="1" si="9"/>
        <v>39</v>
      </c>
      <c r="BE32" s="20">
        <f t="shared" ca="1" si="9"/>
        <v>48</v>
      </c>
      <c r="BF32" s="20">
        <f t="shared" ca="1" si="9"/>
        <v>32</v>
      </c>
      <c r="BG32" s="20">
        <f t="shared" ca="1" si="9"/>
        <v>42</v>
      </c>
      <c r="BH32" s="20">
        <f t="shared" ca="1" si="9"/>
        <v>53</v>
      </c>
      <c r="BI32" s="20">
        <f t="shared" ca="1" si="9"/>
        <v>35</v>
      </c>
      <c r="BJ32" s="20">
        <f t="shared" ca="1" si="9"/>
        <v>49</v>
      </c>
      <c r="BK32" s="20">
        <f t="shared" ca="1" si="9"/>
        <v>27</v>
      </c>
      <c r="BL32" s="20">
        <f t="shared" ca="1" si="8"/>
        <v>50</v>
      </c>
      <c r="BM32" s="20">
        <f t="shared" ca="1" si="8"/>
        <v>54</v>
      </c>
      <c r="BN32" s="9">
        <f t="shared" si="7"/>
        <v>30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0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 t="s">
        <v>193</v>
      </c>
      <c r="C33" s="3">
        <v>11</v>
      </c>
      <c r="D33" s="15">
        <f>VALUE(SUBSTITUTE('DPRD Jabar KPU Raw'!B11,".",","))</f>
        <v>91729</v>
      </c>
      <c r="E33" s="15">
        <f>VALUE(SUBSTITUTE('DPRD Jabar KPU Raw'!C11,".",","))</f>
        <v>152456</v>
      </c>
      <c r="F33" s="15">
        <f>VALUE(SUBSTITUTE('DPRD Jabar KPU Raw'!D11,".",","))</f>
        <v>160323</v>
      </c>
      <c r="G33" s="15">
        <f>VALUE(SUBSTITUTE('DPRD Jabar KPU Raw'!E11,".",","))</f>
        <v>158690</v>
      </c>
      <c r="H33" s="15">
        <f>VALUE(SUBSTITUTE('DPRD Jabar KPU Raw'!F11,".",","))</f>
        <v>32539</v>
      </c>
      <c r="I33" s="15">
        <f>VALUE(SUBSTITUTE('DPRD Jabar KPU Raw'!G11,".",","))</f>
        <v>9232</v>
      </c>
      <c r="J33" s="15">
        <f>VALUE(SUBSTITUTE('DPRD Jabar KPU Raw'!H11,".",","))</f>
        <v>12453</v>
      </c>
      <c r="K33" s="15">
        <f>VALUE(SUBSTITUTE('DPRD Jabar KPU Raw'!I11,".",","))</f>
        <v>120658</v>
      </c>
      <c r="L33" s="15">
        <f>VALUE(SUBSTITUTE('DPRD Jabar KPU Raw'!J11,".",","))</f>
        <v>1631</v>
      </c>
      <c r="M33" s="15">
        <f>VALUE(SUBSTITUTE('DPRD Jabar KPU Raw'!K11,".",","))</f>
        <v>4079</v>
      </c>
      <c r="N33" s="15">
        <f>VALUE(SUBSTITUTE('DPRD Jabar KPU Raw'!L11,".",","))</f>
        <v>3206</v>
      </c>
      <c r="O33" s="15">
        <f>VALUE(SUBSTITUTE('DPRD Jabar KPU Raw'!M11,".",","))</f>
        <v>66364</v>
      </c>
      <c r="P33" s="15">
        <f>VALUE(SUBSTITUTE('DPRD Jabar KPU Raw'!N11,".",","))</f>
        <v>4136</v>
      </c>
      <c r="Q33" s="15">
        <f>VALUE(SUBSTITUTE('DPRD Jabar KPU Raw'!O11,".",","))</f>
        <v>42535</v>
      </c>
      <c r="R33" s="15">
        <f>VALUE(SUBSTITUTE('DPRD Jabar KPU Raw'!P11,".",","))</f>
        <v>11684</v>
      </c>
      <c r="S33" s="15">
        <f>VALUE(SUBSTITUTE('DPRD Jabar KPU Raw'!Q11,".",","))</f>
        <v>7364</v>
      </c>
      <c r="T33" s="15">
        <f>VALUE(SUBSTITUTE('DPRD Jabar KPU Raw'!R11,".",","))</f>
        <v>84597</v>
      </c>
      <c r="U33" s="15">
        <f>VALUE(SUBSTITUTE('DPRD Jabar KPU Raw'!S11,".",","))</f>
        <v>4451</v>
      </c>
      <c r="V33" s="5">
        <v>1</v>
      </c>
      <c r="W33" s="5">
        <f>W32+3</f>
        <v>33</v>
      </c>
      <c r="X33" s="5">
        <v>4</v>
      </c>
      <c r="Y33" s="5">
        <f t="shared" si="0"/>
        <v>26</v>
      </c>
      <c r="Z33" s="18" cm="1">
        <f t="array" aca="1" ref="Z33" ca="1">INDIRECT(ADDRESS($W33,COLUMN()-$Y33+$X33))/$V33</f>
        <v>91729</v>
      </c>
      <c r="AA33" s="18" cm="1">
        <f t="array" aca="1" ref="AA33" ca="1">INDIRECT(ADDRESS($W33,COLUMN()-$Y33+$X33))/$V33</f>
        <v>152456</v>
      </c>
      <c r="AB33" s="18" cm="1">
        <f t="array" aca="1" ref="AB33" ca="1">INDIRECT(ADDRESS($W33,COLUMN()-$Y33+$X33))/$V33</f>
        <v>160323</v>
      </c>
      <c r="AC33" s="18" cm="1">
        <f t="array" aca="1" ref="AC33" ca="1">INDIRECT(ADDRESS($W33,COLUMN()-$Y33+$X33))/$V33</f>
        <v>158690</v>
      </c>
      <c r="AD33" s="18" cm="1">
        <f t="array" aca="1" ref="AD33" ca="1">INDIRECT(ADDRESS($W33,COLUMN()-$Y33+$X33))/$V33</f>
        <v>32539</v>
      </c>
      <c r="AE33" s="18" cm="1">
        <f t="array" aca="1" ref="AE33" ca="1">INDIRECT(ADDRESS($W33,COLUMN()-$Y33+$X33))/$V33</f>
        <v>9232</v>
      </c>
      <c r="AF33" s="18" cm="1">
        <f t="array" aca="1" ref="AF33" ca="1">INDIRECT(ADDRESS($W33,COLUMN()-$Y33+$X33))/$V33</f>
        <v>12453</v>
      </c>
      <c r="AG33" s="18" cm="1">
        <f t="array" aca="1" ref="AG33" ca="1">INDIRECT(ADDRESS($W33,COLUMN()-$Y33+$X33))/$V33</f>
        <v>120658</v>
      </c>
      <c r="AH33" s="18" cm="1">
        <f t="array" aca="1" ref="AH33" ca="1">INDIRECT(ADDRESS($W33,COLUMN()-$Y33+$X33))/$V33</f>
        <v>1631</v>
      </c>
      <c r="AI33" s="18" cm="1">
        <f t="array" aca="1" ref="AI33" ca="1">INDIRECT(ADDRESS($W33,COLUMN()-$Y33+$X33))/$V33</f>
        <v>4079</v>
      </c>
      <c r="AJ33" s="18" cm="1">
        <f t="array" aca="1" ref="AJ33" ca="1">INDIRECT(ADDRESS($W33,COLUMN()-$Y33+$X33))/$V33</f>
        <v>3206</v>
      </c>
      <c r="AK33" s="18" cm="1">
        <f t="array" aca="1" ref="AK33" ca="1">INDIRECT(ADDRESS($W33,COLUMN()-$Y33+$X33))/$V33</f>
        <v>66364</v>
      </c>
      <c r="AL33" s="18" cm="1">
        <f t="array" aca="1" ref="AL33" ca="1">INDIRECT(ADDRESS($W33,COLUMN()-$Y33+$X33))/$V33</f>
        <v>4136</v>
      </c>
      <c r="AM33" s="18" cm="1">
        <f t="array" aca="1" ref="AM33" ca="1">INDIRECT(ADDRESS($W33,COLUMN()-$Y33+$X33))/$V33</f>
        <v>42535</v>
      </c>
      <c r="AN33" s="18" cm="1">
        <f t="array" aca="1" ref="AN33" ca="1">INDIRECT(ADDRESS($W33,COLUMN()-$Y33+$X33))/$V33</f>
        <v>11684</v>
      </c>
      <c r="AO33" s="18" cm="1">
        <f t="array" aca="1" ref="AO33" ca="1">INDIRECT(ADDRESS($W33,COLUMN()-$Y33+$X33))/$V33</f>
        <v>7364</v>
      </c>
      <c r="AP33" s="18" cm="1">
        <f t="array" aca="1" ref="AP33" ca="1">INDIRECT(ADDRESS($W33,COLUMN()-$Y33+$X33))/$V33</f>
        <v>84597</v>
      </c>
      <c r="AQ33" s="18" cm="1">
        <f t="array" aca="1" ref="AQ33" ca="1">INDIRECT(ADDRESS($W33,COLUMN()-$Y33+$X33))/$V33</f>
        <v>4451</v>
      </c>
      <c r="AR33" s="9">
        <f t="shared" ref="AR33:AR47" si="10">W33</f>
        <v>33</v>
      </c>
      <c r="AS33" s="9">
        <f t="shared" ref="AS33:AS47" si="11">AR33+2</f>
        <v>35</v>
      </c>
      <c r="AT33" s="9">
        <f t="shared" ref="AT33:AT47" si="12">COLUMN(Z33)</f>
        <v>26</v>
      </c>
      <c r="AU33" s="3">
        <f t="shared" ref="AU33:AU47" si="13">COLUMN(AQ33)</f>
        <v>43</v>
      </c>
      <c r="AV33" s="20">
        <f t="shared" ca="1" si="9"/>
        <v>5</v>
      </c>
      <c r="AW33" s="20">
        <f t="shared" ca="1" si="9"/>
        <v>3</v>
      </c>
      <c r="AX33" s="20">
        <f t="shared" ca="1" si="9"/>
        <v>1</v>
      </c>
      <c r="AY33" s="20">
        <f t="shared" ca="1" si="9"/>
        <v>2</v>
      </c>
      <c r="AZ33" s="20">
        <f t="shared" ca="1" si="9"/>
        <v>13</v>
      </c>
      <c r="BA33" s="20">
        <f t="shared" ca="1" si="9"/>
        <v>28</v>
      </c>
      <c r="BB33" s="20">
        <f t="shared" ca="1" si="9"/>
        <v>25</v>
      </c>
      <c r="BC33" s="20">
        <f t="shared" ca="1" si="9"/>
        <v>4</v>
      </c>
      <c r="BD33" s="20">
        <f t="shared" ca="1" si="9"/>
        <v>43</v>
      </c>
      <c r="BE33" s="20">
        <f t="shared" ca="1" si="9"/>
        <v>35</v>
      </c>
      <c r="BF33" s="20">
        <f t="shared" ca="1" si="9"/>
        <v>37</v>
      </c>
      <c r="BG33" s="20">
        <f t="shared" ca="1" si="9"/>
        <v>7</v>
      </c>
      <c r="BH33" s="20">
        <f t="shared" ca="1" si="9"/>
        <v>34</v>
      </c>
      <c r="BI33" s="20">
        <f t="shared" ca="1" si="9"/>
        <v>11</v>
      </c>
      <c r="BJ33" s="20">
        <f t="shared" ca="1" si="9"/>
        <v>26</v>
      </c>
      <c r="BK33" s="20">
        <f t="shared" ca="1" si="9"/>
        <v>30</v>
      </c>
      <c r="BL33" s="20">
        <f t="shared" ref="BL33:BL47" ca="1" si="14">_xlfn.RANK.EQ(AP33,OFFSET($A$1,$AR33-1,$AT33-1,$AS33-$AR33+1,$AU33-$AT33+1),0)</f>
        <v>6</v>
      </c>
      <c r="BM33" s="20">
        <f t="shared" ref="BM33:BM47" ca="1" si="15">_xlfn.RANK.EQ(AQ33,OFFSET($A$1,$AR33-1,$AT33-1,$AS33-$AR33+1,$AU33-$AT33+1),0)</f>
        <v>32</v>
      </c>
      <c r="BN33" s="9">
        <f t="shared" ref="BN33:BN47" si="16">W33</f>
        <v>33</v>
      </c>
      <c r="BO33" s="9">
        <v>3</v>
      </c>
      <c r="BP33" s="22" cm="1">
        <f t="array" aca="1" ref="BP33" ca="1">IF(AV33&gt;INDIRECT(ADDRESS($BN33,$BO33)),0,1)</f>
        <v>1</v>
      </c>
      <c r="BQ33" s="22" cm="1">
        <f t="array" aca="1" ref="BQ33" ca="1">IF(AW33&gt;INDIRECT(ADDRESS($BN33,$BO33)),0,1)</f>
        <v>1</v>
      </c>
      <c r="BR33" s="22" cm="1">
        <f t="array" aca="1" ref="BR33" ca="1">IF(AX33&gt;INDIRECT(ADDRESS($BN33,$BO33)),0,1)</f>
        <v>1</v>
      </c>
      <c r="BS33" s="22" cm="1">
        <f t="array" aca="1" ref="BS33" ca="1">IF(AY33&gt;INDIRECT(ADDRESS($BN33,$BO33)),0,1)</f>
        <v>1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1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1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1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1</v>
      </c>
      <c r="CG33" s="22" cm="1">
        <f t="array" aca="1" ref="CG33" ca="1">IF(BM33&gt;INDIRECT(ADDRESS($BN33,$BO33)),0,1)</f>
        <v>0</v>
      </c>
      <c r="CH33" s="9">
        <f>AR33</f>
        <v>33</v>
      </c>
      <c r="CI33" s="9">
        <f>AS33</f>
        <v>35</v>
      </c>
      <c r="CJ33" s="3">
        <f>COLUMN(BP33)</f>
        <v>68</v>
      </c>
      <c r="CK33" s="3">
        <f>COLUMN(CG33)</f>
        <v>85</v>
      </c>
      <c r="CL33" s="3">
        <f ca="1">SUM(OFFSET($A$1,CH33-1,CJ33-1,CI33-CH33+1,CK33-CJ33+1))</f>
        <v>11</v>
      </c>
      <c r="CM33" s="3" t="b">
        <f ca="1">CL33=C33</f>
        <v>1</v>
      </c>
      <c r="CN33" s="3">
        <f>COLUMN(V33)</f>
        <v>22</v>
      </c>
      <c r="CO33" s="3">
        <f ca="1">LARGE(OFFSET($A$1,$CH33-1,$CN33-1,$CI33-$CH33+1,1),1)</f>
        <v>5</v>
      </c>
      <c r="CP33" s="4">
        <f ca="1">LARGE(OFFSET($A$1,$AR33-1,$AT33-1,$AS33-$AR33+1,$AU33-$AT33+1),1)/(CO33+2)</f>
        <v>22903.285714285714</v>
      </c>
      <c r="CQ33" s="4">
        <f ca="1">LARGE(OFFSET($A$1,$AR33-1,$AT33-1,$AS33-$AR33+1,$AU33-$AT33+1),C33)</f>
        <v>42535</v>
      </c>
      <c r="CR33" s="3" t="b">
        <f ca="1">CQ33&gt;CP33</f>
        <v>1</v>
      </c>
    </row>
    <row r="34" spans="1:96" x14ac:dyDescent="0.55000000000000004">
      <c r="A34" s="3"/>
      <c r="B34" s="3"/>
      <c r="C34" s="3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5">
        <v>3</v>
      </c>
      <c r="W34" s="5">
        <f>W33</f>
        <v>33</v>
      </c>
      <c r="X34" s="5">
        <v>4</v>
      </c>
      <c r="Y34" s="5">
        <f t="shared" si="0"/>
        <v>26</v>
      </c>
      <c r="Z34" s="18" cm="1">
        <f t="array" aca="1" ref="Z34" ca="1">INDIRECT(ADDRESS($W34,COLUMN()-$Y34+$X34))/$V34</f>
        <v>30576.333333333332</v>
      </c>
      <c r="AA34" s="18" cm="1">
        <f t="array" aca="1" ref="AA34" ca="1">INDIRECT(ADDRESS($W34,COLUMN()-$Y34+$X34))/$V34</f>
        <v>50818.666666666664</v>
      </c>
      <c r="AB34" s="18" cm="1">
        <f t="array" aca="1" ref="AB34" ca="1">INDIRECT(ADDRESS($W34,COLUMN()-$Y34+$X34))/$V34</f>
        <v>53441</v>
      </c>
      <c r="AC34" s="18" cm="1">
        <f t="array" aca="1" ref="AC34" ca="1">INDIRECT(ADDRESS($W34,COLUMN()-$Y34+$X34))/$V34</f>
        <v>52896.666666666664</v>
      </c>
      <c r="AD34" s="18" cm="1">
        <f t="array" aca="1" ref="AD34" ca="1">INDIRECT(ADDRESS($W34,COLUMN()-$Y34+$X34))/$V34</f>
        <v>10846.333333333334</v>
      </c>
      <c r="AE34" s="18" cm="1">
        <f t="array" aca="1" ref="AE34" ca="1">INDIRECT(ADDRESS($W34,COLUMN()-$Y34+$X34))/$V34</f>
        <v>3077.3333333333335</v>
      </c>
      <c r="AF34" s="18" cm="1">
        <f t="array" aca="1" ref="AF34" ca="1">INDIRECT(ADDRESS($W34,COLUMN()-$Y34+$X34))/$V34</f>
        <v>4151</v>
      </c>
      <c r="AG34" s="18" cm="1">
        <f t="array" aca="1" ref="AG34" ca="1">INDIRECT(ADDRESS($W34,COLUMN()-$Y34+$X34))/$V34</f>
        <v>40219.333333333336</v>
      </c>
      <c r="AH34" s="18" cm="1">
        <f t="array" aca="1" ref="AH34" ca="1">INDIRECT(ADDRESS($W34,COLUMN()-$Y34+$X34))/$V34</f>
        <v>543.66666666666663</v>
      </c>
      <c r="AI34" s="18" cm="1">
        <f t="array" aca="1" ref="AI34" ca="1">INDIRECT(ADDRESS($W34,COLUMN()-$Y34+$X34))/$V34</f>
        <v>1359.6666666666667</v>
      </c>
      <c r="AJ34" s="18" cm="1">
        <f t="array" aca="1" ref="AJ34" ca="1">INDIRECT(ADDRESS($W34,COLUMN()-$Y34+$X34))/$V34</f>
        <v>1068.6666666666667</v>
      </c>
      <c r="AK34" s="18" cm="1">
        <f t="array" aca="1" ref="AK34" ca="1">INDIRECT(ADDRESS($W34,COLUMN()-$Y34+$X34))/$V34</f>
        <v>22121.333333333332</v>
      </c>
      <c r="AL34" s="18" cm="1">
        <f t="array" aca="1" ref="AL34" ca="1">INDIRECT(ADDRESS($W34,COLUMN()-$Y34+$X34))/$V34</f>
        <v>1378.6666666666667</v>
      </c>
      <c r="AM34" s="18" cm="1">
        <f t="array" aca="1" ref="AM34" ca="1">INDIRECT(ADDRESS($W34,COLUMN()-$Y34+$X34))/$V34</f>
        <v>14178.333333333334</v>
      </c>
      <c r="AN34" s="18" cm="1">
        <f t="array" aca="1" ref="AN34" ca="1">INDIRECT(ADDRESS($W34,COLUMN()-$Y34+$X34))/$V34</f>
        <v>3894.6666666666665</v>
      </c>
      <c r="AO34" s="18" cm="1">
        <f t="array" aca="1" ref="AO34" ca="1">INDIRECT(ADDRESS($W34,COLUMN()-$Y34+$X34))/$V34</f>
        <v>2454.6666666666665</v>
      </c>
      <c r="AP34" s="18" cm="1">
        <f t="array" aca="1" ref="AP34" ca="1">INDIRECT(ADDRESS($W34,COLUMN()-$Y34+$X34))/$V34</f>
        <v>28199</v>
      </c>
      <c r="AQ34" s="18" cm="1">
        <f t="array" aca="1" ref="AQ34" ca="1">INDIRECT(ADDRESS($W34,COLUMN()-$Y34+$X34))/$V34</f>
        <v>1483.6666666666667</v>
      </c>
      <c r="AR34" s="9">
        <f t="shared" si="10"/>
        <v>33</v>
      </c>
      <c r="AS34" s="9">
        <f t="shared" si="11"/>
        <v>35</v>
      </c>
      <c r="AT34" s="9">
        <f t="shared" si="12"/>
        <v>26</v>
      </c>
      <c r="AU34" s="3">
        <f t="shared" si="13"/>
        <v>43</v>
      </c>
      <c r="AV34" s="20">
        <f t="shared" ref="AV34:AV47" ca="1" si="17">_xlfn.RANK.EQ(Z34,OFFSET($A$1,$AR34-1,$AT34-1,$AS34-$AR34+1,$AU34-$AT34+1),0)</f>
        <v>16</v>
      </c>
      <c r="AW34" s="20">
        <f t="shared" ref="AW34:AW47" ca="1" si="18">_xlfn.RANK.EQ(AA34,OFFSET($A$1,$AR34-1,$AT34-1,$AS34-$AR34+1,$AU34-$AT34+1),0)</f>
        <v>10</v>
      </c>
      <c r="AX34" s="20">
        <f t="shared" ref="AX34:AX47" ca="1" si="19">_xlfn.RANK.EQ(AB34,OFFSET($A$1,$AR34-1,$AT34-1,$AS34-$AR34+1,$AU34-$AT34+1),0)</f>
        <v>8</v>
      </c>
      <c r="AY34" s="20">
        <f t="shared" ref="AY34:AY47" ca="1" si="20">_xlfn.RANK.EQ(AC34,OFFSET($A$1,$AR34-1,$AT34-1,$AS34-$AR34+1,$AU34-$AT34+1),0)</f>
        <v>9</v>
      </c>
      <c r="AZ34" s="20">
        <f t="shared" ref="AZ34:AZ47" ca="1" si="21">_xlfn.RANK.EQ(AD34,OFFSET($A$1,$AR34-1,$AT34-1,$AS34-$AR34+1,$AU34-$AT34+1),0)</f>
        <v>27</v>
      </c>
      <c r="BA34" s="20">
        <f t="shared" ref="BA34:BA47" ca="1" si="22">_xlfn.RANK.EQ(AE34,OFFSET($A$1,$AR34-1,$AT34-1,$AS34-$AR34+1,$AU34-$AT34+1),0)</f>
        <v>38</v>
      </c>
      <c r="BB34" s="20">
        <f t="shared" ref="BB34:BB47" ca="1" si="23">_xlfn.RANK.EQ(AF34,OFFSET($A$1,$AR34-1,$AT34-1,$AS34-$AR34+1,$AU34-$AT34+1),0)</f>
        <v>33</v>
      </c>
      <c r="BC34" s="20">
        <f t="shared" ref="BC34:BC47" ca="1" si="24">_xlfn.RANK.EQ(AG34,OFFSET($A$1,$AR34-1,$AT34-1,$AS34-$AR34+1,$AU34-$AT34+1),0)</f>
        <v>12</v>
      </c>
      <c r="BD34" s="20">
        <f t="shared" ref="BD34:BD47" ca="1" si="25">_xlfn.RANK.EQ(AH34,OFFSET($A$1,$AR34-1,$AT34-1,$AS34-$AR34+1,$AU34-$AT34+1),0)</f>
        <v>53</v>
      </c>
      <c r="BE34" s="20">
        <f t="shared" ref="BE34:BE47" ca="1" si="26">_xlfn.RANK.EQ(AI34,OFFSET($A$1,$AR34-1,$AT34-1,$AS34-$AR34+1,$AU34-$AT34+1),0)</f>
        <v>47</v>
      </c>
      <c r="BF34" s="20">
        <f t="shared" ref="BF34:BF47" ca="1" si="27">_xlfn.RANK.EQ(AJ34,OFFSET($A$1,$AR34-1,$AT34-1,$AS34-$AR34+1,$AU34-$AT34+1),0)</f>
        <v>48</v>
      </c>
      <c r="BG34" s="20">
        <f t="shared" ref="BG34:BG47" ca="1" si="28">_xlfn.RANK.EQ(AK34,OFFSET($A$1,$AR34-1,$AT34-1,$AS34-$AR34+1,$AU34-$AT34+1),0)</f>
        <v>20</v>
      </c>
      <c r="BH34" s="20">
        <f t="shared" ref="BH34:BH47" ca="1" si="29">_xlfn.RANK.EQ(AL34,OFFSET($A$1,$AR34-1,$AT34-1,$AS34-$AR34+1,$AU34-$AT34+1),0)</f>
        <v>46</v>
      </c>
      <c r="BI34" s="20">
        <f t="shared" ref="BI34:BI47" ca="1" si="30">_xlfn.RANK.EQ(AM34,OFFSET($A$1,$AR34-1,$AT34-1,$AS34-$AR34+1,$AU34-$AT34+1),0)</f>
        <v>23</v>
      </c>
      <c r="BJ34" s="20">
        <f t="shared" ref="BJ34:BJ47" ca="1" si="31">_xlfn.RANK.EQ(AN34,OFFSET($A$1,$AR34-1,$AT34-1,$AS34-$AR34+1,$AU34-$AT34+1),0)</f>
        <v>36</v>
      </c>
      <c r="BK34" s="20">
        <f t="shared" ca="1" si="9"/>
        <v>40</v>
      </c>
      <c r="BL34" s="20">
        <f t="shared" ca="1" si="14"/>
        <v>18</v>
      </c>
      <c r="BM34" s="20">
        <f t="shared" ca="1" si="15"/>
        <v>44</v>
      </c>
      <c r="BN34" s="9">
        <f t="shared" si="16"/>
        <v>33</v>
      </c>
      <c r="BO34" s="9">
        <v>3</v>
      </c>
      <c r="BP34" s="22" cm="1">
        <f t="array" aca="1" ref="BP34" ca="1">IF(AV34&gt;INDIRECT(ADDRESS($BN34,$BO34)),0,1)</f>
        <v>0</v>
      </c>
      <c r="BQ34" s="22" cm="1">
        <f t="array" aca="1" ref="BQ34" ca="1">IF(AW34&gt;INDIRECT(ADDRESS($BN34,$BO34)),0,1)</f>
        <v>1</v>
      </c>
      <c r="BR34" s="22" cm="1">
        <f t="array" aca="1" ref="BR34" ca="1">IF(AX34&gt;INDIRECT(ADDRESS($BN34,$BO34)),0,1)</f>
        <v>1</v>
      </c>
      <c r="BS34" s="22" cm="1">
        <f t="array" aca="1" ref="BS34" ca="1">IF(AY34&gt;INDIRECT(ADDRESS($BN34,$BO34)),0,1)</f>
        <v>1</v>
      </c>
      <c r="BT34" s="22" cm="1">
        <f t="array" aca="1" ref="BT34" ca="1">IF(AZ34&gt;INDIRECT(ADDRESS($BN34,$BO34)),0,1)</f>
        <v>0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0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0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5</v>
      </c>
      <c r="W35" s="5">
        <f>W34</f>
        <v>33</v>
      </c>
      <c r="X35" s="5">
        <v>4</v>
      </c>
      <c r="Y35" s="5">
        <f t="shared" si="0"/>
        <v>26</v>
      </c>
      <c r="Z35" s="18" cm="1">
        <f t="array" aca="1" ref="Z35" ca="1">INDIRECT(ADDRESS($W35,COLUMN()-$Y35+$X35))/$V35</f>
        <v>18345.8</v>
      </c>
      <c r="AA35" s="18" cm="1">
        <f t="array" aca="1" ref="AA35" ca="1">INDIRECT(ADDRESS($W35,COLUMN()-$Y35+$X35))/$V35</f>
        <v>30491.200000000001</v>
      </c>
      <c r="AB35" s="18" cm="1">
        <f t="array" aca="1" ref="AB35" ca="1">INDIRECT(ADDRESS($W35,COLUMN()-$Y35+$X35))/$V35</f>
        <v>32064.6</v>
      </c>
      <c r="AC35" s="18" cm="1">
        <f t="array" aca="1" ref="AC35" ca="1">INDIRECT(ADDRESS($W35,COLUMN()-$Y35+$X35))/$V35</f>
        <v>31738</v>
      </c>
      <c r="AD35" s="18" cm="1">
        <f t="array" aca="1" ref="AD35" ca="1">INDIRECT(ADDRESS($W35,COLUMN()-$Y35+$X35))/$V35</f>
        <v>6507.8</v>
      </c>
      <c r="AE35" s="18" cm="1">
        <f t="array" aca="1" ref="AE35" ca="1">INDIRECT(ADDRESS($W35,COLUMN()-$Y35+$X35))/$V35</f>
        <v>1846.4</v>
      </c>
      <c r="AF35" s="18" cm="1">
        <f t="array" aca="1" ref="AF35" ca="1">INDIRECT(ADDRESS($W35,COLUMN()-$Y35+$X35))/$V35</f>
        <v>2490.6</v>
      </c>
      <c r="AG35" s="18" cm="1">
        <f t="array" aca="1" ref="AG35" ca="1">INDIRECT(ADDRESS($W35,COLUMN()-$Y35+$X35))/$V35</f>
        <v>24131.599999999999</v>
      </c>
      <c r="AH35" s="18" cm="1">
        <f t="array" aca="1" ref="AH35" ca="1">INDIRECT(ADDRESS($W35,COLUMN()-$Y35+$X35))/$V35</f>
        <v>326.2</v>
      </c>
      <c r="AI35" s="18" cm="1">
        <f t="array" aca="1" ref="AI35" ca="1">INDIRECT(ADDRESS($W35,COLUMN()-$Y35+$X35))/$V35</f>
        <v>815.8</v>
      </c>
      <c r="AJ35" s="18" cm="1">
        <f t="array" aca="1" ref="AJ35" ca="1">INDIRECT(ADDRESS($W35,COLUMN()-$Y35+$X35))/$V35</f>
        <v>641.20000000000005</v>
      </c>
      <c r="AK35" s="18" cm="1">
        <f t="array" aca="1" ref="AK35" ca="1">INDIRECT(ADDRESS($W35,COLUMN()-$Y35+$X35))/$V35</f>
        <v>13272.8</v>
      </c>
      <c r="AL35" s="18" cm="1">
        <f t="array" aca="1" ref="AL35" ca="1">INDIRECT(ADDRESS($W35,COLUMN()-$Y35+$X35))/$V35</f>
        <v>827.2</v>
      </c>
      <c r="AM35" s="18" cm="1">
        <f t="array" aca="1" ref="AM35" ca="1">INDIRECT(ADDRESS($W35,COLUMN()-$Y35+$X35))/$V35</f>
        <v>8507</v>
      </c>
      <c r="AN35" s="18" cm="1">
        <f t="array" aca="1" ref="AN35" ca="1">INDIRECT(ADDRESS($W35,COLUMN()-$Y35+$X35))/$V35</f>
        <v>2336.8000000000002</v>
      </c>
      <c r="AO35" s="18" cm="1">
        <f t="array" aca="1" ref="AO35" ca="1">INDIRECT(ADDRESS($W35,COLUMN()-$Y35+$X35))/$V35</f>
        <v>1472.8</v>
      </c>
      <c r="AP35" s="18" cm="1">
        <f t="array" aca="1" ref="AP35" ca="1">INDIRECT(ADDRESS($W35,COLUMN()-$Y35+$X35))/$V35</f>
        <v>16919.400000000001</v>
      </c>
      <c r="AQ35" s="18" cm="1">
        <f t="array" aca="1" ref="AQ35" ca="1">INDIRECT(ADDRESS($W35,COLUMN()-$Y35+$X35))/$V35</f>
        <v>890.2</v>
      </c>
      <c r="AR35" s="9">
        <f t="shared" si="10"/>
        <v>33</v>
      </c>
      <c r="AS35" s="9">
        <f t="shared" si="11"/>
        <v>35</v>
      </c>
      <c r="AT35" s="9">
        <f t="shared" si="12"/>
        <v>26</v>
      </c>
      <c r="AU35" s="3">
        <f t="shared" si="13"/>
        <v>43</v>
      </c>
      <c r="AV35" s="20">
        <f t="shared" ca="1" si="17"/>
        <v>21</v>
      </c>
      <c r="AW35" s="20">
        <f t="shared" ca="1" si="18"/>
        <v>17</v>
      </c>
      <c r="AX35" s="20">
        <f t="shared" ca="1" si="19"/>
        <v>14</v>
      </c>
      <c r="AY35" s="20">
        <f t="shared" ca="1" si="20"/>
        <v>15</v>
      </c>
      <c r="AZ35" s="20">
        <f t="shared" ca="1" si="21"/>
        <v>31</v>
      </c>
      <c r="BA35" s="20">
        <f t="shared" ca="1" si="22"/>
        <v>42</v>
      </c>
      <c r="BB35" s="20">
        <f t="shared" ca="1" si="23"/>
        <v>39</v>
      </c>
      <c r="BC35" s="20">
        <f t="shared" ca="1" si="24"/>
        <v>19</v>
      </c>
      <c r="BD35" s="20">
        <f t="shared" ca="1" si="25"/>
        <v>54</v>
      </c>
      <c r="BE35" s="20">
        <f t="shared" ca="1" si="26"/>
        <v>51</v>
      </c>
      <c r="BF35" s="20">
        <f t="shared" ca="1" si="27"/>
        <v>52</v>
      </c>
      <c r="BG35" s="20">
        <f t="shared" ca="1" si="28"/>
        <v>24</v>
      </c>
      <c r="BH35" s="20">
        <f t="shared" ca="1" si="29"/>
        <v>50</v>
      </c>
      <c r="BI35" s="20">
        <f t="shared" ca="1" si="30"/>
        <v>29</v>
      </c>
      <c r="BJ35" s="20">
        <f t="shared" ca="1" si="31"/>
        <v>41</v>
      </c>
      <c r="BK35" s="20">
        <f t="shared" ref="BK35:BK47" ca="1" si="32">_xlfn.RANK.EQ(AO35,OFFSET($A$1,$AR35-1,$AT35-1,$AS35-$AR35+1,$AU35-$AT35+1),0)</f>
        <v>45</v>
      </c>
      <c r="BL35" s="20">
        <f t="shared" ca="1" si="14"/>
        <v>22</v>
      </c>
      <c r="BM35" s="20">
        <f t="shared" ca="1" si="15"/>
        <v>49</v>
      </c>
      <c r="BN35" s="9">
        <f t="shared" si="16"/>
        <v>33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0</v>
      </c>
      <c r="BS35" s="22" cm="1">
        <f t="array" aca="1" ref="BS35" ca="1">IF(AY35&gt;INDIRECT(ADDRESS($BN35,$BO35)),0,1)</f>
        <v>0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 t="s">
        <v>194</v>
      </c>
      <c r="C36" s="3">
        <v>12</v>
      </c>
      <c r="D36" s="15">
        <f>VALUE(SUBSTITUTE('DPRD Jabar KPU Raw'!B12,".",","))</f>
        <v>172906</v>
      </c>
      <c r="E36" s="15">
        <f>VALUE(SUBSTITUTE('DPRD Jabar KPU Raw'!C12,".",","))</f>
        <v>144620</v>
      </c>
      <c r="F36" s="15">
        <f>VALUE(SUBSTITUTE('DPRD Jabar KPU Raw'!D12,".",","))</f>
        <v>199656</v>
      </c>
      <c r="G36" s="15">
        <f>VALUE(SUBSTITUTE('DPRD Jabar KPU Raw'!E12,".",","))</f>
        <v>193982</v>
      </c>
      <c r="H36" s="15">
        <f>VALUE(SUBSTITUTE('DPRD Jabar KPU Raw'!F12,".",","))</f>
        <v>72507</v>
      </c>
      <c r="I36" s="15">
        <f>VALUE(SUBSTITUTE('DPRD Jabar KPU Raw'!G12,".",","))</f>
        <v>11712</v>
      </c>
      <c r="J36" s="15">
        <f>VALUE(SUBSTITUTE('DPRD Jabar KPU Raw'!H12,".",","))</f>
        <v>17318</v>
      </c>
      <c r="K36" s="15">
        <f>VALUE(SUBSTITUTE('DPRD Jabar KPU Raw'!I12,".",","))</f>
        <v>82905</v>
      </c>
      <c r="L36" s="15">
        <f>VALUE(SUBSTITUTE('DPRD Jabar KPU Raw'!J12,".",","))</f>
        <v>2061</v>
      </c>
      <c r="M36" s="15">
        <f>VALUE(SUBSTITUTE('DPRD Jabar KPU Raw'!K12,".",","))</f>
        <v>9119</v>
      </c>
      <c r="N36" s="15">
        <f>VALUE(SUBSTITUTE('DPRD Jabar KPU Raw'!L12,".",","))</f>
        <v>2670</v>
      </c>
      <c r="O36" s="15">
        <f>VALUE(SUBSTITUTE('DPRD Jabar KPU Raw'!M12,".",","))</f>
        <v>30977</v>
      </c>
      <c r="P36" s="15">
        <f>VALUE(SUBSTITUTE('DPRD Jabar KPU Raw'!N12,".",","))</f>
        <v>2418</v>
      </c>
      <c r="Q36" s="15">
        <f>VALUE(SUBSTITUTE('DPRD Jabar KPU Raw'!O12,".",","))</f>
        <v>79736</v>
      </c>
      <c r="R36" s="15">
        <f>VALUE(SUBSTITUTE('DPRD Jabar KPU Raw'!P12,".",","))</f>
        <v>24937</v>
      </c>
      <c r="S36" s="15">
        <f>VALUE(SUBSTITUTE('DPRD Jabar KPU Raw'!Q12,".",","))</f>
        <v>17858</v>
      </c>
      <c r="T36" s="15">
        <f>VALUE(SUBSTITUTE('DPRD Jabar KPU Raw'!R12,".",","))</f>
        <v>19057</v>
      </c>
      <c r="U36" s="15">
        <f>VALUE(SUBSTITUTE('DPRD Jabar KPU Raw'!S12,".",","))</f>
        <v>3039</v>
      </c>
      <c r="V36" s="5">
        <v>1</v>
      </c>
      <c r="W36" s="5">
        <f>W35+3</f>
        <v>36</v>
      </c>
      <c r="X36" s="5">
        <v>4</v>
      </c>
      <c r="Y36" s="5">
        <f t="shared" si="0"/>
        <v>26</v>
      </c>
      <c r="Z36" s="18" cm="1">
        <f t="array" aca="1" ref="Z36" ca="1">INDIRECT(ADDRESS($W36,COLUMN()-$Y36+$X36))/$V36</f>
        <v>172906</v>
      </c>
      <c r="AA36" s="18" cm="1">
        <f t="array" aca="1" ref="AA36" ca="1">INDIRECT(ADDRESS($W36,COLUMN()-$Y36+$X36))/$V36</f>
        <v>144620</v>
      </c>
      <c r="AB36" s="18" cm="1">
        <f t="array" aca="1" ref="AB36" ca="1">INDIRECT(ADDRESS($W36,COLUMN()-$Y36+$X36))/$V36</f>
        <v>199656</v>
      </c>
      <c r="AC36" s="18" cm="1">
        <f t="array" aca="1" ref="AC36" ca="1">INDIRECT(ADDRESS($W36,COLUMN()-$Y36+$X36))/$V36</f>
        <v>193982</v>
      </c>
      <c r="AD36" s="18" cm="1">
        <f t="array" aca="1" ref="AD36" ca="1">INDIRECT(ADDRESS($W36,COLUMN()-$Y36+$X36))/$V36</f>
        <v>72507</v>
      </c>
      <c r="AE36" s="18" cm="1">
        <f t="array" aca="1" ref="AE36" ca="1">INDIRECT(ADDRESS($W36,COLUMN()-$Y36+$X36))/$V36</f>
        <v>11712</v>
      </c>
      <c r="AF36" s="18" cm="1">
        <f t="array" aca="1" ref="AF36" ca="1">INDIRECT(ADDRESS($W36,COLUMN()-$Y36+$X36))/$V36</f>
        <v>17318</v>
      </c>
      <c r="AG36" s="18" cm="1">
        <f t="array" aca="1" ref="AG36" ca="1">INDIRECT(ADDRESS($W36,COLUMN()-$Y36+$X36))/$V36</f>
        <v>82905</v>
      </c>
      <c r="AH36" s="18" cm="1">
        <f t="array" aca="1" ref="AH36" ca="1">INDIRECT(ADDRESS($W36,COLUMN()-$Y36+$X36))/$V36</f>
        <v>2061</v>
      </c>
      <c r="AI36" s="18" cm="1">
        <f t="array" aca="1" ref="AI36" ca="1">INDIRECT(ADDRESS($W36,COLUMN()-$Y36+$X36))/$V36</f>
        <v>9119</v>
      </c>
      <c r="AJ36" s="18" cm="1">
        <f t="array" aca="1" ref="AJ36" ca="1">INDIRECT(ADDRESS($W36,COLUMN()-$Y36+$X36))/$V36</f>
        <v>2670</v>
      </c>
      <c r="AK36" s="18" cm="1">
        <f t="array" aca="1" ref="AK36" ca="1">INDIRECT(ADDRESS($W36,COLUMN()-$Y36+$X36))/$V36</f>
        <v>30977</v>
      </c>
      <c r="AL36" s="18" cm="1">
        <f t="array" aca="1" ref="AL36" ca="1">INDIRECT(ADDRESS($W36,COLUMN()-$Y36+$X36))/$V36</f>
        <v>2418</v>
      </c>
      <c r="AM36" s="18" cm="1">
        <f t="array" aca="1" ref="AM36" ca="1">INDIRECT(ADDRESS($W36,COLUMN()-$Y36+$X36))/$V36</f>
        <v>79736</v>
      </c>
      <c r="AN36" s="18" cm="1">
        <f t="array" aca="1" ref="AN36" ca="1">INDIRECT(ADDRESS($W36,COLUMN()-$Y36+$X36))/$V36</f>
        <v>24937</v>
      </c>
      <c r="AO36" s="18" cm="1">
        <f t="array" aca="1" ref="AO36" ca="1">INDIRECT(ADDRESS($W36,COLUMN()-$Y36+$X36))/$V36</f>
        <v>17858</v>
      </c>
      <c r="AP36" s="18" cm="1">
        <f t="array" aca="1" ref="AP36" ca="1">INDIRECT(ADDRESS($W36,COLUMN()-$Y36+$X36))/$V36</f>
        <v>19057</v>
      </c>
      <c r="AQ36" s="18" cm="1">
        <f t="array" aca="1" ref="AQ36" ca="1">INDIRECT(ADDRESS($W36,COLUMN()-$Y36+$X36))/$V36</f>
        <v>3039</v>
      </c>
      <c r="AR36" s="9">
        <f t="shared" si="10"/>
        <v>36</v>
      </c>
      <c r="AS36" s="9">
        <f t="shared" si="11"/>
        <v>38</v>
      </c>
      <c r="AT36" s="9">
        <f t="shared" si="12"/>
        <v>26</v>
      </c>
      <c r="AU36" s="3">
        <f t="shared" si="13"/>
        <v>43</v>
      </c>
      <c r="AV36" s="20">
        <f t="shared" ca="1" si="17"/>
        <v>3</v>
      </c>
      <c r="AW36" s="20">
        <f t="shared" ca="1" si="18"/>
        <v>4</v>
      </c>
      <c r="AX36" s="20">
        <f t="shared" ca="1" si="19"/>
        <v>1</v>
      </c>
      <c r="AY36" s="20">
        <f t="shared" ca="1" si="20"/>
        <v>2</v>
      </c>
      <c r="AZ36" s="20">
        <f t="shared" ca="1" si="21"/>
        <v>7</v>
      </c>
      <c r="BA36" s="20">
        <f t="shared" ca="1" si="22"/>
        <v>27</v>
      </c>
      <c r="BB36" s="20">
        <f t="shared" ca="1" si="23"/>
        <v>23</v>
      </c>
      <c r="BC36" s="20">
        <f t="shared" ca="1" si="24"/>
        <v>5</v>
      </c>
      <c r="BD36" s="20">
        <f t="shared" ca="1" si="25"/>
        <v>45</v>
      </c>
      <c r="BE36" s="20">
        <f t="shared" ca="1" si="26"/>
        <v>29</v>
      </c>
      <c r="BF36" s="20">
        <f t="shared" ca="1" si="27"/>
        <v>42</v>
      </c>
      <c r="BG36" s="20">
        <f t="shared" ca="1" si="28"/>
        <v>15</v>
      </c>
      <c r="BH36" s="20">
        <f t="shared" ca="1" si="29"/>
        <v>43</v>
      </c>
      <c r="BI36" s="20">
        <f t="shared" ca="1" si="30"/>
        <v>6</v>
      </c>
      <c r="BJ36" s="20">
        <f t="shared" ca="1" si="31"/>
        <v>19</v>
      </c>
      <c r="BK36" s="20">
        <f t="shared" ca="1" si="32"/>
        <v>22</v>
      </c>
      <c r="BL36" s="20">
        <f t="shared" ca="1" si="14"/>
        <v>21</v>
      </c>
      <c r="BM36" s="20">
        <f t="shared" ca="1" si="15"/>
        <v>41</v>
      </c>
      <c r="BN36" s="9">
        <f t="shared" si="16"/>
        <v>36</v>
      </c>
      <c r="BO36" s="9">
        <v>3</v>
      </c>
      <c r="BP36" s="22" cm="1">
        <f t="array" aca="1" ref="BP36" ca="1">IF(AV36&gt;INDIRECT(ADDRESS($BN36,$BO36)),0,1)</f>
        <v>1</v>
      </c>
      <c r="BQ36" s="22" cm="1">
        <f t="array" aca="1" ref="BQ36" ca="1">IF(AW36&gt;INDIRECT(ADDRESS($BN36,$BO36)),0,1)</f>
        <v>1</v>
      </c>
      <c r="BR36" s="22" cm="1">
        <f t="array" aca="1" ref="BR36" ca="1">IF(AX36&gt;INDIRECT(ADDRESS($BN36,$BO36)),0,1)</f>
        <v>1</v>
      </c>
      <c r="BS36" s="22" cm="1">
        <f t="array" aca="1" ref="BS36" ca="1">IF(AY36&gt;INDIRECT(ADDRESS($BN36,$BO36)),0,1)</f>
        <v>1</v>
      </c>
      <c r="BT36" s="22" cm="1">
        <f t="array" aca="1" ref="BT36" ca="1">IF(AZ36&gt;INDIRECT(ADDRESS($BN36,$BO36)),0,1)</f>
        <v>1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1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1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9">
        <f>AR36</f>
        <v>36</v>
      </c>
      <c r="CI36" s="9">
        <f>AS36</f>
        <v>38</v>
      </c>
      <c r="CJ36" s="3">
        <f>COLUMN(BP36)</f>
        <v>68</v>
      </c>
      <c r="CK36" s="3">
        <f>COLUMN(CG36)</f>
        <v>85</v>
      </c>
      <c r="CL36" s="3">
        <f ca="1">SUM(OFFSET($A$1,CH36-1,CJ36-1,CI36-CH36+1,CK36-CJ36+1))</f>
        <v>12</v>
      </c>
      <c r="CM36" s="3" t="b">
        <f ca="1">CL36=C36</f>
        <v>1</v>
      </c>
      <c r="CN36" s="3">
        <f>COLUMN(V36)</f>
        <v>22</v>
      </c>
      <c r="CO36" s="3">
        <f ca="1">LARGE(OFFSET($A$1,$CH36-1,$CN36-1,$CI36-$CH36+1,1),1)</f>
        <v>5</v>
      </c>
      <c r="CP36" s="4">
        <f ca="1">LARGE(OFFSET($A$1,$AR36-1,$AT36-1,$AS36-$AR36+1,$AU36-$AT36+1),1)/(CO36+2)</f>
        <v>28522.285714285714</v>
      </c>
      <c r="CQ36" s="4">
        <f ca="1">LARGE(OFFSET($A$1,$AR36-1,$AT36-1,$AS36-$AR36+1,$AU36-$AT36+1),C36)</f>
        <v>39931.199999999997</v>
      </c>
      <c r="CR36" s="3" t="b">
        <f ca="1">CQ36&gt;CP36</f>
        <v>1</v>
      </c>
    </row>
    <row r="37" spans="1:96" x14ac:dyDescent="0.55000000000000004">
      <c r="A37" s="3"/>
      <c r="B37" s="3"/>
      <c r="C37" s="3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5">
        <v>3</v>
      </c>
      <c r="W37" s="5">
        <f>W36</f>
        <v>36</v>
      </c>
      <c r="X37" s="5">
        <v>4</v>
      </c>
      <c r="Y37" s="5">
        <f t="shared" si="0"/>
        <v>26</v>
      </c>
      <c r="Z37" s="18" cm="1">
        <f t="array" aca="1" ref="Z37" ca="1">INDIRECT(ADDRESS($W37,COLUMN()-$Y37+$X37))/$V37</f>
        <v>57635.333333333336</v>
      </c>
      <c r="AA37" s="18" cm="1">
        <f t="array" aca="1" ref="AA37" ca="1">INDIRECT(ADDRESS($W37,COLUMN()-$Y37+$X37))/$V37</f>
        <v>48206.666666666664</v>
      </c>
      <c r="AB37" s="18" cm="1">
        <f t="array" aca="1" ref="AB37" ca="1">INDIRECT(ADDRESS($W37,COLUMN()-$Y37+$X37))/$V37</f>
        <v>66552</v>
      </c>
      <c r="AC37" s="18" cm="1">
        <f t="array" aca="1" ref="AC37" ca="1">INDIRECT(ADDRESS($W37,COLUMN()-$Y37+$X37))/$V37</f>
        <v>64660.666666666664</v>
      </c>
      <c r="AD37" s="18" cm="1">
        <f t="array" aca="1" ref="AD37" ca="1">INDIRECT(ADDRESS($W37,COLUMN()-$Y37+$X37))/$V37</f>
        <v>24169</v>
      </c>
      <c r="AE37" s="18" cm="1">
        <f t="array" aca="1" ref="AE37" ca="1">INDIRECT(ADDRESS($W37,COLUMN()-$Y37+$X37))/$V37</f>
        <v>3904</v>
      </c>
      <c r="AF37" s="18" cm="1">
        <f t="array" aca="1" ref="AF37" ca="1">INDIRECT(ADDRESS($W37,COLUMN()-$Y37+$X37))/$V37</f>
        <v>5772.666666666667</v>
      </c>
      <c r="AG37" s="18" cm="1">
        <f t="array" aca="1" ref="AG37" ca="1">INDIRECT(ADDRESS($W37,COLUMN()-$Y37+$X37))/$V37</f>
        <v>27635</v>
      </c>
      <c r="AH37" s="18" cm="1">
        <f t="array" aca="1" ref="AH37" ca="1">INDIRECT(ADDRESS($W37,COLUMN()-$Y37+$X37))/$V37</f>
        <v>687</v>
      </c>
      <c r="AI37" s="18" cm="1">
        <f t="array" aca="1" ref="AI37" ca="1">INDIRECT(ADDRESS($W37,COLUMN()-$Y37+$X37))/$V37</f>
        <v>3039.6666666666665</v>
      </c>
      <c r="AJ37" s="18" cm="1">
        <f t="array" aca="1" ref="AJ37" ca="1">INDIRECT(ADDRESS($W37,COLUMN()-$Y37+$X37))/$V37</f>
        <v>890</v>
      </c>
      <c r="AK37" s="18" cm="1">
        <f t="array" aca="1" ref="AK37" ca="1">INDIRECT(ADDRESS($W37,COLUMN()-$Y37+$X37))/$V37</f>
        <v>10325.666666666666</v>
      </c>
      <c r="AL37" s="18" cm="1">
        <f t="array" aca="1" ref="AL37" ca="1">INDIRECT(ADDRESS($W37,COLUMN()-$Y37+$X37))/$V37</f>
        <v>806</v>
      </c>
      <c r="AM37" s="18" cm="1">
        <f t="array" aca="1" ref="AM37" ca="1">INDIRECT(ADDRESS($W37,COLUMN()-$Y37+$X37))/$V37</f>
        <v>26578.666666666668</v>
      </c>
      <c r="AN37" s="18" cm="1">
        <f t="array" aca="1" ref="AN37" ca="1">INDIRECT(ADDRESS($W37,COLUMN()-$Y37+$X37))/$V37</f>
        <v>8312.3333333333339</v>
      </c>
      <c r="AO37" s="18" cm="1">
        <f t="array" aca="1" ref="AO37" ca="1">INDIRECT(ADDRESS($W37,COLUMN()-$Y37+$X37))/$V37</f>
        <v>5952.666666666667</v>
      </c>
      <c r="AP37" s="18" cm="1">
        <f t="array" aca="1" ref="AP37" ca="1">INDIRECT(ADDRESS($W37,COLUMN()-$Y37+$X37))/$V37</f>
        <v>6352.333333333333</v>
      </c>
      <c r="AQ37" s="18" cm="1">
        <f t="array" aca="1" ref="AQ37" ca="1">INDIRECT(ADDRESS($W37,COLUMN()-$Y37+$X37))/$V37</f>
        <v>1013</v>
      </c>
      <c r="AR37" s="9">
        <f t="shared" si="10"/>
        <v>36</v>
      </c>
      <c r="AS37" s="9">
        <f t="shared" si="11"/>
        <v>38</v>
      </c>
      <c r="AT37" s="9">
        <f t="shared" si="12"/>
        <v>26</v>
      </c>
      <c r="AU37" s="3">
        <f t="shared" si="13"/>
        <v>43</v>
      </c>
      <c r="AV37" s="20">
        <f t="shared" ca="1" si="17"/>
        <v>10</v>
      </c>
      <c r="AW37" s="20">
        <f t="shared" ca="1" si="18"/>
        <v>11</v>
      </c>
      <c r="AX37" s="20">
        <f t="shared" ca="1" si="19"/>
        <v>8</v>
      </c>
      <c r="AY37" s="20">
        <f t="shared" ca="1" si="20"/>
        <v>9</v>
      </c>
      <c r="AZ37" s="20">
        <f t="shared" ca="1" si="21"/>
        <v>20</v>
      </c>
      <c r="BA37" s="20">
        <f t="shared" ca="1" si="22"/>
        <v>36</v>
      </c>
      <c r="BB37" s="20">
        <f t="shared" ca="1" si="23"/>
        <v>34</v>
      </c>
      <c r="BC37" s="20">
        <f t="shared" ca="1" si="24"/>
        <v>17</v>
      </c>
      <c r="BD37" s="20">
        <f t="shared" ca="1" si="25"/>
        <v>50</v>
      </c>
      <c r="BE37" s="20">
        <f t="shared" ca="1" si="26"/>
        <v>40</v>
      </c>
      <c r="BF37" s="20">
        <f t="shared" ca="1" si="27"/>
        <v>48</v>
      </c>
      <c r="BG37" s="20">
        <f t="shared" ca="1" si="28"/>
        <v>28</v>
      </c>
      <c r="BH37" s="20">
        <f t="shared" ca="1" si="29"/>
        <v>49</v>
      </c>
      <c r="BI37" s="20">
        <f t="shared" ca="1" si="30"/>
        <v>18</v>
      </c>
      <c r="BJ37" s="20">
        <f t="shared" ca="1" si="31"/>
        <v>30</v>
      </c>
      <c r="BK37" s="20">
        <f t="shared" ca="1" si="32"/>
        <v>33</v>
      </c>
      <c r="BL37" s="20">
        <f t="shared" ca="1" si="14"/>
        <v>31</v>
      </c>
      <c r="BM37" s="20">
        <f t="shared" ca="1" si="15"/>
        <v>47</v>
      </c>
      <c r="BN37" s="9">
        <f t="shared" si="16"/>
        <v>36</v>
      </c>
      <c r="BO37" s="9">
        <v>3</v>
      </c>
      <c r="BP37" s="22" cm="1">
        <f t="array" aca="1" ref="BP37" ca="1">IF(AV37&gt;INDIRECT(ADDRESS($BN37,$BO37)),0,1)</f>
        <v>1</v>
      </c>
      <c r="BQ37" s="22" cm="1">
        <f t="array" aca="1" ref="BQ37" ca="1">IF(AW37&gt;INDIRECT(ADDRESS($BN37,$BO37)),0,1)</f>
        <v>1</v>
      </c>
      <c r="BR37" s="22" cm="1">
        <f t="array" aca="1" ref="BR37" ca="1">IF(AX37&gt;INDIRECT(ADDRESS($BN37,$BO37)),0,1)</f>
        <v>1</v>
      </c>
      <c r="BS37" s="22" cm="1">
        <f t="array" aca="1" ref="BS37" ca="1">IF(AY37&gt;INDIRECT(ADDRESS($BN37,$BO37)),0,1)</f>
        <v>1</v>
      </c>
      <c r="BT37" s="22" cm="1">
        <f t="array" aca="1" ref="BT37" ca="1">IF(AZ37&gt;INDIRECT(ADDRESS($BN37,$BO37)),0,1)</f>
        <v>0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0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0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0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55000000000000004">
      <c r="A38" s="3"/>
      <c r="B38" s="3"/>
      <c r="C38" s="3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5">
        <v>5</v>
      </c>
      <c r="W38" s="5">
        <f>W37</f>
        <v>36</v>
      </c>
      <c r="X38" s="5">
        <v>4</v>
      </c>
      <c r="Y38" s="5">
        <f t="shared" si="0"/>
        <v>26</v>
      </c>
      <c r="Z38" s="18" cm="1">
        <f t="array" aca="1" ref="Z38" ca="1">INDIRECT(ADDRESS($W38,COLUMN()-$Y38+$X38))/$V38</f>
        <v>34581.199999999997</v>
      </c>
      <c r="AA38" s="18" cm="1">
        <f t="array" aca="1" ref="AA38" ca="1">INDIRECT(ADDRESS($W38,COLUMN()-$Y38+$X38))/$V38</f>
        <v>28924</v>
      </c>
      <c r="AB38" s="18" cm="1">
        <f t="array" aca="1" ref="AB38" ca="1">INDIRECT(ADDRESS($W38,COLUMN()-$Y38+$X38))/$V38</f>
        <v>39931.199999999997</v>
      </c>
      <c r="AC38" s="18" cm="1">
        <f t="array" aca="1" ref="AC38" ca="1">INDIRECT(ADDRESS($W38,COLUMN()-$Y38+$X38))/$V38</f>
        <v>38796.400000000001</v>
      </c>
      <c r="AD38" s="18" cm="1">
        <f t="array" aca="1" ref="AD38" ca="1">INDIRECT(ADDRESS($W38,COLUMN()-$Y38+$X38))/$V38</f>
        <v>14501.4</v>
      </c>
      <c r="AE38" s="18" cm="1">
        <f t="array" aca="1" ref="AE38" ca="1">INDIRECT(ADDRESS($W38,COLUMN()-$Y38+$X38))/$V38</f>
        <v>2342.4</v>
      </c>
      <c r="AF38" s="18" cm="1">
        <f t="array" aca="1" ref="AF38" ca="1">INDIRECT(ADDRESS($W38,COLUMN()-$Y38+$X38))/$V38</f>
        <v>3463.6</v>
      </c>
      <c r="AG38" s="18" cm="1">
        <f t="array" aca="1" ref="AG38" ca="1">INDIRECT(ADDRESS($W38,COLUMN()-$Y38+$X38))/$V38</f>
        <v>16581</v>
      </c>
      <c r="AH38" s="18" cm="1">
        <f t="array" aca="1" ref="AH38" ca="1">INDIRECT(ADDRESS($W38,COLUMN()-$Y38+$X38))/$V38</f>
        <v>412.2</v>
      </c>
      <c r="AI38" s="18" cm="1">
        <f t="array" aca="1" ref="AI38" ca="1">INDIRECT(ADDRESS($W38,COLUMN()-$Y38+$X38))/$V38</f>
        <v>1823.8</v>
      </c>
      <c r="AJ38" s="18" cm="1">
        <f t="array" aca="1" ref="AJ38" ca="1">INDIRECT(ADDRESS($W38,COLUMN()-$Y38+$X38))/$V38</f>
        <v>534</v>
      </c>
      <c r="AK38" s="18" cm="1">
        <f t="array" aca="1" ref="AK38" ca="1">INDIRECT(ADDRESS($W38,COLUMN()-$Y38+$X38))/$V38</f>
        <v>6195.4</v>
      </c>
      <c r="AL38" s="18" cm="1">
        <f t="array" aca="1" ref="AL38" ca="1">INDIRECT(ADDRESS($W38,COLUMN()-$Y38+$X38))/$V38</f>
        <v>483.6</v>
      </c>
      <c r="AM38" s="18" cm="1">
        <f t="array" aca="1" ref="AM38" ca="1">INDIRECT(ADDRESS($W38,COLUMN()-$Y38+$X38))/$V38</f>
        <v>15947.2</v>
      </c>
      <c r="AN38" s="18" cm="1">
        <f t="array" aca="1" ref="AN38" ca="1">INDIRECT(ADDRESS($W38,COLUMN()-$Y38+$X38))/$V38</f>
        <v>4987.3999999999996</v>
      </c>
      <c r="AO38" s="18" cm="1">
        <f t="array" aca="1" ref="AO38" ca="1">INDIRECT(ADDRESS($W38,COLUMN()-$Y38+$X38))/$V38</f>
        <v>3571.6</v>
      </c>
      <c r="AP38" s="18" cm="1">
        <f t="array" aca="1" ref="AP38" ca="1">INDIRECT(ADDRESS($W38,COLUMN()-$Y38+$X38))/$V38</f>
        <v>3811.4</v>
      </c>
      <c r="AQ38" s="18" cm="1">
        <f t="array" aca="1" ref="AQ38" ca="1">INDIRECT(ADDRESS($W38,COLUMN()-$Y38+$X38))/$V38</f>
        <v>607.79999999999995</v>
      </c>
      <c r="AR38" s="9">
        <f t="shared" si="10"/>
        <v>36</v>
      </c>
      <c r="AS38" s="9">
        <f t="shared" si="11"/>
        <v>38</v>
      </c>
      <c r="AT38" s="9">
        <f t="shared" si="12"/>
        <v>26</v>
      </c>
      <c r="AU38" s="3">
        <f t="shared" si="13"/>
        <v>43</v>
      </c>
      <c r="AV38" s="20">
        <f t="shared" ca="1" si="17"/>
        <v>14</v>
      </c>
      <c r="AW38" s="20">
        <f t="shared" ca="1" si="18"/>
        <v>16</v>
      </c>
      <c r="AX38" s="20">
        <f t="shared" ca="1" si="19"/>
        <v>12</v>
      </c>
      <c r="AY38" s="20">
        <f t="shared" ca="1" si="20"/>
        <v>13</v>
      </c>
      <c r="AZ38" s="20">
        <f t="shared" ca="1" si="21"/>
        <v>26</v>
      </c>
      <c r="BA38" s="20">
        <f t="shared" ca="1" si="22"/>
        <v>44</v>
      </c>
      <c r="BB38" s="20">
        <f t="shared" ca="1" si="23"/>
        <v>39</v>
      </c>
      <c r="BC38" s="20">
        <f t="shared" ca="1" si="24"/>
        <v>24</v>
      </c>
      <c r="BD38" s="20">
        <f t="shared" ca="1" si="25"/>
        <v>54</v>
      </c>
      <c r="BE38" s="20">
        <f t="shared" ca="1" si="26"/>
        <v>46</v>
      </c>
      <c r="BF38" s="20">
        <f t="shared" ca="1" si="27"/>
        <v>52</v>
      </c>
      <c r="BG38" s="20">
        <f t="shared" ca="1" si="28"/>
        <v>32</v>
      </c>
      <c r="BH38" s="20">
        <f t="shared" ca="1" si="29"/>
        <v>53</v>
      </c>
      <c r="BI38" s="20">
        <f t="shared" ca="1" si="30"/>
        <v>25</v>
      </c>
      <c r="BJ38" s="20">
        <f t="shared" ca="1" si="31"/>
        <v>35</v>
      </c>
      <c r="BK38" s="20">
        <f t="shared" ca="1" si="32"/>
        <v>38</v>
      </c>
      <c r="BL38" s="20">
        <f t="shared" ca="1" si="14"/>
        <v>37</v>
      </c>
      <c r="BM38" s="20">
        <f t="shared" ca="1" si="15"/>
        <v>51</v>
      </c>
      <c r="BN38" s="9">
        <f t="shared" si="16"/>
        <v>36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0</v>
      </c>
      <c r="BR38" s="22" cm="1">
        <f t="array" aca="1" ref="BR38" ca="1">IF(AX38&gt;INDIRECT(ADDRESS($BN38,$BO38)),0,1)</f>
        <v>1</v>
      </c>
      <c r="BS38" s="22" cm="1">
        <f t="array" aca="1" ref="BS38" ca="1">IF(AY38&gt;INDIRECT(ADDRESS($BN38,$BO38)),0,1)</f>
        <v>0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 t="s">
        <v>185</v>
      </c>
      <c r="C39" s="3">
        <v>8</v>
      </c>
      <c r="D39" s="15">
        <f>VALUE(SUBSTITUTE('DPRD Jabar KPU Raw'!B13,".",","))</f>
        <v>46440</v>
      </c>
      <c r="E39" s="15">
        <f>VALUE(SUBSTITUTE('DPRD Jabar KPU Raw'!C13,".",","))</f>
        <v>55769</v>
      </c>
      <c r="F39" s="15">
        <f>VALUE(SUBSTITUTE('DPRD Jabar KPU Raw'!D13,".",","))</f>
        <v>80501</v>
      </c>
      <c r="G39" s="15">
        <f>VALUE(SUBSTITUTE('DPRD Jabar KPU Raw'!E13,".",","))</f>
        <v>52500</v>
      </c>
      <c r="H39" s="15">
        <f>VALUE(SUBSTITUTE('DPRD Jabar KPU Raw'!F13,".",","))</f>
        <v>32708</v>
      </c>
      <c r="I39" s="15">
        <f>VALUE(SUBSTITUTE('DPRD Jabar KPU Raw'!G13,".",","))</f>
        <v>2835</v>
      </c>
      <c r="J39" s="15">
        <f>VALUE(SUBSTITUTE('DPRD Jabar KPU Raw'!H13,".",","))</f>
        <v>4913</v>
      </c>
      <c r="K39" s="15">
        <f>VALUE(SUBSTITUTE('DPRD Jabar KPU Raw'!I13,".",","))</f>
        <v>58247</v>
      </c>
      <c r="L39" s="15">
        <f>VALUE(SUBSTITUTE('DPRD Jabar KPU Raw'!J13,".",","))</f>
        <v>613</v>
      </c>
      <c r="M39" s="15">
        <f>VALUE(SUBSTITUTE('DPRD Jabar KPU Raw'!K13,".",","))</f>
        <v>1587</v>
      </c>
      <c r="N39" s="15">
        <f>VALUE(SUBSTITUTE('DPRD Jabar KPU Raw'!L13,".",","))</f>
        <v>858</v>
      </c>
      <c r="O39" s="15">
        <f>VALUE(SUBSTITUTE('DPRD Jabar KPU Raw'!M13,".",","))</f>
        <v>33276</v>
      </c>
      <c r="P39" s="15">
        <f>VALUE(SUBSTITUTE('DPRD Jabar KPU Raw'!N13,".",","))</f>
        <v>2210</v>
      </c>
      <c r="Q39" s="15">
        <f>VALUE(SUBSTITUTE('DPRD Jabar KPU Raw'!O13,".",","))</f>
        <v>20564</v>
      </c>
      <c r="R39" s="15">
        <f>VALUE(SUBSTITUTE('DPRD Jabar KPU Raw'!P13,".",","))</f>
        <v>3749</v>
      </c>
      <c r="S39" s="15">
        <f>VALUE(SUBSTITUTE('DPRD Jabar KPU Raw'!Q13,".",","))</f>
        <v>2334</v>
      </c>
      <c r="T39" s="15">
        <f>VALUE(SUBSTITUTE('DPRD Jabar KPU Raw'!R13,".",","))</f>
        <v>38114</v>
      </c>
      <c r="U39" s="15">
        <f>VALUE(SUBSTITUTE('DPRD Jabar KPU Raw'!S13,".",","))</f>
        <v>1319</v>
      </c>
      <c r="V39" s="5">
        <v>1</v>
      </c>
      <c r="W39" s="5">
        <f>W38+3</f>
        <v>39</v>
      </c>
      <c r="X39" s="5">
        <v>4</v>
      </c>
      <c r="Y39" s="5">
        <f t="shared" si="0"/>
        <v>26</v>
      </c>
      <c r="Z39" s="18" cm="1">
        <f t="array" aca="1" ref="Z39" ca="1">INDIRECT(ADDRESS($W39,COLUMN()-$Y39+$X39))/$V39</f>
        <v>46440</v>
      </c>
      <c r="AA39" s="18" cm="1">
        <f t="array" aca="1" ref="AA39" ca="1">INDIRECT(ADDRESS($W39,COLUMN()-$Y39+$X39))/$V39</f>
        <v>55769</v>
      </c>
      <c r="AB39" s="18" cm="1">
        <f t="array" aca="1" ref="AB39" ca="1">INDIRECT(ADDRESS($W39,COLUMN()-$Y39+$X39))/$V39</f>
        <v>80501</v>
      </c>
      <c r="AC39" s="18" cm="1">
        <f t="array" aca="1" ref="AC39" ca="1">INDIRECT(ADDRESS($W39,COLUMN()-$Y39+$X39))/$V39</f>
        <v>52500</v>
      </c>
      <c r="AD39" s="18" cm="1">
        <f t="array" aca="1" ref="AD39" ca="1">INDIRECT(ADDRESS($W39,COLUMN()-$Y39+$X39))/$V39</f>
        <v>32708</v>
      </c>
      <c r="AE39" s="18" cm="1">
        <f t="array" aca="1" ref="AE39" ca="1">INDIRECT(ADDRESS($W39,COLUMN()-$Y39+$X39))/$V39</f>
        <v>2835</v>
      </c>
      <c r="AF39" s="18" cm="1">
        <f t="array" aca="1" ref="AF39" ca="1">INDIRECT(ADDRESS($W39,COLUMN()-$Y39+$X39))/$V39</f>
        <v>4913</v>
      </c>
      <c r="AG39" s="18" cm="1">
        <f t="array" aca="1" ref="AG39" ca="1">INDIRECT(ADDRESS($W39,COLUMN()-$Y39+$X39))/$V39</f>
        <v>58247</v>
      </c>
      <c r="AH39" s="18" cm="1">
        <f t="array" aca="1" ref="AH39" ca="1">INDIRECT(ADDRESS($W39,COLUMN()-$Y39+$X39))/$V39</f>
        <v>613</v>
      </c>
      <c r="AI39" s="18" cm="1">
        <f t="array" aca="1" ref="AI39" ca="1">INDIRECT(ADDRESS($W39,COLUMN()-$Y39+$X39))/$V39</f>
        <v>1587</v>
      </c>
      <c r="AJ39" s="18" cm="1">
        <f t="array" aca="1" ref="AJ39" ca="1">INDIRECT(ADDRESS($W39,COLUMN()-$Y39+$X39))/$V39</f>
        <v>858</v>
      </c>
      <c r="AK39" s="18" cm="1">
        <f t="array" aca="1" ref="AK39" ca="1">INDIRECT(ADDRESS($W39,COLUMN()-$Y39+$X39))/$V39</f>
        <v>33276</v>
      </c>
      <c r="AL39" s="18" cm="1">
        <f t="array" aca="1" ref="AL39" ca="1">INDIRECT(ADDRESS($W39,COLUMN()-$Y39+$X39))/$V39</f>
        <v>2210</v>
      </c>
      <c r="AM39" s="18" cm="1">
        <f t="array" aca="1" ref="AM39" ca="1">INDIRECT(ADDRESS($W39,COLUMN()-$Y39+$X39))/$V39</f>
        <v>20564</v>
      </c>
      <c r="AN39" s="18" cm="1">
        <f t="array" aca="1" ref="AN39" ca="1">INDIRECT(ADDRESS($W39,COLUMN()-$Y39+$X39))/$V39</f>
        <v>3749</v>
      </c>
      <c r="AO39" s="18" cm="1">
        <f t="array" aca="1" ref="AO39" ca="1">INDIRECT(ADDRESS($W39,COLUMN()-$Y39+$X39))/$V39</f>
        <v>2334</v>
      </c>
      <c r="AP39" s="18" cm="1">
        <f t="array" aca="1" ref="AP39" ca="1">INDIRECT(ADDRESS($W39,COLUMN()-$Y39+$X39))/$V39</f>
        <v>38114</v>
      </c>
      <c r="AQ39" s="18" cm="1">
        <f t="array" aca="1" ref="AQ39" ca="1">INDIRECT(ADDRESS($W39,COLUMN()-$Y39+$X39))/$V39</f>
        <v>1319</v>
      </c>
      <c r="AR39" s="9">
        <f t="shared" si="10"/>
        <v>39</v>
      </c>
      <c r="AS39" s="9">
        <f t="shared" si="11"/>
        <v>41</v>
      </c>
      <c r="AT39" s="9">
        <f t="shared" si="12"/>
        <v>26</v>
      </c>
      <c r="AU39" s="3">
        <f t="shared" si="13"/>
        <v>43</v>
      </c>
      <c r="AV39" s="20">
        <f t="shared" ca="1" si="17"/>
        <v>5</v>
      </c>
      <c r="AW39" s="20">
        <f t="shared" ca="1" si="18"/>
        <v>3</v>
      </c>
      <c r="AX39" s="20">
        <f t="shared" ca="1" si="19"/>
        <v>1</v>
      </c>
      <c r="AY39" s="20">
        <f t="shared" ca="1" si="20"/>
        <v>4</v>
      </c>
      <c r="AZ39" s="20">
        <f t="shared" ca="1" si="21"/>
        <v>8</v>
      </c>
      <c r="BA39" s="20">
        <f t="shared" ca="1" si="22"/>
        <v>30</v>
      </c>
      <c r="BB39" s="20">
        <f t="shared" ca="1" si="23"/>
        <v>27</v>
      </c>
      <c r="BC39" s="20">
        <f t="shared" ca="1" si="24"/>
        <v>2</v>
      </c>
      <c r="BD39" s="20">
        <f t="shared" ca="1" si="25"/>
        <v>43</v>
      </c>
      <c r="BE39" s="20">
        <f t="shared" ca="1" si="26"/>
        <v>34</v>
      </c>
      <c r="BF39" s="20">
        <f t="shared" ca="1" si="27"/>
        <v>39</v>
      </c>
      <c r="BG39" s="20">
        <f t="shared" ca="1" si="28"/>
        <v>7</v>
      </c>
      <c r="BH39" s="20">
        <f t="shared" ca="1" si="29"/>
        <v>32</v>
      </c>
      <c r="BI39" s="20">
        <f t="shared" ca="1" si="30"/>
        <v>10</v>
      </c>
      <c r="BJ39" s="20">
        <f t="shared" ca="1" si="31"/>
        <v>29</v>
      </c>
      <c r="BK39" s="20">
        <f t="shared" ca="1" si="32"/>
        <v>31</v>
      </c>
      <c r="BL39" s="20">
        <f t="shared" ca="1" si="14"/>
        <v>6</v>
      </c>
      <c r="BM39" s="20">
        <f t="shared" ca="1" si="15"/>
        <v>35</v>
      </c>
      <c r="BN39" s="9">
        <f t="shared" si="16"/>
        <v>39</v>
      </c>
      <c r="BO39" s="9">
        <v>3</v>
      </c>
      <c r="BP39" s="22" cm="1">
        <f t="array" aca="1" ref="BP39" ca="1">IF(AV39&gt;INDIRECT(ADDRESS($BN39,$BO39)),0,1)</f>
        <v>1</v>
      </c>
      <c r="BQ39" s="22" cm="1">
        <f t="array" aca="1" ref="BQ39" ca="1">IF(AW39&gt;INDIRECT(ADDRESS($BN39,$BO39)),0,1)</f>
        <v>1</v>
      </c>
      <c r="BR39" s="22" cm="1">
        <f t="array" aca="1" ref="BR39" ca="1">IF(AX39&gt;INDIRECT(ADDRESS($BN39,$BO39)),0,1)</f>
        <v>1</v>
      </c>
      <c r="BS39" s="22" cm="1">
        <f t="array" aca="1" ref="BS39" ca="1">IF(AY39&gt;INDIRECT(ADDRESS($BN39,$BO39)),0,1)</f>
        <v>1</v>
      </c>
      <c r="BT39" s="22" cm="1">
        <f t="array" aca="1" ref="BT39" ca="1">IF(AZ39&gt;INDIRECT(ADDRESS($BN39,$BO39)),0,1)</f>
        <v>1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1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1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0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1</v>
      </c>
      <c r="CG39" s="22" cm="1">
        <f t="array" aca="1" ref="CG39" ca="1">IF(BM39&gt;INDIRECT(ADDRESS($BN39,$BO39)),0,1)</f>
        <v>0</v>
      </c>
      <c r="CH39" s="9">
        <f>AR39</f>
        <v>39</v>
      </c>
      <c r="CI39" s="9">
        <f>AS39</f>
        <v>41</v>
      </c>
      <c r="CJ39" s="3">
        <f>COLUMN(BP39)</f>
        <v>68</v>
      </c>
      <c r="CK39" s="3">
        <f>COLUMN(CG39)</f>
        <v>85</v>
      </c>
      <c r="CL39" s="3">
        <f ca="1">SUM(OFFSET($A$1,CH39-1,CJ39-1,CI39-CH39+1,CK39-CJ39+1))</f>
        <v>8</v>
      </c>
      <c r="CM39" s="3" t="b">
        <f ca="1">CL39=C39</f>
        <v>1</v>
      </c>
      <c r="CN39" s="3">
        <f>COLUMN(V39)</f>
        <v>22</v>
      </c>
      <c r="CO39" s="3">
        <f ca="1">LARGE(OFFSET($A$1,$CH39-1,$CN39-1,$CI39-$CH39+1,1),1)</f>
        <v>5</v>
      </c>
      <c r="CP39" s="4">
        <f ca="1">LARGE(OFFSET($A$1,$AR39-1,$AT39-1,$AS39-$AR39+1,$AU39-$AT39+1),1)/(CO39+2)</f>
        <v>11500.142857142857</v>
      </c>
      <c r="CQ39" s="4">
        <f ca="1">LARGE(OFFSET($A$1,$AR39-1,$AT39-1,$AS39-$AR39+1,$AU39-$AT39+1),C39)</f>
        <v>32708</v>
      </c>
      <c r="CR39" s="3" t="b">
        <f ca="1">CQ39&gt;CP39</f>
        <v>1</v>
      </c>
    </row>
    <row r="40" spans="1:96" x14ac:dyDescent="0.55000000000000004">
      <c r="A40" s="3"/>
      <c r="B40" s="3"/>
      <c r="C40" s="3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5">
        <v>3</v>
      </c>
      <c r="W40" s="5">
        <f>W39</f>
        <v>39</v>
      </c>
      <c r="X40" s="5">
        <v>4</v>
      </c>
      <c r="Y40" s="5">
        <f t="shared" si="0"/>
        <v>26</v>
      </c>
      <c r="Z40" s="18" cm="1">
        <f t="array" aca="1" ref="Z40" ca="1">INDIRECT(ADDRESS($W40,COLUMN()-$Y40+$X40))/$V40</f>
        <v>15480</v>
      </c>
      <c r="AA40" s="18" cm="1">
        <f t="array" aca="1" ref="AA40" ca="1">INDIRECT(ADDRESS($W40,COLUMN()-$Y40+$X40))/$V40</f>
        <v>18589.666666666668</v>
      </c>
      <c r="AB40" s="18" cm="1">
        <f t="array" aca="1" ref="AB40" ca="1">INDIRECT(ADDRESS($W40,COLUMN()-$Y40+$X40))/$V40</f>
        <v>26833.666666666668</v>
      </c>
      <c r="AC40" s="18" cm="1">
        <f t="array" aca="1" ref="AC40" ca="1">INDIRECT(ADDRESS($W40,COLUMN()-$Y40+$X40))/$V40</f>
        <v>17500</v>
      </c>
      <c r="AD40" s="18" cm="1">
        <f t="array" aca="1" ref="AD40" ca="1">INDIRECT(ADDRESS($W40,COLUMN()-$Y40+$X40))/$V40</f>
        <v>10902.666666666666</v>
      </c>
      <c r="AE40" s="18" cm="1">
        <f t="array" aca="1" ref="AE40" ca="1">INDIRECT(ADDRESS($W40,COLUMN()-$Y40+$X40))/$V40</f>
        <v>945</v>
      </c>
      <c r="AF40" s="18" cm="1">
        <f t="array" aca="1" ref="AF40" ca="1">INDIRECT(ADDRESS($W40,COLUMN()-$Y40+$X40))/$V40</f>
        <v>1637.6666666666667</v>
      </c>
      <c r="AG40" s="18" cm="1">
        <f t="array" aca="1" ref="AG40" ca="1">INDIRECT(ADDRESS($W40,COLUMN()-$Y40+$X40))/$V40</f>
        <v>19415.666666666668</v>
      </c>
      <c r="AH40" s="18" cm="1">
        <f t="array" aca="1" ref="AH40" ca="1">INDIRECT(ADDRESS($W40,COLUMN()-$Y40+$X40))/$V40</f>
        <v>204.33333333333334</v>
      </c>
      <c r="AI40" s="18" cm="1">
        <f t="array" aca="1" ref="AI40" ca="1">INDIRECT(ADDRESS($W40,COLUMN()-$Y40+$X40))/$V40</f>
        <v>529</v>
      </c>
      <c r="AJ40" s="18" cm="1">
        <f t="array" aca="1" ref="AJ40" ca="1">INDIRECT(ADDRESS($W40,COLUMN()-$Y40+$X40))/$V40</f>
        <v>286</v>
      </c>
      <c r="AK40" s="18" cm="1">
        <f t="array" aca="1" ref="AK40" ca="1">INDIRECT(ADDRESS($W40,COLUMN()-$Y40+$X40))/$V40</f>
        <v>11092</v>
      </c>
      <c r="AL40" s="18" cm="1">
        <f t="array" aca="1" ref="AL40" ca="1">INDIRECT(ADDRESS($W40,COLUMN()-$Y40+$X40))/$V40</f>
        <v>736.66666666666663</v>
      </c>
      <c r="AM40" s="18" cm="1">
        <f t="array" aca="1" ref="AM40" ca="1">INDIRECT(ADDRESS($W40,COLUMN()-$Y40+$X40))/$V40</f>
        <v>6854.666666666667</v>
      </c>
      <c r="AN40" s="18" cm="1">
        <f t="array" aca="1" ref="AN40" ca="1">INDIRECT(ADDRESS($W40,COLUMN()-$Y40+$X40))/$V40</f>
        <v>1249.6666666666667</v>
      </c>
      <c r="AO40" s="18" cm="1">
        <f t="array" aca="1" ref="AO40" ca="1">INDIRECT(ADDRESS($W40,COLUMN()-$Y40+$X40))/$V40</f>
        <v>778</v>
      </c>
      <c r="AP40" s="18" cm="1">
        <f t="array" aca="1" ref="AP40" ca="1">INDIRECT(ADDRESS($W40,COLUMN()-$Y40+$X40))/$V40</f>
        <v>12704.666666666666</v>
      </c>
      <c r="AQ40" s="18" cm="1">
        <f t="array" aca="1" ref="AQ40" ca="1">INDIRECT(ADDRESS($W40,COLUMN()-$Y40+$X40))/$V40</f>
        <v>439.66666666666669</v>
      </c>
      <c r="AR40" s="9">
        <f t="shared" si="10"/>
        <v>39</v>
      </c>
      <c r="AS40" s="9">
        <f t="shared" si="11"/>
        <v>41</v>
      </c>
      <c r="AT40" s="9">
        <f t="shared" si="12"/>
        <v>26</v>
      </c>
      <c r="AU40" s="3">
        <f t="shared" si="13"/>
        <v>43</v>
      </c>
      <c r="AV40" s="20">
        <f t="shared" ca="1" si="17"/>
        <v>15</v>
      </c>
      <c r="AW40" s="20">
        <f t="shared" ca="1" si="18"/>
        <v>12</v>
      </c>
      <c r="AX40" s="20">
        <f t="shared" ca="1" si="19"/>
        <v>9</v>
      </c>
      <c r="AY40" s="20">
        <f t="shared" ca="1" si="20"/>
        <v>13</v>
      </c>
      <c r="AZ40" s="20">
        <f t="shared" ca="1" si="21"/>
        <v>20</v>
      </c>
      <c r="BA40" s="20">
        <f t="shared" ca="1" si="22"/>
        <v>38</v>
      </c>
      <c r="BB40" s="20">
        <f t="shared" ca="1" si="23"/>
        <v>33</v>
      </c>
      <c r="BC40" s="20">
        <f t="shared" ca="1" si="24"/>
        <v>11</v>
      </c>
      <c r="BD40" s="20">
        <f t="shared" ca="1" si="25"/>
        <v>52</v>
      </c>
      <c r="BE40" s="20">
        <f t="shared" ca="1" si="26"/>
        <v>45</v>
      </c>
      <c r="BF40" s="20">
        <f t="shared" ca="1" si="27"/>
        <v>50</v>
      </c>
      <c r="BG40" s="20">
        <f t="shared" ca="1" si="28"/>
        <v>19</v>
      </c>
      <c r="BH40" s="20">
        <f t="shared" ca="1" si="29"/>
        <v>42</v>
      </c>
      <c r="BI40" s="20">
        <f t="shared" ca="1" si="30"/>
        <v>24</v>
      </c>
      <c r="BJ40" s="20">
        <f t="shared" ca="1" si="31"/>
        <v>36</v>
      </c>
      <c r="BK40" s="20">
        <f t="shared" ca="1" si="32"/>
        <v>40</v>
      </c>
      <c r="BL40" s="20">
        <f t="shared" ca="1" si="14"/>
        <v>16</v>
      </c>
      <c r="BM40" s="20">
        <f t="shared" ca="1" si="15"/>
        <v>48</v>
      </c>
      <c r="BN40" s="9">
        <f t="shared" si="16"/>
        <v>39</v>
      </c>
      <c r="BO40" s="9">
        <v>3</v>
      </c>
      <c r="BP40" s="22" cm="1">
        <f t="array" aca="1" ref="BP40" ca="1">IF(AV40&gt;INDIRECT(ADDRESS($BN40,$BO40)),0,1)</f>
        <v>0</v>
      </c>
      <c r="BQ40" s="22" cm="1">
        <f t="array" aca="1" ref="BQ40" ca="1">IF(AW40&gt;INDIRECT(ADDRESS($BN40,$BO40)),0,1)</f>
        <v>0</v>
      </c>
      <c r="BR40" s="22" cm="1">
        <f t="array" aca="1" ref="BR40" ca="1">IF(AX40&gt;INDIRECT(ADDRESS($BN40,$BO40)),0,1)</f>
        <v>0</v>
      </c>
      <c r="BS40" s="22" cm="1">
        <f t="array" aca="1" ref="BS40" ca="1">IF(AY40&gt;INDIRECT(ADDRESS($BN40,$BO40)),0,1)</f>
        <v>0</v>
      </c>
      <c r="BT40" s="22" cm="1">
        <f t="array" aca="1" ref="BT40" ca="1">IF(AZ40&gt;INDIRECT(ADDRESS($BN40,$BO40)),0,1)</f>
        <v>0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5</v>
      </c>
      <c r="W41" s="5">
        <f>W40</f>
        <v>39</v>
      </c>
      <c r="X41" s="5">
        <v>4</v>
      </c>
      <c r="Y41" s="5">
        <f t="shared" si="0"/>
        <v>26</v>
      </c>
      <c r="Z41" s="18" cm="1">
        <f t="array" aca="1" ref="Z41" ca="1">INDIRECT(ADDRESS($W41,COLUMN()-$Y41+$X41))/$V41</f>
        <v>9288</v>
      </c>
      <c r="AA41" s="18" cm="1">
        <f t="array" aca="1" ref="AA41" ca="1">INDIRECT(ADDRESS($W41,COLUMN()-$Y41+$X41))/$V41</f>
        <v>11153.8</v>
      </c>
      <c r="AB41" s="18" cm="1">
        <f t="array" aca="1" ref="AB41" ca="1">INDIRECT(ADDRESS($W41,COLUMN()-$Y41+$X41))/$V41</f>
        <v>16100.2</v>
      </c>
      <c r="AC41" s="18" cm="1">
        <f t="array" aca="1" ref="AC41" ca="1">INDIRECT(ADDRESS($W41,COLUMN()-$Y41+$X41))/$V41</f>
        <v>10500</v>
      </c>
      <c r="AD41" s="18" cm="1">
        <f t="array" aca="1" ref="AD41" ca="1">INDIRECT(ADDRESS($W41,COLUMN()-$Y41+$X41))/$V41</f>
        <v>6541.6</v>
      </c>
      <c r="AE41" s="18" cm="1">
        <f t="array" aca="1" ref="AE41" ca="1">INDIRECT(ADDRESS($W41,COLUMN()-$Y41+$X41))/$V41</f>
        <v>567</v>
      </c>
      <c r="AF41" s="18" cm="1">
        <f t="array" aca="1" ref="AF41" ca="1">INDIRECT(ADDRESS($W41,COLUMN()-$Y41+$X41))/$V41</f>
        <v>982.6</v>
      </c>
      <c r="AG41" s="18" cm="1">
        <f t="array" aca="1" ref="AG41" ca="1">INDIRECT(ADDRESS($W41,COLUMN()-$Y41+$X41))/$V41</f>
        <v>11649.4</v>
      </c>
      <c r="AH41" s="18" cm="1">
        <f t="array" aca="1" ref="AH41" ca="1">INDIRECT(ADDRESS($W41,COLUMN()-$Y41+$X41))/$V41</f>
        <v>122.6</v>
      </c>
      <c r="AI41" s="18" cm="1">
        <f t="array" aca="1" ref="AI41" ca="1">INDIRECT(ADDRESS($W41,COLUMN()-$Y41+$X41))/$V41</f>
        <v>317.39999999999998</v>
      </c>
      <c r="AJ41" s="18" cm="1">
        <f t="array" aca="1" ref="AJ41" ca="1">INDIRECT(ADDRESS($W41,COLUMN()-$Y41+$X41))/$V41</f>
        <v>171.6</v>
      </c>
      <c r="AK41" s="18" cm="1">
        <f t="array" aca="1" ref="AK41" ca="1">INDIRECT(ADDRESS($W41,COLUMN()-$Y41+$X41))/$V41</f>
        <v>6655.2</v>
      </c>
      <c r="AL41" s="18" cm="1">
        <f t="array" aca="1" ref="AL41" ca="1">INDIRECT(ADDRESS($W41,COLUMN()-$Y41+$X41))/$V41</f>
        <v>442</v>
      </c>
      <c r="AM41" s="18" cm="1">
        <f t="array" aca="1" ref="AM41" ca="1">INDIRECT(ADDRESS($W41,COLUMN()-$Y41+$X41))/$V41</f>
        <v>4112.8</v>
      </c>
      <c r="AN41" s="18" cm="1">
        <f t="array" aca="1" ref="AN41" ca="1">INDIRECT(ADDRESS($W41,COLUMN()-$Y41+$X41))/$V41</f>
        <v>749.8</v>
      </c>
      <c r="AO41" s="18" cm="1">
        <f t="array" aca="1" ref="AO41" ca="1">INDIRECT(ADDRESS($W41,COLUMN()-$Y41+$X41))/$V41</f>
        <v>466.8</v>
      </c>
      <c r="AP41" s="18" cm="1">
        <f t="array" aca="1" ref="AP41" ca="1">INDIRECT(ADDRESS($W41,COLUMN()-$Y41+$X41))/$V41</f>
        <v>7622.8</v>
      </c>
      <c r="AQ41" s="18" cm="1">
        <f t="array" aca="1" ref="AQ41" ca="1">INDIRECT(ADDRESS($W41,COLUMN()-$Y41+$X41))/$V41</f>
        <v>263.8</v>
      </c>
      <c r="AR41" s="9">
        <f t="shared" si="10"/>
        <v>39</v>
      </c>
      <c r="AS41" s="9">
        <f t="shared" si="11"/>
        <v>41</v>
      </c>
      <c r="AT41" s="9">
        <f t="shared" si="12"/>
        <v>26</v>
      </c>
      <c r="AU41" s="3">
        <f t="shared" si="13"/>
        <v>43</v>
      </c>
      <c r="AV41" s="20">
        <f t="shared" ca="1" si="17"/>
        <v>22</v>
      </c>
      <c r="AW41" s="20">
        <f t="shared" ca="1" si="18"/>
        <v>18</v>
      </c>
      <c r="AX41" s="20">
        <f t="shared" ca="1" si="19"/>
        <v>14</v>
      </c>
      <c r="AY41" s="20">
        <f t="shared" ca="1" si="20"/>
        <v>21</v>
      </c>
      <c r="AZ41" s="20">
        <f t="shared" ca="1" si="21"/>
        <v>26</v>
      </c>
      <c r="BA41" s="20">
        <f t="shared" ca="1" si="22"/>
        <v>44</v>
      </c>
      <c r="BB41" s="20">
        <f t="shared" ca="1" si="23"/>
        <v>37</v>
      </c>
      <c r="BC41" s="20">
        <f t="shared" ca="1" si="24"/>
        <v>17</v>
      </c>
      <c r="BD41" s="20">
        <f t="shared" ca="1" si="25"/>
        <v>54</v>
      </c>
      <c r="BE41" s="20">
        <f t="shared" ca="1" si="26"/>
        <v>49</v>
      </c>
      <c r="BF41" s="20">
        <f t="shared" ca="1" si="27"/>
        <v>53</v>
      </c>
      <c r="BG41" s="20">
        <f t="shared" ca="1" si="28"/>
        <v>25</v>
      </c>
      <c r="BH41" s="20">
        <f t="shared" ca="1" si="29"/>
        <v>47</v>
      </c>
      <c r="BI41" s="20">
        <f t="shared" ca="1" si="30"/>
        <v>28</v>
      </c>
      <c r="BJ41" s="20">
        <f t="shared" ca="1" si="31"/>
        <v>41</v>
      </c>
      <c r="BK41" s="20">
        <f t="shared" ca="1" si="32"/>
        <v>46</v>
      </c>
      <c r="BL41" s="20">
        <f t="shared" ca="1" si="14"/>
        <v>23</v>
      </c>
      <c r="BM41" s="20">
        <f t="shared" ca="1" si="15"/>
        <v>51</v>
      </c>
      <c r="BN41" s="9">
        <f t="shared" si="16"/>
        <v>39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0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 t="s">
        <v>183</v>
      </c>
      <c r="C42" s="3">
        <v>6</v>
      </c>
      <c r="D42" s="15">
        <f>VALUE(SUBSTITUTE('DPRD Jabar KPU Raw'!B14,".",","))</f>
        <v>130348</v>
      </c>
      <c r="E42" s="15">
        <f>VALUE(SUBSTITUTE('DPRD Jabar KPU Raw'!C14,".",","))</f>
        <v>156073</v>
      </c>
      <c r="F42" s="15">
        <f>VALUE(SUBSTITUTE('DPRD Jabar KPU Raw'!D14,".",","))</f>
        <v>55121</v>
      </c>
      <c r="G42" s="15">
        <f>VALUE(SUBSTITUTE('DPRD Jabar KPU Raw'!E14,".",","))</f>
        <v>99587</v>
      </c>
      <c r="H42" s="15">
        <f>VALUE(SUBSTITUTE('DPRD Jabar KPU Raw'!F14,".",","))</f>
        <v>38135</v>
      </c>
      <c r="I42" s="15">
        <f>VALUE(SUBSTITUTE('DPRD Jabar KPU Raw'!G14,".",","))</f>
        <v>6872</v>
      </c>
      <c r="J42" s="15">
        <f>VALUE(SUBSTITUTE('DPRD Jabar KPU Raw'!H14,".",","))</f>
        <v>5257</v>
      </c>
      <c r="K42" s="15">
        <f>VALUE(SUBSTITUTE('DPRD Jabar KPU Raw'!I14,".",","))</f>
        <v>83510</v>
      </c>
      <c r="L42" s="15">
        <f>VALUE(SUBSTITUTE('DPRD Jabar KPU Raw'!J14,".",","))</f>
        <v>1076</v>
      </c>
      <c r="M42" s="15">
        <f>VALUE(SUBSTITUTE('DPRD Jabar KPU Raw'!K14,".",","))</f>
        <v>4892</v>
      </c>
      <c r="N42" s="15">
        <f>VALUE(SUBSTITUTE('DPRD Jabar KPU Raw'!L14,".",","))</f>
        <v>1725</v>
      </c>
      <c r="O42" s="15">
        <f>VALUE(SUBSTITUTE('DPRD Jabar KPU Raw'!M14,".",","))</f>
        <v>49628</v>
      </c>
      <c r="P42" s="15">
        <f>VALUE(SUBSTITUTE('DPRD Jabar KPU Raw'!N14,".",","))</f>
        <v>4455</v>
      </c>
      <c r="Q42" s="15">
        <f>VALUE(SUBSTITUTE('DPRD Jabar KPU Raw'!O14,".",","))</f>
        <v>46031</v>
      </c>
      <c r="R42" s="15">
        <f>VALUE(SUBSTITUTE('DPRD Jabar KPU Raw'!P14,".",","))</f>
        <v>5796</v>
      </c>
      <c r="S42" s="15">
        <f>VALUE(SUBSTITUTE('DPRD Jabar KPU Raw'!Q14,".",","))</f>
        <v>5442</v>
      </c>
      <c r="T42" s="15">
        <f>VALUE(SUBSTITUTE('DPRD Jabar KPU Raw'!R14,".",","))</f>
        <v>67719</v>
      </c>
      <c r="U42" s="15">
        <f>VALUE(SUBSTITUTE('DPRD Jabar KPU Raw'!S14,".",","))</f>
        <v>4463</v>
      </c>
      <c r="V42" s="5">
        <v>1</v>
      </c>
      <c r="W42" s="5">
        <f>W41+3</f>
        <v>42</v>
      </c>
      <c r="X42" s="5">
        <v>4</v>
      </c>
      <c r="Y42" s="5">
        <f t="shared" si="0"/>
        <v>26</v>
      </c>
      <c r="Z42" s="18" cm="1">
        <f t="array" aca="1" ref="Z42" ca="1">INDIRECT(ADDRESS($W42,COLUMN()-$Y42+$X42))/$V42</f>
        <v>130348</v>
      </c>
      <c r="AA42" s="18" cm="1">
        <f t="array" aca="1" ref="AA42" ca="1">INDIRECT(ADDRESS($W42,COLUMN()-$Y42+$X42))/$V42</f>
        <v>156073</v>
      </c>
      <c r="AB42" s="18" cm="1">
        <f t="array" aca="1" ref="AB42" ca="1">INDIRECT(ADDRESS($W42,COLUMN()-$Y42+$X42))/$V42</f>
        <v>55121</v>
      </c>
      <c r="AC42" s="18" cm="1">
        <f t="array" aca="1" ref="AC42" ca="1">INDIRECT(ADDRESS($W42,COLUMN()-$Y42+$X42))/$V42</f>
        <v>99587</v>
      </c>
      <c r="AD42" s="18" cm="1">
        <f t="array" aca="1" ref="AD42" ca="1">INDIRECT(ADDRESS($W42,COLUMN()-$Y42+$X42))/$V42</f>
        <v>38135</v>
      </c>
      <c r="AE42" s="18" cm="1">
        <f t="array" aca="1" ref="AE42" ca="1">INDIRECT(ADDRESS($W42,COLUMN()-$Y42+$X42))/$V42</f>
        <v>6872</v>
      </c>
      <c r="AF42" s="18" cm="1">
        <f t="array" aca="1" ref="AF42" ca="1">INDIRECT(ADDRESS($W42,COLUMN()-$Y42+$X42))/$V42</f>
        <v>5257</v>
      </c>
      <c r="AG42" s="18" cm="1">
        <f t="array" aca="1" ref="AG42" ca="1">INDIRECT(ADDRESS($W42,COLUMN()-$Y42+$X42))/$V42</f>
        <v>83510</v>
      </c>
      <c r="AH42" s="18" cm="1">
        <f t="array" aca="1" ref="AH42" ca="1">INDIRECT(ADDRESS($W42,COLUMN()-$Y42+$X42))/$V42</f>
        <v>1076</v>
      </c>
      <c r="AI42" s="18" cm="1">
        <f t="array" aca="1" ref="AI42" ca="1">INDIRECT(ADDRESS($W42,COLUMN()-$Y42+$X42))/$V42</f>
        <v>4892</v>
      </c>
      <c r="AJ42" s="18" cm="1">
        <f t="array" aca="1" ref="AJ42" ca="1">INDIRECT(ADDRESS($W42,COLUMN()-$Y42+$X42))/$V42</f>
        <v>1725</v>
      </c>
      <c r="AK42" s="18" cm="1">
        <f t="array" aca="1" ref="AK42" ca="1">INDIRECT(ADDRESS($W42,COLUMN()-$Y42+$X42))/$V42</f>
        <v>49628</v>
      </c>
      <c r="AL42" s="18" cm="1">
        <f t="array" aca="1" ref="AL42" ca="1">INDIRECT(ADDRESS($W42,COLUMN()-$Y42+$X42))/$V42</f>
        <v>4455</v>
      </c>
      <c r="AM42" s="18" cm="1">
        <f t="array" aca="1" ref="AM42" ca="1">INDIRECT(ADDRESS($W42,COLUMN()-$Y42+$X42))/$V42</f>
        <v>46031</v>
      </c>
      <c r="AN42" s="18" cm="1">
        <f t="array" aca="1" ref="AN42" ca="1">INDIRECT(ADDRESS($W42,COLUMN()-$Y42+$X42))/$V42</f>
        <v>5796</v>
      </c>
      <c r="AO42" s="18" cm="1">
        <f t="array" aca="1" ref="AO42" ca="1">INDIRECT(ADDRESS($W42,COLUMN()-$Y42+$X42))/$V42</f>
        <v>5442</v>
      </c>
      <c r="AP42" s="18" cm="1">
        <f t="array" aca="1" ref="AP42" ca="1">INDIRECT(ADDRESS($W42,COLUMN()-$Y42+$X42))/$V42</f>
        <v>67719</v>
      </c>
      <c r="AQ42" s="18" cm="1">
        <f t="array" aca="1" ref="AQ42" ca="1">INDIRECT(ADDRESS($W42,COLUMN()-$Y42+$X42))/$V42</f>
        <v>4463</v>
      </c>
      <c r="AR42" s="9">
        <f t="shared" si="10"/>
        <v>42</v>
      </c>
      <c r="AS42" s="9">
        <f t="shared" si="11"/>
        <v>44</v>
      </c>
      <c r="AT42" s="9">
        <f t="shared" si="12"/>
        <v>26</v>
      </c>
      <c r="AU42" s="3">
        <f t="shared" si="13"/>
        <v>43</v>
      </c>
      <c r="AV42" s="20">
        <f t="shared" ca="1" si="17"/>
        <v>2</v>
      </c>
      <c r="AW42" s="20">
        <f t="shared" ca="1" si="18"/>
        <v>1</v>
      </c>
      <c r="AX42" s="20">
        <f t="shared" ca="1" si="19"/>
        <v>6</v>
      </c>
      <c r="AY42" s="20">
        <f t="shared" ca="1" si="20"/>
        <v>3</v>
      </c>
      <c r="AZ42" s="20">
        <f t="shared" ca="1" si="21"/>
        <v>11</v>
      </c>
      <c r="BA42" s="20">
        <f t="shared" ca="1" si="22"/>
        <v>28</v>
      </c>
      <c r="BB42" s="20">
        <f t="shared" ca="1" si="23"/>
        <v>31</v>
      </c>
      <c r="BC42" s="20">
        <f t="shared" ca="1" si="24"/>
        <v>4</v>
      </c>
      <c r="BD42" s="20">
        <f t="shared" ca="1" si="25"/>
        <v>46</v>
      </c>
      <c r="BE42" s="20">
        <f t="shared" ca="1" si="26"/>
        <v>32</v>
      </c>
      <c r="BF42" s="20">
        <f t="shared" ca="1" si="27"/>
        <v>39</v>
      </c>
      <c r="BG42" s="20">
        <f t="shared" ca="1" si="28"/>
        <v>8</v>
      </c>
      <c r="BH42" s="20">
        <f t="shared" ca="1" si="29"/>
        <v>34</v>
      </c>
      <c r="BI42" s="20">
        <f t="shared" ca="1" si="30"/>
        <v>9</v>
      </c>
      <c r="BJ42" s="20">
        <f t="shared" ca="1" si="31"/>
        <v>29</v>
      </c>
      <c r="BK42" s="20">
        <f t="shared" ca="1" si="32"/>
        <v>30</v>
      </c>
      <c r="BL42" s="20">
        <f t="shared" ca="1" si="14"/>
        <v>5</v>
      </c>
      <c r="BM42" s="20">
        <f t="shared" ca="1" si="15"/>
        <v>33</v>
      </c>
      <c r="BN42" s="9">
        <f t="shared" si="16"/>
        <v>42</v>
      </c>
      <c r="BO42" s="9">
        <v>3</v>
      </c>
      <c r="BP42" s="22" cm="1">
        <f t="array" aca="1" ref="BP42" ca="1">IF(AV42&gt;INDIRECT(ADDRESS($BN42,$BO42)),0,1)</f>
        <v>1</v>
      </c>
      <c r="BQ42" s="22" cm="1">
        <f t="array" aca="1" ref="BQ42" ca="1">IF(AW42&gt;INDIRECT(ADDRESS($BN42,$BO42)),0,1)</f>
        <v>1</v>
      </c>
      <c r="BR42" s="22" cm="1">
        <f t="array" aca="1" ref="BR42" ca="1">IF(AX42&gt;INDIRECT(ADDRESS($BN42,$BO42)),0,1)</f>
        <v>1</v>
      </c>
      <c r="BS42" s="22" cm="1">
        <f t="array" aca="1" ref="BS42" ca="1">IF(AY42&gt;INDIRECT(ADDRESS($BN42,$BO42)),0,1)</f>
        <v>1</v>
      </c>
      <c r="BT42" s="22" cm="1">
        <f t="array" aca="1" ref="BT42" ca="1">IF(AZ42&gt;INDIRECT(ADDRESS($BN42,$BO42)),0,1)</f>
        <v>0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1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0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0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1</v>
      </c>
      <c r="CG42" s="22" cm="1">
        <f t="array" aca="1" ref="CG42" ca="1">IF(BM42&gt;INDIRECT(ADDRESS($BN42,$BO42)),0,1)</f>
        <v>0</v>
      </c>
      <c r="CH42" s="9">
        <f>AR42</f>
        <v>42</v>
      </c>
      <c r="CI42" s="9">
        <f>AS42</f>
        <v>44</v>
      </c>
      <c r="CJ42" s="3">
        <f>COLUMN(BP42)</f>
        <v>68</v>
      </c>
      <c r="CK42" s="3">
        <f>COLUMN(CG42)</f>
        <v>85</v>
      </c>
      <c r="CL42" s="3">
        <f ca="1">SUM(OFFSET($A$1,CH42-1,CJ42-1,CI42-CH42+1,CK42-CJ42+1))</f>
        <v>6</v>
      </c>
      <c r="CM42" s="3" t="b">
        <f ca="1">CL42=C42</f>
        <v>1</v>
      </c>
      <c r="CN42" s="3">
        <f>COLUMN(V42)</f>
        <v>22</v>
      </c>
      <c r="CO42" s="3">
        <f ca="1">LARGE(OFFSET($A$1,$CH42-1,$CN42-1,$CI42-$CH42+1,1),1)</f>
        <v>5</v>
      </c>
      <c r="CP42" s="4">
        <f ca="1">LARGE(OFFSET($A$1,$AR42-1,$AT42-1,$AS42-$AR42+1,$AU42-$AT42+1),1)/(CO42+2)</f>
        <v>22296.142857142859</v>
      </c>
      <c r="CQ42" s="4">
        <f ca="1">LARGE(OFFSET($A$1,$AR42-1,$AT42-1,$AS42-$AR42+1,$AU42-$AT42+1),C42)</f>
        <v>55121</v>
      </c>
      <c r="CR42" s="3" t="b">
        <f ca="1">CQ42&gt;CP42</f>
        <v>1</v>
      </c>
    </row>
    <row r="43" spans="1:96" x14ac:dyDescent="0.55000000000000004">
      <c r="A43" s="3"/>
      <c r="B43" s="3"/>
      <c r="C43" s="3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5">
        <v>3</v>
      </c>
      <c r="W43" s="5">
        <f>W42</f>
        <v>42</v>
      </c>
      <c r="X43" s="5">
        <v>4</v>
      </c>
      <c r="Y43" s="5">
        <f t="shared" si="0"/>
        <v>26</v>
      </c>
      <c r="Z43" s="18" cm="1">
        <f t="array" aca="1" ref="Z43" ca="1">INDIRECT(ADDRESS($W43,COLUMN()-$Y43+$X43))/$V43</f>
        <v>43449.333333333336</v>
      </c>
      <c r="AA43" s="18" cm="1">
        <f t="array" aca="1" ref="AA43" ca="1">INDIRECT(ADDRESS($W43,COLUMN()-$Y43+$X43))/$V43</f>
        <v>52024.333333333336</v>
      </c>
      <c r="AB43" s="18" cm="1">
        <f t="array" aca="1" ref="AB43" ca="1">INDIRECT(ADDRESS($W43,COLUMN()-$Y43+$X43))/$V43</f>
        <v>18373.666666666668</v>
      </c>
      <c r="AC43" s="18" cm="1">
        <f t="array" aca="1" ref="AC43" ca="1">INDIRECT(ADDRESS($W43,COLUMN()-$Y43+$X43))/$V43</f>
        <v>33195.666666666664</v>
      </c>
      <c r="AD43" s="18" cm="1">
        <f t="array" aca="1" ref="AD43" ca="1">INDIRECT(ADDRESS($W43,COLUMN()-$Y43+$X43))/$V43</f>
        <v>12711.666666666666</v>
      </c>
      <c r="AE43" s="18" cm="1">
        <f t="array" aca="1" ref="AE43" ca="1">INDIRECT(ADDRESS($W43,COLUMN()-$Y43+$X43))/$V43</f>
        <v>2290.6666666666665</v>
      </c>
      <c r="AF43" s="18" cm="1">
        <f t="array" aca="1" ref="AF43" ca="1">INDIRECT(ADDRESS($W43,COLUMN()-$Y43+$X43))/$V43</f>
        <v>1752.3333333333333</v>
      </c>
      <c r="AG43" s="18" cm="1">
        <f t="array" aca="1" ref="AG43" ca="1">INDIRECT(ADDRESS($W43,COLUMN()-$Y43+$X43))/$V43</f>
        <v>27836.666666666668</v>
      </c>
      <c r="AH43" s="18" cm="1">
        <f t="array" aca="1" ref="AH43" ca="1">INDIRECT(ADDRESS($W43,COLUMN()-$Y43+$X43))/$V43</f>
        <v>358.66666666666669</v>
      </c>
      <c r="AI43" s="18" cm="1">
        <f t="array" aca="1" ref="AI43" ca="1">INDIRECT(ADDRESS($W43,COLUMN()-$Y43+$X43))/$V43</f>
        <v>1630.6666666666667</v>
      </c>
      <c r="AJ43" s="18" cm="1">
        <f t="array" aca="1" ref="AJ43" ca="1">INDIRECT(ADDRESS($W43,COLUMN()-$Y43+$X43))/$V43</f>
        <v>575</v>
      </c>
      <c r="AK43" s="18" cm="1">
        <f t="array" aca="1" ref="AK43" ca="1">INDIRECT(ADDRESS($W43,COLUMN()-$Y43+$X43))/$V43</f>
        <v>16542.666666666668</v>
      </c>
      <c r="AL43" s="18" cm="1">
        <f t="array" aca="1" ref="AL43" ca="1">INDIRECT(ADDRESS($W43,COLUMN()-$Y43+$X43))/$V43</f>
        <v>1485</v>
      </c>
      <c r="AM43" s="18" cm="1">
        <f t="array" aca="1" ref="AM43" ca="1">INDIRECT(ADDRESS($W43,COLUMN()-$Y43+$X43))/$V43</f>
        <v>15343.666666666666</v>
      </c>
      <c r="AN43" s="18" cm="1">
        <f t="array" aca="1" ref="AN43" ca="1">INDIRECT(ADDRESS($W43,COLUMN()-$Y43+$X43))/$V43</f>
        <v>1932</v>
      </c>
      <c r="AO43" s="18" cm="1">
        <f t="array" aca="1" ref="AO43" ca="1">INDIRECT(ADDRESS($W43,COLUMN()-$Y43+$X43))/$V43</f>
        <v>1814</v>
      </c>
      <c r="AP43" s="18" cm="1">
        <f t="array" aca="1" ref="AP43" ca="1">INDIRECT(ADDRESS($W43,COLUMN()-$Y43+$X43))/$V43</f>
        <v>22573</v>
      </c>
      <c r="AQ43" s="18" cm="1">
        <f t="array" aca="1" ref="AQ43" ca="1">INDIRECT(ADDRESS($W43,COLUMN()-$Y43+$X43))/$V43</f>
        <v>1487.6666666666667</v>
      </c>
      <c r="AR43" s="9">
        <f t="shared" si="10"/>
        <v>42</v>
      </c>
      <c r="AS43" s="9">
        <f t="shared" si="11"/>
        <v>44</v>
      </c>
      <c r="AT43" s="9">
        <f t="shared" si="12"/>
        <v>26</v>
      </c>
      <c r="AU43" s="3">
        <f t="shared" si="13"/>
        <v>43</v>
      </c>
      <c r="AV43" s="20">
        <f t="shared" ca="1" si="17"/>
        <v>10</v>
      </c>
      <c r="AW43" s="20">
        <f t="shared" ca="1" si="18"/>
        <v>7</v>
      </c>
      <c r="AX43" s="20">
        <f t="shared" ca="1" si="19"/>
        <v>18</v>
      </c>
      <c r="AY43" s="20">
        <f t="shared" ca="1" si="20"/>
        <v>12</v>
      </c>
      <c r="AZ43" s="20">
        <f t="shared" ca="1" si="21"/>
        <v>23</v>
      </c>
      <c r="BA43" s="20">
        <f t="shared" ca="1" si="22"/>
        <v>35</v>
      </c>
      <c r="BB43" s="20">
        <f t="shared" ca="1" si="23"/>
        <v>38</v>
      </c>
      <c r="BC43" s="20">
        <f t="shared" ca="1" si="24"/>
        <v>14</v>
      </c>
      <c r="BD43" s="20">
        <f t="shared" ca="1" si="25"/>
        <v>52</v>
      </c>
      <c r="BE43" s="20">
        <f t="shared" ca="1" si="26"/>
        <v>40</v>
      </c>
      <c r="BF43" s="20">
        <f t="shared" ca="1" si="27"/>
        <v>51</v>
      </c>
      <c r="BG43" s="20">
        <f t="shared" ca="1" si="28"/>
        <v>20</v>
      </c>
      <c r="BH43" s="20">
        <f t="shared" ca="1" si="29"/>
        <v>42</v>
      </c>
      <c r="BI43" s="20">
        <f t="shared" ca="1" si="30"/>
        <v>21</v>
      </c>
      <c r="BJ43" s="20">
        <f t="shared" ca="1" si="31"/>
        <v>36</v>
      </c>
      <c r="BK43" s="20">
        <f t="shared" ca="1" si="32"/>
        <v>37</v>
      </c>
      <c r="BL43" s="20">
        <f t="shared" ca="1" si="14"/>
        <v>16</v>
      </c>
      <c r="BM43" s="20">
        <f t="shared" ca="1" si="15"/>
        <v>41</v>
      </c>
      <c r="BN43" s="9">
        <f t="shared" si="16"/>
        <v>42</v>
      </c>
      <c r="BO43" s="9">
        <v>3</v>
      </c>
      <c r="BP43" s="22" cm="1">
        <f t="array" aca="1" ref="BP43" ca="1">IF(AV43&gt;INDIRECT(ADDRESS($BN43,$BO43)),0,1)</f>
        <v>0</v>
      </c>
      <c r="BQ43" s="22" cm="1">
        <f t="array" aca="1" ref="BQ43" ca="1">IF(AW43&gt;INDIRECT(ADDRESS($BN43,$BO43)),0,1)</f>
        <v>0</v>
      </c>
      <c r="BR43" s="22" cm="1">
        <f t="array" aca="1" ref="BR43" ca="1">IF(AX43&gt;INDIRECT(ADDRESS($BN43,$BO43)),0,1)</f>
        <v>0</v>
      </c>
      <c r="BS43" s="22" cm="1">
        <f t="array" aca="1" ref="BS43" ca="1">IF(AY43&gt;INDIRECT(ADDRESS($BN43,$BO43)),0,1)</f>
        <v>0</v>
      </c>
      <c r="BT43" s="22" cm="1">
        <f t="array" aca="1" ref="BT43" ca="1">IF(AZ43&gt;INDIRECT(ADDRESS($BN43,$BO43)),0,1)</f>
        <v>0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0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0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0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5</v>
      </c>
      <c r="W44" s="5">
        <f>W43</f>
        <v>42</v>
      </c>
      <c r="X44" s="5">
        <v>4</v>
      </c>
      <c r="Y44" s="5">
        <f t="shared" si="0"/>
        <v>26</v>
      </c>
      <c r="Z44" s="18" cm="1">
        <f t="array" aca="1" ref="Z44" ca="1">INDIRECT(ADDRESS($W44,COLUMN()-$Y44+$X44))/$V44</f>
        <v>26069.599999999999</v>
      </c>
      <c r="AA44" s="18" cm="1">
        <f t="array" aca="1" ref="AA44" ca="1">INDIRECT(ADDRESS($W44,COLUMN()-$Y44+$X44))/$V44</f>
        <v>31214.6</v>
      </c>
      <c r="AB44" s="18" cm="1">
        <f t="array" aca="1" ref="AB44" ca="1">INDIRECT(ADDRESS($W44,COLUMN()-$Y44+$X44))/$V44</f>
        <v>11024.2</v>
      </c>
      <c r="AC44" s="18" cm="1">
        <f t="array" aca="1" ref="AC44" ca="1">INDIRECT(ADDRESS($W44,COLUMN()-$Y44+$X44))/$V44</f>
        <v>19917.400000000001</v>
      </c>
      <c r="AD44" s="18" cm="1">
        <f t="array" aca="1" ref="AD44" ca="1">INDIRECT(ADDRESS($W44,COLUMN()-$Y44+$X44))/$V44</f>
        <v>7627</v>
      </c>
      <c r="AE44" s="18" cm="1">
        <f t="array" aca="1" ref="AE44" ca="1">INDIRECT(ADDRESS($W44,COLUMN()-$Y44+$X44))/$V44</f>
        <v>1374.4</v>
      </c>
      <c r="AF44" s="18" cm="1">
        <f t="array" aca="1" ref="AF44" ca="1">INDIRECT(ADDRESS($W44,COLUMN()-$Y44+$X44))/$V44</f>
        <v>1051.4000000000001</v>
      </c>
      <c r="AG44" s="18" cm="1">
        <f t="array" aca="1" ref="AG44" ca="1">INDIRECT(ADDRESS($W44,COLUMN()-$Y44+$X44))/$V44</f>
        <v>16702</v>
      </c>
      <c r="AH44" s="18" cm="1">
        <f t="array" aca="1" ref="AH44" ca="1">INDIRECT(ADDRESS($W44,COLUMN()-$Y44+$X44))/$V44</f>
        <v>215.2</v>
      </c>
      <c r="AI44" s="18" cm="1">
        <f t="array" aca="1" ref="AI44" ca="1">INDIRECT(ADDRESS($W44,COLUMN()-$Y44+$X44))/$V44</f>
        <v>978.4</v>
      </c>
      <c r="AJ44" s="18" cm="1">
        <f t="array" aca="1" ref="AJ44" ca="1">INDIRECT(ADDRESS($W44,COLUMN()-$Y44+$X44))/$V44</f>
        <v>345</v>
      </c>
      <c r="AK44" s="18" cm="1">
        <f t="array" aca="1" ref="AK44" ca="1">INDIRECT(ADDRESS($W44,COLUMN()-$Y44+$X44))/$V44</f>
        <v>9925.6</v>
      </c>
      <c r="AL44" s="18" cm="1">
        <f t="array" aca="1" ref="AL44" ca="1">INDIRECT(ADDRESS($W44,COLUMN()-$Y44+$X44))/$V44</f>
        <v>891</v>
      </c>
      <c r="AM44" s="18" cm="1">
        <f t="array" aca="1" ref="AM44" ca="1">INDIRECT(ADDRESS($W44,COLUMN()-$Y44+$X44))/$V44</f>
        <v>9206.2000000000007</v>
      </c>
      <c r="AN44" s="18" cm="1">
        <f t="array" aca="1" ref="AN44" ca="1">INDIRECT(ADDRESS($W44,COLUMN()-$Y44+$X44))/$V44</f>
        <v>1159.2</v>
      </c>
      <c r="AO44" s="18" cm="1">
        <f t="array" aca="1" ref="AO44" ca="1">INDIRECT(ADDRESS($W44,COLUMN()-$Y44+$X44))/$V44</f>
        <v>1088.4000000000001</v>
      </c>
      <c r="AP44" s="18" cm="1">
        <f t="array" aca="1" ref="AP44" ca="1">INDIRECT(ADDRESS($W44,COLUMN()-$Y44+$X44))/$V44</f>
        <v>13543.8</v>
      </c>
      <c r="AQ44" s="18" cm="1">
        <f t="array" aca="1" ref="AQ44" ca="1">INDIRECT(ADDRESS($W44,COLUMN()-$Y44+$X44))/$V44</f>
        <v>892.6</v>
      </c>
      <c r="AR44" s="9">
        <f t="shared" si="10"/>
        <v>42</v>
      </c>
      <c r="AS44" s="9">
        <f t="shared" si="11"/>
        <v>44</v>
      </c>
      <c r="AT44" s="9">
        <f t="shared" si="12"/>
        <v>26</v>
      </c>
      <c r="AU44" s="3">
        <f t="shared" si="13"/>
        <v>43</v>
      </c>
      <c r="AV44" s="20">
        <f t="shared" ca="1" si="17"/>
        <v>15</v>
      </c>
      <c r="AW44" s="20">
        <f t="shared" ca="1" si="18"/>
        <v>13</v>
      </c>
      <c r="AX44" s="20">
        <f t="shared" ca="1" si="19"/>
        <v>24</v>
      </c>
      <c r="AY44" s="20">
        <f t="shared" ca="1" si="20"/>
        <v>17</v>
      </c>
      <c r="AZ44" s="20">
        <f t="shared" ca="1" si="21"/>
        <v>27</v>
      </c>
      <c r="BA44" s="20">
        <f t="shared" ca="1" si="22"/>
        <v>43</v>
      </c>
      <c r="BB44" s="20">
        <f t="shared" ca="1" si="23"/>
        <v>47</v>
      </c>
      <c r="BC44" s="20">
        <f t="shared" ca="1" si="24"/>
        <v>19</v>
      </c>
      <c r="BD44" s="20">
        <f t="shared" ca="1" si="25"/>
        <v>54</v>
      </c>
      <c r="BE44" s="20">
        <f t="shared" ca="1" si="26"/>
        <v>48</v>
      </c>
      <c r="BF44" s="20">
        <f t="shared" ca="1" si="27"/>
        <v>53</v>
      </c>
      <c r="BG44" s="20">
        <f t="shared" ca="1" si="28"/>
        <v>25</v>
      </c>
      <c r="BH44" s="20">
        <f t="shared" ca="1" si="29"/>
        <v>50</v>
      </c>
      <c r="BI44" s="20">
        <f t="shared" ca="1" si="30"/>
        <v>26</v>
      </c>
      <c r="BJ44" s="20">
        <f t="shared" ca="1" si="31"/>
        <v>44</v>
      </c>
      <c r="BK44" s="20">
        <f t="shared" ca="1" si="32"/>
        <v>45</v>
      </c>
      <c r="BL44" s="20">
        <f t="shared" ca="1" si="14"/>
        <v>22</v>
      </c>
      <c r="BM44" s="20">
        <f t="shared" ca="1" si="15"/>
        <v>49</v>
      </c>
      <c r="BN44" s="9">
        <f t="shared" si="16"/>
        <v>42</v>
      </c>
      <c r="BO44" s="9">
        <v>3</v>
      </c>
      <c r="BP44" s="22" cm="1">
        <f t="array" aca="1" ref="BP44" ca="1">IF(AV44&gt;INDIRECT(ADDRESS($BN44,$BO44)),0,1)</f>
        <v>0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0</v>
      </c>
      <c r="BS44" s="22" cm="1">
        <f t="array" aca="1" ref="BS44" ca="1">IF(AY44&gt;INDIRECT(ADDRESS($BN44,$BO44)),0,1)</f>
        <v>0</v>
      </c>
      <c r="BT44" s="22" cm="1">
        <f t="array" aca="1" ref="BT44" ca="1">IF(AZ44&gt;INDIRECT(ADDRESS($BN44,$BO44)),0,1)</f>
        <v>0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A45" s="3"/>
      <c r="B45" s="3" t="s">
        <v>186</v>
      </c>
      <c r="C45" s="3">
        <v>7</v>
      </c>
      <c r="D45" s="15">
        <f>VALUE(SUBSTITUTE('DPRD Jabar KPU Raw'!B15,".",","))</f>
        <v>122018</v>
      </c>
      <c r="E45" s="15">
        <f>VALUE(SUBSTITUTE('DPRD Jabar KPU Raw'!C15,".",","))</f>
        <v>184466</v>
      </c>
      <c r="F45" s="15">
        <f>VALUE(SUBSTITUTE('DPRD Jabar KPU Raw'!D15,".",","))</f>
        <v>106092</v>
      </c>
      <c r="G45" s="15">
        <f>VALUE(SUBSTITUTE('DPRD Jabar KPU Raw'!E15,".",","))</f>
        <v>100983</v>
      </c>
      <c r="H45" s="15">
        <f>VALUE(SUBSTITUTE('DPRD Jabar KPU Raw'!F15,".",","))</f>
        <v>37508</v>
      </c>
      <c r="I45" s="15">
        <f>VALUE(SUBSTITUTE('DPRD Jabar KPU Raw'!G15,".",","))</f>
        <v>3814</v>
      </c>
      <c r="J45" s="15">
        <f>VALUE(SUBSTITUTE('DPRD Jabar KPU Raw'!H15,".",","))</f>
        <v>7004</v>
      </c>
      <c r="K45" s="15">
        <f>VALUE(SUBSTITUTE('DPRD Jabar KPU Raw'!I15,".",","))</f>
        <v>91359</v>
      </c>
      <c r="L45" s="15">
        <f>VALUE(SUBSTITUTE('DPRD Jabar KPU Raw'!J15,".",","))</f>
        <v>584</v>
      </c>
      <c r="M45" s="15">
        <f>VALUE(SUBSTITUTE('DPRD Jabar KPU Raw'!K15,".",","))</f>
        <v>2895</v>
      </c>
      <c r="N45" s="15">
        <f>VALUE(SUBSTITUTE('DPRD Jabar KPU Raw'!L15,".",","))</f>
        <v>1641</v>
      </c>
      <c r="O45" s="15">
        <f>VALUE(SUBSTITUTE('DPRD Jabar KPU Raw'!M15,".",","))</f>
        <v>82079</v>
      </c>
      <c r="P45" s="15">
        <f>VALUE(SUBSTITUTE('DPRD Jabar KPU Raw'!N15,".",","))</f>
        <v>5243</v>
      </c>
      <c r="Q45" s="15">
        <f>VALUE(SUBSTITUTE('DPRD Jabar KPU Raw'!O15,".",","))</f>
        <v>31217</v>
      </c>
      <c r="R45" s="15">
        <f>VALUE(SUBSTITUTE('DPRD Jabar KPU Raw'!P15,".",","))</f>
        <v>8937</v>
      </c>
      <c r="S45" s="15">
        <f>VALUE(SUBSTITUTE('DPRD Jabar KPU Raw'!Q15,".",","))</f>
        <v>5659</v>
      </c>
      <c r="T45" s="15">
        <f>VALUE(SUBSTITUTE('DPRD Jabar KPU Raw'!R15,".",","))</f>
        <v>86493</v>
      </c>
      <c r="U45" s="15">
        <f>VALUE(SUBSTITUTE('DPRD Jabar KPU Raw'!S15,".",","))</f>
        <v>3554</v>
      </c>
      <c r="V45" s="5">
        <v>1</v>
      </c>
      <c r="W45" s="5">
        <f>W44+3</f>
        <v>45</v>
      </c>
      <c r="X45" s="5">
        <v>4</v>
      </c>
      <c r="Y45" s="5">
        <f t="shared" si="0"/>
        <v>26</v>
      </c>
      <c r="Z45" s="18" cm="1">
        <f t="array" aca="1" ref="Z45" ca="1">INDIRECT(ADDRESS($W45,COLUMN()-$Y45+$X45))/$V45</f>
        <v>122018</v>
      </c>
      <c r="AA45" s="18" cm="1">
        <f t="array" aca="1" ref="AA45" ca="1">INDIRECT(ADDRESS($W45,COLUMN()-$Y45+$X45))/$V45</f>
        <v>184466</v>
      </c>
      <c r="AB45" s="18" cm="1">
        <f t="array" aca="1" ref="AB45" ca="1">INDIRECT(ADDRESS($W45,COLUMN()-$Y45+$X45))/$V45</f>
        <v>106092</v>
      </c>
      <c r="AC45" s="18" cm="1">
        <f t="array" aca="1" ref="AC45" ca="1">INDIRECT(ADDRESS($W45,COLUMN()-$Y45+$X45))/$V45</f>
        <v>100983</v>
      </c>
      <c r="AD45" s="18" cm="1">
        <f t="array" aca="1" ref="AD45" ca="1">INDIRECT(ADDRESS($W45,COLUMN()-$Y45+$X45))/$V45</f>
        <v>37508</v>
      </c>
      <c r="AE45" s="18" cm="1">
        <f t="array" aca="1" ref="AE45" ca="1">INDIRECT(ADDRESS($W45,COLUMN()-$Y45+$X45))/$V45</f>
        <v>3814</v>
      </c>
      <c r="AF45" s="18" cm="1">
        <f t="array" aca="1" ref="AF45" ca="1">INDIRECT(ADDRESS($W45,COLUMN()-$Y45+$X45))/$V45</f>
        <v>7004</v>
      </c>
      <c r="AG45" s="18" cm="1">
        <f t="array" aca="1" ref="AG45" ca="1">INDIRECT(ADDRESS($W45,COLUMN()-$Y45+$X45))/$V45</f>
        <v>91359</v>
      </c>
      <c r="AH45" s="18" cm="1">
        <f t="array" aca="1" ref="AH45" ca="1">INDIRECT(ADDRESS($W45,COLUMN()-$Y45+$X45))/$V45</f>
        <v>584</v>
      </c>
      <c r="AI45" s="18" cm="1">
        <f t="array" aca="1" ref="AI45" ca="1">INDIRECT(ADDRESS($W45,COLUMN()-$Y45+$X45))/$V45</f>
        <v>2895</v>
      </c>
      <c r="AJ45" s="18" cm="1">
        <f t="array" aca="1" ref="AJ45" ca="1">INDIRECT(ADDRESS($W45,COLUMN()-$Y45+$X45))/$V45</f>
        <v>1641</v>
      </c>
      <c r="AK45" s="18" cm="1">
        <f t="array" aca="1" ref="AK45" ca="1">INDIRECT(ADDRESS($W45,COLUMN()-$Y45+$X45))/$V45</f>
        <v>82079</v>
      </c>
      <c r="AL45" s="18" cm="1">
        <f t="array" aca="1" ref="AL45" ca="1">INDIRECT(ADDRESS($W45,COLUMN()-$Y45+$X45))/$V45</f>
        <v>5243</v>
      </c>
      <c r="AM45" s="18" cm="1">
        <f t="array" aca="1" ref="AM45" ca="1">INDIRECT(ADDRESS($W45,COLUMN()-$Y45+$X45))/$V45</f>
        <v>31217</v>
      </c>
      <c r="AN45" s="18" cm="1">
        <f t="array" aca="1" ref="AN45" ca="1">INDIRECT(ADDRESS($W45,COLUMN()-$Y45+$X45))/$V45</f>
        <v>8937</v>
      </c>
      <c r="AO45" s="18" cm="1">
        <f t="array" aca="1" ref="AO45" ca="1">INDIRECT(ADDRESS($W45,COLUMN()-$Y45+$X45))/$V45</f>
        <v>5659</v>
      </c>
      <c r="AP45" s="18" cm="1">
        <f t="array" aca="1" ref="AP45" ca="1">INDIRECT(ADDRESS($W45,COLUMN()-$Y45+$X45))/$V45</f>
        <v>86493</v>
      </c>
      <c r="AQ45" s="18" cm="1">
        <f t="array" aca="1" ref="AQ45" ca="1">INDIRECT(ADDRESS($W45,COLUMN()-$Y45+$X45))/$V45</f>
        <v>3554</v>
      </c>
      <c r="AR45" s="9">
        <f t="shared" si="10"/>
        <v>45</v>
      </c>
      <c r="AS45" s="9">
        <f t="shared" si="11"/>
        <v>47</v>
      </c>
      <c r="AT45" s="9">
        <f t="shared" si="12"/>
        <v>26</v>
      </c>
      <c r="AU45" s="3">
        <f t="shared" si="13"/>
        <v>43</v>
      </c>
      <c r="AV45" s="20">
        <f t="shared" ca="1" si="17"/>
        <v>2</v>
      </c>
      <c r="AW45" s="20">
        <f t="shared" ca="1" si="18"/>
        <v>1</v>
      </c>
      <c r="AX45" s="20">
        <f t="shared" ca="1" si="19"/>
        <v>3</v>
      </c>
      <c r="AY45" s="20">
        <f t="shared" ca="1" si="20"/>
        <v>4</v>
      </c>
      <c r="AZ45" s="20">
        <f t="shared" ca="1" si="21"/>
        <v>10</v>
      </c>
      <c r="BA45" s="20">
        <f t="shared" ca="1" si="22"/>
        <v>32</v>
      </c>
      <c r="BB45" s="20">
        <f t="shared" ca="1" si="23"/>
        <v>28</v>
      </c>
      <c r="BC45" s="20">
        <f t="shared" ca="1" si="24"/>
        <v>5</v>
      </c>
      <c r="BD45" s="20">
        <f t="shared" ca="1" si="25"/>
        <v>49</v>
      </c>
      <c r="BE45" s="20">
        <f t="shared" ca="1" si="26"/>
        <v>35</v>
      </c>
      <c r="BF45" s="20">
        <f t="shared" ca="1" si="27"/>
        <v>40</v>
      </c>
      <c r="BG45" s="20">
        <f t="shared" ca="1" si="28"/>
        <v>7</v>
      </c>
      <c r="BH45" s="20">
        <f t="shared" ca="1" si="29"/>
        <v>31</v>
      </c>
      <c r="BI45" s="20">
        <f t="shared" ca="1" si="30"/>
        <v>14</v>
      </c>
      <c r="BJ45" s="20">
        <f t="shared" ca="1" si="31"/>
        <v>26</v>
      </c>
      <c r="BK45" s="20">
        <f t="shared" ca="1" si="32"/>
        <v>30</v>
      </c>
      <c r="BL45" s="20">
        <f t="shared" ca="1" si="14"/>
        <v>6</v>
      </c>
      <c r="BM45" s="20">
        <f t="shared" ca="1" si="15"/>
        <v>33</v>
      </c>
      <c r="BN45" s="9">
        <f t="shared" si="16"/>
        <v>45</v>
      </c>
      <c r="BO45" s="9">
        <v>3</v>
      </c>
      <c r="BP45" s="22" cm="1">
        <f t="array" aca="1" ref="BP45" ca="1">IF(AV45&gt;INDIRECT(ADDRESS($BN45,$BO45)),0,1)</f>
        <v>1</v>
      </c>
      <c r="BQ45" s="22" cm="1">
        <f t="array" aca="1" ref="BQ45" ca="1">IF(AW45&gt;INDIRECT(ADDRESS($BN45,$BO45)),0,1)</f>
        <v>1</v>
      </c>
      <c r="BR45" s="22" cm="1">
        <f t="array" aca="1" ref="BR45" ca="1">IF(AX45&gt;INDIRECT(ADDRESS($BN45,$BO45)),0,1)</f>
        <v>1</v>
      </c>
      <c r="BS45" s="22" cm="1">
        <f t="array" aca="1" ref="BS45" ca="1">IF(AY45&gt;INDIRECT(ADDRESS($BN45,$BO45)),0,1)</f>
        <v>1</v>
      </c>
      <c r="BT45" s="22" cm="1">
        <f t="array" aca="1" ref="BT45" ca="1">IF(AZ45&gt;INDIRECT(ADDRESS($BN45,$BO45)),0,1)</f>
        <v>0</v>
      </c>
      <c r="BU45" s="22" cm="1">
        <f t="array" aca="1" ref="BU45" ca="1">IF(BA45&gt;INDIRECT(ADDRESS($BN45,$BO45)),0,1)</f>
        <v>0</v>
      </c>
      <c r="BV45" s="22" cm="1">
        <f t="array" aca="1" ref="BV45" ca="1">IF(BB45&gt;INDIRECT(ADDRESS($BN45,$BO45)),0,1)</f>
        <v>0</v>
      </c>
      <c r="BW45" s="22" cm="1">
        <f t="array" aca="1" ref="BW45" ca="1">IF(BC45&gt;INDIRECT(ADDRESS($BN45,$BO45)),0,1)</f>
        <v>1</v>
      </c>
      <c r="BX45" s="22" cm="1">
        <f t="array" aca="1" ref="BX45" ca="1">IF(BD45&gt;INDIRECT(ADDRESS($BN45,$BO45)),0,1)</f>
        <v>0</v>
      </c>
      <c r="BY45" s="22" cm="1">
        <f t="array" aca="1" ref="BY45" ca="1">IF(BE45&gt;INDIRECT(ADDRESS($BN45,$BO45)),0,1)</f>
        <v>0</v>
      </c>
      <c r="BZ45" s="22" cm="1">
        <f t="array" aca="1" ref="BZ45" ca="1">IF(BF45&gt;INDIRECT(ADDRESS($BN45,$BO45)),0,1)</f>
        <v>0</v>
      </c>
      <c r="CA45" s="22" cm="1">
        <f t="array" aca="1" ref="CA45" ca="1">IF(BG45&gt;INDIRECT(ADDRESS($BN45,$BO45)),0,1)</f>
        <v>1</v>
      </c>
      <c r="CB45" s="22" cm="1">
        <f t="array" aca="1" ref="CB45" ca="1">IF(BH45&gt;INDIRECT(ADDRESS($BN45,$BO45)),0,1)</f>
        <v>0</v>
      </c>
      <c r="CC45" s="22" cm="1">
        <f t="array" aca="1" ref="CC45" ca="1">IF(BI45&gt;INDIRECT(ADDRESS($BN45,$BO45)),0,1)</f>
        <v>0</v>
      </c>
      <c r="CD45" s="22" cm="1">
        <f t="array" aca="1" ref="CD45" ca="1">IF(BJ45&gt;INDIRECT(ADDRESS($BN45,$BO45)),0,1)</f>
        <v>0</v>
      </c>
      <c r="CE45" s="22" cm="1">
        <f t="array" aca="1" ref="CE45" ca="1">IF(BK45&gt;INDIRECT(ADDRESS($BN45,$BO45)),0,1)</f>
        <v>0</v>
      </c>
      <c r="CF45" s="22" cm="1">
        <f t="array" aca="1" ref="CF45" ca="1">IF(BL45&gt;INDIRECT(ADDRESS($BN45,$BO45)),0,1)</f>
        <v>1</v>
      </c>
      <c r="CG45" s="22" cm="1">
        <f t="array" aca="1" ref="CG45" ca="1">IF(BM45&gt;INDIRECT(ADDRESS($BN45,$BO45)),0,1)</f>
        <v>0</v>
      </c>
      <c r="CH45" s="9">
        <f>AR45</f>
        <v>45</v>
      </c>
      <c r="CI45" s="9">
        <f>AS45</f>
        <v>47</v>
      </c>
      <c r="CJ45" s="3">
        <f>COLUMN(BP45)</f>
        <v>68</v>
      </c>
      <c r="CK45" s="3">
        <f>COLUMN(CG45)</f>
        <v>85</v>
      </c>
      <c r="CL45" s="3">
        <f ca="1">SUM(OFFSET($A$1,CH45-1,CJ45-1,CI45-CH45+1,CK45-CJ45+1))</f>
        <v>7</v>
      </c>
      <c r="CM45" s="3" t="b">
        <f ca="1">CL45=C45</f>
        <v>1</v>
      </c>
      <c r="CN45" s="3">
        <f>COLUMN(V45)</f>
        <v>22</v>
      </c>
      <c r="CO45" s="3">
        <f ca="1">LARGE(OFFSET($A$1,$CH45-1,$CN45-1,$CI45-$CH45+1,1),1)</f>
        <v>5</v>
      </c>
      <c r="CP45" s="4">
        <f ca="1">LARGE(OFFSET($A$1,$AR45-1,$AT45-1,$AS45-$AR45+1,$AU45-$AT45+1),1)/(CO45+2)</f>
        <v>26352.285714285714</v>
      </c>
      <c r="CQ45" s="4">
        <f ca="1">LARGE(OFFSET($A$1,$AR45-1,$AT45-1,$AS45-$AR45+1,$AU45-$AT45+1),C45)</f>
        <v>82079</v>
      </c>
      <c r="CR45" s="3" t="b">
        <f ca="1">CQ45&gt;CP45</f>
        <v>1</v>
      </c>
    </row>
    <row r="46" spans="1:96" x14ac:dyDescent="0.55000000000000004">
      <c r="A46" s="3"/>
      <c r="B46" s="3"/>
      <c r="C46" s="3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5">
        <v>3</v>
      </c>
      <c r="W46" s="5">
        <f>W45</f>
        <v>45</v>
      </c>
      <c r="X46" s="5">
        <v>4</v>
      </c>
      <c r="Y46" s="5">
        <f t="shared" si="0"/>
        <v>26</v>
      </c>
      <c r="Z46" s="18" cm="1">
        <f t="array" aca="1" ref="Z46" ca="1">INDIRECT(ADDRESS($W46,COLUMN()-$Y46+$X46))/$V46</f>
        <v>40672.666666666664</v>
      </c>
      <c r="AA46" s="18" cm="1">
        <f t="array" aca="1" ref="AA46" ca="1">INDIRECT(ADDRESS($W46,COLUMN()-$Y46+$X46))/$V46</f>
        <v>61488.666666666664</v>
      </c>
      <c r="AB46" s="18" cm="1">
        <f t="array" aca="1" ref="AB46" ca="1">INDIRECT(ADDRESS($W46,COLUMN()-$Y46+$X46))/$V46</f>
        <v>35364</v>
      </c>
      <c r="AC46" s="18" cm="1">
        <f t="array" aca="1" ref="AC46" ca="1">INDIRECT(ADDRESS($W46,COLUMN()-$Y46+$X46))/$V46</f>
        <v>33661</v>
      </c>
      <c r="AD46" s="18" cm="1">
        <f t="array" aca="1" ref="AD46" ca="1">INDIRECT(ADDRESS($W46,COLUMN()-$Y46+$X46))/$V46</f>
        <v>12502.666666666666</v>
      </c>
      <c r="AE46" s="18" cm="1">
        <f t="array" aca="1" ref="AE46" ca="1">INDIRECT(ADDRESS($W46,COLUMN()-$Y46+$X46))/$V46</f>
        <v>1271.3333333333333</v>
      </c>
      <c r="AF46" s="18" cm="1">
        <f t="array" aca="1" ref="AF46" ca="1">INDIRECT(ADDRESS($W46,COLUMN()-$Y46+$X46))/$V46</f>
        <v>2334.6666666666665</v>
      </c>
      <c r="AG46" s="18" cm="1">
        <f t="array" aca="1" ref="AG46" ca="1">INDIRECT(ADDRESS($W46,COLUMN()-$Y46+$X46))/$V46</f>
        <v>30453</v>
      </c>
      <c r="AH46" s="18" cm="1">
        <f t="array" aca="1" ref="AH46" ca="1">INDIRECT(ADDRESS($W46,COLUMN()-$Y46+$X46))/$V46</f>
        <v>194.66666666666666</v>
      </c>
      <c r="AI46" s="18" cm="1">
        <f t="array" aca="1" ref="AI46" ca="1">INDIRECT(ADDRESS($W46,COLUMN()-$Y46+$X46))/$V46</f>
        <v>965</v>
      </c>
      <c r="AJ46" s="18" cm="1">
        <f t="array" aca="1" ref="AJ46" ca="1">INDIRECT(ADDRESS($W46,COLUMN()-$Y46+$X46))/$V46</f>
        <v>547</v>
      </c>
      <c r="AK46" s="18" cm="1">
        <f t="array" aca="1" ref="AK46" ca="1">INDIRECT(ADDRESS($W46,COLUMN()-$Y46+$X46))/$V46</f>
        <v>27359.666666666668</v>
      </c>
      <c r="AL46" s="18" cm="1">
        <f t="array" aca="1" ref="AL46" ca="1">INDIRECT(ADDRESS($W46,COLUMN()-$Y46+$X46))/$V46</f>
        <v>1747.6666666666667</v>
      </c>
      <c r="AM46" s="18" cm="1">
        <f t="array" aca="1" ref="AM46" ca="1">INDIRECT(ADDRESS($W46,COLUMN()-$Y46+$X46))/$V46</f>
        <v>10405.666666666666</v>
      </c>
      <c r="AN46" s="18" cm="1">
        <f t="array" aca="1" ref="AN46" ca="1">INDIRECT(ADDRESS($W46,COLUMN()-$Y46+$X46))/$V46</f>
        <v>2979</v>
      </c>
      <c r="AO46" s="18" cm="1">
        <f t="array" aca="1" ref="AO46" ca="1">INDIRECT(ADDRESS($W46,COLUMN()-$Y46+$X46))/$V46</f>
        <v>1886.3333333333333</v>
      </c>
      <c r="AP46" s="18" cm="1">
        <f t="array" aca="1" ref="AP46" ca="1">INDIRECT(ADDRESS($W46,COLUMN()-$Y46+$X46))/$V46</f>
        <v>28831</v>
      </c>
      <c r="AQ46" s="18" cm="1">
        <f t="array" aca="1" ref="AQ46" ca="1">INDIRECT(ADDRESS($W46,COLUMN()-$Y46+$X46))/$V46</f>
        <v>1184.6666666666667</v>
      </c>
      <c r="AR46" s="9">
        <f t="shared" si="10"/>
        <v>45</v>
      </c>
      <c r="AS46" s="9">
        <f t="shared" si="11"/>
        <v>47</v>
      </c>
      <c r="AT46" s="9">
        <f t="shared" si="12"/>
        <v>26</v>
      </c>
      <c r="AU46" s="3">
        <f t="shared" si="13"/>
        <v>43</v>
      </c>
      <c r="AV46" s="20">
        <f t="shared" ca="1" si="17"/>
        <v>9</v>
      </c>
      <c r="AW46" s="20">
        <f t="shared" ca="1" si="18"/>
        <v>8</v>
      </c>
      <c r="AX46" s="20">
        <f t="shared" ca="1" si="19"/>
        <v>12</v>
      </c>
      <c r="AY46" s="20">
        <f t="shared" ca="1" si="20"/>
        <v>13</v>
      </c>
      <c r="AZ46" s="20">
        <f t="shared" ca="1" si="21"/>
        <v>24</v>
      </c>
      <c r="BA46" s="20">
        <f t="shared" ca="1" si="22"/>
        <v>42</v>
      </c>
      <c r="BB46" s="20">
        <f t="shared" ca="1" si="23"/>
        <v>36</v>
      </c>
      <c r="BC46" s="20">
        <f t="shared" ca="1" si="24"/>
        <v>15</v>
      </c>
      <c r="BD46" s="20">
        <f t="shared" ca="1" si="25"/>
        <v>53</v>
      </c>
      <c r="BE46" s="20">
        <f t="shared" ca="1" si="26"/>
        <v>46</v>
      </c>
      <c r="BF46" s="20">
        <f t="shared" ca="1" si="27"/>
        <v>51</v>
      </c>
      <c r="BG46" s="20">
        <f t="shared" ca="1" si="28"/>
        <v>17</v>
      </c>
      <c r="BH46" s="20">
        <f t="shared" ca="1" si="29"/>
        <v>39</v>
      </c>
      <c r="BI46" s="20">
        <f t="shared" ca="1" si="30"/>
        <v>25</v>
      </c>
      <c r="BJ46" s="20">
        <f t="shared" ca="1" si="31"/>
        <v>34</v>
      </c>
      <c r="BK46" s="20">
        <f t="shared" ca="1" si="32"/>
        <v>37</v>
      </c>
      <c r="BL46" s="20">
        <f t="shared" ca="1" si="14"/>
        <v>16</v>
      </c>
      <c r="BM46" s="20">
        <f t="shared" ca="1" si="15"/>
        <v>43</v>
      </c>
      <c r="BN46" s="9">
        <f t="shared" si="16"/>
        <v>45</v>
      </c>
      <c r="BO46" s="9">
        <v>3</v>
      </c>
      <c r="BP46" s="22" cm="1">
        <f t="array" aca="1" ref="BP46" ca="1">IF(AV46&gt;INDIRECT(ADDRESS($BN46,$BO46)),0,1)</f>
        <v>0</v>
      </c>
      <c r="BQ46" s="22" cm="1">
        <f t="array" aca="1" ref="BQ46" ca="1">IF(AW46&gt;INDIRECT(ADDRESS($BN46,$BO46)),0,1)</f>
        <v>0</v>
      </c>
      <c r="BR46" s="22" cm="1">
        <f t="array" aca="1" ref="BR46" ca="1">IF(AX46&gt;INDIRECT(ADDRESS($BN46,$BO46)),0,1)</f>
        <v>0</v>
      </c>
      <c r="BS46" s="22" cm="1">
        <f t="array" aca="1" ref="BS46" ca="1">IF(AY46&gt;INDIRECT(ADDRESS($BN46,$BO46)),0,1)</f>
        <v>0</v>
      </c>
      <c r="BT46" s="22" cm="1">
        <f t="array" aca="1" ref="BT46" ca="1">IF(AZ46&gt;INDIRECT(ADDRESS($BN46,$BO46)),0,1)</f>
        <v>0</v>
      </c>
      <c r="BU46" s="22" cm="1">
        <f t="array" aca="1" ref="BU46" ca="1">IF(BA46&gt;INDIRECT(ADDRESS($BN46,$BO46)),0,1)</f>
        <v>0</v>
      </c>
      <c r="BV46" s="22" cm="1">
        <f t="array" aca="1" ref="BV46" ca="1">IF(BB46&gt;INDIRECT(ADDRESS($BN46,$BO46)),0,1)</f>
        <v>0</v>
      </c>
      <c r="BW46" s="22" cm="1">
        <f t="array" aca="1" ref="BW46" ca="1">IF(BC46&gt;INDIRECT(ADDRESS($BN46,$BO46)),0,1)</f>
        <v>0</v>
      </c>
      <c r="BX46" s="22" cm="1">
        <f t="array" aca="1" ref="BX46" ca="1">IF(BD46&gt;INDIRECT(ADDRESS($BN46,$BO46)),0,1)</f>
        <v>0</v>
      </c>
      <c r="BY46" s="22" cm="1">
        <f t="array" aca="1" ref="BY46" ca="1">IF(BE46&gt;INDIRECT(ADDRESS($BN46,$BO46)),0,1)</f>
        <v>0</v>
      </c>
      <c r="BZ46" s="22" cm="1">
        <f t="array" aca="1" ref="BZ46" ca="1">IF(BF46&gt;INDIRECT(ADDRESS($BN46,$BO46)),0,1)</f>
        <v>0</v>
      </c>
      <c r="CA46" s="22" cm="1">
        <f t="array" aca="1" ref="CA46" ca="1">IF(BG46&gt;INDIRECT(ADDRESS($BN46,$BO46)),0,1)</f>
        <v>0</v>
      </c>
      <c r="CB46" s="22" cm="1">
        <f t="array" aca="1" ref="CB46" ca="1">IF(BH46&gt;INDIRECT(ADDRESS($BN46,$BO46)),0,1)</f>
        <v>0</v>
      </c>
      <c r="CC46" s="22" cm="1">
        <f t="array" aca="1" ref="CC46" ca="1">IF(BI46&gt;INDIRECT(ADDRESS($BN46,$BO46)),0,1)</f>
        <v>0</v>
      </c>
      <c r="CD46" s="22" cm="1">
        <f t="array" aca="1" ref="CD46" ca="1">IF(BJ46&gt;INDIRECT(ADDRESS($BN46,$BO46)),0,1)</f>
        <v>0</v>
      </c>
      <c r="CE46" s="22" cm="1">
        <f t="array" aca="1" ref="CE46" ca="1">IF(BK46&gt;INDIRECT(ADDRESS($BN46,$BO46)),0,1)</f>
        <v>0</v>
      </c>
      <c r="CF46" s="22" cm="1">
        <f t="array" aca="1" ref="CF46" ca="1">IF(BL46&gt;INDIRECT(ADDRESS($BN46,$BO46)),0,1)</f>
        <v>0</v>
      </c>
      <c r="CG46" s="22" cm="1">
        <f t="array" aca="1" ref="CG46" ca="1">IF(BM46&gt;INDIRECT(ADDRESS($BN46,$BO46)),0,1)</f>
        <v>0</v>
      </c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55000000000000004">
      <c r="A47" s="3"/>
      <c r="B47" s="3"/>
      <c r="C47" s="3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5">
        <v>5</v>
      </c>
      <c r="W47" s="5">
        <f>W46</f>
        <v>45</v>
      </c>
      <c r="X47" s="5">
        <v>4</v>
      </c>
      <c r="Y47" s="5">
        <f t="shared" si="0"/>
        <v>26</v>
      </c>
      <c r="Z47" s="18" cm="1">
        <f t="array" aca="1" ref="Z47" ca="1">INDIRECT(ADDRESS($W47,COLUMN()-$Y47+$X47))/$V47</f>
        <v>24403.599999999999</v>
      </c>
      <c r="AA47" s="18" cm="1">
        <f t="array" aca="1" ref="AA47" ca="1">INDIRECT(ADDRESS($W47,COLUMN()-$Y47+$X47))/$V47</f>
        <v>36893.199999999997</v>
      </c>
      <c r="AB47" s="18" cm="1">
        <f t="array" aca="1" ref="AB47" ca="1">INDIRECT(ADDRESS($W47,COLUMN()-$Y47+$X47))/$V47</f>
        <v>21218.400000000001</v>
      </c>
      <c r="AC47" s="18" cm="1">
        <f t="array" aca="1" ref="AC47" ca="1">INDIRECT(ADDRESS($W47,COLUMN()-$Y47+$X47))/$V47</f>
        <v>20196.599999999999</v>
      </c>
      <c r="AD47" s="18" cm="1">
        <f t="array" aca="1" ref="AD47" ca="1">INDIRECT(ADDRESS($W47,COLUMN()-$Y47+$X47))/$V47</f>
        <v>7501.6</v>
      </c>
      <c r="AE47" s="18" cm="1">
        <f t="array" aca="1" ref="AE47" ca="1">INDIRECT(ADDRESS($W47,COLUMN()-$Y47+$X47))/$V47</f>
        <v>762.8</v>
      </c>
      <c r="AF47" s="18" cm="1">
        <f t="array" aca="1" ref="AF47" ca="1">INDIRECT(ADDRESS($W47,COLUMN()-$Y47+$X47))/$V47</f>
        <v>1400.8</v>
      </c>
      <c r="AG47" s="18" cm="1">
        <f t="array" aca="1" ref="AG47" ca="1">INDIRECT(ADDRESS($W47,COLUMN()-$Y47+$X47))/$V47</f>
        <v>18271.8</v>
      </c>
      <c r="AH47" s="18" cm="1">
        <f t="array" aca="1" ref="AH47" ca="1">INDIRECT(ADDRESS($W47,COLUMN()-$Y47+$X47))/$V47</f>
        <v>116.8</v>
      </c>
      <c r="AI47" s="18" cm="1">
        <f t="array" aca="1" ref="AI47" ca="1">INDIRECT(ADDRESS($W47,COLUMN()-$Y47+$X47))/$V47</f>
        <v>579</v>
      </c>
      <c r="AJ47" s="18" cm="1">
        <f t="array" aca="1" ref="AJ47" ca="1">INDIRECT(ADDRESS($W47,COLUMN()-$Y47+$X47))/$V47</f>
        <v>328.2</v>
      </c>
      <c r="AK47" s="18" cm="1">
        <f t="array" aca="1" ref="AK47" ca="1">INDIRECT(ADDRESS($W47,COLUMN()-$Y47+$X47))/$V47</f>
        <v>16415.8</v>
      </c>
      <c r="AL47" s="18" cm="1">
        <f t="array" aca="1" ref="AL47" ca="1">INDIRECT(ADDRESS($W47,COLUMN()-$Y47+$X47))/$V47</f>
        <v>1048.5999999999999</v>
      </c>
      <c r="AM47" s="18" cm="1">
        <f t="array" aca="1" ref="AM47" ca="1">INDIRECT(ADDRESS($W47,COLUMN()-$Y47+$X47))/$V47</f>
        <v>6243.4</v>
      </c>
      <c r="AN47" s="18" cm="1">
        <f t="array" aca="1" ref="AN47" ca="1">INDIRECT(ADDRESS($W47,COLUMN()-$Y47+$X47))/$V47</f>
        <v>1787.4</v>
      </c>
      <c r="AO47" s="18" cm="1">
        <f t="array" aca="1" ref="AO47" ca="1">INDIRECT(ADDRESS($W47,COLUMN()-$Y47+$X47))/$V47</f>
        <v>1131.8</v>
      </c>
      <c r="AP47" s="18" cm="1">
        <f t="array" aca="1" ref="AP47" ca="1">INDIRECT(ADDRESS($W47,COLUMN()-$Y47+$X47))/$V47</f>
        <v>17298.599999999999</v>
      </c>
      <c r="AQ47" s="18" cm="1">
        <f t="array" aca="1" ref="AQ47" ca="1">INDIRECT(ADDRESS($W47,COLUMN()-$Y47+$X47))/$V47</f>
        <v>710.8</v>
      </c>
      <c r="AR47" s="9">
        <f t="shared" si="10"/>
        <v>45</v>
      </c>
      <c r="AS47" s="9">
        <f t="shared" si="11"/>
        <v>47</v>
      </c>
      <c r="AT47" s="9">
        <f t="shared" si="12"/>
        <v>26</v>
      </c>
      <c r="AU47" s="3">
        <f t="shared" si="13"/>
        <v>43</v>
      </c>
      <c r="AV47" s="20">
        <f t="shared" ca="1" si="17"/>
        <v>18</v>
      </c>
      <c r="AW47" s="20">
        <f t="shared" ca="1" si="18"/>
        <v>11</v>
      </c>
      <c r="AX47" s="20">
        <f t="shared" ca="1" si="19"/>
        <v>19</v>
      </c>
      <c r="AY47" s="20">
        <f t="shared" ca="1" si="20"/>
        <v>20</v>
      </c>
      <c r="AZ47" s="20">
        <f t="shared" ca="1" si="21"/>
        <v>27</v>
      </c>
      <c r="BA47" s="20">
        <f t="shared" ca="1" si="22"/>
        <v>47</v>
      </c>
      <c r="BB47" s="20">
        <f t="shared" ca="1" si="23"/>
        <v>41</v>
      </c>
      <c r="BC47" s="20">
        <f t="shared" ca="1" si="24"/>
        <v>21</v>
      </c>
      <c r="BD47" s="20">
        <f t="shared" ca="1" si="25"/>
        <v>54</v>
      </c>
      <c r="BE47" s="20">
        <f t="shared" ca="1" si="26"/>
        <v>50</v>
      </c>
      <c r="BF47" s="20">
        <f t="shared" ca="1" si="27"/>
        <v>52</v>
      </c>
      <c r="BG47" s="20">
        <f t="shared" ca="1" si="28"/>
        <v>23</v>
      </c>
      <c r="BH47" s="20">
        <f t="shared" ca="1" si="29"/>
        <v>45</v>
      </c>
      <c r="BI47" s="20">
        <f t="shared" ca="1" si="30"/>
        <v>29</v>
      </c>
      <c r="BJ47" s="20">
        <f t="shared" ca="1" si="31"/>
        <v>38</v>
      </c>
      <c r="BK47" s="20">
        <f t="shared" ca="1" si="32"/>
        <v>44</v>
      </c>
      <c r="BL47" s="20">
        <f t="shared" ca="1" si="14"/>
        <v>22</v>
      </c>
      <c r="BM47" s="20">
        <f t="shared" ca="1" si="15"/>
        <v>48</v>
      </c>
      <c r="BN47" s="9">
        <f t="shared" si="16"/>
        <v>45</v>
      </c>
      <c r="BO47" s="9">
        <v>3</v>
      </c>
      <c r="BP47" s="22" cm="1">
        <f t="array" aca="1" ref="BP47" ca="1">IF(AV47&gt;INDIRECT(ADDRESS($BN47,$BO47)),0,1)</f>
        <v>0</v>
      </c>
      <c r="BQ47" s="22" cm="1">
        <f t="array" aca="1" ref="BQ47" ca="1">IF(AW47&gt;INDIRECT(ADDRESS($BN47,$BO47)),0,1)</f>
        <v>0</v>
      </c>
      <c r="BR47" s="22" cm="1">
        <f t="array" aca="1" ref="BR47" ca="1">IF(AX47&gt;INDIRECT(ADDRESS($BN47,$BO47)),0,1)</f>
        <v>0</v>
      </c>
      <c r="BS47" s="22" cm="1">
        <f t="array" aca="1" ref="BS47" ca="1">IF(AY47&gt;INDIRECT(ADDRESS($BN47,$BO47)),0,1)</f>
        <v>0</v>
      </c>
      <c r="BT47" s="22" cm="1">
        <f t="array" aca="1" ref="BT47" ca="1">IF(AZ47&gt;INDIRECT(ADDRESS($BN47,$BO47)),0,1)</f>
        <v>0</v>
      </c>
      <c r="BU47" s="22" cm="1">
        <f t="array" aca="1" ref="BU47" ca="1">IF(BA47&gt;INDIRECT(ADDRESS($BN47,$BO47)),0,1)</f>
        <v>0</v>
      </c>
      <c r="BV47" s="22" cm="1">
        <f t="array" aca="1" ref="BV47" ca="1">IF(BB47&gt;INDIRECT(ADDRESS($BN47,$BO47)),0,1)</f>
        <v>0</v>
      </c>
      <c r="BW47" s="22" cm="1">
        <f t="array" aca="1" ref="BW47" ca="1">IF(BC47&gt;INDIRECT(ADDRESS($BN47,$BO47)),0,1)</f>
        <v>0</v>
      </c>
      <c r="BX47" s="22" cm="1">
        <f t="array" aca="1" ref="BX47" ca="1">IF(BD47&gt;INDIRECT(ADDRESS($BN47,$BO47)),0,1)</f>
        <v>0</v>
      </c>
      <c r="BY47" s="22" cm="1">
        <f t="array" aca="1" ref="BY47" ca="1">IF(BE47&gt;INDIRECT(ADDRESS($BN47,$BO47)),0,1)</f>
        <v>0</v>
      </c>
      <c r="BZ47" s="22" cm="1">
        <f t="array" aca="1" ref="BZ47" ca="1">IF(BF47&gt;INDIRECT(ADDRESS($BN47,$BO47)),0,1)</f>
        <v>0</v>
      </c>
      <c r="CA47" s="22" cm="1">
        <f t="array" aca="1" ref="CA47" ca="1">IF(BG47&gt;INDIRECT(ADDRESS($BN47,$BO47)),0,1)</f>
        <v>0</v>
      </c>
      <c r="CB47" s="22" cm="1">
        <f t="array" aca="1" ref="CB47" ca="1">IF(BH47&gt;INDIRECT(ADDRESS($BN47,$BO47)),0,1)</f>
        <v>0</v>
      </c>
      <c r="CC47" s="22" cm="1">
        <f t="array" aca="1" ref="CC47" ca="1">IF(BI47&gt;INDIRECT(ADDRESS($BN47,$BO47)),0,1)</f>
        <v>0</v>
      </c>
      <c r="CD47" s="22" cm="1">
        <f t="array" aca="1" ref="CD47" ca="1">IF(BJ47&gt;INDIRECT(ADDRESS($BN47,$BO47)),0,1)</f>
        <v>0</v>
      </c>
      <c r="CE47" s="22" cm="1">
        <f t="array" aca="1" ref="CE47" ca="1">IF(BK47&gt;INDIRECT(ADDRESS($BN47,$BO47)),0,1)</f>
        <v>0</v>
      </c>
      <c r="CF47" s="22" cm="1">
        <f t="array" aca="1" ref="CF47" ca="1">IF(BL47&gt;INDIRECT(ADDRESS($BN47,$BO47)),0,1)</f>
        <v>0</v>
      </c>
      <c r="CG47" s="22" cm="1">
        <f t="array" aca="1" ref="CG47" ca="1">IF(BM47&gt;INDIRECT(ADDRESS($BN47,$BO47)),0,1)</f>
        <v>0</v>
      </c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55000000000000004">
      <c r="C48" s="1">
        <f>SUM(C3:C47)</f>
        <v>120</v>
      </c>
      <c r="BP48" s="23">
        <f ca="1">SUM(BP3:BP47)</f>
        <v>14</v>
      </c>
      <c r="BQ48" s="23">
        <f t="shared" ref="BQ48:CG48" ca="1" si="33">SUM(BQ3:BQ47)</f>
        <v>19</v>
      </c>
      <c r="BR48" s="23">
        <f t="shared" ca="1" si="33"/>
        <v>17</v>
      </c>
      <c r="BS48" s="23">
        <f t="shared" ca="1" si="33"/>
        <v>20</v>
      </c>
      <c r="BT48" s="23">
        <f t="shared" ca="1" si="33"/>
        <v>7</v>
      </c>
      <c r="BU48" s="23">
        <f t="shared" ca="1" si="33"/>
        <v>0</v>
      </c>
      <c r="BV48" s="23">
        <f t="shared" ca="1" si="33"/>
        <v>1</v>
      </c>
      <c r="BW48" s="23">
        <f t="shared" ca="1" si="33"/>
        <v>20</v>
      </c>
      <c r="BX48" s="23">
        <f t="shared" ca="1" si="33"/>
        <v>0</v>
      </c>
      <c r="BY48" s="23">
        <f t="shared" ca="1" si="33"/>
        <v>0</v>
      </c>
      <c r="BZ48" s="23">
        <f t="shared" ca="1" si="33"/>
        <v>0</v>
      </c>
      <c r="CA48" s="23">
        <f t="shared" ca="1" si="33"/>
        <v>8</v>
      </c>
      <c r="CB48" s="23">
        <f t="shared" ca="1" si="33"/>
        <v>0</v>
      </c>
      <c r="CC48" s="23">
        <f t="shared" ca="1" si="33"/>
        <v>6</v>
      </c>
      <c r="CD48" s="23">
        <f t="shared" ca="1" si="33"/>
        <v>1</v>
      </c>
      <c r="CE48" s="23">
        <f t="shared" ca="1" si="33"/>
        <v>1</v>
      </c>
      <c r="CF48" s="23">
        <f t="shared" ca="1" si="33"/>
        <v>6</v>
      </c>
      <c r="CG48" s="23">
        <f t="shared" ca="1" si="33"/>
        <v>0</v>
      </c>
      <c r="CL48" s="1">
        <f ca="1">SUM(CL3:CL47)</f>
        <v>120</v>
      </c>
      <c r="CM48" s="3" t="b">
        <f ca="1">CL48=C48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phoneticPr fontId="2" type="noConversion"/>
  <conditionalFormatting sqref="CM1:CO1048576 CR1:CR1048576">
    <cfRule type="cellIs" dxfId="4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8D34-F54C-4585-987D-1FEAC00B1EEA}">
  <sheetPr>
    <tabColor rgb="FF7030A0"/>
  </sheetPr>
  <dimension ref="A1:G22"/>
  <sheetViews>
    <sheetView topLeftCell="A10" workbookViewId="0">
      <selection activeCell="U32" sqref="U32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12</v>
      </c>
      <c r="C2" s="11">
        <f t="shared" ref="C2:C19" si="0">B2/$B$20</f>
        <v>0.1</v>
      </c>
      <c r="D2" s="10">
        <f ca="1">'DPRD Jabar Calc'!BP48</f>
        <v>14</v>
      </c>
      <c r="E2" s="11">
        <f t="shared" ref="E2:E19" ca="1" si="1">D2/$D$20</f>
        <v>0.11666666666666667</v>
      </c>
      <c r="F2" s="10">
        <f ca="1">D2-B2</f>
        <v>2</v>
      </c>
      <c r="G2" s="12">
        <f ca="1">E2-C2</f>
        <v>1.6666666666666663E-2</v>
      </c>
    </row>
    <row r="3" spans="1:7" x14ac:dyDescent="0.55000000000000004">
      <c r="A3" s="3" t="s">
        <v>114</v>
      </c>
      <c r="B3" s="10">
        <v>25</v>
      </c>
      <c r="C3" s="11">
        <f t="shared" si="0"/>
        <v>0.20833333333333334</v>
      </c>
      <c r="D3" s="10">
        <f ca="1">'DPRD Jabar Calc'!BQ48</f>
        <v>19</v>
      </c>
      <c r="E3" s="11">
        <f t="shared" ca="1" si="1"/>
        <v>0.15833333333333333</v>
      </c>
      <c r="F3" s="10">
        <f t="shared" ref="F3:G19" ca="1" si="2">D3-B3</f>
        <v>-6</v>
      </c>
      <c r="G3" s="12">
        <f t="shared" ca="1" si="2"/>
        <v>-5.0000000000000017E-2</v>
      </c>
    </row>
    <row r="4" spans="1:7" x14ac:dyDescent="0.55000000000000004">
      <c r="A4" s="3" t="s">
        <v>115</v>
      </c>
      <c r="B4" s="10">
        <v>20</v>
      </c>
      <c r="C4" s="11">
        <f t="shared" si="0"/>
        <v>0.16666666666666666</v>
      </c>
      <c r="D4" s="10">
        <f ca="1">'DPRD Jabar Calc'!BR48</f>
        <v>17</v>
      </c>
      <c r="E4" s="11">
        <f t="shared" ca="1" si="1"/>
        <v>0.14166666666666666</v>
      </c>
      <c r="F4" s="10">
        <f t="shared" ca="1" si="2"/>
        <v>-3</v>
      </c>
      <c r="G4" s="12">
        <f t="shared" ca="1" si="2"/>
        <v>-2.4999999999999994E-2</v>
      </c>
    </row>
    <row r="5" spans="1:7" x14ac:dyDescent="0.55000000000000004">
      <c r="A5" s="3" t="s">
        <v>116</v>
      </c>
      <c r="B5" s="10">
        <v>16</v>
      </c>
      <c r="C5" s="11">
        <f t="shared" si="0"/>
        <v>0.13333333333333333</v>
      </c>
      <c r="D5" s="10">
        <f ca="1">'DPRD Jabar Calc'!BS48</f>
        <v>20</v>
      </c>
      <c r="E5" s="11">
        <f t="shared" ca="1" si="1"/>
        <v>0.16666666666666666</v>
      </c>
      <c r="F5" s="10">
        <f t="shared" ca="1" si="2"/>
        <v>4</v>
      </c>
      <c r="G5" s="12">
        <f t="shared" ca="1" si="2"/>
        <v>3.3333333333333326E-2</v>
      </c>
    </row>
    <row r="6" spans="1:7" x14ac:dyDescent="0.55000000000000004">
      <c r="A6" s="3" t="s">
        <v>117</v>
      </c>
      <c r="B6" s="10">
        <v>4</v>
      </c>
      <c r="C6" s="11">
        <f t="shared" si="0"/>
        <v>3.3333333333333333E-2</v>
      </c>
      <c r="D6" s="10">
        <f ca="1">'DPRD Jabar Calc'!BT48</f>
        <v>7</v>
      </c>
      <c r="E6" s="11">
        <f t="shared" ca="1" si="1"/>
        <v>5.8333333333333334E-2</v>
      </c>
      <c r="F6" s="10">
        <f t="shared" ca="1" si="2"/>
        <v>3</v>
      </c>
      <c r="G6" s="12">
        <f t="shared" ca="1" si="2"/>
        <v>2.5000000000000001E-2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Jabar Calc'!BU48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Jabar Calc'!BV48</f>
        <v>1</v>
      </c>
      <c r="E8" s="11">
        <f t="shared" ca="1" si="1"/>
        <v>8.3333333333333332E-3</v>
      </c>
      <c r="F8" s="10">
        <f t="shared" ca="1" si="2"/>
        <v>1</v>
      </c>
      <c r="G8" s="12">
        <f t="shared" ca="1" si="2"/>
        <v>8.3333333333333332E-3</v>
      </c>
    </row>
    <row r="9" spans="1:7" x14ac:dyDescent="0.55000000000000004">
      <c r="A9" s="3" t="s">
        <v>120</v>
      </c>
      <c r="B9" s="10">
        <v>21</v>
      </c>
      <c r="C9" s="11">
        <f t="shared" si="0"/>
        <v>0.17499999999999999</v>
      </c>
      <c r="D9" s="10">
        <f ca="1">'DPRD Jabar Calc'!BW48</f>
        <v>20</v>
      </c>
      <c r="E9" s="11">
        <f t="shared" ca="1" si="1"/>
        <v>0.16666666666666666</v>
      </c>
      <c r="F9" s="10">
        <f t="shared" ca="1" si="2"/>
        <v>-1</v>
      </c>
      <c r="G9" s="12">
        <f t="shared" ca="1" si="2"/>
        <v>-8.3333333333333315E-3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Jabar Calc'!BX48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0</v>
      </c>
      <c r="C11" s="11">
        <f t="shared" si="0"/>
        <v>0</v>
      </c>
      <c r="D11" s="10">
        <f ca="1">'DPRD Jabar Calc'!BY48</f>
        <v>0</v>
      </c>
      <c r="E11" s="11">
        <f t="shared" ca="1" si="1"/>
        <v>0</v>
      </c>
      <c r="F11" s="10">
        <f t="shared" ca="1" si="2"/>
        <v>0</v>
      </c>
      <c r="G11" s="12">
        <f t="shared" ca="1" si="2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Jabar Calc'!BZ48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7</v>
      </c>
      <c r="C13" s="11">
        <f t="shared" si="0"/>
        <v>5.8333333333333334E-2</v>
      </c>
      <c r="D13" s="10">
        <f ca="1">'DPRD Jabar Calc'!CA48</f>
        <v>8</v>
      </c>
      <c r="E13" s="11">
        <f t="shared" ca="1" si="1"/>
        <v>6.6666666666666666E-2</v>
      </c>
      <c r="F13" s="10">
        <f t="shared" ca="1" si="2"/>
        <v>1</v>
      </c>
      <c r="G13" s="12">
        <f t="shared" ca="1" si="2"/>
        <v>8.3333333333333315E-3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'DPRD Jabar Calc'!CB48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11</v>
      </c>
      <c r="C15" s="11">
        <f t="shared" si="0"/>
        <v>9.166666666666666E-2</v>
      </c>
      <c r="D15" s="10">
        <f ca="1">'DPRD Jabar Calc'!CC48</f>
        <v>6</v>
      </c>
      <c r="E15" s="11">
        <f t="shared" ca="1" si="1"/>
        <v>0.05</v>
      </c>
      <c r="F15" s="10">
        <f t="shared" ca="1" si="2"/>
        <v>-5</v>
      </c>
      <c r="G15" s="12">
        <f t="shared" ca="1" si="2"/>
        <v>-4.1666666666666657E-2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'DPRD Jabar Calc'!CD48</f>
        <v>1</v>
      </c>
      <c r="E16" s="11">
        <f t="shared" ca="1" si="1"/>
        <v>8.3333333333333332E-3</v>
      </c>
      <c r="F16" s="10">
        <f t="shared" ca="1" si="2"/>
        <v>1</v>
      </c>
      <c r="G16" s="12">
        <f t="shared" ca="1" si="2"/>
        <v>8.3333333333333332E-3</v>
      </c>
    </row>
    <row r="17" spans="1:7" x14ac:dyDescent="0.55000000000000004">
      <c r="A17" s="3" t="s">
        <v>128</v>
      </c>
      <c r="B17" s="10">
        <v>1</v>
      </c>
      <c r="C17" s="11">
        <f t="shared" si="0"/>
        <v>8.3333333333333332E-3</v>
      </c>
      <c r="D17" s="10">
        <f ca="1">'DPRD Jabar Calc'!CE48</f>
        <v>1</v>
      </c>
      <c r="E17" s="11">
        <f t="shared" ca="1" si="1"/>
        <v>8.3333333333333332E-3</v>
      </c>
      <c r="F17" s="10">
        <f t="shared" ca="1" si="2"/>
        <v>0</v>
      </c>
      <c r="G17" s="12">
        <f t="shared" ca="1" si="2"/>
        <v>0</v>
      </c>
    </row>
    <row r="18" spans="1:7" x14ac:dyDescent="0.55000000000000004">
      <c r="A18" s="3" t="s">
        <v>129</v>
      </c>
      <c r="B18" s="10">
        <v>3</v>
      </c>
      <c r="C18" s="11">
        <f t="shared" si="0"/>
        <v>2.5000000000000001E-2</v>
      </c>
      <c r="D18" s="10">
        <f ca="1">'DPRD Jabar Calc'!CF48</f>
        <v>6</v>
      </c>
      <c r="E18" s="11">
        <f t="shared" ca="1" si="1"/>
        <v>0.05</v>
      </c>
      <c r="F18" s="10">
        <f t="shared" ca="1" si="2"/>
        <v>3</v>
      </c>
      <c r="G18" s="12">
        <f t="shared" ca="1" si="2"/>
        <v>2.5000000000000001E-2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Jabar Calc'!CG48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120</v>
      </c>
      <c r="D20">
        <f ca="1">SUM(D2:D19)</f>
        <v>120</v>
      </c>
    </row>
    <row r="21" spans="1:7" x14ac:dyDescent="0.55000000000000004">
      <c r="D21">
        <f ca="1">20%*D20</f>
        <v>24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A03A-7EB2-40B4-B26B-2AF7F939D830}">
  <sheetPr>
    <tabColor rgb="FF92D050"/>
  </sheetPr>
  <dimension ref="A1:B14"/>
  <sheetViews>
    <sheetView workbookViewId="0">
      <selection activeCell="B11" sqref="B11"/>
    </sheetView>
  </sheetViews>
  <sheetFormatPr defaultRowHeight="14.4" x14ac:dyDescent="0.55000000000000004"/>
  <cols>
    <col min="1" max="1" width="10" bestFit="1" customWidth="1"/>
    <col min="2" max="2" width="54.3671875" customWidth="1"/>
  </cols>
  <sheetData>
    <row r="1" spans="1:2" x14ac:dyDescent="0.55000000000000004">
      <c r="A1" t="s">
        <v>154</v>
      </c>
      <c r="B1" s="13">
        <v>45355</v>
      </c>
    </row>
    <row r="2" spans="1:2" x14ac:dyDescent="0.55000000000000004">
      <c r="A2" t="s">
        <v>156</v>
      </c>
      <c r="B2" s="14">
        <v>0.75</v>
      </c>
    </row>
    <row r="3" spans="1:2" x14ac:dyDescent="0.55000000000000004">
      <c r="A3" t="s">
        <v>155</v>
      </c>
      <c r="B3">
        <v>87817</v>
      </c>
    </row>
    <row r="4" spans="1:2" x14ac:dyDescent="0.55000000000000004">
      <c r="A4" t="s">
        <v>157</v>
      </c>
      <c r="B4">
        <v>117299</v>
      </c>
    </row>
    <row r="5" spans="1:2" x14ac:dyDescent="0.55000000000000004">
      <c r="A5" t="s">
        <v>166</v>
      </c>
      <c r="B5" s="26">
        <f>B3/B4</f>
        <v>0.74865940886111559</v>
      </c>
    </row>
    <row r="6" spans="1:2" x14ac:dyDescent="0.55000000000000004">
      <c r="A6" t="s">
        <v>476</v>
      </c>
      <c r="B6" s="27">
        <v>13</v>
      </c>
    </row>
    <row r="7" spans="1:2" x14ac:dyDescent="0.55000000000000004">
      <c r="A7" t="s">
        <v>477</v>
      </c>
      <c r="B7" s="27">
        <v>13</v>
      </c>
    </row>
    <row r="8" spans="1:2" x14ac:dyDescent="0.55000000000000004">
      <c r="A8" t="s">
        <v>478</v>
      </c>
      <c r="B8" s="28">
        <v>45362</v>
      </c>
    </row>
    <row r="9" spans="1:2" x14ac:dyDescent="0.55000000000000004">
      <c r="A9" t="s">
        <v>479</v>
      </c>
      <c r="B9" s="29">
        <v>0.73472222222222228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13 dari 13 dapil dari website KPU per 11-Mar-2024 17:38 WIB</v>
      </c>
    </row>
    <row r="11" spans="1:2" x14ac:dyDescent="0.55000000000000004">
      <c r="A11" t="s">
        <v>159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195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Jawa Tengah 2019 vs Simulasi 2024
Data rekapitulasi 13 dari 13 dapil dari website KPU per 11-Mar-2024 17:38 WIB
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87037-9CD9-4BD6-999F-16EC21D5398C}">
  <sheetPr>
    <tabColor rgb="FF92D050"/>
  </sheetPr>
  <dimension ref="A1:S17"/>
  <sheetViews>
    <sheetView workbookViewId="0">
      <selection activeCell="A13" sqref="A13"/>
    </sheetView>
  </sheetViews>
  <sheetFormatPr defaultRowHeight="14.4" x14ac:dyDescent="0.55000000000000004"/>
  <cols>
    <col min="1" max="1" width="33.47265625" style="25" bestFit="1" customWidth="1"/>
    <col min="2" max="6" width="8.3671875" style="25" bestFit="1" customWidth="1"/>
    <col min="7" max="8" width="7.3671875" style="25" bestFit="1" customWidth="1"/>
    <col min="9" max="9" width="8.3671875" style="25" bestFit="1" customWidth="1"/>
    <col min="10" max="10" width="6.3671875" style="25" bestFit="1" customWidth="1"/>
    <col min="11" max="11" width="7.3671875" style="25" bestFit="1" customWidth="1"/>
    <col min="12" max="12" width="6.3671875" style="25" bestFit="1" customWidth="1"/>
    <col min="13" max="13" width="8.3671875" style="25" bestFit="1" customWidth="1"/>
    <col min="14" max="14" width="6.3671875" style="25" bestFit="1" customWidth="1"/>
    <col min="15" max="15" width="8.3671875" style="25" bestFit="1" customWidth="1"/>
    <col min="16" max="17" width="7.3671875" style="25" bestFit="1" customWidth="1"/>
    <col min="18" max="18" width="8.3671875" style="25" bestFit="1" customWidth="1"/>
    <col min="19" max="19" width="7.3671875" style="25" bestFit="1" customWidth="1"/>
    <col min="20" max="16384" width="8.83984375" style="25"/>
  </cols>
  <sheetData>
    <row r="1" spans="1:19" x14ac:dyDescent="0.55000000000000004">
      <c r="A1" s="32" t="s">
        <v>487</v>
      </c>
      <c r="B1" s="36">
        <v>61949</v>
      </c>
      <c r="C1" s="36">
        <v>111427</v>
      </c>
      <c r="D1" s="36">
        <v>286837</v>
      </c>
      <c r="E1" s="36">
        <v>62143</v>
      </c>
      <c r="F1" s="36">
        <v>58394</v>
      </c>
      <c r="G1" s="36">
        <v>9108</v>
      </c>
      <c r="H1" s="36">
        <v>9217</v>
      </c>
      <c r="I1" s="36">
        <v>95269</v>
      </c>
      <c r="J1" s="36">
        <v>1159</v>
      </c>
      <c r="K1" s="36">
        <v>2721</v>
      </c>
      <c r="L1" s="36">
        <v>3094</v>
      </c>
      <c r="M1" s="36">
        <v>25446</v>
      </c>
      <c r="N1" s="36">
        <v>3543</v>
      </c>
      <c r="O1" s="36">
        <v>57160</v>
      </c>
      <c r="P1" s="36">
        <v>77716</v>
      </c>
      <c r="Q1" s="36">
        <v>9637</v>
      </c>
      <c r="R1" s="36">
        <v>29396</v>
      </c>
      <c r="S1" s="36">
        <v>4023</v>
      </c>
    </row>
    <row r="2" spans="1:19" x14ac:dyDescent="0.55000000000000004">
      <c r="A2" s="32" t="s">
        <v>534</v>
      </c>
      <c r="B2" s="36">
        <v>195741</v>
      </c>
      <c r="C2" s="36">
        <v>126306</v>
      </c>
      <c r="D2" s="36">
        <v>366733</v>
      </c>
      <c r="E2" s="36">
        <v>111801</v>
      </c>
      <c r="F2" s="36">
        <v>32891</v>
      </c>
      <c r="G2" s="36">
        <v>8168</v>
      </c>
      <c r="H2" s="36">
        <v>10624</v>
      </c>
      <c r="I2" s="36">
        <v>113179</v>
      </c>
      <c r="J2" s="36">
        <v>1759</v>
      </c>
      <c r="K2" s="36">
        <v>5913</v>
      </c>
      <c r="L2" s="36">
        <v>2937</v>
      </c>
      <c r="M2" s="36">
        <v>55384</v>
      </c>
      <c r="N2" s="36">
        <v>2943</v>
      </c>
      <c r="O2" s="36">
        <v>63001</v>
      </c>
      <c r="P2" s="36">
        <v>49343</v>
      </c>
      <c r="Q2" s="36">
        <v>16869</v>
      </c>
      <c r="R2" s="36">
        <v>119320</v>
      </c>
      <c r="S2" s="36">
        <v>5207</v>
      </c>
    </row>
    <row r="3" spans="1:19" x14ac:dyDescent="0.55000000000000004">
      <c r="A3" s="32" t="s">
        <v>535</v>
      </c>
      <c r="B3" s="36">
        <v>293966</v>
      </c>
      <c r="C3" s="36">
        <v>254306</v>
      </c>
      <c r="D3" s="36">
        <v>318804</v>
      </c>
      <c r="E3" s="36">
        <v>259178</v>
      </c>
      <c r="F3" s="36">
        <v>117366</v>
      </c>
      <c r="G3" s="36">
        <v>8557</v>
      </c>
      <c r="H3" s="36">
        <v>11034</v>
      </c>
      <c r="I3" s="36">
        <v>75454</v>
      </c>
      <c r="J3" s="36">
        <v>1870</v>
      </c>
      <c r="K3" s="36">
        <v>19023</v>
      </c>
      <c r="L3" s="36">
        <v>6175</v>
      </c>
      <c r="M3" s="36">
        <v>71663</v>
      </c>
      <c r="N3" s="36">
        <v>2063</v>
      </c>
      <c r="O3" s="36">
        <v>86498</v>
      </c>
      <c r="P3" s="36">
        <v>37123</v>
      </c>
      <c r="Q3" s="36">
        <v>44430</v>
      </c>
      <c r="R3" s="36">
        <v>145439</v>
      </c>
      <c r="S3" s="36">
        <v>6537</v>
      </c>
    </row>
    <row r="4" spans="1:19" x14ac:dyDescent="0.55000000000000004">
      <c r="A4" s="32" t="s">
        <v>536</v>
      </c>
      <c r="B4" s="36">
        <v>174458</v>
      </c>
      <c r="C4" s="36">
        <v>121743</v>
      </c>
      <c r="D4" s="36">
        <v>187460</v>
      </c>
      <c r="E4" s="36">
        <v>97404</v>
      </c>
      <c r="F4" s="36">
        <v>24066</v>
      </c>
      <c r="G4" s="36">
        <v>5521</v>
      </c>
      <c r="H4" s="36">
        <v>44005</v>
      </c>
      <c r="I4" s="36">
        <v>54630</v>
      </c>
      <c r="J4" s="36">
        <v>1561</v>
      </c>
      <c r="K4" s="36">
        <v>16843</v>
      </c>
      <c r="L4" s="36">
        <v>3114</v>
      </c>
      <c r="M4" s="36">
        <v>12154</v>
      </c>
      <c r="N4" s="36">
        <v>1549</v>
      </c>
      <c r="O4" s="36">
        <v>114362</v>
      </c>
      <c r="P4" s="36">
        <v>19771</v>
      </c>
      <c r="Q4" s="36">
        <v>5225</v>
      </c>
      <c r="R4" s="36">
        <v>144395</v>
      </c>
      <c r="S4" s="36">
        <v>2463</v>
      </c>
    </row>
    <row r="5" spans="1:19" x14ac:dyDescent="0.55000000000000004">
      <c r="A5" s="32" t="s">
        <v>488</v>
      </c>
      <c r="B5" s="36">
        <v>235198</v>
      </c>
      <c r="C5" s="36">
        <v>168909</v>
      </c>
      <c r="D5" s="36">
        <v>337904</v>
      </c>
      <c r="E5" s="36">
        <v>100184</v>
      </c>
      <c r="F5" s="36">
        <v>63633</v>
      </c>
      <c r="G5" s="36">
        <v>6087</v>
      </c>
      <c r="H5" s="36">
        <v>7394</v>
      </c>
      <c r="I5" s="36">
        <v>80560</v>
      </c>
      <c r="J5" s="36">
        <v>2816</v>
      </c>
      <c r="K5" s="36">
        <v>59608</v>
      </c>
      <c r="L5" s="36">
        <v>3041</v>
      </c>
      <c r="M5" s="36">
        <v>11632</v>
      </c>
      <c r="N5" s="36">
        <v>1528</v>
      </c>
      <c r="O5" s="36">
        <v>98033</v>
      </c>
      <c r="P5" s="36">
        <v>26445</v>
      </c>
      <c r="Q5" s="36">
        <v>7845</v>
      </c>
      <c r="R5" s="36">
        <v>69858</v>
      </c>
      <c r="S5" s="36">
        <v>2194</v>
      </c>
    </row>
    <row r="6" spans="1:19" x14ac:dyDescent="0.55000000000000004">
      <c r="A6" s="32" t="s">
        <v>491</v>
      </c>
      <c r="B6" s="36">
        <v>142624</v>
      </c>
      <c r="C6" s="36">
        <v>141866</v>
      </c>
      <c r="D6" s="36">
        <v>716105</v>
      </c>
      <c r="E6" s="36">
        <v>265284</v>
      </c>
      <c r="F6" s="36">
        <v>15558</v>
      </c>
      <c r="G6" s="36">
        <v>6703</v>
      </c>
      <c r="H6" s="36">
        <v>12955</v>
      </c>
      <c r="I6" s="36">
        <v>197447</v>
      </c>
      <c r="J6" s="36">
        <v>1594</v>
      </c>
      <c r="K6" s="36">
        <v>2911</v>
      </c>
      <c r="L6" s="36">
        <v>2439</v>
      </c>
      <c r="M6" s="36">
        <v>79130</v>
      </c>
      <c r="N6" s="36">
        <v>1012</v>
      </c>
      <c r="O6" s="36">
        <v>120117</v>
      </c>
      <c r="P6" s="36">
        <v>30724</v>
      </c>
      <c r="Q6" s="36">
        <v>3756</v>
      </c>
      <c r="R6" s="36">
        <v>9053</v>
      </c>
      <c r="S6" s="36">
        <v>3788</v>
      </c>
    </row>
    <row r="7" spans="1:19" x14ac:dyDescent="0.55000000000000004">
      <c r="A7" s="32" t="s">
        <v>537</v>
      </c>
      <c r="B7" s="36">
        <v>116086</v>
      </c>
      <c r="C7" s="36">
        <v>234796</v>
      </c>
      <c r="D7" s="36">
        <v>536249</v>
      </c>
      <c r="E7" s="36">
        <v>186064</v>
      </c>
      <c r="F7" s="36">
        <v>38175</v>
      </c>
      <c r="G7" s="36">
        <v>8006</v>
      </c>
      <c r="H7" s="36">
        <v>8106</v>
      </c>
      <c r="I7" s="36">
        <v>200647</v>
      </c>
      <c r="J7" s="36">
        <v>1608</v>
      </c>
      <c r="K7" s="36">
        <v>3509</v>
      </c>
      <c r="L7" s="36">
        <v>5889</v>
      </c>
      <c r="M7" s="36">
        <v>66651</v>
      </c>
      <c r="N7" s="36">
        <v>2654</v>
      </c>
      <c r="O7" s="36">
        <v>73326</v>
      </c>
      <c r="P7" s="36">
        <v>91422</v>
      </c>
      <c r="Q7" s="36">
        <v>9363</v>
      </c>
      <c r="R7" s="36">
        <v>15379</v>
      </c>
      <c r="S7" s="36">
        <v>8541</v>
      </c>
    </row>
    <row r="8" spans="1:19" x14ac:dyDescent="0.55000000000000004">
      <c r="A8" s="32" t="s">
        <v>538</v>
      </c>
      <c r="B8" s="36">
        <v>182270</v>
      </c>
      <c r="C8" s="36">
        <v>222694</v>
      </c>
      <c r="D8" s="36">
        <v>615424</v>
      </c>
      <c r="E8" s="36">
        <v>111308</v>
      </c>
      <c r="F8" s="36">
        <v>18525</v>
      </c>
      <c r="G8" s="36">
        <v>7069</v>
      </c>
      <c r="H8" s="36">
        <v>8147</v>
      </c>
      <c r="I8" s="36">
        <v>139054</v>
      </c>
      <c r="J8" s="36">
        <v>2264</v>
      </c>
      <c r="K8" s="36">
        <v>2781</v>
      </c>
      <c r="L8" s="36">
        <v>2776</v>
      </c>
      <c r="M8" s="36">
        <v>34631</v>
      </c>
      <c r="N8" s="36">
        <v>1042</v>
      </c>
      <c r="O8" s="36">
        <v>58158</v>
      </c>
      <c r="P8" s="36">
        <v>30530</v>
      </c>
      <c r="Q8" s="36">
        <v>6111</v>
      </c>
      <c r="R8" s="36">
        <v>58282</v>
      </c>
      <c r="S8" s="36">
        <v>8274</v>
      </c>
    </row>
    <row r="9" spans="1:19" x14ac:dyDescent="0.55000000000000004">
      <c r="A9" s="32" t="s">
        <v>539</v>
      </c>
      <c r="B9" s="36">
        <v>244935</v>
      </c>
      <c r="C9" s="36">
        <v>177512</v>
      </c>
      <c r="D9" s="36">
        <v>357167</v>
      </c>
      <c r="E9" s="36">
        <v>147874</v>
      </c>
      <c r="F9" s="36">
        <v>51153</v>
      </c>
      <c r="G9" s="36">
        <v>4613</v>
      </c>
      <c r="H9" s="36">
        <v>7316</v>
      </c>
      <c r="I9" s="36">
        <v>80070</v>
      </c>
      <c r="J9" s="36">
        <v>1645</v>
      </c>
      <c r="K9" s="36">
        <v>9012</v>
      </c>
      <c r="L9" s="36">
        <v>3866</v>
      </c>
      <c r="M9" s="36">
        <v>51944</v>
      </c>
      <c r="N9" s="36">
        <v>1610</v>
      </c>
      <c r="O9" s="36">
        <v>134424</v>
      </c>
      <c r="P9" s="36">
        <v>19740</v>
      </c>
      <c r="Q9" s="36">
        <v>8229</v>
      </c>
      <c r="R9" s="36">
        <v>76266</v>
      </c>
      <c r="S9" s="36">
        <v>6281</v>
      </c>
    </row>
    <row r="10" spans="1:19" x14ac:dyDescent="0.55000000000000004">
      <c r="A10" s="32" t="s">
        <v>540</v>
      </c>
      <c r="B10" s="36">
        <v>269516</v>
      </c>
      <c r="C10" s="36">
        <v>208509</v>
      </c>
      <c r="D10" s="36">
        <v>366185</v>
      </c>
      <c r="E10" s="36">
        <v>177133</v>
      </c>
      <c r="F10" s="36">
        <v>152683</v>
      </c>
      <c r="G10" s="36">
        <v>6243</v>
      </c>
      <c r="H10" s="36">
        <v>16095</v>
      </c>
      <c r="I10" s="36">
        <v>181158</v>
      </c>
      <c r="J10" s="36">
        <v>2046</v>
      </c>
      <c r="K10" s="36">
        <v>3753</v>
      </c>
      <c r="L10" s="36">
        <v>3755</v>
      </c>
      <c r="M10" s="36">
        <v>92386</v>
      </c>
      <c r="N10" s="36">
        <v>1572</v>
      </c>
      <c r="O10" s="36">
        <v>121784</v>
      </c>
      <c r="P10" s="36">
        <v>19879</v>
      </c>
      <c r="Q10" s="36">
        <v>13565</v>
      </c>
      <c r="R10" s="36">
        <v>75118</v>
      </c>
      <c r="S10" s="36">
        <v>5426</v>
      </c>
    </row>
    <row r="11" spans="1:19" x14ac:dyDescent="0.55000000000000004">
      <c r="A11" s="32" t="s">
        <v>541</v>
      </c>
      <c r="B11" s="36">
        <v>301472</v>
      </c>
      <c r="C11" s="36">
        <v>305446</v>
      </c>
      <c r="D11" s="36">
        <v>478965</v>
      </c>
      <c r="E11" s="36">
        <v>229112</v>
      </c>
      <c r="F11" s="36">
        <v>140099</v>
      </c>
      <c r="G11" s="36">
        <v>13820</v>
      </c>
      <c r="H11" s="36">
        <v>16935</v>
      </c>
      <c r="I11" s="36">
        <v>134839</v>
      </c>
      <c r="J11" s="36">
        <v>4252</v>
      </c>
      <c r="K11" s="36">
        <v>3658</v>
      </c>
      <c r="L11" s="36">
        <v>4201</v>
      </c>
      <c r="M11" s="36">
        <v>124746</v>
      </c>
      <c r="N11" s="36">
        <v>1635</v>
      </c>
      <c r="O11" s="36">
        <v>121173</v>
      </c>
      <c r="P11" s="36">
        <v>28643</v>
      </c>
      <c r="Q11" s="36">
        <v>25482</v>
      </c>
      <c r="R11" s="36">
        <v>91823</v>
      </c>
      <c r="S11" s="36">
        <v>9407</v>
      </c>
    </row>
    <row r="12" spans="1:19" x14ac:dyDescent="0.55000000000000004">
      <c r="A12" s="32" t="s">
        <v>542</v>
      </c>
      <c r="B12" s="36">
        <v>367113</v>
      </c>
      <c r="C12" s="36">
        <v>297011</v>
      </c>
      <c r="D12" s="36">
        <v>390571</v>
      </c>
      <c r="E12" s="36">
        <v>283020</v>
      </c>
      <c r="F12" s="36">
        <v>35494</v>
      </c>
      <c r="G12" s="36">
        <v>9936</v>
      </c>
      <c r="H12" s="36">
        <v>13502</v>
      </c>
      <c r="I12" s="36">
        <v>153923</v>
      </c>
      <c r="J12" s="36">
        <v>1480</v>
      </c>
      <c r="K12" s="36">
        <v>4469</v>
      </c>
      <c r="L12" s="36">
        <v>2955</v>
      </c>
      <c r="M12" s="36">
        <v>113860</v>
      </c>
      <c r="N12" s="36">
        <v>1308</v>
      </c>
      <c r="O12" s="36">
        <v>63167</v>
      </c>
      <c r="P12" s="36">
        <v>21290</v>
      </c>
      <c r="Q12" s="36">
        <v>11639</v>
      </c>
      <c r="R12" s="36">
        <v>78810</v>
      </c>
      <c r="S12" s="36">
        <v>10040</v>
      </c>
    </row>
    <row r="13" spans="1:19" x14ac:dyDescent="0.55000000000000004">
      <c r="A13" s="32" t="s">
        <v>543</v>
      </c>
      <c r="B13" s="36">
        <v>451136</v>
      </c>
      <c r="C13" s="36">
        <v>222361</v>
      </c>
      <c r="D13" s="36">
        <v>311857</v>
      </c>
      <c r="E13" s="36">
        <v>223192</v>
      </c>
      <c r="F13" s="36">
        <v>27852</v>
      </c>
      <c r="G13" s="36">
        <v>9000</v>
      </c>
      <c r="H13" s="36">
        <v>12781</v>
      </c>
      <c r="I13" s="36">
        <v>114839</v>
      </c>
      <c r="J13" s="36">
        <v>2152</v>
      </c>
      <c r="K13" s="36">
        <v>4809</v>
      </c>
      <c r="L13" s="36">
        <v>3269</v>
      </c>
      <c r="M13" s="36">
        <v>101190</v>
      </c>
      <c r="N13" s="36">
        <v>2056</v>
      </c>
      <c r="O13" s="36">
        <v>48707</v>
      </c>
      <c r="P13" s="36">
        <v>25437</v>
      </c>
      <c r="Q13" s="36">
        <v>17323</v>
      </c>
      <c r="R13" s="36">
        <v>100896</v>
      </c>
      <c r="S13" s="36">
        <v>10102</v>
      </c>
    </row>
    <row r="15" spans="1:19" x14ac:dyDescent="0.55000000000000004">
      <c r="A15" s="31" t="s">
        <v>483</v>
      </c>
    </row>
    <row r="16" spans="1:19" x14ac:dyDescent="0.55000000000000004">
      <c r="A16" s="30" t="s">
        <v>489</v>
      </c>
    </row>
    <row r="17" spans="1:1" x14ac:dyDescent="0.55000000000000004">
      <c r="A17" s="32" t="s">
        <v>490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CF088-DBE3-4CE6-8801-6509EE9C4812}">
  <sheetPr>
    <tabColor rgb="FF92D050"/>
  </sheetPr>
  <dimension ref="A1:CR45"/>
  <sheetViews>
    <sheetView topLeftCell="BO20" workbookViewId="0">
      <selection activeCell="C45" sqref="C45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8.3671875" style="17" bestFit="1" customWidth="1"/>
    <col min="5" max="5" width="8.578125" style="17" bestFit="1" customWidth="1"/>
    <col min="6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6" width="7.3671875" style="17" bestFit="1" customWidth="1"/>
    <col min="17" max="17" width="9.5234375" style="17" bestFit="1" customWidth="1"/>
    <col min="18" max="18" width="7.3671875" style="17" bestFit="1" customWidth="1"/>
    <col min="19" max="19" width="7.83984375" style="17" bestFit="1" customWidth="1"/>
    <col min="20" max="20" width="7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42</v>
      </c>
      <c r="B3" s="3" t="s">
        <v>196</v>
      </c>
      <c r="C3" s="3">
        <v>6</v>
      </c>
      <c r="D3" s="15">
        <f>VALUE(SUBSTITUTE('DPRD Jateng KPU Raw'!B1,".",","))</f>
        <v>61949</v>
      </c>
      <c r="E3" s="15">
        <f>VALUE(SUBSTITUTE('DPRD Jateng KPU Raw'!C1,".",","))</f>
        <v>111427</v>
      </c>
      <c r="F3" s="15">
        <f>VALUE(SUBSTITUTE('DPRD Jateng KPU Raw'!D1,".",","))</f>
        <v>286837</v>
      </c>
      <c r="G3" s="15">
        <f>VALUE(SUBSTITUTE('DPRD Jateng KPU Raw'!E1,".",","))</f>
        <v>62143</v>
      </c>
      <c r="H3" s="15">
        <f>VALUE(SUBSTITUTE('DPRD Jateng KPU Raw'!F1,".",","))</f>
        <v>58394</v>
      </c>
      <c r="I3" s="15">
        <f>VALUE(SUBSTITUTE('DPRD Jateng KPU Raw'!G1,".",","))</f>
        <v>9108</v>
      </c>
      <c r="J3" s="15">
        <f>VALUE(SUBSTITUTE('DPRD Jateng KPU Raw'!H1,".",","))</f>
        <v>9217</v>
      </c>
      <c r="K3" s="15">
        <f>VALUE(SUBSTITUTE('DPRD Jateng KPU Raw'!I1,".",","))</f>
        <v>95269</v>
      </c>
      <c r="L3" s="15">
        <f>VALUE(SUBSTITUTE('DPRD Jateng KPU Raw'!J1,".",","))</f>
        <v>1159</v>
      </c>
      <c r="M3" s="15">
        <f>VALUE(SUBSTITUTE('DPRD Jateng KPU Raw'!K1,".",","))</f>
        <v>2721</v>
      </c>
      <c r="N3" s="15">
        <f>VALUE(SUBSTITUTE('DPRD Jateng KPU Raw'!L1,".",","))</f>
        <v>3094</v>
      </c>
      <c r="O3" s="15">
        <f>VALUE(SUBSTITUTE('DPRD Jateng KPU Raw'!M1,".",","))</f>
        <v>25446</v>
      </c>
      <c r="P3" s="15">
        <f>VALUE(SUBSTITUTE('DPRD Jateng KPU Raw'!N1,".",","))</f>
        <v>3543</v>
      </c>
      <c r="Q3" s="15">
        <f>VALUE(SUBSTITUTE('DPRD Jateng KPU Raw'!O1,".",","))</f>
        <v>57160</v>
      </c>
      <c r="R3" s="15">
        <f>VALUE(SUBSTITUTE('DPRD Jateng KPU Raw'!P1,".",","))</f>
        <v>77716</v>
      </c>
      <c r="S3" s="15">
        <f>VALUE(SUBSTITUTE('DPRD Jateng KPU Raw'!Q1,".",","))</f>
        <v>9637</v>
      </c>
      <c r="T3" s="15">
        <f>VALUE(SUBSTITUTE('DPRD Jateng KPU Raw'!R1,".",","))</f>
        <v>29396</v>
      </c>
      <c r="U3" s="15">
        <f>VALUE(SUBSTITUTE('DPRD Jateng KPU Raw'!S1,".",","))</f>
        <v>4023</v>
      </c>
      <c r="V3" s="5">
        <v>1</v>
      </c>
      <c r="W3" s="5">
        <v>3</v>
      </c>
      <c r="X3" s="5">
        <v>4</v>
      </c>
      <c r="Y3" s="5">
        <f t="shared" ref="Y3:Y44" si="0">COLUMN()+1</f>
        <v>26</v>
      </c>
      <c r="Z3" s="18" cm="1">
        <f t="array" aca="1" ref="Z3" ca="1">INDIRECT(ADDRESS($W3,COLUMN()-$Y3+$X3))/$V3</f>
        <v>61949</v>
      </c>
      <c r="AA3" s="18" cm="1">
        <f t="array" aca="1" ref="AA3" ca="1">INDIRECT(ADDRESS($W3,COLUMN()-$Y3+$X3))/$V3</f>
        <v>111427</v>
      </c>
      <c r="AB3" s="18" cm="1">
        <f t="array" aca="1" ref="AB3" ca="1">INDIRECT(ADDRESS($W3,COLUMN()-$Y3+$X3))/$V3</f>
        <v>286837</v>
      </c>
      <c r="AC3" s="18" cm="1">
        <f t="array" aca="1" ref="AC3" ca="1">INDIRECT(ADDRESS($W3,COLUMN()-$Y3+$X3))/$V3</f>
        <v>62143</v>
      </c>
      <c r="AD3" s="18" cm="1">
        <f t="array" aca="1" ref="AD3" ca="1">INDIRECT(ADDRESS($W3,COLUMN()-$Y3+$X3))/$V3</f>
        <v>58394</v>
      </c>
      <c r="AE3" s="18" cm="1">
        <f t="array" aca="1" ref="AE3" ca="1">INDIRECT(ADDRESS($W3,COLUMN()-$Y3+$X3))/$V3</f>
        <v>9108</v>
      </c>
      <c r="AF3" s="18" cm="1">
        <f t="array" aca="1" ref="AF3" ca="1">INDIRECT(ADDRESS($W3,COLUMN()-$Y3+$X3))/$V3</f>
        <v>9217</v>
      </c>
      <c r="AG3" s="18" cm="1">
        <f t="array" aca="1" ref="AG3" ca="1">INDIRECT(ADDRESS($W3,COLUMN()-$Y3+$X3))/$V3</f>
        <v>95269</v>
      </c>
      <c r="AH3" s="18" cm="1">
        <f t="array" aca="1" ref="AH3" ca="1">INDIRECT(ADDRESS($W3,COLUMN()-$Y3+$X3))/$V3</f>
        <v>1159</v>
      </c>
      <c r="AI3" s="18" cm="1">
        <f t="array" aca="1" ref="AI3" ca="1">INDIRECT(ADDRESS($W3,COLUMN()-$Y3+$X3))/$V3</f>
        <v>2721</v>
      </c>
      <c r="AJ3" s="18" cm="1">
        <f t="array" aca="1" ref="AJ3" ca="1">INDIRECT(ADDRESS($W3,COLUMN()-$Y3+$X3))/$V3</f>
        <v>3094</v>
      </c>
      <c r="AK3" s="18" cm="1">
        <f t="array" aca="1" ref="AK3" ca="1">INDIRECT(ADDRESS($W3,COLUMN()-$Y3+$X3))/$V3</f>
        <v>25446</v>
      </c>
      <c r="AL3" s="18" cm="1">
        <f t="array" aca="1" ref="AL3" ca="1">INDIRECT(ADDRESS($W3,COLUMN()-$Y3+$X3))/$V3</f>
        <v>3543</v>
      </c>
      <c r="AM3" s="18" cm="1">
        <f t="array" aca="1" ref="AM3" ca="1">INDIRECT(ADDRESS($W3,COLUMN()-$Y3+$X3))/$V3</f>
        <v>57160</v>
      </c>
      <c r="AN3" s="18" cm="1">
        <f t="array" aca="1" ref="AN3" ca="1">INDIRECT(ADDRESS($W3,COLUMN()-$Y3+$X3))/$V3</f>
        <v>77716</v>
      </c>
      <c r="AO3" s="18" cm="1">
        <f t="array" aca="1" ref="AO3" ca="1">INDIRECT(ADDRESS($W3,COLUMN()-$Y3+$X3))/$V3</f>
        <v>9637</v>
      </c>
      <c r="AP3" s="18" cm="1">
        <f t="array" aca="1" ref="AP3" ca="1">INDIRECT(ADDRESS($W3,COLUMN()-$Y3+$X3))/$V3</f>
        <v>29396</v>
      </c>
      <c r="AQ3" s="18" cm="1">
        <f t="array" aca="1" ref="AQ3" ca="1">INDIRECT(ADDRESS($W3,COLUMN()-$Y3+$X3))/$V3</f>
        <v>4023</v>
      </c>
      <c r="AR3" s="9">
        <f t="shared" ref="AR3:AR44" si="1">W3</f>
        <v>3</v>
      </c>
      <c r="AS3" s="9">
        <f t="shared" ref="AS3:AS44" si="2">AR3+2</f>
        <v>5</v>
      </c>
      <c r="AT3" s="9">
        <f t="shared" ref="AT3:AT44" si="3">COLUMN(Z3)</f>
        <v>26</v>
      </c>
      <c r="AU3" s="3">
        <f t="shared" ref="AU3:AU44" si="4">COLUMN(AQ3)</f>
        <v>43</v>
      </c>
      <c r="AV3" s="20">
        <f t="shared" ref="AV3:BK18" ca="1" si="5">_xlfn.RANK.EQ(Z3,OFFSET($A$1,$AR3-1,$AT3-1,$AS3-$AR3+1,$AU3-$AT3+1),0)</f>
        <v>7</v>
      </c>
      <c r="AW3" s="20">
        <f t="shared" ca="1" si="5"/>
        <v>2</v>
      </c>
      <c r="AX3" s="20">
        <f t="shared" ca="1" si="5"/>
        <v>1</v>
      </c>
      <c r="AY3" s="20">
        <f t="shared" ca="1" si="5"/>
        <v>6</v>
      </c>
      <c r="AZ3" s="20">
        <f t="shared" ca="1" si="5"/>
        <v>8</v>
      </c>
      <c r="BA3" s="20">
        <f t="shared" ca="1" si="5"/>
        <v>30</v>
      </c>
      <c r="BB3" s="20">
        <f t="shared" ca="1" si="5"/>
        <v>29</v>
      </c>
      <c r="BC3" s="20">
        <f t="shared" ca="1" si="5"/>
        <v>4</v>
      </c>
      <c r="BD3" s="20">
        <f t="shared" ca="1" si="5"/>
        <v>46</v>
      </c>
      <c r="BE3" s="20">
        <f t="shared" ca="1" si="5"/>
        <v>40</v>
      </c>
      <c r="BF3" s="20">
        <f t="shared" ca="1" si="5"/>
        <v>37</v>
      </c>
      <c r="BG3" s="20">
        <f t="shared" ca="1" si="5"/>
        <v>15</v>
      </c>
      <c r="BH3" s="20">
        <f t="shared" ca="1" si="5"/>
        <v>35</v>
      </c>
      <c r="BI3" s="20">
        <f t="shared" ca="1" si="5"/>
        <v>10</v>
      </c>
      <c r="BJ3" s="20">
        <f t="shared" ca="1" si="5"/>
        <v>5</v>
      </c>
      <c r="BK3" s="20">
        <f t="shared" ca="1" si="5"/>
        <v>28</v>
      </c>
      <c r="BL3" s="20">
        <f t="shared" ref="BL3:BM17" ca="1" si="6">_xlfn.RANK.EQ(AP3,OFFSET($A$1,$AR3-1,$AT3-1,$AS3-$AR3+1,$AU3-$AT3+1),0)</f>
        <v>13</v>
      </c>
      <c r="BM3" s="20">
        <f t="shared" ca="1" si="6"/>
        <v>34</v>
      </c>
      <c r="BN3" s="9">
        <f t="shared" ref="BN3:BN44" si="7">W3</f>
        <v>3</v>
      </c>
      <c r="BO3" s="9">
        <v>3</v>
      </c>
      <c r="BP3" s="22" cm="1">
        <f t="array" aca="1" ref="BP3" ca="1">IF(AV3&gt;INDIRECT(ADDRESS($BN3,$BO3)),0,1)</f>
        <v>0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0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0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0</v>
      </c>
      <c r="CD3" s="22" cm="1">
        <f t="array" aca="1" ref="CD3" ca="1">IF(BJ3&gt;INDIRECT(ADDRESS($BN3,$BO3)),0,1)</f>
        <v>1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6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40976.714285714283</v>
      </c>
      <c r="CQ3" s="4">
        <f ca="1">LARGE(OFFSET($A$1,$AR3-1,$AT3-1,$AS3-$AR3+1,$AU3-$AT3+1),C3)</f>
        <v>62143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20649.666666666668</v>
      </c>
      <c r="AA4" s="18" cm="1">
        <f t="array" aca="1" ref="AA4" ca="1">INDIRECT(ADDRESS($W4,COLUMN()-$Y4+$X4))/$V4</f>
        <v>37142.333333333336</v>
      </c>
      <c r="AB4" s="18" cm="1">
        <f t="array" aca="1" ref="AB4" ca="1">INDIRECT(ADDRESS($W4,COLUMN()-$Y4+$X4))/$V4</f>
        <v>95612.333333333328</v>
      </c>
      <c r="AC4" s="18" cm="1">
        <f t="array" aca="1" ref="AC4" ca="1">INDIRECT(ADDRESS($W4,COLUMN()-$Y4+$X4))/$V4</f>
        <v>20714.333333333332</v>
      </c>
      <c r="AD4" s="18" cm="1">
        <f t="array" aca="1" ref="AD4" ca="1">INDIRECT(ADDRESS($W4,COLUMN()-$Y4+$X4))/$V4</f>
        <v>19464.666666666668</v>
      </c>
      <c r="AE4" s="18" cm="1">
        <f t="array" aca="1" ref="AE4" ca="1">INDIRECT(ADDRESS($W4,COLUMN()-$Y4+$X4))/$V4</f>
        <v>3036</v>
      </c>
      <c r="AF4" s="18" cm="1">
        <f t="array" aca="1" ref="AF4" ca="1">INDIRECT(ADDRESS($W4,COLUMN()-$Y4+$X4))/$V4</f>
        <v>3072.3333333333335</v>
      </c>
      <c r="AG4" s="18" cm="1">
        <f t="array" aca="1" ref="AG4" ca="1">INDIRECT(ADDRESS($W4,COLUMN()-$Y4+$X4))/$V4</f>
        <v>31756.333333333332</v>
      </c>
      <c r="AH4" s="18" cm="1">
        <f t="array" aca="1" ref="AH4" ca="1">INDIRECT(ADDRESS($W4,COLUMN()-$Y4+$X4))/$V4</f>
        <v>386.33333333333331</v>
      </c>
      <c r="AI4" s="18" cm="1">
        <f t="array" aca="1" ref="AI4" ca="1">INDIRECT(ADDRESS($W4,COLUMN()-$Y4+$X4))/$V4</f>
        <v>907</v>
      </c>
      <c r="AJ4" s="18" cm="1">
        <f t="array" aca="1" ref="AJ4" ca="1">INDIRECT(ADDRESS($W4,COLUMN()-$Y4+$X4))/$V4</f>
        <v>1031.3333333333333</v>
      </c>
      <c r="AK4" s="18" cm="1">
        <f t="array" aca="1" ref="AK4" ca="1">INDIRECT(ADDRESS($W4,COLUMN()-$Y4+$X4))/$V4</f>
        <v>8482</v>
      </c>
      <c r="AL4" s="18" cm="1">
        <f t="array" aca="1" ref="AL4" ca="1">INDIRECT(ADDRESS($W4,COLUMN()-$Y4+$X4))/$V4</f>
        <v>1181</v>
      </c>
      <c r="AM4" s="18" cm="1">
        <f t="array" aca="1" ref="AM4" ca="1">INDIRECT(ADDRESS($W4,COLUMN()-$Y4+$X4))/$V4</f>
        <v>19053.333333333332</v>
      </c>
      <c r="AN4" s="18" cm="1">
        <f t="array" aca="1" ref="AN4" ca="1">INDIRECT(ADDRESS($W4,COLUMN()-$Y4+$X4))/$V4</f>
        <v>25905.333333333332</v>
      </c>
      <c r="AO4" s="18" cm="1">
        <f t="array" aca="1" ref="AO4" ca="1">INDIRECT(ADDRESS($W4,COLUMN()-$Y4+$X4))/$V4</f>
        <v>3212.3333333333335</v>
      </c>
      <c r="AP4" s="18" cm="1">
        <f t="array" aca="1" ref="AP4" ca="1">INDIRECT(ADDRESS($W4,COLUMN()-$Y4+$X4))/$V4</f>
        <v>9798.6666666666661</v>
      </c>
      <c r="AQ4" s="18" cm="1">
        <f t="array" aca="1" ref="AQ4" ca="1">INDIRECT(ADDRESS($W4,COLUMN()-$Y4+$X4))/$V4</f>
        <v>1341</v>
      </c>
      <c r="AR4" s="9">
        <f t="shared" si="1"/>
        <v>3</v>
      </c>
      <c r="AS4" s="9">
        <f t="shared" si="2"/>
        <v>5</v>
      </c>
      <c r="AT4" s="9">
        <f t="shared" si="3"/>
        <v>26</v>
      </c>
      <c r="AU4" s="3">
        <f t="shared" si="4"/>
        <v>43</v>
      </c>
      <c r="AV4" s="20">
        <f t="shared" ca="1" si="5"/>
        <v>18</v>
      </c>
      <c r="AW4" s="20">
        <f t="shared" ca="1" si="5"/>
        <v>11</v>
      </c>
      <c r="AX4" s="20">
        <f t="shared" ca="1" si="5"/>
        <v>3</v>
      </c>
      <c r="AY4" s="20">
        <f t="shared" ca="1" si="5"/>
        <v>17</v>
      </c>
      <c r="AZ4" s="20">
        <f t="shared" ca="1" si="5"/>
        <v>19</v>
      </c>
      <c r="BA4" s="20">
        <f t="shared" ca="1" si="5"/>
        <v>39</v>
      </c>
      <c r="BB4" s="20">
        <f t="shared" ca="1" si="5"/>
        <v>38</v>
      </c>
      <c r="BC4" s="20">
        <f t="shared" ca="1" si="5"/>
        <v>12</v>
      </c>
      <c r="BD4" s="20">
        <f t="shared" ca="1" si="5"/>
        <v>53</v>
      </c>
      <c r="BE4" s="20">
        <f t="shared" ca="1" si="5"/>
        <v>48</v>
      </c>
      <c r="BF4" s="20">
        <f t="shared" ca="1" si="5"/>
        <v>47</v>
      </c>
      <c r="BG4" s="20">
        <f t="shared" ca="1" si="5"/>
        <v>31</v>
      </c>
      <c r="BH4" s="20">
        <f t="shared" ca="1" si="5"/>
        <v>45</v>
      </c>
      <c r="BI4" s="20">
        <f t="shared" ca="1" si="5"/>
        <v>21</v>
      </c>
      <c r="BJ4" s="20">
        <f t="shared" ca="1" si="5"/>
        <v>14</v>
      </c>
      <c r="BK4" s="20">
        <f t="shared" ca="1" si="5"/>
        <v>36</v>
      </c>
      <c r="BL4" s="20">
        <f t="shared" ca="1" si="6"/>
        <v>27</v>
      </c>
      <c r="BM4" s="20">
        <f t="shared" ca="1" si="6"/>
        <v>44</v>
      </c>
      <c r="BN4" s="9">
        <f t="shared" si="7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1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0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12389.8</v>
      </c>
      <c r="AA5" s="18" cm="1">
        <f t="array" aca="1" ref="AA5" ca="1">INDIRECT(ADDRESS($W5,COLUMN()-$Y5+$X5))/$V5</f>
        <v>22285.4</v>
      </c>
      <c r="AB5" s="18" cm="1">
        <f t="array" aca="1" ref="AB5" ca="1">INDIRECT(ADDRESS($W5,COLUMN()-$Y5+$X5))/$V5</f>
        <v>57367.4</v>
      </c>
      <c r="AC5" s="18" cm="1">
        <f t="array" aca="1" ref="AC5" ca="1">INDIRECT(ADDRESS($W5,COLUMN()-$Y5+$X5))/$V5</f>
        <v>12428.6</v>
      </c>
      <c r="AD5" s="18" cm="1">
        <f t="array" aca="1" ref="AD5" ca="1">INDIRECT(ADDRESS($W5,COLUMN()-$Y5+$X5))/$V5</f>
        <v>11678.8</v>
      </c>
      <c r="AE5" s="18" cm="1">
        <f t="array" aca="1" ref="AE5" ca="1">INDIRECT(ADDRESS($W5,COLUMN()-$Y5+$X5))/$V5</f>
        <v>1821.6</v>
      </c>
      <c r="AF5" s="18" cm="1">
        <f t="array" aca="1" ref="AF5" ca="1">INDIRECT(ADDRESS($W5,COLUMN()-$Y5+$X5))/$V5</f>
        <v>1843.4</v>
      </c>
      <c r="AG5" s="18" cm="1">
        <f t="array" aca="1" ref="AG5" ca="1">INDIRECT(ADDRESS($W5,COLUMN()-$Y5+$X5))/$V5</f>
        <v>19053.8</v>
      </c>
      <c r="AH5" s="18" cm="1">
        <f t="array" aca="1" ref="AH5" ca="1">INDIRECT(ADDRESS($W5,COLUMN()-$Y5+$X5))/$V5</f>
        <v>231.8</v>
      </c>
      <c r="AI5" s="18" cm="1">
        <f t="array" aca="1" ref="AI5" ca="1">INDIRECT(ADDRESS($W5,COLUMN()-$Y5+$X5))/$V5</f>
        <v>544.20000000000005</v>
      </c>
      <c r="AJ5" s="18" cm="1">
        <f t="array" aca="1" ref="AJ5" ca="1">INDIRECT(ADDRESS($W5,COLUMN()-$Y5+$X5))/$V5</f>
        <v>618.79999999999995</v>
      </c>
      <c r="AK5" s="18" cm="1">
        <f t="array" aca="1" ref="AK5" ca="1">INDIRECT(ADDRESS($W5,COLUMN()-$Y5+$X5))/$V5</f>
        <v>5089.2</v>
      </c>
      <c r="AL5" s="18" cm="1">
        <f t="array" aca="1" ref="AL5" ca="1">INDIRECT(ADDRESS($W5,COLUMN()-$Y5+$X5))/$V5</f>
        <v>708.6</v>
      </c>
      <c r="AM5" s="18" cm="1">
        <f t="array" aca="1" ref="AM5" ca="1">INDIRECT(ADDRESS($W5,COLUMN()-$Y5+$X5))/$V5</f>
        <v>11432</v>
      </c>
      <c r="AN5" s="18" cm="1">
        <f t="array" aca="1" ref="AN5" ca="1">INDIRECT(ADDRESS($W5,COLUMN()-$Y5+$X5))/$V5</f>
        <v>15543.2</v>
      </c>
      <c r="AO5" s="18" cm="1">
        <f t="array" aca="1" ref="AO5" ca="1">INDIRECT(ADDRESS($W5,COLUMN()-$Y5+$X5))/$V5</f>
        <v>1927.4</v>
      </c>
      <c r="AP5" s="18" cm="1">
        <f t="array" aca="1" ref="AP5" ca="1">INDIRECT(ADDRESS($W5,COLUMN()-$Y5+$X5))/$V5</f>
        <v>5879.2</v>
      </c>
      <c r="AQ5" s="18" cm="1">
        <f t="array" aca="1" ref="AQ5" ca="1">INDIRECT(ADDRESS($W5,COLUMN()-$Y5+$X5))/$V5</f>
        <v>804.6</v>
      </c>
      <c r="AR5" s="9">
        <f t="shared" si="1"/>
        <v>3</v>
      </c>
      <c r="AS5" s="9">
        <f t="shared" si="2"/>
        <v>5</v>
      </c>
      <c r="AT5" s="9">
        <f t="shared" si="3"/>
        <v>26</v>
      </c>
      <c r="AU5" s="3">
        <f t="shared" si="4"/>
        <v>43</v>
      </c>
      <c r="AV5" s="20">
        <f t="shared" ca="1" si="5"/>
        <v>24</v>
      </c>
      <c r="AW5" s="20">
        <f t="shared" ca="1" si="5"/>
        <v>16</v>
      </c>
      <c r="AX5" s="20">
        <f t="shared" ca="1" si="5"/>
        <v>9</v>
      </c>
      <c r="AY5" s="20">
        <f t="shared" ca="1" si="5"/>
        <v>23</v>
      </c>
      <c r="AZ5" s="20">
        <f t="shared" ca="1" si="5"/>
        <v>25</v>
      </c>
      <c r="BA5" s="20">
        <f t="shared" ca="1" si="5"/>
        <v>43</v>
      </c>
      <c r="BB5" s="20">
        <f t="shared" ca="1" si="5"/>
        <v>42</v>
      </c>
      <c r="BC5" s="20">
        <f t="shared" ca="1" si="5"/>
        <v>20</v>
      </c>
      <c r="BD5" s="20">
        <f t="shared" ca="1" si="5"/>
        <v>54</v>
      </c>
      <c r="BE5" s="20">
        <f t="shared" ca="1" si="5"/>
        <v>52</v>
      </c>
      <c r="BF5" s="20">
        <f t="shared" ca="1" si="5"/>
        <v>51</v>
      </c>
      <c r="BG5" s="20">
        <f t="shared" ca="1" si="5"/>
        <v>33</v>
      </c>
      <c r="BH5" s="20">
        <f t="shared" ca="1" si="5"/>
        <v>50</v>
      </c>
      <c r="BI5" s="20">
        <f t="shared" ca="1" si="5"/>
        <v>26</v>
      </c>
      <c r="BJ5" s="20">
        <f t="shared" ca="1" si="5"/>
        <v>22</v>
      </c>
      <c r="BK5" s="20">
        <f t="shared" ca="1" si="5"/>
        <v>41</v>
      </c>
      <c r="BL5" s="20">
        <f t="shared" ca="1" si="6"/>
        <v>32</v>
      </c>
      <c r="BM5" s="20">
        <f t="shared" ca="1" si="6"/>
        <v>49</v>
      </c>
      <c r="BN5" s="9">
        <f t="shared" si="7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 t="s">
        <v>197</v>
      </c>
      <c r="C6" s="3">
        <v>7</v>
      </c>
      <c r="D6" s="15">
        <f>VALUE(SUBSTITUTE('DPRD Jateng KPU Raw'!B2,".",","))</f>
        <v>195741</v>
      </c>
      <c r="E6" s="15">
        <f>VALUE(SUBSTITUTE('DPRD Jateng KPU Raw'!C2,".",","))</f>
        <v>126306</v>
      </c>
      <c r="F6" s="15">
        <f>VALUE(SUBSTITUTE('DPRD Jateng KPU Raw'!D2,".",","))</f>
        <v>366733</v>
      </c>
      <c r="G6" s="15">
        <f>VALUE(SUBSTITUTE('DPRD Jateng KPU Raw'!E2,".",","))</f>
        <v>111801</v>
      </c>
      <c r="H6" s="15">
        <f>VALUE(SUBSTITUTE('DPRD Jateng KPU Raw'!F2,".",","))</f>
        <v>32891</v>
      </c>
      <c r="I6" s="15">
        <f>VALUE(SUBSTITUTE('DPRD Jateng KPU Raw'!G2,".",","))</f>
        <v>8168</v>
      </c>
      <c r="J6" s="15">
        <f>VALUE(SUBSTITUTE('DPRD Jateng KPU Raw'!H2,".",","))</f>
        <v>10624</v>
      </c>
      <c r="K6" s="15">
        <f>VALUE(SUBSTITUTE('DPRD Jateng KPU Raw'!I2,".",","))</f>
        <v>113179</v>
      </c>
      <c r="L6" s="15">
        <f>VALUE(SUBSTITUTE('DPRD Jateng KPU Raw'!J2,".",","))</f>
        <v>1759</v>
      </c>
      <c r="M6" s="15">
        <f>VALUE(SUBSTITUTE('DPRD Jateng KPU Raw'!K2,".",","))</f>
        <v>5913</v>
      </c>
      <c r="N6" s="15">
        <f>VALUE(SUBSTITUTE('DPRD Jateng KPU Raw'!L2,".",","))</f>
        <v>2937</v>
      </c>
      <c r="O6" s="15">
        <f>VALUE(SUBSTITUTE('DPRD Jateng KPU Raw'!M2,".",","))</f>
        <v>55384</v>
      </c>
      <c r="P6" s="15">
        <f>VALUE(SUBSTITUTE('DPRD Jateng KPU Raw'!N2,".",","))</f>
        <v>2943</v>
      </c>
      <c r="Q6" s="15">
        <f>VALUE(SUBSTITUTE('DPRD Jateng KPU Raw'!O2,".",","))</f>
        <v>63001</v>
      </c>
      <c r="R6" s="15">
        <f>VALUE(SUBSTITUTE('DPRD Jateng KPU Raw'!P2,".",","))</f>
        <v>49343</v>
      </c>
      <c r="S6" s="15">
        <f>VALUE(SUBSTITUTE('DPRD Jateng KPU Raw'!Q2,".",","))</f>
        <v>16869</v>
      </c>
      <c r="T6" s="15">
        <f>VALUE(SUBSTITUTE('DPRD Jateng KPU Raw'!R2,".",","))</f>
        <v>119320</v>
      </c>
      <c r="U6" s="15">
        <f>VALUE(SUBSTITUTE('DPRD Jateng KPU Raw'!S2,".",","))</f>
        <v>5207</v>
      </c>
      <c r="V6" s="5">
        <v>1</v>
      </c>
      <c r="W6" s="5">
        <f>W5+3</f>
        <v>6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195741</v>
      </c>
      <c r="AA6" s="18" cm="1">
        <f t="array" aca="1" ref="AA6" ca="1">INDIRECT(ADDRESS($W6,COLUMN()-$Y6+$X6))/$V6</f>
        <v>126306</v>
      </c>
      <c r="AB6" s="18" cm="1">
        <f t="array" aca="1" ref="AB6" ca="1">INDIRECT(ADDRESS($W6,COLUMN()-$Y6+$X6))/$V6</f>
        <v>366733</v>
      </c>
      <c r="AC6" s="18" cm="1">
        <f t="array" aca="1" ref="AC6" ca="1">INDIRECT(ADDRESS($W6,COLUMN()-$Y6+$X6))/$V6</f>
        <v>111801</v>
      </c>
      <c r="AD6" s="18" cm="1">
        <f t="array" aca="1" ref="AD6" ca="1">INDIRECT(ADDRESS($W6,COLUMN()-$Y6+$X6))/$V6</f>
        <v>32891</v>
      </c>
      <c r="AE6" s="18" cm="1">
        <f t="array" aca="1" ref="AE6" ca="1">INDIRECT(ADDRESS($W6,COLUMN()-$Y6+$X6))/$V6</f>
        <v>8168</v>
      </c>
      <c r="AF6" s="18" cm="1">
        <f t="array" aca="1" ref="AF6" ca="1">INDIRECT(ADDRESS($W6,COLUMN()-$Y6+$X6))/$V6</f>
        <v>10624</v>
      </c>
      <c r="AG6" s="18" cm="1">
        <f t="array" aca="1" ref="AG6" ca="1">INDIRECT(ADDRESS($W6,COLUMN()-$Y6+$X6))/$V6</f>
        <v>113179</v>
      </c>
      <c r="AH6" s="18" cm="1">
        <f t="array" aca="1" ref="AH6" ca="1">INDIRECT(ADDRESS($W6,COLUMN()-$Y6+$X6))/$V6</f>
        <v>1759</v>
      </c>
      <c r="AI6" s="18" cm="1">
        <f t="array" aca="1" ref="AI6" ca="1">INDIRECT(ADDRESS($W6,COLUMN()-$Y6+$X6))/$V6</f>
        <v>5913</v>
      </c>
      <c r="AJ6" s="18" cm="1">
        <f t="array" aca="1" ref="AJ6" ca="1">INDIRECT(ADDRESS($W6,COLUMN()-$Y6+$X6))/$V6</f>
        <v>2937</v>
      </c>
      <c r="AK6" s="18" cm="1">
        <f t="array" aca="1" ref="AK6" ca="1">INDIRECT(ADDRESS($W6,COLUMN()-$Y6+$X6))/$V6</f>
        <v>55384</v>
      </c>
      <c r="AL6" s="18" cm="1">
        <f t="array" aca="1" ref="AL6" ca="1">INDIRECT(ADDRESS($W6,COLUMN()-$Y6+$X6))/$V6</f>
        <v>2943</v>
      </c>
      <c r="AM6" s="18" cm="1">
        <f t="array" aca="1" ref="AM6" ca="1">INDIRECT(ADDRESS($W6,COLUMN()-$Y6+$X6))/$V6</f>
        <v>63001</v>
      </c>
      <c r="AN6" s="18" cm="1">
        <f t="array" aca="1" ref="AN6" ca="1">INDIRECT(ADDRESS($W6,COLUMN()-$Y6+$X6))/$V6</f>
        <v>49343</v>
      </c>
      <c r="AO6" s="18" cm="1">
        <f t="array" aca="1" ref="AO6" ca="1">INDIRECT(ADDRESS($W6,COLUMN()-$Y6+$X6))/$V6</f>
        <v>16869</v>
      </c>
      <c r="AP6" s="18" cm="1">
        <f t="array" aca="1" ref="AP6" ca="1">INDIRECT(ADDRESS($W6,COLUMN()-$Y6+$X6))/$V6</f>
        <v>119320</v>
      </c>
      <c r="AQ6" s="18" cm="1">
        <f t="array" aca="1" ref="AQ6" ca="1">INDIRECT(ADDRESS($W6,COLUMN()-$Y6+$X6))/$V6</f>
        <v>5207</v>
      </c>
      <c r="AR6" s="9">
        <f t="shared" si="1"/>
        <v>6</v>
      </c>
      <c r="AS6" s="9">
        <f t="shared" si="2"/>
        <v>8</v>
      </c>
      <c r="AT6" s="9">
        <f t="shared" si="3"/>
        <v>26</v>
      </c>
      <c r="AU6" s="3">
        <f t="shared" si="4"/>
        <v>43</v>
      </c>
      <c r="AV6" s="20">
        <f t="shared" ca="1" si="5"/>
        <v>2</v>
      </c>
      <c r="AW6" s="20">
        <f t="shared" ca="1" si="5"/>
        <v>3</v>
      </c>
      <c r="AX6" s="20">
        <f t="shared" ca="1" si="5"/>
        <v>1</v>
      </c>
      <c r="AY6" s="20">
        <f t="shared" ca="1" si="5"/>
        <v>7</v>
      </c>
      <c r="AZ6" s="20">
        <f t="shared" ca="1" si="5"/>
        <v>18</v>
      </c>
      <c r="BA6" s="20">
        <f t="shared" ca="1" si="5"/>
        <v>32</v>
      </c>
      <c r="BB6" s="20">
        <f t="shared" ca="1" si="5"/>
        <v>30</v>
      </c>
      <c r="BC6" s="20">
        <f t="shared" ca="1" si="5"/>
        <v>6</v>
      </c>
      <c r="BD6" s="20">
        <f t="shared" ca="1" si="5"/>
        <v>44</v>
      </c>
      <c r="BE6" s="20">
        <f t="shared" ca="1" si="5"/>
        <v>34</v>
      </c>
      <c r="BF6" s="20">
        <f t="shared" ca="1" si="5"/>
        <v>40</v>
      </c>
      <c r="BG6" s="20">
        <f t="shared" ca="1" si="5"/>
        <v>11</v>
      </c>
      <c r="BH6" s="20">
        <f t="shared" ca="1" si="5"/>
        <v>39</v>
      </c>
      <c r="BI6" s="20">
        <f t="shared" ca="1" si="5"/>
        <v>10</v>
      </c>
      <c r="BJ6" s="20">
        <f t="shared" ca="1" si="5"/>
        <v>12</v>
      </c>
      <c r="BK6" s="20">
        <f t="shared" ca="1" si="5"/>
        <v>25</v>
      </c>
      <c r="BL6" s="20">
        <f t="shared" ca="1" si="6"/>
        <v>5</v>
      </c>
      <c r="BM6" s="20">
        <f t="shared" ca="1" si="6"/>
        <v>36</v>
      </c>
      <c r="BN6" s="9">
        <f t="shared" si="7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1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0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0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1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7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52390.428571428572</v>
      </c>
      <c r="CQ6" s="4">
        <f ca="1">LARGE(OFFSET($A$1,$AR6-1,$AT6-1,$AS6-$AR6+1,$AU6-$AT6+1),C6)</f>
        <v>111801</v>
      </c>
      <c r="CR6" s="3" t="b">
        <f ca="1">CQ6&gt;CP6</f>
        <v>1</v>
      </c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3</v>
      </c>
      <c r="W7" s="5">
        <f>W6</f>
        <v>6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65247</v>
      </c>
      <c r="AA7" s="18" cm="1">
        <f t="array" aca="1" ref="AA7" ca="1">INDIRECT(ADDRESS($W7,COLUMN()-$Y7+$X7))/$V7</f>
        <v>42102</v>
      </c>
      <c r="AB7" s="18" cm="1">
        <f t="array" aca="1" ref="AB7" ca="1">INDIRECT(ADDRESS($W7,COLUMN()-$Y7+$X7))/$V7</f>
        <v>122244.33333333333</v>
      </c>
      <c r="AC7" s="18" cm="1">
        <f t="array" aca="1" ref="AC7" ca="1">INDIRECT(ADDRESS($W7,COLUMN()-$Y7+$X7))/$V7</f>
        <v>37267</v>
      </c>
      <c r="AD7" s="18" cm="1">
        <f t="array" aca="1" ref="AD7" ca="1">INDIRECT(ADDRESS($W7,COLUMN()-$Y7+$X7))/$V7</f>
        <v>10963.666666666666</v>
      </c>
      <c r="AE7" s="18" cm="1">
        <f t="array" aca="1" ref="AE7" ca="1">INDIRECT(ADDRESS($W7,COLUMN()-$Y7+$X7))/$V7</f>
        <v>2722.6666666666665</v>
      </c>
      <c r="AF7" s="18" cm="1">
        <f t="array" aca="1" ref="AF7" ca="1">INDIRECT(ADDRESS($W7,COLUMN()-$Y7+$X7))/$V7</f>
        <v>3541.3333333333335</v>
      </c>
      <c r="AG7" s="18" cm="1">
        <f t="array" aca="1" ref="AG7" ca="1">INDIRECT(ADDRESS($W7,COLUMN()-$Y7+$X7))/$V7</f>
        <v>37726.333333333336</v>
      </c>
      <c r="AH7" s="18" cm="1">
        <f t="array" aca="1" ref="AH7" ca="1">INDIRECT(ADDRESS($W7,COLUMN()-$Y7+$X7))/$V7</f>
        <v>586.33333333333337</v>
      </c>
      <c r="AI7" s="18" cm="1">
        <f t="array" aca="1" ref="AI7" ca="1">INDIRECT(ADDRESS($W7,COLUMN()-$Y7+$X7))/$V7</f>
        <v>1971</v>
      </c>
      <c r="AJ7" s="18" cm="1">
        <f t="array" aca="1" ref="AJ7" ca="1">INDIRECT(ADDRESS($W7,COLUMN()-$Y7+$X7))/$V7</f>
        <v>979</v>
      </c>
      <c r="AK7" s="18" cm="1">
        <f t="array" aca="1" ref="AK7" ca="1">INDIRECT(ADDRESS($W7,COLUMN()-$Y7+$X7))/$V7</f>
        <v>18461.333333333332</v>
      </c>
      <c r="AL7" s="18" cm="1">
        <f t="array" aca="1" ref="AL7" ca="1">INDIRECT(ADDRESS($W7,COLUMN()-$Y7+$X7))/$V7</f>
        <v>981</v>
      </c>
      <c r="AM7" s="18" cm="1">
        <f t="array" aca="1" ref="AM7" ca="1">INDIRECT(ADDRESS($W7,COLUMN()-$Y7+$X7))/$V7</f>
        <v>21000.333333333332</v>
      </c>
      <c r="AN7" s="18" cm="1">
        <f t="array" aca="1" ref="AN7" ca="1">INDIRECT(ADDRESS($W7,COLUMN()-$Y7+$X7))/$V7</f>
        <v>16447.666666666668</v>
      </c>
      <c r="AO7" s="18" cm="1">
        <f t="array" aca="1" ref="AO7" ca="1">INDIRECT(ADDRESS($W7,COLUMN()-$Y7+$X7))/$V7</f>
        <v>5623</v>
      </c>
      <c r="AP7" s="18" cm="1">
        <f t="array" aca="1" ref="AP7" ca="1">INDIRECT(ADDRESS($W7,COLUMN()-$Y7+$X7))/$V7</f>
        <v>39773.333333333336</v>
      </c>
      <c r="AQ7" s="18" cm="1">
        <f t="array" aca="1" ref="AQ7" ca="1">INDIRECT(ADDRESS($W7,COLUMN()-$Y7+$X7))/$V7</f>
        <v>1735.6666666666667</v>
      </c>
      <c r="AR7" s="9">
        <f t="shared" si="1"/>
        <v>6</v>
      </c>
      <c r="AS7" s="9">
        <f t="shared" si="2"/>
        <v>8</v>
      </c>
      <c r="AT7" s="9">
        <f t="shared" si="3"/>
        <v>26</v>
      </c>
      <c r="AU7" s="3">
        <f t="shared" si="4"/>
        <v>43</v>
      </c>
      <c r="AV7" s="20">
        <f t="shared" ca="1" si="5"/>
        <v>9</v>
      </c>
      <c r="AW7" s="20">
        <f t="shared" ca="1" si="5"/>
        <v>13</v>
      </c>
      <c r="AX7" s="20">
        <f t="shared" ca="1" si="5"/>
        <v>4</v>
      </c>
      <c r="AY7" s="20">
        <f t="shared" ca="1" si="5"/>
        <v>17</v>
      </c>
      <c r="AZ7" s="20">
        <f t="shared" ca="1" si="5"/>
        <v>29</v>
      </c>
      <c r="BA7" s="20">
        <f t="shared" ca="1" si="5"/>
        <v>41</v>
      </c>
      <c r="BB7" s="20">
        <f t="shared" ca="1" si="5"/>
        <v>37</v>
      </c>
      <c r="BC7" s="20">
        <f t="shared" ca="1" si="5"/>
        <v>16</v>
      </c>
      <c r="BD7" s="20">
        <f t="shared" ca="1" si="5"/>
        <v>53</v>
      </c>
      <c r="BE7" s="20">
        <f t="shared" ca="1" si="5"/>
        <v>43</v>
      </c>
      <c r="BF7" s="20">
        <f t="shared" ca="1" si="5"/>
        <v>50</v>
      </c>
      <c r="BG7" s="20">
        <f t="shared" ca="1" si="5"/>
        <v>24</v>
      </c>
      <c r="BH7" s="20">
        <f t="shared" ca="1" si="5"/>
        <v>49</v>
      </c>
      <c r="BI7" s="20">
        <f t="shared" ca="1" si="5"/>
        <v>23</v>
      </c>
      <c r="BJ7" s="20">
        <f t="shared" ca="1" si="5"/>
        <v>26</v>
      </c>
      <c r="BK7" s="20">
        <f t="shared" ca="1" si="5"/>
        <v>35</v>
      </c>
      <c r="BL7" s="20">
        <f t="shared" ca="1" si="6"/>
        <v>14</v>
      </c>
      <c r="BM7" s="20">
        <f t="shared" ca="1" si="6"/>
        <v>45</v>
      </c>
      <c r="BN7" s="9">
        <f t="shared" si="7"/>
        <v>6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1</v>
      </c>
      <c r="BS7" s="22" cm="1">
        <f t="array" aca="1" ref="BS7" ca="1">IF(AY7&gt;INDIRECT(ADDRESS($BN7,$BO7)),0,1)</f>
        <v>0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5</v>
      </c>
      <c r="W8" s="5">
        <f>W7</f>
        <v>6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39148.199999999997</v>
      </c>
      <c r="AA8" s="18" cm="1">
        <f t="array" aca="1" ref="AA8" ca="1">INDIRECT(ADDRESS($W8,COLUMN()-$Y8+$X8))/$V8</f>
        <v>25261.200000000001</v>
      </c>
      <c r="AB8" s="18" cm="1">
        <f t="array" aca="1" ref="AB8" ca="1">INDIRECT(ADDRESS($W8,COLUMN()-$Y8+$X8))/$V8</f>
        <v>73346.600000000006</v>
      </c>
      <c r="AC8" s="18" cm="1">
        <f t="array" aca="1" ref="AC8" ca="1">INDIRECT(ADDRESS($W8,COLUMN()-$Y8+$X8))/$V8</f>
        <v>22360.2</v>
      </c>
      <c r="AD8" s="18" cm="1">
        <f t="array" aca="1" ref="AD8" ca="1">INDIRECT(ADDRESS($W8,COLUMN()-$Y8+$X8))/$V8</f>
        <v>6578.2</v>
      </c>
      <c r="AE8" s="18" cm="1">
        <f t="array" aca="1" ref="AE8" ca="1">INDIRECT(ADDRESS($W8,COLUMN()-$Y8+$X8))/$V8</f>
        <v>1633.6</v>
      </c>
      <c r="AF8" s="18" cm="1">
        <f t="array" aca="1" ref="AF8" ca="1">INDIRECT(ADDRESS($W8,COLUMN()-$Y8+$X8))/$V8</f>
        <v>2124.8000000000002</v>
      </c>
      <c r="AG8" s="18" cm="1">
        <f t="array" aca="1" ref="AG8" ca="1">INDIRECT(ADDRESS($W8,COLUMN()-$Y8+$X8))/$V8</f>
        <v>22635.8</v>
      </c>
      <c r="AH8" s="18" cm="1">
        <f t="array" aca="1" ref="AH8" ca="1">INDIRECT(ADDRESS($W8,COLUMN()-$Y8+$X8))/$V8</f>
        <v>351.8</v>
      </c>
      <c r="AI8" s="18" cm="1">
        <f t="array" aca="1" ref="AI8" ca="1">INDIRECT(ADDRESS($W8,COLUMN()-$Y8+$X8))/$V8</f>
        <v>1182.5999999999999</v>
      </c>
      <c r="AJ8" s="18" cm="1">
        <f t="array" aca="1" ref="AJ8" ca="1">INDIRECT(ADDRESS($W8,COLUMN()-$Y8+$X8))/$V8</f>
        <v>587.4</v>
      </c>
      <c r="AK8" s="18" cm="1">
        <f t="array" aca="1" ref="AK8" ca="1">INDIRECT(ADDRESS($W8,COLUMN()-$Y8+$X8))/$V8</f>
        <v>11076.8</v>
      </c>
      <c r="AL8" s="18" cm="1">
        <f t="array" aca="1" ref="AL8" ca="1">INDIRECT(ADDRESS($W8,COLUMN()-$Y8+$X8))/$V8</f>
        <v>588.6</v>
      </c>
      <c r="AM8" s="18" cm="1">
        <f t="array" aca="1" ref="AM8" ca="1">INDIRECT(ADDRESS($W8,COLUMN()-$Y8+$X8))/$V8</f>
        <v>12600.2</v>
      </c>
      <c r="AN8" s="18" cm="1">
        <f t="array" aca="1" ref="AN8" ca="1">INDIRECT(ADDRESS($W8,COLUMN()-$Y8+$X8))/$V8</f>
        <v>9868.6</v>
      </c>
      <c r="AO8" s="18" cm="1">
        <f t="array" aca="1" ref="AO8" ca="1">INDIRECT(ADDRESS($W8,COLUMN()-$Y8+$X8))/$V8</f>
        <v>3373.8</v>
      </c>
      <c r="AP8" s="18" cm="1">
        <f t="array" aca="1" ref="AP8" ca="1">INDIRECT(ADDRESS($W8,COLUMN()-$Y8+$X8))/$V8</f>
        <v>23864</v>
      </c>
      <c r="AQ8" s="18" cm="1">
        <f t="array" aca="1" ref="AQ8" ca="1">INDIRECT(ADDRESS($W8,COLUMN()-$Y8+$X8))/$V8</f>
        <v>1041.4000000000001</v>
      </c>
      <c r="AR8" s="9">
        <f t="shared" si="1"/>
        <v>6</v>
      </c>
      <c r="AS8" s="9">
        <f t="shared" si="2"/>
        <v>8</v>
      </c>
      <c r="AT8" s="9">
        <f t="shared" si="3"/>
        <v>26</v>
      </c>
      <c r="AU8" s="3">
        <f t="shared" si="4"/>
        <v>43</v>
      </c>
      <c r="AV8" s="20">
        <f t="shared" ca="1" si="5"/>
        <v>15</v>
      </c>
      <c r="AW8" s="20">
        <f t="shared" ca="1" si="5"/>
        <v>19</v>
      </c>
      <c r="AX8" s="20">
        <f t="shared" ca="1" si="5"/>
        <v>8</v>
      </c>
      <c r="AY8" s="20">
        <f t="shared" ca="1" si="5"/>
        <v>22</v>
      </c>
      <c r="AZ8" s="20">
        <f t="shared" ca="1" si="5"/>
        <v>33</v>
      </c>
      <c r="BA8" s="20">
        <f t="shared" ca="1" si="5"/>
        <v>46</v>
      </c>
      <c r="BB8" s="20">
        <f t="shared" ca="1" si="5"/>
        <v>42</v>
      </c>
      <c r="BC8" s="20">
        <f t="shared" ca="1" si="5"/>
        <v>21</v>
      </c>
      <c r="BD8" s="20">
        <f t="shared" ca="1" si="5"/>
        <v>54</v>
      </c>
      <c r="BE8" s="20">
        <f t="shared" ca="1" si="5"/>
        <v>47</v>
      </c>
      <c r="BF8" s="20">
        <f t="shared" ca="1" si="5"/>
        <v>52</v>
      </c>
      <c r="BG8" s="20">
        <f t="shared" ca="1" si="5"/>
        <v>28</v>
      </c>
      <c r="BH8" s="20">
        <f t="shared" ca="1" si="5"/>
        <v>51</v>
      </c>
      <c r="BI8" s="20">
        <f t="shared" ca="1" si="5"/>
        <v>27</v>
      </c>
      <c r="BJ8" s="20">
        <f t="shared" ca="1" si="5"/>
        <v>31</v>
      </c>
      <c r="BK8" s="20">
        <f t="shared" ca="1" si="5"/>
        <v>38</v>
      </c>
      <c r="BL8" s="20">
        <f t="shared" ca="1" si="6"/>
        <v>20</v>
      </c>
      <c r="BM8" s="20">
        <f t="shared" ca="1" si="6"/>
        <v>48</v>
      </c>
      <c r="BN8" s="9">
        <f t="shared" si="7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198</v>
      </c>
      <c r="C9" s="3">
        <v>10</v>
      </c>
      <c r="D9" s="15">
        <f>VALUE(SUBSTITUTE('DPRD Jateng KPU Raw'!B3,".",","))</f>
        <v>293966</v>
      </c>
      <c r="E9" s="15">
        <f>VALUE(SUBSTITUTE('DPRD Jateng KPU Raw'!C3,".",","))</f>
        <v>254306</v>
      </c>
      <c r="F9" s="15">
        <f>VALUE(SUBSTITUTE('DPRD Jateng KPU Raw'!D3,".",","))</f>
        <v>318804</v>
      </c>
      <c r="G9" s="15">
        <f>VALUE(SUBSTITUTE('DPRD Jateng KPU Raw'!E3,".",","))</f>
        <v>259178</v>
      </c>
      <c r="H9" s="15">
        <f>VALUE(SUBSTITUTE('DPRD Jateng KPU Raw'!F3,".",","))</f>
        <v>117366</v>
      </c>
      <c r="I9" s="15">
        <f>VALUE(SUBSTITUTE('DPRD Jateng KPU Raw'!G3,".",","))</f>
        <v>8557</v>
      </c>
      <c r="J9" s="15">
        <f>VALUE(SUBSTITUTE('DPRD Jateng KPU Raw'!H3,".",","))</f>
        <v>11034</v>
      </c>
      <c r="K9" s="15">
        <f>VALUE(SUBSTITUTE('DPRD Jateng KPU Raw'!I3,".",","))</f>
        <v>75454</v>
      </c>
      <c r="L9" s="15">
        <f>VALUE(SUBSTITUTE('DPRD Jateng KPU Raw'!J3,".",","))</f>
        <v>1870</v>
      </c>
      <c r="M9" s="15">
        <f>VALUE(SUBSTITUTE('DPRD Jateng KPU Raw'!K3,".",","))</f>
        <v>19023</v>
      </c>
      <c r="N9" s="15">
        <f>VALUE(SUBSTITUTE('DPRD Jateng KPU Raw'!L3,".",","))</f>
        <v>6175</v>
      </c>
      <c r="O9" s="15">
        <f>VALUE(SUBSTITUTE('DPRD Jateng KPU Raw'!M3,".",","))</f>
        <v>71663</v>
      </c>
      <c r="P9" s="15">
        <f>VALUE(SUBSTITUTE('DPRD Jateng KPU Raw'!N3,".",","))</f>
        <v>2063</v>
      </c>
      <c r="Q9" s="15">
        <f>VALUE(SUBSTITUTE('DPRD Jateng KPU Raw'!O3,".",","))</f>
        <v>86498</v>
      </c>
      <c r="R9" s="15">
        <f>VALUE(SUBSTITUTE('DPRD Jateng KPU Raw'!P3,".",","))</f>
        <v>37123</v>
      </c>
      <c r="S9" s="15">
        <f>VALUE(SUBSTITUTE('DPRD Jateng KPU Raw'!Q3,".",","))</f>
        <v>44430</v>
      </c>
      <c r="T9" s="15">
        <f>VALUE(SUBSTITUTE('DPRD Jateng KPU Raw'!R3,".",","))</f>
        <v>145439</v>
      </c>
      <c r="U9" s="15">
        <f>VALUE(SUBSTITUTE('DPRD Jateng KPU Raw'!S3,".",","))</f>
        <v>6537</v>
      </c>
      <c r="V9" s="5">
        <v>1</v>
      </c>
      <c r="W9" s="5">
        <f>W8+3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293966</v>
      </c>
      <c r="AA9" s="18" cm="1">
        <f t="array" aca="1" ref="AA9" ca="1">INDIRECT(ADDRESS($W9,COLUMN()-$Y9+$X9))/$V9</f>
        <v>254306</v>
      </c>
      <c r="AB9" s="18" cm="1">
        <f t="array" aca="1" ref="AB9" ca="1">INDIRECT(ADDRESS($W9,COLUMN()-$Y9+$X9))/$V9</f>
        <v>318804</v>
      </c>
      <c r="AC9" s="18" cm="1">
        <f t="array" aca="1" ref="AC9" ca="1">INDIRECT(ADDRESS($W9,COLUMN()-$Y9+$X9))/$V9</f>
        <v>259178</v>
      </c>
      <c r="AD9" s="18" cm="1">
        <f t="array" aca="1" ref="AD9" ca="1">INDIRECT(ADDRESS($W9,COLUMN()-$Y9+$X9))/$V9</f>
        <v>117366</v>
      </c>
      <c r="AE9" s="18" cm="1">
        <f t="array" aca="1" ref="AE9" ca="1">INDIRECT(ADDRESS($W9,COLUMN()-$Y9+$X9))/$V9</f>
        <v>8557</v>
      </c>
      <c r="AF9" s="18" cm="1">
        <f t="array" aca="1" ref="AF9" ca="1">INDIRECT(ADDRESS($W9,COLUMN()-$Y9+$X9))/$V9</f>
        <v>11034</v>
      </c>
      <c r="AG9" s="18" cm="1">
        <f t="array" aca="1" ref="AG9" ca="1">INDIRECT(ADDRESS($W9,COLUMN()-$Y9+$X9))/$V9</f>
        <v>75454</v>
      </c>
      <c r="AH9" s="18" cm="1">
        <f t="array" aca="1" ref="AH9" ca="1">INDIRECT(ADDRESS($W9,COLUMN()-$Y9+$X9))/$V9</f>
        <v>1870</v>
      </c>
      <c r="AI9" s="18" cm="1">
        <f t="array" aca="1" ref="AI9" ca="1">INDIRECT(ADDRESS($W9,COLUMN()-$Y9+$X9))/$V9</f>
        <v>19023</v>
      </c>
      <c r="AJ9" s="18" cm="1">
        <f t="array" aca="1" ref="AJ9" ca="1">INDIRECT(ADDRESS($W9,COLUMN()-$Y9+$X9))/$V9</f>
        <v>6175</v>
      </c>
      <c r="AK9" s="18" cm="1">
        <f t="array" aca="1" ref="AK9" ca="1">INDIRECT(ADDRESS($W9,COLUMN()-$Y9+$X9))/$V9</f>
        <v>71663</v>
      </c>
      <c r="AL9" s="18" cm="1">
        <f t="array" aca="1" ref="AL9" ca="1">INDIRECT(ADDRESS($W9,COLUMN()-$Y9+$X9))/$V9</f>
        <v>2063</v>
      </c>
      <c r="AM9" s="18" cm="1">
        <f t="array" aca="1" ref="AM9" ca="1">INDIRECT(ADDRESS($W9,COLUMN()-$Y9+$X9))/$V9</f>
        <v>86498</v>
      </c>
      <c r="AN9" s="18" cm="1">
        <f t="array" aca="1" ref="AN9" ca="1">INDIRECT(ADDRESS($W9,COLUMN()-$Y9+$X9))/$V9</f>
        <v>37123</v>
      </c>
      <c r="AO9" s="18" cm="1">
        <f t="array" aca="1" ref="AO9" ca="1">INDIRECT(ADDRESS($W9,COLUMN()-$Y9+$X9))/$V9</f>
        <v>44430</v>
      </c>
      <c r="AP9" s="18" cm="1">
        <f t="array" aca="1" ref="AP9" ca="1">INDIRECT(ADDRESS($W9,COLUMN()-$Y9+$X9))/$V9</f>
        <v>145439</v>
      </c>
      <c r="AQ9" s="18" cm="1">
        <f t="array" aca="1" ref="AQ9" ca="1">INDIRECT(ADDRESS($W9,COLUMN()-$Y9+$X9))/$V9</f>
        <v>6537</v>
      </c>
      <c r="AR9" s="9">
        <f t="shared" si="1"/>
        <v>9</v>
      </c>
      <c r="AS9" s="9">
        <f t="shared" si="2"/>
        <v>11</v>
      </c>
      <c r="AT9" s="9">
        <f t="shared" si="3"/>
        <v>26</v>
      </c>
      <c r="AU9" s="3">
        <f t="shared" si="4"/>
        <v>43</v>
      </c>
      <c r="AV9" s="20">
        <f t="shared" ca="1" si="5"/>
        <v>2</v>
      </c>
      <c r="AW9" s="20">
        <f t="shared" ca="1" si="5"/>
        <v>4</v>
      </c>
      <c r="AX9" s="20">
        <f t="shared" ca="1" si="5"/>
        <v>1</v>
      </c>
      <c r="AY9" s="20">
        <f t="shared" ca="1" si="5"/>
        <v>3</v>
      </c>
      <c r="AZ9" s="20">
        <f t="shared" ca="1" si="5"/>
        <v>6</v>
      </c>
      <c r="BA9" s="20">
        <f t="shared" ca="1" si="5"/>
        <v>35</v>
      </c>
      <c r="BB9" s="20">
        <f t="shared" ca="1" si="5"/>
        <v>33</v>
      </c>
      <c r="BC9" s="20">
        <f t="shared" ca="1" si="5"/>
        <v>12</v>
      </c>
      <c r="BD9" s="20">
        <f t="shared" ca="1" si="5"/>
        <v>47</v>
      </c>
      <c r="BE9" s="20">
        <f t="shared" ca="1" si="5"/>
        <v>27</v>
      </c>
      <c r="BF9" s="20">
        <f t="shared" ca="1" si="5"/>
        <v>39</v>
      </c>
      <c r="BG9" s="20">
        <f t="shared" ca="1" si="5"/>
        <v>13</v>
      </c>
      <c r="BH9" s="20">
        <f t="shared" ca="1" si="5"/>
        <v>45</v>
      </c>
      <c r="BI9" s="20">
        <f t="shared" ca="1" si="5"/>
        <v>9</v>
      </c>
      <c r="BJ9" s="20">
        <f t="shared" ca="1" si="5"/>
        <v>21</v>
      </c>
      <c r="BK9" s="20">
        <f t="shared" ca="1" si="5"/>
        <v>19</v>
      </c>
      <c r="BL9" s="20">
        <f t="shared" ca="1" si="6"/>
        <v>5</v>
      </c>
      <c r="BM9" s="20">
        <f t="shared" ca="1" si="6"/>
        <v>37</v>
      </c>
      <c r="BN9" s="9">
        <f t="shared" si="7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0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1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1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10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45543.428571428572</v>
      </c>
      <c r="CQ9" s="4">
        <f ca="1">LARGE(OFFSET($A$1,$AR9-1,$AT9-1,$AS9-$AR9+1,$AU9-$AT9+1),C9)</f>
        <v>86392.666666666672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97988.666666666672</v>
      </c>
      <c r="AA10" s="18" cm="1">
        <f t="array" aca="1" ref="AA10" ca="1">INDIRECT(ADDRESS($W10,COLUMN()-$Y10+$X10))/$V10</f>
        <v>84768.666666666672</v>
      </c>
      <c r="AB10" s="18" cm="1">
        <f t="array" aca="1" ref="AB10" ca="1">INDIRECT(ADDRESS($W10,COLUMN()-$Y10+$X10))/$V10</f>
        <v>106268</v>
      </c>
      <c r="AC10" s="18" cm="1">
        <f t="array" aca="1" ref="AC10" ca="1">INDIRECT(ADDRESS($W10,COLUMN()-$Y10+$X10))/$V10</f>
        <v>86392.666666666672</v>
      </c>
      <c r="AD10" s="18" cm="1">
        <f t="array" aca="1" ref="AD10" ca="1">INDIRECT(ADDRESS($W10,COLUMN()-$Y10+$X10))/$V10</f>
        <v>39122</v>
      </c>
      <c r="AE10" s="18" cm="1">
        <f t="array" aca="1" ref="AE10" ca="1">INDIRECT(ADDRESS($W10,COLUMN()-$Y10+$X10))/$V10</f>
        <v>2852.3333333333335</v>
      </c>
      <c r="AF10" s="18" cm="1">
        <f t="array" aca="1" ref="AF10" ca="1">INDIRECT(ADDRESS($W10,COLUMN()-$Y10+$X10))/$V10</f>
        <v>3678</v>
      </c>
      <c r="AG10" s="18" cm="1">
        <f t="array" aca="1" ref="AG10" ca="1">INDIRECT(ADDRESS($W10,COLUMN()-$Y10+$X10))/$V10</f>
        <v>25151.333333333332</v>
      </c>
      <c r="AH10" s="18" cm="1">
        <f t="array" aca="1" ref="AH10" ca="1">INDIRECT(ADDRESS($W10,COLUMN()-$Y10+$X10))/$V10</f>
        <v>623.33333333333337</v>
      </c>
      <c r="AI10" s="18" cm="1">
        <f t="array" aca="1" ref="AI10" ca="1">INDIRECT(ADDRESS($W10,COLUMN()-$Y10+$X10))/$V10</f>
        <v>6341</v>
      </c>
      <c r="AJ10" s="18" cm="1">
        <f t="array" aca="1" ref="AJ10" ca="1">INDIRECT(ADDRESS($W10,COLUMN()-$Y10+$X10))/$V10</f>
        <v>2058.3333333333335</v>
      </c>
      <c r="AK10" s="18" cm="1">
        <f t="array" aca="1" ref="AK10" ca="1">INDIRECT(ADDRESS($W10,COLUMN()-$Y10+$X10))/$V10</f>
        <v>23887.666666666668</v>
      </c>
      <c r="AL10" s="18" cm="1">
        <f t="array" aca="1" ref="AL10" ca="1">INDIRECT(ADDRESS($W10,COLUMN()-$Y10+$X10))/$V10</f>
        <v>687.66666666666663</v>
      </c>
      <c r="AM10" s="18" cm="1">
        <f t="array" aca="1" ref="AM10" ca="1">INDIRECT(ADDRESS($W10,COLUMN()-$Y10+$X10))/$V10</f>
        <v>28832.666666666668</v>
      </c>
      <c r="AN10" s="18" cm="1">
        <f t="array" aca="1" ref="AN10" ca="1">INDIRECT(ADDRESS($W10,COLUMN()-$Y10+$X10))/$V10</f>
        <v>12374.333333333334</v>
      </c>
      <c r="AO10" s="18" cm="1">
        <f t="array" aca="1" ref="AO10" ca="1">INDIRECT(ADDRESS($W10,COLUMN()-$Y10+$X10))/$V10</f>
        <v>14810</v>
      </c>
      <c r="AP10" s="18" cm="1">
        <f t="array" aca="1" ref="AP10" ca="1">INDIRECT(ADDRESS($W10,COLUMN()-$Y10+$X10))/$V10</f>
        <v>48479.666666666664</v>
      </c>
      <c r="AQ10" s="18" cm="1">
        <f t="array" aca="1" ref="AQ10" ca="1">INDIRECT(ADDRESS($W10,COLUMN()-$Y10+$X10))/$V10</f>
        <v>2179</v>
      </c>
      <c r="AR10" s="9">
        <f t="shared" si="1"/>
        <v>9</v>
      </c>
      <c r="AS10" s="9">
        <f t="shared" si="2"/>
        <v>11</v>
      </c>
      <c r="AT10" s="9">
        <f t="shared" si="3"/>
        <v>26</v>
      </c>
      <c r="AU10" s="3">
        <f t="shared" si="4"/>
        <v>43</v>
      </c>
      <c r="AV10" s="20">
        <f t="shared" ca="1" si="5"/>
        <v>8</v>
      </c>
      <c r="AW10" s="20">
        <f t="shared" ca="1" si="5"/>
        <v>11</v>
      </c>
      <c r="AX10" s="20">
        <f t="shared" ca="1" si="5"/>
        <v>7</v>
      </c>
      <c r="AY10" s="20">
        <f t="shared" ca="1" si="5"/>
        <v>10</v>
      </c>
      <c r="AZ10" s="20">
        <f t="shared" ca="1" si="5"/>
        <v>20</v>
      </c>
      <c r="BA10" s="20">
        <f t="shared" ca="1" si="5"/>
        <v>42</v>
      </c>
      <c r="BB10" s="20">
        <f t="shared" ca="1" si="5"/>
        <v>41</v>
      </c>
      <c r="BC10" s="20">
        <f t="shared" ca="1" si="5"/>
        <v>24</v>
      </c>
      <c r="BD10" s="20">
        <f t="shared" ca="1" si="5"/>
        <v>52</v>
      </c>
      <c r="BE10" s="20">
        <f t="shared" ca="1" si="5"/>
        <v>38</v>
      </c>
      <c r="BF10" s="20">
        <f t="shared" ca="1" si="5"/>
        <v>46</v>
      </c>
      <c r="BG10" s="20">
        <f t="shared" ca="1" si="5"/>
        <v>25</v>
      </c>
      <c r="BH10" s="20">
        <f t="shared" ca="1" si="5"/>
        <v>51</v>
      </c>
      <c r="BI10" s="20">
        <f t="shared" ca="1" si="5"/>
        <v>23</v>
      </c>
      <c r="BJ10" s="20">
        <f t="shared" ca="1" si="5"/>
        <v>32</v>
      </c>
      <c r="BK10" s="20">
        <f t="shared" ca="1" si="5"/>
        <v>30</v>
      </c>
      <c r="BL10" s="20">
        <f t="shared" ca="1" si="6"/>
        <v>18</v>
      </c>
      <c r="BM10" s="20">
        <f t="shared" ca="1" si="6"/>
        <v>44</v>
      </c>
      <c r="BN10" s="9">
        <f t="shared" si="7"/>
        <v>9</v>
      </c>
      <c r="BO10" s="9">
        <v>3</v>
      </c>
      <c r="BP10" s="22" cm="1">
        <f t="array" aca="1" ref="BP10" ca="1">IF(AV10&gt;INDIRECT(ADDRESS($BN10,$BO10)),0,1)</f>
        <v>1</v>
      </c>
      <c r="BQ10" s="22" cm="1">
        <f t="array" aca="1" ref="BQ10" ca="1">IF(AW10&gt;INDIRECT(ADDRESS($BN10,$BO10)),0,1)</f>
        <v>0</v>
      </c>
      <c r="BR10" s="22" cm="1">
        <f t="array" aca="1" ref="BR10" ca="1">IF(AX10&gt;INDIRECT(ADDRESS($BN10,$BO10)),0,1)</f>
        <v>1</v>
      </c>
      <c r="BS10" s="22" cm="1">
        <f t="array" aca="1" ref="BS10" ca="1">IF(AY10&gt;INDIRECT(ADDRESS($BN10,$BO10)),0,1)</f>
        <v>1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58793.2</v>
      </c>
      <c r="AA11" s="18" cm="1">
        <f t="array" aca="1" ref="AA11" ca="1">INDIRECT(ADDRESS($W11,COLUMN()-$Y11+$X11))/$V11</f>
        <v>50861.2</v>
      </c>
      <c r="AB11" s="18" cm="1">
        <f t="array" aca="1" ref="AB11" ca="1">INDIRECT(ADDRESS($W11,COLUMN()-$Y11+$X11))/$V11</f>
        <v>63760.800000000003</v>
      </c>
      <c r="AC11" s="18" cm="1">
        <f t="array" aca="1" ref="AC11" ca="1">INDIRECT(ADDRESS($W11,COLUMN()-$Y11+$X11))/$V11</f>
        <v>51835.6</v>
      </c>
      <c r="AD11" s="18" cm="1">
        <f t="array" aca="1" ref="AD11" ca="1">INDIRECT(ADDRESS($W11,COLUMN()-$Y11+$X11))/$V11</f>
        <v>23473.200000000001</v>
      </c>
      <c r="AE11" s="18" cm="1">
        <f t="array" aca="1" ref="AE11" ca="1">INDIRECT(ADDRESS($W11,COLUMN()-$Y11+$X11))/$V11</f>
        <v>1711.4</v>
      </c>
      <c r="AF11" s="18" cm="1">
        <f t="array" aca="1" ref="AF11" ca="1">INDIRECT(ADDRESS($W11,COLUMN()-$Y11+$X11))/$V11</f>
        <v>2206.8000000000002</v>
      </c>
      <c r="AG11" s="18" cm="1">
        <f t="array" aca="1" ref="AG11" ca="1">INDIRECT(ADDRESS($W11,COLUMN()-$Y11+$X11))/$V11</f>
        <v>15090.8</v>
      </c>
      <c r="AH11" s="18" cm="1">
        <f t="array" aca="1" ref="AH11" ca="1">INDIRECT(ADDRESS($W11,COLUMN()-$Y11+$X11))/$V11</f>
        <v>374</v>
      </c>
      <c r="AI11" s="18" cm="1">
        <f t="array" aca="1" ref="AI11" ca="1">INDIRECT(ADDRESS($W11,COLUMN()-$Y11+$X11))/$V11</f>
        <v>3804.6</v>
      </c>
      <c r="AJ11" s="18" cm="1">
        <f t="array" aca="1" ref="AJ11" ca="1">INDIRECT(ADDRESS($W11,COLUMN()-$Y11+$X11))/$V11</f>
        <v>1235</v>
      </c>
      <c r="AK11" s="18" cm="1">
        <f t="array" aca="1" ref="AK11" ca="1">INDIRECT(ADDRESS($W11,COLUMN()-$Y11+$X11))/$V11</f>
        <v>14332.6</v>
      </c>
      <c r="AL11" s="18" cm="1">
        <f t="array" aca="1" ref="AL11" ca="1">INDIRECT(ADDRESS($W11,COLUMN()-$Y11+$X11))/$V11</f>
        <v>412.6</v>
      </c>
      <c r="AM11" s="18" cm="1">
        <f t="array" aca="1" ref="AM11" ca="1">INDIRECT(ADDRESS($W11,COLUMN()-$Y11+$X11))/$V11</f>
        <v>17299.599999999999</v>
      </c>
      <c r="AN11" s="18" cm="1">
        <f t="array" aca="1" ref="AN11" ca="1">INDIRECT(ADDRESS($W11,COLUMN()-$Y11+$X11))/$V11</f>
        <v>7424.6</v>
      </c>
      <c r="AO11" s="18" cm="1">
        <f t="array" aca="1" ref="AO11" ca="1">INDIRECT(ADDRESS($W11,COLUMN()-$Y11+$X11))/$V11</f>
        <v>8886</v>
      </c>
      <c r="AP11" s="18" cm="1">
        <f t="array" aca="1" ref="AP11" ca="1">INDIRECT(ADDRESS($W11,COLUMN()-$Y11+$X11))/$V11</f>
        <v>29087.8</v>
      </c>
      <c r="AQ11" s="18" cm="1">
        <f t="array" aca="1" ref="AQ11" ca="1">INDIRECT(ADDRESS($W11,COLUMN()-$Y11+$X11))/$V11</f>
        <v>1307.4000000000001</v>
      </c>
      <c r="AR11" s="9">
        <f t="shared" si="1"/>
        <v>9</v>
      </c>
      <c r="AS11" s="9">
        <f t="shared" si="2"/>
        <v>11</v>
      </c>
      <c r="AT11" s="9">
        <f t="shared" si="3"/>
        <v>26</v>
      </c>
      <c r="AU11" s="3">
        <f t="shared" si="4"/>
        <v>43</v>
      </c>
      <c r="AV11" s="20">
        <f t="shared" ca="1" si="5"/>
        <v>15</v>
      </c>
      <c r="AW11" s="20">
        <f t="shared" ca="1" si="5"/>
        <v>17</v>
      </c>
      <c r="AX11" s="20">
        <f t="shared" ca="1" si="5"/>
        <v>14</v>
      </c>
      <c r="AY11" s="20">
        <f t="shared" ca="1" si="5"/>
        <v>16</v>
      </c>
      <c r="AZ11" s="20">
        <f t="shared" ca="1" si="5"/>
        <v>26</v>
      </c>
      <c r="BA11" s="20">
        <f t="shared" ca="1" si="5"/>
        <v>48</v>
      </c>
      <c r="BB11" s="20">
        <f t="shared" ca="1" si="5"/>
        <v>43</v>
      </c>
      <c r="BC11" s="20">
        <f t="shared" ca="1" si="5"/>
        <v>29</v>
      </c>
      <c r="BD11" s="20">
        <f t="shared" ca="1" si="5"/>
        <v>54</v>
      </c>
      <c r="BE11" s="20">
        <f t="shared" ca="1" si="5"/>
        <v>40</v>
      </c>
      <c r="BF11" s="20">
        <f t="shared" ca="1" si="5"/>
        <v>50</v>
      </c>
      <c r="BG11" s="20">
        <f t="shared" ca="1" si="5"/>
        <v>31</v>
      </c>
      <c r="BH11" s="20">
        <f t="shared" ca="1" si="5"/>
        <v>53</v>
      </c>
      <c r="BI11" s="20">
        <f t="shared" ca="1" si="5"/>
        <v>28</v>
      </c>
      <c r="BJ11" s="20">
        <f t="shared" ca="1" si="5"/>
        <v>36</v>
      </c>
      <c r="BK11" s="20">
        <f t="shared" ca="1" si="5"/>
        <v>34</v>
      </c>
      <c r="BL11" s="20">
        <f t="shared" ca="1" si="6"/>
        <v>22</v>
      </c>
      <c r="BM11" s="20">
        <f t="shared" ca="1" si="6"/>
        <v>49</v>
      </c>
      <c r="BN11" s="9">
        <f t="shared" si="7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199</v>
      </c>
      <c r="C12" s="3">
        <v>6</v>
      </c>
      <c r="D12" s="15">
        <f>VALUE(SUBSTITUTE('DPRD Jateng KPU Raw'!B4,".",","))</f>
        <v>174458</v>
      </c>
      <c r="E12" s="15">
        <f>VALUE(SUBSTITUTE('DPRD Jateng KPU Raw'!C4,".",","))</f>
        <v>121743</v>
      </c>
      <c r="F12" s="15">
        <f>VALUE(SUBSTITUTE('DPRD Jateng KPU Raw'!D4,".",","))</f>
        <v>187460</v>
      </c>
      <c r="G12" s="15">
        <f>VALUE(SUBSTITUTE('DPRD Jateng KPU Raw'!E4,".",","))</f>
        <v>97404</v>
      </c>
      <c r="H12" s="15">
        <f>VALUE(SUBSTITUTE('DPRD Jateng KPU Raw'!F4,".",","))</f>
        <v>24066</v>
      </c>
      <c r="I12" s="15">
        <f>VALUE(SUBSTITUTE('DPRD Jateng KPU Raw'!G4,".",","))</f>
        <v>5521</v>
      </c>
      <c r="J12" s="15">
        <f>VALUE(SUBSTITUTE('DPRD Jateng KPU Raw'!H4,".",","))</f>
        <v>44005</v>
      </c>
      <c r="K12" s="15">
        <f>VALUE(SUBSTITUTE('DPRD Jateng KPU Raw'!I4,".",","))</f>
        <v>54630</v>
      </c>
      <c r="L12" s="15">
        <f>VALUE(SUBSTITUTE('DPRD Jateng KPU Raw'!J4,".",","))</f>
        <v>1561</v>
      </c>
      <c r="M12" s="15">
        <f>VALUE(SUBSTITUTE('DPRD Jateng KPU Raw'!K4,".",","))</f>
        <v>16843</v>
      </c>
      <c r="N12" s="15">
        <f>VALUE(SUBSTITUTE('DPRD Jateng KPU Raw'!L4,".",","))</f>
        <v>3114</v>
      </c>
      <c r="O12" s="15">
        <f>VALUE(SUBSTITUTE('DPRD Jateng KPU Raw'!M4,".",","))</f>
        <v>12154</v>
      </c>
      <c r="P12" s="15">
        <f>VALUE(SUBSTITUTE('DPRD Jateng KPU Raw'!N4,".",","))</f>
        <v>1549</v>
      </c>
      <c r="Q12" s="15">
        <f>VALUE(SUBSTITUTE('DPRD Jateng KPU Raw'!O4,".",","))</f>
        <v>114362</v>
      </c>
      <c r="R12" s="15">
        <f>VALUE(SUBSTITUTE('DPRD Jateng KPU Raw'!P4,".",","))</f>
        <v>19771</v>
      </c>
      <c r="S12" s="15">
        <f>VALUE(SUBSTITUTE('DPRD Jateng KPU Raw'!Q4,".",","))</f>
        <v>5225</v>
      </c>
      <c r="T12" s="15">
        <f>VALUE(SUBSTITUTE('DPRD Jateng KPU Raw'!R4,".",","))</f>
        <v>144395</v>
      </c>
      <c r="U12" s="15">
        <f>VALUE(SUBSTITUTE('DPRD Jateng KPU Raw'!S4,".",","))</f>
        <v>2463</v>
      </c>
      <c r="V12" s="5">
        <v>1</v>
      </c>
      <c r="W12" s="5">
        <f>W11+3</f>
        <v>12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174458</v>
      </c>
      <c r="AA12" s="18" cm="1">
        <f t="array" aca="1" ref="AA12" ca="1">INDIRECT(ADDRESS($W12,COLUMN()-$Y12+$X12))/$V12</f>
        <v>121743</v>
      </c>
      <c r="AB12" s="18" cm="1">
        <f t="array" aca="1" ref="AB12" ca="1">INDIRECT(ADDRESS($W12,COLUMN()-$Y12+$X12))/$V12</f>
        <v>187460</v>
      </c>
      <c r="AC12" s="18" cm="1">
        <f t="array" aca="1" ref="AC12" ca="1">INDIRECT(ADDRESS($W12,COLUMN()-$Y12+$X12))/$V12</f>
        <v>97404</v>
      </c>
      <c r="AD12" s="18" cm="1">
        <f t="array" aca="1" ref="AD12" ca="1">INDIRECT(ADDRESS($W12,COLUMN()-$Y12+$X12))/$V12</f>
        <v>24066</v>
      </c>
      <c r="AE12" s="18" cm="1">
        <f t="array" aca="1" ref="AE12" ca="1">INDIRECT(ADDRESS($W12,COLUMN()-$Y12+$X12))/$V12</f>
        <v>5521</v>
      </c>
      <c r="AF12" s="18" cm="1">
        <f t="array" aca="1" ref="AF12" ca="1">INDIRECT(ADDRESS($W12,COLUMN()-$Y12+$X12))/$V12</f>
        <v>44005</v>
      </c>
      <c r="AG12" s="18" cm="1">
        <f t="array" aca="1" ref="AG12" ca="1">INDIRECT(ADDRESS($W12,COLUMN()-$Y12+$X12))/$V12</f>
        <v>54630</v>
      </c>
      <c r="AH12" s="18" cm="1">
        <f t="array" aca="1" ref="AH12" ca="1">INDIRECT(ADDRESS($W12,COLUMN()-$Y12+$X12))/$V12</f>
        <v>1561</v>
      </c>
      <c r="AI12" s="18" cm="1">
        <f t="array" aca="1" ref="AI12" ca="1">INDIRECT(ADDRESS($W12,COLUMN()-$Y12+$X12))/$V12</f>
        <v>16843</v>
      </c>
      <c r="AJ12" s="18" cm="1">
        <f t="array" aca="1" ref="AJ12" ca="1">INDIRECT(ADDRESS($W12,COLUMN()-$Y12+$X12))/$V12</f>
        <v>3114</v>
      </c>
      <c r="AK12" s="18" cm="1">
        <f t="array" aca="1" ref="AK12" ca="1">INDIRECT(ADDRESS($W12,COLUMN()-$Y12+$X12))/$V12</f>
        <v>12154</v>
      </c>
      <c r="AL12" s="18" cm="1">
        <f t="array" aca="1" ref="AL12" ca="1">INDIRECT(ADDRESS($W12,COLUMN()-$Y12+$X12))/$V12</f>
        <v>1549</v>
      </c>
      <c r="AM12" s="18" cm="1">
        <f t="array" aca="1" ref="AM12" ca="1">INDIRECT(ADDRESS($W12,COLUMN()-$Y12+$X12))/$V12</f>
        <v>114362</v>
      </c>
      <c r="AN12" s="18" cm="1">
        <f t="array" aca="1" ref="AN12" ca="1">INDIRECT(ADDRESS($W12,COLUMN()-$Y12+$X12))/$V12</f>
        <v>19771</v>
      </c>
      <c r="AO12" s="18" cm="1">
        <f t="array" aca="1" ref="AO12" ca="1">INDIRECT(ADDRESS($W12,COLUMN()-$Y12+$X12))/$V12</f>
        <v>5225</v>
      </c>
      <c r="AP12" s="18" cm="1">
        <f t="array" aca="1" ref="AP12" ca="1">INDIRECT(ADDRESS($W12,COLUMN()-$Y12+$X12))/$V12</f>
        <v>144395</v>
      </c>
      <c r="AQ12" s="18" cm="1">
        <f t="array" aca="1" ref="AQ12" ca="1">INDIRECT(ADDRESS($W12,COLUMN()-$Y12+$X12))/$V12</f>
        <v>2463</v>
      </c>
      <c r="AR12" s="9">
        <f t="shared" si="1"/>
        <v>12</v>
      </c>
      <c r="AS12" s="9">
        <f t="shared" si="2"/>
        <v>14</v>
      </c>
      <c r="AT12" s="9">
        <f t="shared" si="3"/>
        <v>26</v>
      </c>
      <c r="AU12" s="3">
        <f t="shared" si="4"/>
        <v>43</v>
      </c>
      <c r="AV12" s="20">
        <f t="shared" ca="1" si="5"/>
        <v>2</v>
      </c>
      <c r="AW12" s="20">
        <f t="shared" ca="1" si="5"/>
        <v>4</v>
      </c>
      <c r="AX12" s="20">
        <f t="shared" ca="1" si="5"/>
        <v>1</v>
      </c>
      <c r="AY12" s="20">
        <f t="shared" ca="1" si="5"/>
        <v>6</v>
      </c>
      <c r="AZ12" s="20">
        <f t="shared" ca="1" si="5"/>
        <v>19</v>
      </c>
      <c r="BA12" s="20">
        <f t="shared" ca="1" si="5"/>
        <v>32</v>
      </c>
      <c r="BB12" s="20">
        <f t="shared" ca="1" si="5"/>
        <v>11</v>
      </c>
      <c r="BC12" s="20">
        <f t="shared" ca="1" si="5"/>
        <v>9</v>
      </c>
      <c r="BD12" s="20">
        <f t="shared" ca="1" si="5"/>
        <v>43</v>
      </c>
      <c r="BE12" s="20">
        <f t="shared" ca="1" si="5"/>
        <v>24</v>
      </c>
      <c r="BF12" s="20">
        <f t="shared" ca="1" si="5"/>
        <v>38</v>
      </c>
      <c r="BG12" s="20">
        <f t="shared" ca="1" si="5"/>
        <v>26</v>
      </c>
      <c r="BH12" s="20">
        <f t="shared" ca="1" si="5"/>
        <v>44</v>
      </c>
      <c r="BI12" s="20">
        <f t="shared" ca="1" si="5"/>
        <v>5</v>
      </c>
      <c r="BJ12" s="20">
        <f t="shared" ca="1" si="5"/>
        <v>21</v>
      </c>
      <c r="BK12" s="20">
        <f t="shared" ca="1" si="5"/>
        <v>33</v>
      </c>
      <c r="BL12" s="20">
        <f t="shared" ca="1" si="6"/>
        <v>3</v>
      </c>
      <c r="BM12" s="20">
        <f t="shared" ca="1" si="6"/>
        <v>39</v>
      </c>
      <c r="BN12" s="9">
        <f t="shared" si="7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0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0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0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1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1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14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6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5</v>
      </c>
      <c r="CP12" s="4">
        <f ca="1">LARGE(OFFSET($A$1,$AR12-1,$AT12-1,$AS12-$AR12+1,$AU12-$AT12+1),1)/(CO12+2)</f>
        <v>26780</v>
      </c>
      <c r="CQ12" s="4">
        <f ca="1">LARGE(OFFSET($A$1,$AR12-1,$AT12-1,$AS12-$AR12+1,$AU12-$AT12+1),C12)</f>
        <v>97404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58152.666666666664</v>
      </c>
      <c r="AA13" s="18" cm="1">
        <f t="array" aca="1" ref="AA13" ca="1">INDIRECT(ADDRESS($W13,COLUMN()-$Y13+$X13))/$V13</f>
        <v>40581</v>
      </c>
      <c r="AB13" s="18" cm="1">
        <f t="array" aca="1" ref="AB13" ca="1">INDIRECT(ADDRESS($W13,COLUMN()-$Y13+$X13))/$V13</f>
        <v>62486.666666666664</v>
      </c>
      <c r="AC13" s="18" cm="1">
        <f t="array" aca="1" ref="AC13" ca="1">INDIRECT(ADDRESS($W13,COLUMN()-$Y13+$X13))/$V13</f>
        <v>32468</v>
      </c>
      <c r="AD13" s="18" cm="1">
        <f t="array" aca="1" ref="AD13" ca="1">INDIRECT(ADDRESS($W13,COLUMN()-$Y13+$X13))/$V13</f>
        <v>8022</v>
      </c>
      <c r="AE13" s="18" cm="1">
        <f t="array" aca="1" ref="AE13" ca="1">INDIRECT(ADDRESS($W13,COLUMN()-$Y13+$X13))/$V13</f>
        <v>1840.3333333333333</v>
      </c>
      <c r="AF13" s="18" cm="1">
        <f t="array" aca="1" ref="AF13" ca="1">INDIRECT(ADDRESS($W13,COLUMN()-$Y13+$X13))/$V13</f>
        <v>14668.333333333334</v>
      </c>
      <c r="AG13" s="18" cm="1">
        <f t="array" aca="1" ref="AG13" ca="1">INDIRECT(ADDRESS($W13,COLUMN()-$Y13+$X13))/$V13</f>
        <v>18210</v>
      </c>
      <c r="AH13" s="18" cm="1">
        <f t="array" aca="1" ref="AH13" ca="1">INDIRECT(ADDRESS($W13,COLUMN()-$Y13+$X13))/$V13</f>
        <v>520.33333333333337</v>
      </c>
      <c r="AI13" s="18" cm="1">
        <f t="array" aca="1" ref="AI13" ca="1">INDIRECT(ADDRESS($W13,COLUMN()-$Y13+$X13))/$V13</f>
        <v>5614.333333333333</v>
      </c>
      <c r="AJ13" s="18" cm="1">
        <f t="array" aca="1" ref="AJ13" ca="1">INDIRECT(ADDRESS($W13,COLUMN()-$Y13+$X13))/$V13</f>
        <v>1038</v>
      </c>
      <c r="AK13" s="18" cm="1">
        <f t="array" aca="1" ref="AK13" ca="1">INDIRECT(ADDRESS($W13,COLUMN()-$Y13+$X13))/$V13</f>
        <v>4051.3333333333335</v>
      </c>
      <c r="AL13" s="18" cm="1">
        <f t="array" aca="1" ref="AL13" ca="1">INDIRECT(ADDRESS($W13,COLUMN()-$Y13+$X13))/$V13</f>
        <v>516.33333333333337</v>
      </c>
      <c r="AM13" s="18" cm="1">
        <f t="array" aca="1" ref="AM13" ca="1">INDIRECT(ADDRESS($W13,COLUMN()-$Y13+$X13))/$V13</f>
        <v>38120.666666666664</v>
      </c>
      <c r="AN13" s="18" cm="1">
        <f t="array" aca="1" ref="AN13" ca="1">INDIRECT(ADDRESS($W13,COLUMN()-$Y13+$X13))/$V13</f>
        <v>6590.333333333333</v>
      </c>
      <c r="AO13" s="18" cm="1">
        <f t="array" aca="1" ref="AO13" ca="1">INDIRECT(ADDRESS($W13,COLUMN()-$Y13+$X13))/$V13</f>
        <v>1741.6666666666667</v>
      </c>
      <c r="AP13" s="18" cm="1">
        <f t="array" aca="1" ref="AP13" ca="1">INDIRECT(ADDRESS($W13,COLUMN()-$Y13+$X13))/$V13</f>
        <v>48131.666666666664</v>
      </c>
      <c r="AQ13" s="18" cm="1">
        <f t="array" aca="1" ref="AQ13" ca="1">INDIRECT(ADDRESS($W13,COLUMN()-$Y13+$X13))/$V13</f>
        <v>821</v>
      </c>
      <c r="AR13" s="9">
        <f t="shared" si="1"/>
        <v>12</v>
      </c>
      <c r="AS13" s="9">
        <f t="shared" si="2"/>
        <v>14</v>
      </c>
      <c r="AT13" s="9">
        <f t="shared" si="3"/>
        <v>26</v>
      </c>
      <c r="AU13" s="3">
        <f t="shared" si="4"/>
        <v>43</v>
      </c>
      <c r="AV13" s="20">
        <f t="shared" ca="1" si="5"/>
        <v>8</v>
      </c>
      <c r="AW13" s="20">
        <f t="shared" ca="1" si="5"/>
        <v>12</v>
      </c>
      <c r="AX13" s="20">
        <f t="shared" ca="1" si="5"/>
        <v>7</v>
      </c>
      <c r="AY13" s="20">
        <f t="shared" ca="1" si="5"/>
        <v>16</v>
      </c>
      <c r="AZ13" s="20">
        <f t="shared" ca="1" si="5"/>
        <v>29</v>
      </c>
      <c r="BA13" s="20">
        <f t="shared" ca="1" si="5"/>
        <v>41</v>
      </c>
      <c r="BB13" s="20">
        <f t="shared" ca="1" si="5"/>
        <v>25</v>
      </c>
      <c r="BC13" s="20">
        <f t="shared" ca="1" si="5"/>
        <v>23</v>
      </c>
      <c r="BD13" s="20">
        <f t="shared" ca="1" si="5"/>
        <v>50</v>
      </c>
      <c r="BE13" s="20">
        <f t="shared" ca="1" si="5"/>
        <v>31</v>
      </c>
      <c r="BF13" s="20">
        <f t="shared" ca="1" si="5"/>
        <v>47</v>
      </c>
      <c r="BG13" s="20">
        <f t="shared" ca="1" si="5"/>
        <v>35</v>
      </c>
      <c r="BH13" s="20">
        <f t="shared" ca="1" si="5"/>
        <v>51</v>
      </c>
      <c r="BI13" s="20">
        <f t="shared" ca="1" si="5"/>
        <v>13</v>
      </c>
      <c r="BJ13" s="20">
        <f t="shared" ca="1" si="5"/>
        <v>30</v>
      </c>
      <c r="BK13" s="20">
        <f t="shared" ca="1" si="5"/>
        <v>42</v>
      </c>
      <c r="BL13" s="20">
        <f t="shared" ca="1" si="6"/>
        <v>10</v>
      </c>
      <c r="BM13" s="20">
        <f t="shared" ca="1" si="6"/>
        <v>48</v>
      </c>
      <c r="BN13" s="9">
        <f t="shared" si="7"/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0</v>
      </c>
      <c r="BR13" s="22" cm="1">
        <f t="array" aca="1" ref="BR13" ca="1">IF(AX13&gt;INDIRECT(ADDRESS($BN13,$BO13)),0,1)</f>
        <v>0</v>
      </c>
      <c r="BS13" s="22" cm="1">
        <f t="array" aca="1" ref="BS13" ca="1">IF(AY13&gt;INDIRECT(ADDRESS($BN13,$BO13)),0,1)</f>
        <v>0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34891.599999999999</v>
      </c>
      <c r="AA14" s="18" cm="1">
        <f t="array" aca="1" ref="AA14" ca="1">INDIRECT(ADDRESS($W14,COLUMN()-$Y14+$X14))/$V14</f>
        <v>24348.6</v>
      </c>
      <c r="AB14" s="18" cm="1">
        <f t="array" aca="1" ref="AB14" ca="1">INDIRECT(ADDRESS($W14,COLUMN()-$Y14+$X14))/$V14</f>
        <v>37492</v>
      </c>
      <c r="AC14" s="18" cm="1">
        <f t="array" aca="1" ref="AC14" ca="1">INDIRECT(ADDRESS($W14,COLUMN()-$Y14+$X14))/$V14</f>
        <v>19480.8</v>
      </c>
      <c r="AD14" s="18" cm="1">
        <f t="array" aca="1" ref="AD14" ca="1">INDIRECT(ADDRESS($W14,COLUMN()-$Y14+$X14))/$V14</f>
        <v>4813.2</v>
      </c>
      <c r="AE14" s="18" cm="1">
        <f t="array" aca="1" ref="AE14" ca="1">INDIRECT(ADDRESS($W14,COLUMN()-$Y14+$X14))/$V14</f>
        <v>1104.2</v>
      </c>
      <c r="AF14" s="18" cm="1">
        <f t="array" aca="1" ref="AF14" ca="1">INDIRECT(ADDRESS($W14,COLUMN()-$Y14+$X14))/$V14</f>
        <v>8801</v>
      </c>
      <c r="AG14" s="18" cm="1">
        <f t="array" aca="1" ref="AG14" ca="1">INDIRECT(ADDRESS($W14,COLUMN()-$Y14+$X14))/$V14</f>
        <v>10926</v>
      </c>
      <c r="AH14" s="18" cm="1">
        <f t="array" aca="1" ref="AH14" ca="1">INDIRECT(ADDRESS($W14,COLUMN()-$Y14+$X14))/$V14</f>
        <v>312.2</v>
      </c>
      <c r="AI14" s="18" cm="1">
        <f t="array" aca="1" ref="AI14" ca="1">INDIRECT(ADDRESS($W14,COLUMN()-$Y14+$X14))/$V14</f>
        <v>3368.6</v>
      </c>
      <c r="AJ14" s="18" cm="1">
        <f t="array" aca="1" ref="AJ14" ca="1">INDIRECT(ADDRESS($W14,COLUMN()-$Y14+$X14))/$V14</f>
        <v>622.79999999999995</v>
      </c>
      <c r="AK14" s="18" cm="1">
        <f t="array" aca="1" ref="AK14" ca="1">INDIRECT(ADDRESS($W14,COLUMN()-$Y14+$X14))/$V14</f>
        <v>2430.8000000000002</v>
      </c>
      <c r="AL14" s="18" cm="1">
        <f t="array" aca="1" ref="AL14" ca="1">INDIRECT(ADDRESS($W14,COLUMN()-$Y14+$X14))/$V14</f>
        <v>309.8</v>
      </c>
      <c r="AM14" s="18" cm="1">
        <f t="array" aca="1" ref="AM14" ca="1">INDIRECT(ADDRESS($W14,COLUMN()-$Y14+$X14))/$V14</f>
        <v>22872.400000000001</v>
      </c>
      <c r="AN14" s="18" cm="1">
        <f t="array" aca="1" ref="AN14" ca="1">INDIRECT(ADDRESS($W14,COLUMN()-$Y14+$X14))/$V14</f>
        <v>3954.2</v>
      </c>
      <c r="AO14" s="18" cm="1">
        <f t="array" aca="1" ref="AO14" ca="1">INDIRECT(ADDRESS($W14,COLUMN()-$Y14+$X14))/$V14</f>
        <v>1045</v>
      </c>
      <c r="AP14" s="18" cm="1">
        <f t="array" aca="1" ref="AP14" ca="1">INDIRECT(ADDRESS($W14,COLUMN()-$Y14+$X14))/$V14</f>
        <v>28879</v>
      </c>
      <c r="AQ14" s="18" cm="1">
        <f t="array" aca="1" ref="AQ14" ca="1">INDIRECT(ADDRESS($W14,COLUMN()-$Y14+$X14))/$V14</f>
        <v>492.6</v>
      </c>
      <c r="AR14" s="9">
        <f t="shared" si="1"/>
        <v>12</v>
      </c>
      <c r="AS14" s="9">
        <f t="shared" si="2"/>
        <v>14</v>
      </c>
      <c r="AT14" s="9">
        <f t="shared" si="3"/>
        <v>26</v>
      </c>
      <c r="AU14" s="3">
        <f t="shared" si="4"/>
        <v>43</v>
      </c>
      <c r="AV14" s="20">
        <f t="shared" ca="1" si="5"/>
        <v>15</v>
      </c>
      <c r="AW14" s="20">
        <f t="shared" ca="1" si="5"/>
        <v>18</v>
      </c>
      <c r="AX14" s="20">
        <f t="shared" ca="1" si="5"/>
        <v>14</v>
      </c>
      <c r="AY14" s="20">
        <f t="shared" ca="1" si="5"/>
        <v>22</v>
      </c>
      <c r="AZ14" s="20">
        <f t="shared" ca="1" si="5"/>
        <v>34</v>
      </c>
      <c r="BA14" s="20">
        <f t="shared" ca="1" si="5"/>
        <v>45</v>
      </c>
      <c r="BB14" s="20">
        <f t="shared" ca="1" si="5"/>
        <v>28</v>
      </c>
      <c r="BC14" s="20">
        <f t="shared" ca="1" si="5"/>
        <v>27</v>
      </c>
      <c r="BD14" s="20">
        <f t="shared" ca="1" si="5"/>
        <v>53</v>
      </c>
      <c r="BE14" s="20">
        <f t="shared" ca="1" si="5"/>
        <v>37</v>
      </c>
      <c r="BF14" s="20">
        <f t="shared" ca="1" si="5"/>
        <v>49</v>
      </c>
      <c r="BG14" s="20">
        <f t="shared" ca="1" si="5"/>
        <v>40</v>
      </c>
      <c r="BH14" s="20">
        <f t="shared" ca="1" si="5"/>
        <v>54</v>
      </c>
      <c r="BI14" s="20">
        <f t="shared" ca="1" si="5"/>
        <v>20</v>
      </c>
      <c r="BJ14" s="20">
        <f t="shared" ca="1" si="5"/>
        <v>36</v>
      </c>
      <c r="BK14" s="20">
        <f t="shared" ca="1" si="5"/>
        <v>46</v>
      </c>
      <c r="BL14" s="20">
        <f t="shared" ca="1" si="6"/>
        <v>17</v>
      </c>
      <c r="BM14" s="20">
        <f t="shared" ca="1" si="6"/>
        <v>52</v>
      </c>
      <c r="BN14" s="9">
        <f t="shared" si="7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 t="s">
        <v>200</v>
      </c>
      <c r="C15" s="3">
        <v>8</v>
      </c>
      <c r="D15" s="15">
        <f>VALUE(SUBSTITUTE('DPRD Jateng KPU Raw'!B5,".",","))</f>
        <v>235198</v>
      </c>
      <c r="E15" s="15">
        <f>VALUE(SUBSTITUTE('DPRD Jateng KPU Raw'!C5,".",","))</f>
        <v>168909</v>
      </c>
      <c r="F15" s="15">
        <f>VALUE(SUBSTITUTE('DPRD Jateng KPU Raw'!D5,".",","))</f>
        <v>337904</v>
      </c>
      <c r="G15" s="15">
        <f>VALUE(SUBSTITUTE('DPRD Jateng KPU Raw'!E5,".",","))</f>
        <v>100184</v>
      </c>
      <c r="H15" s="15">
        <f>VALUE(SUBSTITUTE('DPRD Jateng KPU Raw'!F5,".",","))</f>
        <v>63633</v>
      </c>
      <c r="I15" s="15">
        <f>VALUE(SUBSTITUTE('DPRD Jateng KPU Raw'!G5,".",","))</f>
        <v>6087</v>
      </c>
      <c r="J15" s="15">
        <f>VALUE(SUBSTITUTE('DPRD Jateng KPU Raw'!H5,".",","))</f>
        <v>7394</v>
      </c>
      <c r="K15" s="15">
        <f>VALUE(SUBSTITUTE('DPRD Jateng KPU Raw'!I5,".",","))</f>
        <v>80560</v>
      </c>
      <c r="L15" s="15">
        <f>VALUE(SUBSTITUTE('DPRD Jateng KPU Raw'!J5,".",","))</f>
        <v>2816</v>
      </c>
      <c r="M15" s="15">
        <f>VALUE(SUBSTITUTE('DPRD Jateng KPU Raw'!K5,".",","))</f>
        <v>59608</v>
      </c>
      <c r="N15" s="15">
        <f>VALUE(SUBSTITUTE('DPRD Jateng KPU Raw'!L5,".",","))</f>
        <v>3041</v>
      </c>
      <c r="O15" s="15">
        <f>VALUE(SUBSTITUTE('DPRD Jateng KPU Raw'!M5,".",","))</f>
        <v>11632</v>
      </c>
      <c r="P15" s="15">
        <f>VALUE(SUBSTITUTE('DPRD Jateng KPU Raw'!N5,".",","))</f>
        <v>1528</v>
      </c>
      <c r="Q15" s="15">
        <f>VALUE(SUBSTITUTE('DPRD Jateng KPU Raw'!O5,".",","))</f>
        <v>98033</v>
      </c>
      <c r="R15" s="15">
        <f>VALUE(SUBSTITUTE('DPRD Jateng KPU Raw'!P5,".",","))</f>
        <v>26445</v>
      </c>
      <c r="S15" s="15">
        <f>VALUE(SUBSTITUTE('DPRD Jateng KPU Raw'!Q5,".",","))</f>
        <v>7845</v>
      </c>
      <c r="T15" s="15">
        <f>VALUE(SUBSTITUTE('DPRD Jateng KPU Raw'!R5,".",","))</f>
        <v>69858</v>
      </c>
      <c r="U15" s="15">
        <f>VALUE(SUBSTITUTE('DPRD Jateng KPU Raw'!S5,".",","))</f>
        <v>2194</v>
      </c>
      <c r="V15" s="5">
        <v>1</v>
      </c>
      <c r="W15" s="5">
        <f>W14+3</f>
        <v>15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235198</v>
      </c>
      <c r="AA15" s="18" cm="1">
        <f t="array" aca="1" ref="AA15" ca="1">INDIRECT(ADDRESS($W15,COLUMN()-$Y15+$X15))/$V15</f>
        <v>168909</v>
      </c>
      <c r="AB15" s="18" cm="1">
        <f t="array" aca="1" ref="AB15" ca="1">INDIRECT(ADDRESS($W15,COLUMN()-$Y15+$X15))/$V15</f>
        <v>337904</v>
      </c>
      <c r="AC15" s="18" cm="1">
        <f t="array" aca="1" ref="AC15" ca="1">INDIRECT(ADDRESS($W15,COLUMN()-$Y15+$X15))/$V15</f>
        <v>100184</v>
      </c>
      <c r="AD15" s="18" cm="1">
        <f t="array" aca="1" ref="AD15" ca="1">INDIRECT(ADDRESS($W15,COLUMN()-$Y15+$X15))/$V15</f>
        <v>63633</v>
      </c>
      <c r="AE15" s="18" cm="1">
        <f t="array" aca="1" ref="AE15" ca="1">INDIRECT(ADDRESS($W15,COLUMN()-$Y15+$X15))/$V15</f>
        <v>6087</v>
      </c>
      <c r="AF15" s="18" cm="1">
        <f t="array" aca="1" ref="AF15" ca="1">INDIRECT(ADDRESS($W15,COLUMN()-$Y15+$X15))/$V15</f>
        <v>7394</v>
      </c>
      <c r="AG15" s="18" cm="1">
        <f t="array" aca="1" ref="AG15" ca="1">INDIRECT(ADDRESS($W15,COLUMN()-$Y15+$X15))/$V15</f>
        <v>80560</v>
      </c>
      <c r="AH15" s="18" cm="1">
        <f t="array" aca="1" ref="AH15" ca="1">INDIRECT(ADDRESS($W15,COLUMN()-$Y15+$X15))/$V15</f>
        <v>2816</v>
      </c>
      <c r="AI15" s="18" cm="1">
        <f t="array" aca="1" ref="AI15" ca="1">INDIRECT(ADDRESS($W15,COLUMN()-$Y15+$X15))/$V15</f>
        <v>59608</v>
      </c>
      <c r="AJ15" s="18" cm="1">
        <f t="array" aca="1" ref="AJ15" ca="1">INDIRECT(ADDRESS($W15,COLUMN()-$Y15+$X15))/$V15</f>
        <v>3041</v>
      </c>
      <c r="AK15" s="18" cm="1">
        <f t="array" aca="1" ref="AK15" ca="1">INDIRECT(ADDRESS($W15,COLUMN()-$Y15+$X15))/$V15</f>
        <v>11632</v>
      </c>
      <c r="AL15" s="18" cm="1">
        <f t="array" aca="1" ref="AL15" ca="1">INDIRECT(ADDRESS($W15,COLUMN()-$Y15+$X15))/$V15</f>
        <v>1528</v>
      </c>
      <c r="AM15" s="18" cm="1">
        <f t="array" aca="1" ref="AM15" ca="1">INDIRECT(ADDRESS($W15,COLUMN()-$Y15+$X15))/$V15</f>
        <v>98033</v>
      </c>
      <c r="AN15" s="18" cm="1">
        <f t="array" aca="1" ref="AN15" ca="1">INDIRECT(ADDRESS($W15,COLUMN()-$Y15+$X15))/$V15</f>
        <v>26445</v>
      </c>
      <c r="AO15" s="18" cm="1">
        <f t="array" aca="1" ref="AO15" ca="1">INDIRECT(ADDRESS($W15,COLUMN()-$Y15+$X15))/$V15</f>
        <v>7845</v>
      </c>
      <c r="AP15" s="18" cm="1">
        <f t="array" aca="1" ref="AP15" ca="1">INDIRECT(ADDRESS($W15,COLUMN()-$Y15+$X15))/$V15</f>
        <v>69858</v>
      </c>
      <c r="AQ15" s="18" cm="1">
        <f t="array" aca="1" ref="AQ15" ca="1">INDIRECT(ADDRESS($W15,COLUMN()-$Y15+$X15))/$V15</f>
        <v>2194</v>
      </c>
      <c r="AR15" s="9">
        <f t="shared" si="1"/>
        <v>15</v>
      </c>
      <c r="AS15" s="9">
        <f t="shared" si="2"/>
        <v>17</v>
      </c>
      <c r="AT15" s="9">
        <f t="shared" si="3"/>
        <v>26</v>
      </c>
      <c r="AU15" s="3">
        <f t="shared" si="4"/>
        <v>43</v>
      </c>
      <c r="AV15" s="20">
        <f t="shared" ca="1" si="5"/>
        <v>2</v>
      </c>
      <c r="AW15" s="20">
        <f t="shared" ca="1" si="5"/>
        <v>3</v>
      </c>
      <c r="AX15" s="20">
        <f t="shared" ca="1" si="5"/>
        <v>1</v>
      </c>
      <c r="AY15" s="20">
        <f t="shared" ca="1" si="5"/>
        <v>5</v>
      </c>
      <c r="AZ15" s="20">
        <f t="shared" ca="1" si="5"/>
        <v>11</v>
      </c>
      <c r="BA15" s="20">
        <f t="shared" ca="1" si="5"/>
        <v>33</v>
      </c>
      <c r="BB15" s="20">
        <f t="shared" ca="1" si="5"/>
        <v>32</v>
      </c>
      <c r="BC15" s="20">
        <f t="shared" ca="1" si="5"/>
        <v>7</v>
      </c>
      <c r="BD15" s="20">
        <f t="shared" ca="1" si="5"/>
        <v>37</v>
      </c>
      <c r="BE15" s="20">
        <f t="shared" ca="1" si="5"/>
        <v>12</v>
      </c>
      <c r="BF15" s="20">
        <f t="shared" ca="1" si="5"/>
        <v>36</v>
      </c>
      <c r="BG15" s="20">
        <f t="shared" ca="1" si="5"/>
        <v>29</v>
      </c>
      <c r="BH15" s="20">
        <f t="shared" ca="1" si="5"/>
        <v>44</v>
      </c>
      <c r="BI15" s="20">
        <f t="shared" ca="1" si="5"/>
        <v>6</v>
      </c>
      <c r="BJ15" s="20">
        <f t="shared" ca="1" si="5"/>
        <v>19</v>
      </c>
      <c r="BK15" s="20">
        <f t="shared" ca="1" si="5"/>
        <v>31</v>
      </c>
      <c r="BL15" s="20">
        <f t="shared" ca="1" si="6"/>
        <v>9</v>
      </c>
      <c r="BM15" s="20">
        <f t="shared" ca="1" si="6"/>
        <v>41</v>
      </c>
      <c r="BN15" s="9">
        <f t="shared" si="7"/>
        <v>15</v>
      </c>
      <c r="BO15" s="9">
        <v>3</v>
      </c>
      <c r="BP15" s="22" cm="1">
        <f t="array" aca="1" ref="BP15" ca="1">IF(AV15&gt;INDIRECT(ADDRESS($BN15,$BO15)),0,1)</f>
        <v>1</v>
      </c>
      <c r="BQ15" s="22" cm="1">
        <f t="array" aca="1" ref="BQ15" ca="1">IF(AW15&gt;INDIRECT(ADDRESS($BN15,$BO15)),0,1)</f>
        <v>1</v>
      </c>
      <c r="BR15" s="22" cm="1">
        <f t="array" aca="1" ref="BR15" ca="1">IF(AX15&gt;INDIRECT(ADDRESS($BN15,$BO15)),0,1)</f>
        <v>1</v>
      </c>
      <c r="BS15" s="22" cm="1">
        <f t="array" aca="1" ref="BS15" ca="1">IF(AY15&gt;INDIRECT(ADDRESS($BN15,$BO15)),0,1)</f>
        <v>1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1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1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0</v>
      </c>
      <c r="CG15" s="22" cm="1">
        <f t="array" aca="1" ref="CG15" ca="1">IF(BM15&gt;INDIRECT(ADDRESS($BN15,$BO15)),0,1)</f>
        <v>0</v>
      </c>
      <c r="CH15" s="9">
        <f>AR15</f>
        <v>15</v>
      </c>
      <c r="CI15" s="9">
        <f>AS15</f>
        <v>17</v>
      </c>
      <c r="CJ15" s="3">
        <f>COLUMN(BP15)</f>
        <v>68</v>
      </c>
      <c r="CK15" s="3">
        <f>COLUMN(CG15)</f>
        <v>85</v>
      </c>
      <c r="CL15" s="3">
        <f ca="1">SUM(OFFSET($A$1,CH15-1,CJ15-1,CI15-CH15+1,CK15-CJ15+1))</f>
        <v>8</v>
      </c>
      <c r="CM15" s="3" t="b">
        <f ca="1">CL15=C15</f>
        <v>1</v>
      </c>
      <c r="CN15" s="3">
        <f>COLUMN(V15)</f>
        <v>22</v>
      </c>
      <c r="CO15" s="3">
        <f ca="1">LARGE(OFFSET($A$1,$CH15-1,$CN15-1,$CI15-$CH15+1,1),1)</f>
        <v>5</v>
      </c>
      <c r="CP15" s="4">
        <f ca="1">LARGE(OFFSET($A$1,$AR15-1,$AT15-1,$AS15-$AR15+1,$AU15-$AT15+1),1)/(CO15+2)</f>
        <v>48272</v>
      </c>
      <c r="CQ15" s="4">
        <f ca="1">LARGE(OFFSET($A$1,$AR15-1,$AT15-1,$AS15-$AR15+1,$AU15-$AT15+1),C15)</f>
        <v>78399.333333333328</v>
      </c>
      <c r="CR15" s="3" t="b">
        <f ca="1">CQ15&gt;CP15</f>
        <v>1</v>
      </c>
    </row>
    <row r="16" spans="1:96" x14ac:dyDescent="0.55000000000000004">
      <c r="A16" s="3"/>
      <c r="B16" s="3"/>
      <c r="C16" s="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5">
        <v>3</v>
      </c>
      <c r="W16" s="5">
        <f>W15</f>
        <v>15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78399.333333333328</v>
      </c>
      <c r="AA16" s="18" cm="1">
        <f t="array" aca="1" ref="AA16" ca="1">INDIRECT(ADDRESS($W16,COLUMN()-$Y16+$X16))/$V16</f>
        <v>56303</v>
      </c>
      <c r="AB16" s="18" cm="1">
        <f t="array" aca="1" ref="AB16" ca="1">INDIRECT(ADDRESS($W16,COLUMN()-$Y16+$X16))/$V16</f>
        <v>112634.66666666667</v>
      </c>
      <c r="AC16" s="18" cm="1">
        <f t="array" aca="1" ref="AC16" ca="1">INDIRECT(ADDRESS($W16,COLUMN()-$Y16+$X16))/$V16</f>
        <v>33394.666666666664</v>
      </c>
      <c r="AD16" s="18" cm="1">
        <f t="array" aca="1" ref="AD16" ca="1">INDIRECT(ADDRESS($W16,COLUMN()-$Y16+$X16))/$V16</f>
        <v>21211</v>
      </c>
      <c r="AE16" s="18" cm="1">
        <f t="array" aca="1" ref="AE16" ca="1">INDIRECT(ADDRESS($W16,COLUMN()-$Y16+$X16))/$V16</f>
        <v>2029</v>
      </c>
      <c r="AF16" s="18" cm="1">
        <f t="array" aca="1" ref="AF16" ca="1">INDIRECT(ADDRESS($W16,COLUMN()-$Y16+$X16))/$V16</f>
        <v>2464.6666666666665</v>
      </c>
      <c r="AG16" s="18" cm="1">
        <f t="array" aca="1" ref="AG16" ca="1">INDIRECT(ADDRESS($W16,COLUMN()-$Y16+$X16))/$V16</f>
        <v>26853.333333333332</v>
      </c>
      <c r="AH16" s="18" cm="1">
        <f t="array" aca="1" ref="AH16" ca="1">INDIRECT(ADDRESS($W16,COLUMN()-$Y16+$X16))/$V16</f>
        <v>938.66666666666663</v>
      </c>
      <c r="AI16" s="18" cm="1">
        <f t="array" aca="1" ref="AI16" ca="1">INDIRECT(ADDRESS($W16,COLUMN()-$Y16+$X16))/$V16</f>
        <v>19869.333333333332</v>
      </c>
      <c r="AJ16" s="18" cm="1">
        <f t="array" aca="1" ref="AJ16" ca="1">INDIRECT(ADDRESS($W16,COLUMN()-$Y16+$X16))/$V16</f>
        <v>1013.6666666666666</v>
      </c>
      <c r="AK16" s="18" cm="1">
        <f t="array" aca="1" ref="AK16" ca="1">INDIRECT(ADDRESS($W16,COLUMN()-$Y16+$X16))/$V16</f>
        <v>3877.3333333333335</v>
      </c>
      <c r="AL16" s="18" cm="1">
        <f t="array" aca="1" ref="AL16" ca="1">INDIRECT(ADDRESS($W16,COLUMN()-$Y16+$X16))/$V16</f>
        <v>509.33333333333331</v>
      </c>
      <c r="AM16" s="18" cm="1">
        <f t="array" aca="1" ref="AM16" ca="1">INDIRECT(ADDRESS($W16,COLUMN()-$Y16+$X16))/$V16</f>
        <v>32677.666666666668</v>
      </c>
      <c r="AN16" s="18" cm="1">
        <f t="array" aca="1" ref="AN16" ca="1">INDIRECT(ADDRESS($W16,COLUMN()-$Y16+$X16))/$V16</f>
        <v>8815</v>
      </c>
      <c r="AO16" s="18" cm="1">
        <f t="array" aca="1" ref="AO16" ca="1">INDIRECT(ADDRESS($W16,COLUMN()-$Y16+$X16))/$V16</f>
        <v>2615</v>
      </c>
      <c r="AP16" s="18" cm="1">
        <f t="array" aca="1" ref="AP16" ca="1">INDIRECT(ADDRESS($W16,COLUMN()-$Y16+$X16))/$V16</f>
        <v>23286</v>
      </c>
      <c r="AQ16" s="18" cm="1">
        <f t="array" aca="1" ref="AQ16" ca="1">INDIRECT(ADDRESS($W16,COLUMN()-$Y16+$X16))/$V16</f>
        <v>731.33333333333337</v>
      </c>
      <c r="AR16" s="9">
        <f t="shared" si="1"/>
        <v>15</v>
      </c>
      <c r="AS16" s="9">
        <f t="shared" si="2"/>
        <v>17</v>
      </c>
      <c r="AT16" s="9">
        <f t="shared" si="3"/>
        <v>26</v>
      </c>
      <c r="AU16" s="3">
        <f t="shared" si="4"/>
        <v>43</v>
      </c>
      <c r="AV16" s="20">
        <f t="shared" ca="1" si="5"/>
        <v>8</v>
      </c>
      <c r="AW16" s="20">
        <f t="shared" ca="1" si="5"/>
        <v>13</v>
      </c>
      <c r="AX16" s="20">
        <f t="shared" ca="1" si="5"/>
        <v>4</v>
      </c>
      <c r="AY16" s="20">
        <f t="shared" ca="1" si="5"/>
        <v>16</v>
      </c>
      <c r="AZ16" s="20">
        <f t="shared" ca="1" si="5"/>
        <v>21</v>
      </c>
      <c r="BA16" s="20">
        <f t="shared" ca="1" si="5"/>
        <v>42</v>
      </c>
      <c r="BB16" s="20">
        <f t="shared" ca="1" si="5"/>
        <v>39</v>
      </c>
      <c r="BC16" s="20">
        <f t="shared" ca="1" si="5"/>
        <v>18</v>
      </c>
      <c r="BD16" s="20">
        <f t="shared" ca="1" si="5"/>
        <v>48</v>
      </c>
      <c r="BE16" s="20">
        <f t="shared" ca="1" si="5"/>
        <v>23</v>
      </c>
      <c r="BF16" s="20">
        <f t="shared" ca="1" si="5"/>
        <v>47</v>
      </c>
      <c r="BG16" s="20">
        <f t="shared" ca="1" si="5"/>
        <v>35</v>
      </c>
      <c r="BH16" s="20">
        <f t="shared" ca="1" si="5"/>
        <v>52</v>
      </c>
      <c r="BI16" s="20">
        <f t="shared" ca="1" si="5"/>
        <v>17</v>
      </c>
      <c r="BJ16" s="20">
        <f t="shared" ca="1" si="5"/>
        <v>30</v>
      </c>
      <c r="BK16" s="20">
        <f t="shared" ca="1" si="5"/>
        <v>38</v>
      </c>
      <c r="BL16" s="20">
        <f t="shared" ca="1" si="6"/>
        <v>20</v>
      </c>
      <c r="BM16" s="20">
        <f t="shared" ca="1" si="6"/>
        <v>49</v>
      </c>
      <c r="BN16" s="9">
        <f t="shared" si="7"/>
        <v>15</v>
      </c>
      <c r="BO16" s="9">
        <v>3</v>
      </c>
      <c r="BP16" s="22" cm="1">
        <f t="array" aca="1" ref="BP16" ca="1">IF(AV16&gt;INDIRECT(ADDRESS($BN16,$BO16)),0,1)</f>
        <v>1</v>
      </c>
      <c r="BQ16" s="22" cm="1">
        <f t="array" aca="1" ref="BQ16" ca="1">IF(AW16&gt;INDIRECT(ADDRESS($BN16,$BO16)),0,1)</f>
        <v>0</v>
      </c>
      <c r="BR16" s="22" cm="1">
        <f t="array" aca="1" ref="BR16" ca="1">IF(AX16&gt;INDIRECT(ADDRESS($BN16,$BO16)),0,1)</f>
        <v>1</v>
      </c>
      <c r="BS16" s="22" cm="1">
        <f t="array" aca="1" ref="BS16" ca="1">IF(AY16&gt;INDIRECT(ADDRESS($BN16,$BO16)),0,1)</f>
        <v>0</v>
      </c>
      <c r="BT16" s="22" cm="1">
        <f t="array" aca="1" ref="BT16" ca="1">IF(AZ16&gt;INDIRECT(ADDRESS($BN16,$BO16)),0,1)</f>
        <v>0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0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0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0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5</v>
      </c>
      <c r="W17" s="5">
        <f>W16</f>
        <v>15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47039.6</v>
      </c>
      <c r="AA17" s="18" cm="1">
        <f t="array" aca="1" ref="AA17" ca="1">INDIRECT(ADDRESS($W17,COLUMN()-$Y17+$X17))/$V17</f>
        <v>33781.800000000003</v>
      </c>
      <c r="AB17" s="18" cm="1">
        <f t="array" aca="1" ref="AB17" ca="1">INDIRECT(ADDRESS($W17,COLUMN()-$Y17+$X17))/$V17</f>
        <v>67580.800000000003</v>
      </c>
      <c r="AC17" s="18" cm="1">
        <f t="array" aca="1" ref="AC17" ca="1">INDIRECT(ADDRESS($W17,COLUMN()-$Y17+$X17))/$V17</f>
        <v>20036.8</v>
      </c>
      <c r="AD17" s="18" cm="1">
        <f t="array" aca="1" ref="AD17" ca="1">INDIRECT(ADDRESS($W17,COLUMN()-$Y17+$X17))/$V17</f>
        <v>12726.6</v>
      </c>
      <c r="AE17" s="18" cm="1">
        <f t="array" aca="1" ref="AE17" ca="1">INDIRECT(ADDRESS($W17,COLUMN()-$Y17+$X17))/$V17</f>
        <v>1217.4000000000001</v>
      </c>
      <c r="AF17" s="18" cm="1">
        <f t="array" aca="1" ref="AF17" ca="1">INDIRECT(ADDRESS($W17,COLUMN()-$Y17+$X17))/$V17</f>
        <v>1478.8</v>
      </c>
      <c r="AG17" s="18" cm="1">
        <f t="array" aca="1" ref="AG17" ca="1">INDIRECT(ADDRESS($W17,COLUMN()-$Y17+$X17))/$V17</f>
        <v>16112</v>
      </c>
      <c r="AH17" s="18" cm="1">
        <f t="array" aca="1" ref="AH17" ca="1">INDIRECT(ADDRESS($W17,COLUMN()-$Y17+$X17))/$V17</f>
        <v>563.20000000000005</v>
      </c>
      <c r="AI17" s="18" cm="1">
        <f t="array" aca="1" ref="AI17" ca="1">INDIRECT(ADDRESS($W17,COLUMN()-$Y17+$X17))/$V17</f>
        <v>11921.6</v>
      </c>
      <c r="AJ17" s="18" cm="1">
        <f t="array" aca="1" ref="AJ17" ca="1">INDIRECT(ADDRESS($W17,COLUMN()-$Y17+$X17))/$V17</f>
        <v>608.20000000000005</v>
      </c>
      <c r="AK17" s="18" cm="1">
        <f t="array" aca="1" ref="AK17" ca="1">INDIRECT(ADDRESS($W17,COLUMN()-$Y17+$X17))/$V17</f>
        <v>2326.4</v>
      </c>
      <c r="AL17" s="18" cm="1">
        <f t="array" aca="1" ref="AL17" ca="1">INDIRECT(ADDRESS($W17,COLUMN()-$Y17+$X17))/$V17</f>
        <v>305.60000000000002</v>
      </c>
      <c r="AM17" s="18" cm="1">
        <f t="array" aca="1" ref="AM17" ca="1">INDIRECT(ADDRESS($W17,COLUMN()-$Y17+$X17))/$V17</f>
        <v>19606.599999999999</v>
      </c>
      <c r="AN17" s="18" cm="1">
        <f t="array" aca="1" ref="AN17" ca="1">INDIRECT(ADDRESS($W17,COLUMN()-$Y17+$X17))/$V17</f>
        <v>5289</v>
      </c>
      <c r="AO17" s="18" cm="1">
        <f t="array" aca="1" ref="AO17" ca="1">INDIRECT(ADDRESS($W17,COLUMN()-$Y17+$X17))/$V17</f>
        <v>1569</v>
      </c>
      <c r="AP17" s="18" cm="1">
        <f t="array" aca="1" ref="AP17" ca="1">INDIRECT(ADDRESS($W17,COLUMN()-$Y17+$X17))/$V17</f>
        <v>13971.6</v>
      </c>
      <c r="AQ17" s="18" cm="1">
        <f t="array" aca="1" ref="AQ17" ca="1">INDIRECT(ADDRESS($W17,COLUMN()-$Y17+$X17))/$V17</f>
        <v>438.8</v>
      </c>
      <c r="AR17" s="9">
        <f t="shared" si="1"/>
        <v>15</v>
      </c>
      <c r="AS17" s="9">
        <f t="shared" si="2"/>
        <v>17</v>
      </c>
      <c r="AT17" s="9">
        <f t="shared" si="3"/>
        <v>26</v>
      </c>
      <c r="AU17" s="3">
        <f t="shared" si="4"/>
        <v>43</v>
      </c>
      <c r="AV17" s="20">
        <f t="shared" ca="1" si="5"/>
        <v>14</v>
      </c>
      <c r="AW17" s="20">
        <f t="shared" ca="1" si="5"/>
        <v>15</v>
      </c>
      <c r="AX17" s="20">
        <f t="shared" ca="1" si="5"/>
        <v>10</v>
      </c>
      <c r="AY17" s="20">
        <f t="shared" ca="1" si="5"/>
        <v>22</v>
      </c>
      <c r="AZ17" s="20">
        <f t="shared" ca="1" si="5"/>
        <v>27</v>
      </c>
      <c r="BA17" s="20">
        <f t="shared" ca="1" si="5"/>
        <v>46</v>
      </c>
      <c r="BB17" s="20">
        <f t="shared" ca="1" si="5"/>
        <v>45</v>
      </c>
      <c r="BC17" s="20">
        <f t="shared" ca="1" si="5"/>
        <v>25</v>
      </c>
      <c r="BD17" s="20">
        <f t="shared" ca="1" si="5"/>
        <v>51</v>
      </c>
      <c r="BE17" s="20">
        <f t="shared" ca="1" si="5"/>
        <v>28</v>
      </c>
      <c r="BF17" s="20">
        <f t="shared" ca="1" si="5"/>
        <v>50</v>
      </c>
      <c r="BG17" s="20">
        <f t="shared" ca="1" si="5"/>
        <v>40</v>
      </c>
      <c r="BH17" s="20">
        <f t="shared" ca="1" si="5"/>
        <v>54</v>
      </c>
      <c r="BI17" s="20">
        <f t="shared" ca="1" si="5"/>
        <v>24</v>
      </c>
      <c r="BJ17" s="20">
        <f t="shared" ca="1" si="5"/>
        <v>34</v>
      </c>
      <c r="BK17" s="20">
        <f t="shared" ca="1" si="5"/>
        <v>43</v>
      </c>
      <c r="BL17" s="20">
        <f t="shared" ca="1" si="6"/>
        <v>26</v>
      </c>
      <c r="BM17" s="20">
        <f t="shared" ca="1" si="6"/>
        <v>53</v>
      </c>
      <c r="BN17" s="9">
        <f t="shared" si="7"/>
        <v>15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 t="s">
        <v>201</v>
      </c>
      <c r="C18" s="3">
        <v>10</v>
      </c>
      <c r="D18" s="15">
        <f>VALUE(SUBSTITUTE('DPRD Jateng KPU Raw'!B6,".",","))</f>
        <v>142624</v>
      </c>
      <c r="E18" s="15">
        <f>VALUE(SUBSTITUTE('DPRD Jateng KPU Raw'!C6,".",","))</f>
        <v>141866</v>
      </c>
      <c r="F18" s="15">
        <f>VALUE(SUBSTITUTE('DPRD Jateng KPU Raw'!D6,".",","))</f>
        <v>716105</v>
      </c>
      <c r="G18" s="15">
        <f>VALUE(SUBSTITUTE('DPRD Jateng KPU Raw'!E6,".",","))</f>
        <v>265284</v>
      </c>
      <c r="H18" s="15">
        <f>VALUE(SUBSTITUTE('DPRD Jateng KPU Raw'!F6,".",","))</f>
        <v>15558</v>
      </c>
      <c r="I18" s="15">
        <f>VALUE(SUBSTITUTE('DPRD Jateng KPU Raw'!G6,".",","))</f>
        <v>6703</v>
      </c>
      <c r="J18" s="15">
        <f>VALUE(SUBSTITUTE('DPRD Jateng KPU Raw'!H6,".",","))</f>
        <v>12955</v>
      </c>
      <c r="K18" s="15">
        <f>VALUE(SUBSTITUTE('DPRD Jateng KPU Raw'!I6,".",","))</f>
        <v>197447</v>
      </c>
      <c r="L18" s="15">
        <f>VALUE(SUBSTITUTE('DPRD Jateng KPU Raw'!J6,".",","))</f>
        <v>1594</v>
      </c>
      <c r="M18" s="15">
        <f>VALUE(SUBSTITUTE('DPRD Jateng KPU Raw'!K6,".",","))</f>
        <v>2911</v>
      </c>
      <c r="N18" s="15">
        <f>VALUE(SUBSTITUTE('DPRD Jateng KPU Raw'!L6,".",","))</f>
        <v>2439</v>
      </c>
      <c r="O18" s="15">
        <f>VALUE(SUBSTITUTE('DPRD Jateng KPU Raw'!M6,".",","))</f>
        <v>79130</v>
      </c>
      <c r="P18" s="15">
        <f>VALUE(SUBSTITUTE('DPRD Jateng KPU Raw'!N6,".",","))</f>
        <v>1012</v>
      </c>
      <c r="Q18" s="15">
        <f>VALUE(SUBSTITUTE('DPRD Jateng KPU Raw'!O6,".",","))</f>
        <v>120117</v>
      </c>
      <c r="R18" s="15">
        <f>VALUE(SUBSTITUTE('DPRD Jateng KPU Raw'!P6,".",","))</f>
        <v>30724</v>
      </c>
      <c r="S18" s="15">
        <f>VALUE(SUBSTITUTE('DPRD Jateng KPU Raw'!Q6,".",","))</f>
        <v>3756</v>
      </c>
      <c r="T18" s="15">
        <f>VALUE(SUBSTITUTE('DPRD Jateng KPU Raw'!R6,".",","))</f>
        <v>9053</v>
      </c>
      <c r="U18" s="15">
        <f>VALUE(SUBSTITUTE('DPRD Jateng KPU Raw'!S6,".",","))</f>
        <v>3788</v>
      </c>
      <c r="V18" s="5">
        <v>1</v>
      </c>
      <c r="W18" s="5">
        <f>W17+3</f>
        <v>18</v>
      </c>
      <c r="X18" s="5">
        <v>4</v>
      </c>
      <c r="Y18" s="5">
        <f t="shared" si="0"/>
        <v>26</v>
      </c>
      <c r="Z18" s="18" cm="1">
        <f t="array" aca="1" ref="Z18" ca="1">INDIRECT(ADDRESS($W18,COLUMN()-$Y18+$X18))/$V18</f>
        <v>142624</v>
      </c>
      <c r="AA18" s="18" cm="1">
        <f t="array" aca="1" ref="AA18" ca="1">INDIRECT(ADDRESS($W18,COLUMN()-$Y18+$X18))/$V18</f>
        <v>141866</v>
      </c>
      <c r="AB18" s="18" cm="1">
        <f t="array" aca="1" ref="AB18" ca="1">INDIRECT(ADDRESS($W18,COLUMN()-$Y18+$X18))/$V18</f>
        <v>716105</v>
      </c>
      <c r="AC18" s="18" cm="1">
        <f t="array" aca="1" ref="AC18" ca="1">INDIRECT(ADDRESS($W18,COLUMN()-$Y18+$X18))/$V18</f>
        <v>265284</v>
      </c>
      <c r="AD18" s="18" cm="1">
        <f t="array" aca="1" ref="AD18" ca="1">INDIRECT(ADDRESS($W18,COLUMN()-$Y18+$X18))/$V18</f>
        <v>15558</v>
      </c>
      <c r="AE18" s="18" cm="1">
        <f t="array" aca="1" ref="AE18" ca="1">INDIRECT(ADDRESS($W18,COLUMN()-$Y18+$X18))/$V18</f>
        <v>6703</v>
      </c>
      <c r="AF18" s="18" cm="1">
        <f t="array" aca="1" ref="AF18" ca="1">INDIRECT(ADDRESS($W18,COLUMN()-$Y18+$X18))/$V18</f>
        <v>12955</v>
      </c>
      <c r="AG18" s="18" cm="1">
        <f t="array" aca="1" ref="AG18" ca="1">INDIRECT(ADDRESS($W18,COLUMN()-$Y18+$X18))/$V18</f>
        <v>197447</v>
      </c>
      <c r="AH18" s="18" cm="1">
        <f t="array" aca="1" ref="AH18" ca="1">INDIRECT(ADDRESS($W18,COLUMN()-$Y18+$X18))/$V18</f>
        <v>1594</v>
      </c>
      <c r="AI18" s="18" cm="1">
        <f t="array" aca="1" ref="AI18" ca="1">INDIRECT(ADDRESS($W18,COLUMN()-$Y18+$X18))/$V18</f>
        <v>2911</v>
      </c>
      <c r="AJ18" s="18" cm="1">
        <f t="array" aca="1" ref="AJ18" ca="1">INDIRECT(ADDRESS($W18,COLUMN()-$Y18+$X18))/$V18</f>
        <v>2439</v>
      </c>
      <c r="AK18" s="18" cm="1">
        <f t="array" aca="1" ref="AK18" ca="1">INDIRECT(ADDRESS($W18,COLUMN()-$Y18+$X18))/$V18</f>
        <v>79130</v>
      </c>
      <c r="AL18" s="18" cm="1">
        <f t="array" aca="1" ref="AL18" ca="1">INDIRECT(ADDRESS($W18,COLUMN()-$Y18+$X18))/$V18</f>
        <v>1012</v>
      </c>
      <c r="AM18" s="18" cm="1">
        <f t="array" aca="1" ref="AM18" ca="1">INDIRECT(ADDRESS($W18,COLUMN()-$Y18+$X18))/$V18</f>
        <v>120117</v>
      </c>
      <c r="AN18" s="18" cm="1">
        <f t="array" aca="1" ref="AN18" ca="1">INDIRECT(ADDRESS($W18,COLUMN()-$Y18+$X18))/$V18</f>
        <v>30724</v>
      </c>
      <c r="AO18" s="18" cm="1">
        <f t="array" aca="1" ref="AO18" ca="1">INDIRECT(ADDRESS($W18,COLUMN()-$Y18+$X18))/$V18</f>
        <v>3756</v>
      </c>
      <c r="AP18" s="18" cm="1">
        <f t="array" aca="1" ref="AP18" ca="1">INDIRECT(ADDRESS($W18,COLUMN()-$Y18+$X18))/$V18</f>
        <v>9053</v>
      </c>
      <c r="AQ18" s="18" cm="1">
        <f t="array" aca="1" ref="AQ18" ca="1">INDIRECT(ADDRESS($W18,COLUMN()-$Y18+$X18))/$V18</f>
        <v>3788</v>
      </c>
      <c r="AR18" s="9">
        <f t="shared" si="1"/>
        <v>18</v>
      </c>
      <c r="AS18" s="9">
        <f>AR18+3</f>
        <v>21</v>
      </c>
      <c r="AT18" s="9">
        <f t="shared" si="3"/>
        <v>26</v>
      </c>
      <c r="AU18" s="3">
        <f t="shared" si="4"/>
        <v>43</v>
      </c>
      <c r="AV18" s="20">
        <f t="shared" ca="1" si="5"/>
        <v>6</v>
      </c>
      <c r="AW18" s="20">
        <f t="shared" ca="1" si="5"/>
        <v>7</v>
      </c>
      <c r="AX18" s="20">
        <f t="shared" ca="1" si="5"/>
        <v>1</v>
      </c>
      <c r="AY18" s="20">
        <f t="shared" ca="1" si="5"/>
        <v>2</v>
      </c>
      <c r="AZ18" s="20">
        <f t="shared" ca="1" si="5"/>
        <v>29</v>
      </c>
      <c r="BA18" s="20">
        <f t="shared" ca="1" si="5"/>
        <v>34</v>
      </c>
      <c r="BB18" s="20">
        <f t="shared" ca="1" si="5"/>
        <v>30</v>
      </c>
      <c r="BC18" s="20">
        <f t="shared" ca="1" si="5"/>
        <v>4</v>
      </c>
      <c r="BD18" s="20">
        <f t="shared" ca="1" si="5"/>
        <v>50</v>
      </c>
      <c r="BE18" s="20">
        <f t="shared" ca="1" si="5"/>
        <v>43</v>
      </c>
      <c r="BF18" s="20">
        <f t="shared" ca="1" si="5"/>
        <v>45</v>
      </c>
      <c r="BG18" s="20">
        <f t="shared" ca="1" si="5"/>
        <v>11</v>
      </c>
      <c r="BH18" s="20">
        <f t="shared" ca="1" si="5"/>
        <v>55</v>
      </c>
      <c r="BI18" s="20">
        <f t="shared" ca="1" si="5"/>
        <v>8</v>
      </c>
      <c r="BJ18" s="20">
        <f t="shared" ca="1" si="5"/>
        <v>19</v>
      </c>
      <c r="BK18" s="20">
        <f t="shared" ref="BK18:BM36" ca="1" si="8">_xlfn.RANK.EQ(AO18,OFFSET($A$1,$AR18-1,$AT18-1,$AS18-$AR18+1,$AU18-$AT18+1),0)</f>
        <v>40</v>
      </c>
      <c r="BL18" s="20">
        <f t="shared" ca="1" si="8"/>
        <v>33</v>
      </c>
      <c r="BM18" s="20">
        <f t="shared" ca="1" si="8"/>
        <v>39</v>
      </c>
      <c r="BN18" s="9">
        <f t="shared" si="7"/>
        <v>18</v>
      </c>
      <c r="BO18" s="9">
        <v>3</v>
      </c>
      <c r="BP18" s="22" cm="1">
        <f t="array" aca="1" ref="BP18" ca="1">IF(AV18&gt;INDIRECT(ADDRESS($BN18,$BO18)),0,1)</f>
        <v>1</v>
      </c>
      <c r="BQ18" s="22" cm="1">
        <f t="array" aca="1" ref="BQ18" ca="1">IF(AW18&gt;INDIRECT(ADDRESS($BN18,$BO18)),0,1)</f>
        <v>1</v>
      </c>
      <c r="BR18" s="22" cm="1">
        <f t="array" aca="1" ref="BR18" ca="1">IF(AX18&gt;INDIRECT(ADDRESS($BN18,$BO18)),0,1)</f>
        <v>1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0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1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0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1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9">
        <f>AR18</f>
        <v>18</v>
      </c>
      <c r="CI18" s="9">
        <f>AS18</f>
        <v>21</v>
      </c>
      <c r="CJ18" s="3">
        <f>COLUMN(BP18)</f>
        <v>68</v>
      </c>
      <c r="CK18" s="3">
        <f>COLUMN(CG18)</f>
        <v>85</v>
      </c>
      <c r="CL18" s="3">
        <f ca="1">SUM(OFFSET($A$1,CH18-1,CJ18-1,CI18-CH18+1,CK18-CJ18+1))</f>
        <v>10</v>
      </c>
      <c r="CM18" s="3" t="b">
        <f ca="1">CL18=C18</f>
        <v>1</v>
      </c>
      <c r="CN18" s="3">
        <f>COLUMN(V18)</f>
        <v>22</v>
      </c>
      <c r="CO18" s="3">
        <f ca="1">LARGE(OFFSET($A$1,$CH18-1,$CN18-1,$CI18-$CH18+1,1),1)</f>
        <v>7</v>
      </c>
      <c r="CP18" s="4">
        <f ca="1">LARGE(OFFSET($A$1,$AR18-1,$AT18-1,$AS18-$AR18+1,$AU18-$AT18+1),1)/(CO18+2)</f>
        <v>79567.222222222219</v>
      </c>
      <c r="CQ18" s="4">
        <f ca="1">LARGE(OFFSET($A$1,$AR18-1,$AT18-1,$AS18-$AR18+1,$AU18-$AT18+1),C18)</f>
        <v>88428</v>
      </c>
      <c r="CR18" s="3" t="b">
        <f ca="1">CQ18&gt;CP18</f>
        <v>1</v>
      </c>
    </row>
    <row r="19" spans="1:96" x14ac:dyDescent="0.55000000000000004">
      <c r="A19" s="3"/>
      <c r="B19" s="3"/>
      <c r="C19" s="3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5">
        <v>3</v>
      </c>
      <c r="W19" s="5">
        <f>W18</f>
        <v>18</v>
      </c>
      <c r="X19" s="5">
        <v>4</v>
      </c>
      <c r="Y19" s="5">
        <f t="shared" si="0"/>
        <v>26</v>
      </c>
      <c r="Z19" s="18" cm="1">
        <f t="array" aca="1" ref="Z19" ca="1">INDIRECT(ADDRESS($W19,COLUMN()-$Y19+$X19))/$V19</f>
        <v>47541.333333333336</v>
      </c>
      <c r="AA19" s="18" cm="1">
        <f t="array" aca="1" ref="AA19" ca="1">INDIRECT(ADDRESS($W19,COLUMN()-$Y19+$X19))/$V19</f>
        <v>47288.666666666664</v>
      </c>
      <c r="AB19" s="18" cm="1">
        <f t="array" aca="1" ref="AB19" ca="1">INDIRECT(ADDRESS($W19,COLUMN()-$Y19+$X19))/$V19</f>
        <v>238701.66666666666</v>
      </c>
      <c r="AC19" s="18" cm="1">
        <f t="array" aca="1" ref="AC19" ca="1">INDIRECT(ADDRESS($W19,COLUMN()-$Y19+$X19))/$V19</f>
        <v>88428</v>
      </c>
      <c r="AD19" s="18" cm="1">
        <f t="array" aca="1" ref="AD19" ca="1">INDIRECT(ADDRESS($W19,COLUMN()-$Y19+$X19))/$V19</f>
        <v>5186</v>
      </c>
      <c r="AE19" s="18" cm="1">
        <f t="array" aca="1" ref="AE19" ca="1">INDIRECT(ADDRESS($W19,COLUMN()-$Y19+$X19))/$V19</f>
        <v>2234.3333333333335</v>
      </c>
      <c r="AF19" s="18" cm="1">
        <f t="array" aca="1" ref="AF19" ca="1">INDIRECT(ADDRESS($W19,COLUMN()-$Y19+$X19))/$V19</f>
        <v>4318.333333333333</v>
      </c>
      <c r="AG19" s="18" cm="1">
        <f t="array" aca="1" ref="AG19" ca="1">INDIRECT(ADDRESS($W19,COLUMN()-$Y19+$X19))/$V19</f>
        <v>65815.666666666672</v>
      </c>
      <c r="AH19" s="18" cm="1">
        <f t="array" aca="1" ref="AH19" ca="1">INDIRECT(ADDRESS($W19,COLUMN()-$Y19+$X19))/$V19</f>
        <v>531.33333333333337</v>
      </c>
      <c r="AI19" s="18" cm="1">
        <f t="array" aca="1" ref="AI19" ca="1">INDIRECT(ADDRESS($W19,COLUMN()-$Y19+$X19))/$V19</f>
        <v>970.33333333333337</v>
      </c>
      <c r="AJ19" s="18" cm="1">
        <f t="array" aca="1" ref="AJ19" ca="1">INDIRECT(ADDRESS($W19,COLUMN()-$Y19+$X19))/$V19</f>
        <v>813</v>
      </c>
      <c r="AK19" s="18" cm="1">
        <f t="array" aca="1" ref="AK19" ca="1">INDIRECT(ADDRESS($W19,COLUMN()-$Y19+$X19))/$V19</f>
        <v>26376.666666666668</v>
      </c>
      <c r="AL19" s="18" cm="1">
        <f t="array" aca="1" ref="AL19" ca="1">INDIRECT(ADDRESS($W19,COLUMN()-$Y19+$X19))/$V19</f>
        <v>337.33333333333331</v>
      </c>
      <c r="AM19" s="18" cm="1">
        <f t="array" aca="1" ref="AM19" ca="1">INDIRECT(ADDRESS($W19,COLUMN()-$Y19+$X19))/$V19</f>
        <v>40039</v>
      </c>
      <c r="AN19" s="18" cm="1">
        <f t="array" aca="1" ref="AN19" ca="1">INDIRECT(ADDRESS($W19,COLUMN()-$Y19+$X19))/$V19</f>
        <v>10241.333333333334</v>
      </c>
      <c r="AO19" s="18" cm="1">
        <f t="array" aca="1" ref="AO19" ca="1">INDIRECT(ADDRESS($W19,COLUMN()-$Y19+$X19))/$V19</f>
        <v>1252</v>
      </c>
      <c r="AP19" s="18" cm="1">
        <f t="array" aca="1" ref="AP19" ca="1">INDIRECT(ADDRESS($W19,COLUMN()-$Y19+$X19))/$V19</f>
        <v>3017.6666666666665</v>
      </c>
      <c r="AQ19" s="18" cm="1">
        <f t="array" aca="1" ref="AQ19" ca="1">INDIRECT(ADDRESS($W19,COLUMN()-$Y19+$X19))/$V19</f>
        <v>1262.6666666666667</v>
      </c>
      <c r="AR19" s="9">
        <f t="shared" si="1"/>
        <v>18</v>
      </c>
      <c r="AS19" s="9">
        <f t="shared" ref="AS19:AS21" si="9">AR19+3</f>
        <v>21</v>
      </c>
      <c r="AT19" s="9">
        <f t="shared" si="3"/>
        <v>26</v>
      </c>
      <c r="AU19" s="3">
        <f t="shared" si="4"/>
        <v>43</v>
      </c>
      <c r="AV19" s="20">
        <f t="shared" ref="AV19:BK37" ca="1" si="10">_xlfn.RANK.EQ(Z19,OFFSET($A$1,$AR19-1,$AT19-1,$AS19-$AR19+1,$AU19-$AT19+1),0)</f>
        <v>14</v>
      </c>
      <c r="AW19" s="20">
        <f t="shared" ca="1" si="10"/>
        <v>15</v>
      </c>
      <c r="AX19" s="20">
        <f t="shared" ca="1" si="10"/>
        <v>3</v>
      </c>
      <c r="AY19" s="20">
        <f t="shared" ca="1" si="10"/>
        <v>10</v>
      </c>
      <c r="AZ19" s="20">
        <f t="shared" ca="1" si="10"/>
        <v>36</v>
      </c>
      <c r="BA19" s="20">
        <f t="shared" ca="1" si="10"/>
        <v>46</v>
      </c>
      <c r="BB19" s="20">
        <f t="shared" ca="1" si="10"/>
        <v>38</v>
      </c>
      <c r="BC19" s="20">
        <f t="shared" ca="1" si="10"/>
        <v>12</v>
      </c>
      <c r="BD19" s="20">
        <f t="shared" ca="1" si="10"/>
        <v>64</v>
      </c>
      <c r="BE19" s="20">
        <f t="shared" ca="1" si="10"/>
        <v>56</v>
      </c>
      <c r="BF19" s="20">
        <f t="shared" ca="1" si="10"/>
        <v>58</v>
      </c>
      <c r="BG19" s="20">
        <f t="shared" ca="1" si="10"/>
        <v>23</v>
      </c>
      <c r="BH19" s="20">
        <f t="shared" ca="1" si="10"/>
        <v>68</v>
      </c>
      <c r="BI19" s="20">
        <f t="shared" ca="1" si="10"/>
        <v>16</v>
      </c>
      <c r="BJ19" s="20">
        <f t="shared" ca="1" si="10"/>
        <v>32</v>
      </c>
      <c r="BK19" s="20">
        <f t="shared" ca="1" si="8"/>
        <v>54</v>
      </c>
      <c r="BL19" s="20">
        <f t="shared" ca="1" si="8"/>
        <v>42</v>
      </c>
      <c r="BM19" s="20">
        <f t="shared" ca="1" si="8"/>
        <v>53</v>
      </c>
      <c r="BN19" s="9">
        <f t="shared" si="7"/>
        <v>18</v>
      </c>
      <c r="BO19" s="9">
        <v>3</v>
      </c>
      <c r="BP19" s="22" cm="1">
        <f t="array" aca="1" ref="BP19" ca="1">IF(AV19&gt;INDIRECT(ADDRESS($BN19,$BO19)),0,1)</f>
        <v>0</v>
      </c>
      <c r="BQ19" s="22" cm="1">
        <f t="array" aca="1" ref="BQ19" ca="1">IF(AW19&gt;INDIRECT(ADDRESS($BN19,$BO19)),0,1)</f>
        <v>0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0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0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0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5</v>
      </c>
      <c r="W20" s="5">
        <f>W19</f>
        <v>18</v>
      </c>
      <c r="X20" s="5">
        <v>4</v>
      </c>
      <c r="Y20" s="5">
        <f t="shared" si="0"/>
        <v>26</v>
      </c>
      <c r="Z20" s="18" cm="1">
        <f t="array" aca="1" ref="Z20" ca="1">INDIRECT(ADDRESS($W20,COLUMN()-$Y20+$X20))/$V20</f>
        <v>28524.799999999999</v>
      </c>
      <c r="AA20" s="18" cm="1">
        <f t="array" aca="1" ref="AA20" ca="1">INDIRECT(ADDRESS($W20,COLUMN()-$Y20+$X20))/$V20</f>
        <v>28373.200000000001</v>
      </c>
      <c r="AB20" s="18" cm="1">
        <f t="array" aca="1" ref="AB20" ca="1">INDIRECT(ADDRESS($W20,COLUMN()-$Y20+$X20))/$V20</f>
        <v>143221</v>
      </c>
      <c r="AC20" s="18" cm="1">
        <f t="array" aca="1" ref="AC20" ca="1">INDIRECT(ADDRESS($W20,COLUMN()-$Y20+$X20))/$V20</f>
        <v>53056.800000000003</v>
      </c>
      <c r="AD20" s="18" cm="1">
        <f t="array" aca="1" ref="AD20" ca="1">INDIRECT(ADDRESS($W20,COLUMN()-$Y20+$X20))/$V20</f>
        <v>3111.6</v>
      </c>
      <c r="AE20" s="18" cm="1">
        <f t="array" aca="1" ref="AE20" ca="1">INDIRECT(ADDRESS($W20,COLUMN()-$Y20+$X20))/$V20</f>
        <v>1340.6</v>
      </c>
      <c r="AF20" s="18" cm="1">
        <f t="array" aca="1" ref="AF20" ca="1">INDIRECT(ADDRESS($W20,COLUMN()-$Y20+$X20))/$V20</f>
        <v>2591</v>
      </c>
      <c r="AG20" s="18" cm="1">
        <f t="array" aca="1" ref="AG20" ca="1">INDIRECT(ADDRESS($W20,COLUMN()-$Y20+$X20))/$V20</f>
        <v>39489.4</v>
      </c>
      <c r="AH20" s="18" cm="1">
        <f t="array" aca="1" ref="AH20" ca="1">INDIRECT(ADDRESS($W20,COLUMN()-$Y20+$X20))/$V20</f>
        <v>318.8</v>
      </c>
      <c r="AI20" s="18" cm="1">
        <f t="array" aca="1" ref="AI20" ca="1">INDIRECT(ADDRESS($W20,COLUMN()-$Y20+$X20))/$V20</f>
        <v>582.20000000000005</v>
      </c>
      <c r="AJ20" s="18" cm="1">
        <f t="array" aca="1" ref="AJ20" ca="1">INDIRECT(ADDRESS($W20,COLUMN()-$Y20+$X20))/$V20</f>
        <v>487.8</v>
      </c>
      <c r="AK20" s="18" cm="1">
        <f t="array" aca="1" ref="AK20" ca="1">INDIRECT(ADDRESS($W20,COLUMN()-$Y20+$X20))/$V20</f>
        <v>15826</v>
      </c>
      <c r="AL20" s="18" cm="1">
        <f t="array" aca="1" ref="AL20" ca="1">INDIRECT(ADDRESS($W20,COLUMN()-$Y20+$X20))/$V20</f>
        <v>202.4</v>
      </c>
      <c r="AM20" s="18" cm="1">
        <f t="array" aca="1" ref="AM20" ca="1">INDIRECT(ADDRESS($W20,COLUMN()-$Y20+$X20))/$V20</f>
        <v>24023.4</v>
      </c>
      <c r="AN20" s="18" cm="1">
        <f t="array" aca="1" ref="AN20" ca="1">INDIRECT(ADDRESS($W20,COLUMN()-$Y20+$X20))/$V20</f>
        <v>6144.8</v>
      </c>
      <c r="AO20" s="18" cm="1">
        <f t="array" aca="1" ref="AO20" ca="1">INDIRECT(ADDRESS($W20,COLUMN()-$Y20+$X20))/$V20</f>
        <v>751.2</v>
      </c>
      <c r="AP20" s="18" cm="1">
        <f t="array" aca="1" ref="AP20" ca="1">INDIRECT(ADDRESS($W20,COLUMN()-$Y20+$X20))/$V20</f>
        <v>1810.6</v>
      </c>
      <c r="AQ20" s="18" cm="1">
        <f t="array" aca="1" ref="AQ20" ca="1">INDIRECT(ADDRESS($W20,COLUMN()-$Y20+$X20))/$V20</f>
        <v>757.6</v>
      </c>
      <c r="AR20" s="9">
        <f t="shared" si="1"/>
        <v>18</v>
      </c>
      <c r="AS20" s="9">
        <f t="shared" si="9"/>
        <v>21</v>
      </c>
      <c r="AT20" s="9">
        <f t="shared" si="3"/>
        <v>26</v>
      </c>
      <c r="AU20" s="3">
        <f t="shared" si="4"/>
        <v>43</v>
      </c>
      <c r="AV20" s="20">
        <f t="shared" ca="1" si="10"/>
        <v>20</v>
      </c>
      <c r="AW20" s="20">
        <f t="shared" ca="1" si="10"/>
        <v>21</v>
      </c>
      <c r="AX20" s="20">
        <f t="shared" ca="1" si="10"/>
        <v>5</v>
      </c>
      <c r="AY20" s="20">
        <f t="shared" ca="1" si="10"/>
        <v>13</v>
      </c>
      <c r="AZ20" s="20">
        <f t="shared" ca="1" si="10"/>
        <v>41</v>
      </c>
      <c r="BA20" s="20">
        <f t="shared" ca="1" si="10"/>
        <v>51</v>
      </c>
      <c r="BB20" s="20">
        <f t="shared" ca="1" si="10"/>
        <v>44</v>
      </c>
      <c r="BC20" s="20">
        <f t="shared" ca="1" si="10"/>
        <v>17</v>
      </c>
      <c r="BD20" s="20">
        <f t="shared" ca="1" si="10"/>
        <v>69</v>
      </c>
      <c r="BE20" s="20">
        <f t="shared" ca="1" si="10"/>
        <v>61</v>
      </c>
      <c r="BF20" s="20">
        <f t="shared" ca="1" si="10"/>
        <v>65</v>
      </c>
      <c r="BG20" s="20">
        <f t="shared" ca="1" si="10"/>
        <v>28</v>
      </c>
      <c r="BH20" s="20">
        <f t="shared" ca="1" si="10"/>
        <v>71</v>
      </c>
      <c r="BI20" s="20">
        <f t="shared" ca="1" si="10"/>
        <v>24</v>
      </c>
      <c r="BJ20" s="20">
        <f t="shared" ca="1" si="10"/>
        <v>35</v>
      </c>
      <c r="BK20" s="20">
        <f t="shared" ca="1" si="8"/>
        <v>60</v>
      </c>
      <c r="BL20" s="20">
        <f t="shared" ca="1" si="8"/>
        <v>49</v>
      </c>
      <c r="BM20" s="20">
        <f t="shared" ca="1" si="8"/>
        <v>59</v>
      </c>
      <c r="BN20" s="9">
        <f t="shared" si="7"/>
        <v>18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1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/>
      <c r="C21" s="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5">
        <v>7</v>
      </c>
      <c r="W21" s="5">
        <f>W20</f>
        <v>18</v>
      </c>
      <c r="X21" s="5">
        <v>4</v>
      </c>
      <c r="Y21" s="5">
        <f t="shared" si="0"/>
        <v>26</v>
      </c>
      <c r="Z21" s="18" cm="1">
        <f t="array" aca="1" ref="Z21" ca="1">INDIRECT(ADDRESS($W21,COLUMN()-$Y21+$X21))/$V21</f>
        <v>20374.857142857141</v>
      </c>
      <c r="AA21" s="18" cm="1">
        <f t="array" aca="1" ref="AA21" ca="1">INDIRECT(ADDRESS($W21,COLUMN()-$Y21+$X21))/$V21</f>
        <v>20266.571428571428</v>
      </c>
      <c r="AB21" s="18" cm="1">
        <f t="array" aca="1" ref="AB21" ca="1">INDIRECT(ADDRESS($W21,COLUMN()-$Y21+$X21))/$V21</f>
        <v>102300.71428571429</v>
      </c>
      <c r="AC21" s="18" cm="1">
        <f t="array" aca="1" ref="AC21" ca="1">INDIRECT(ADDRESS($W21,COLUMN()-$Y21+$X21))/$V21</f>
        <v>37897.714285714283</v>
      </c>
      <c r="AD21" s="18" cm="1">
        <f t="array" aca="1" ref="AD21" ca="1">INDIRECT(ADDRESS($W21,COLUMN()-$Y21+$X21))/$V21</f>
        <v>2222.5714285714284</v>
      </c>
      <c r="AE21" s="18" cm="1">
        <f t="array" aca="1" ref="AE21" ca="1">INDIRECT(ADDRESS($W21,COLUMN()-$Y21+$X21))/$V21</f>
        <v>957.57142857142856</v>
      </c>
      <c r="AF21" s="18" cm="1">
        <f t="array" aca="1" ref="AF21" ca="1">INDIRECT(ADDRESS($W21,COLUMN()-$Y21+$X21))/$V21</f>
        <v>1850.7142857142858</v>
      </c>
      <c r="AG21" s="18" cm="1">
        <f t="array" aca="1" ref="AG21" ca="1">INDIRECT(ADDRESS($W21,COLUMN()-$Y21+$X21))/$V21</f>
        <v>28206.714285714286</v>
      </c>
      <c r="AH21" s="18" cm="1">
        <f t="array" aca="1" ref="AH21" ca="1">INDIRECT(ADDRESS($W21,COLUMN()-$Y21+$X21))/$V21</f>
        <v>227.71428571428572</v>
      </c>
      <c r="AI21" s="18" cm="1">
        <f t="array" aca="1" ref="AI21" ca="1">INDIRECT(ADDRESS($W21,COLUMN()-$Y21+$X21))/$V21</f>
        <v>415.85714285714283</v>
      </c>
      <c r="AJ21" s="18" cm="1">
        <f t="array" aca="1" ref="AJ21" ca="1">INDIRECT(ADDRESS($W21,COLUMN()-$Y21+$X21))/$V21</f>
        <v>348.42857142857144</v>
      </c>
      <c r="AK21" s="18" cm="1">
        <f t="array" aca="1" ref="AK21" ca="1">INDIRECT(ADDRESS($W21,COLUMN()-$Y21+$X21))/$V21</f>
        <v>11304.285714285714</v>
      </c>
      <c r="AL21" s="18" cm="1">
        <f t="array" aca="1" ref="AL21" ca="1">INDIRECT(ADDRESS($W21,COLUMN()-$Y21+$X21))/$V21</f>
        <v>144.57142857142858</v>
      </c>
      <c r="AM21" s="18" cm="1">
        <f t="array" aca="1" ref="AM21" ca="1">INDIRECT(ADDRESS($W21,COLUMN()-$Y21+$X21))/$V21</f>
        <v>17159.571428571428</v>
      </c>
      <c r="AN21" s="18" cm="1">
        <f t="array" aca="1" ref="AN21" ca="1">INDIRECT(ADDRESS($W21,COLUMN()-$Y21+$X21))/$V21</f>
        <v>4389.1428571428569</v>
      </c>
      <c r="AO21" s="18" cm="1">
        <f t="array" aca="1" ref="AO21" ca="1">INDIRECT(ADDRESS($W21,COLUMN()-$Y21+$X21))/$V21</f>
        <v>536.57142857142856</v>
      </c>
      <c r="AP21" s="18" cm="1">
        <f t="array" aca="1" ref="AP21" ca="1">INDIRECT(ADDRESS($W21,COLUMN()-$Y21+$X21))/$V21</f>
        <v>1293.2857142857142</v>
      </c>
      <c r="AQ21" s="18" cm="1">
        <f t="array" aca="1" ref="AQ21" ca="1">INDIRECT(ADDRESS($W21,COLUMN()-$Y21+$X21))/$V21</f>
        <v>541.14285714285711</v>
      </c>
      <c r="AR21" s="9">
        <f t="shared" ref="AR21" si="11">W21</f>
        <v>18</v>
      </c>
      <c r="AS21" s="9">
        <f t="shared" si="9"/>
        <v>21</v>
      </c>
      <c r="AT21" s="9">
        <f t="shared" ref="AT21" si="12">COLUMN(Z21)</f>
        <v>26</v>
      </c>
      <c r="AU21" s="3">
        <f t="shared" ref="AU21" si="13">COLUMN(AQ21)</f>
        <v>43</v>
      </c>
      <c r="AV21" s="20">
        <f t="shared" ref="AV21" ca="1" si="14">_xlfn.RANK.EQ(Z21,OFFSET($A$1,$AR21-1,$AT21-1,$AS21-$AR21+1,$AU21-$AT21+1),0)</f>
        <v>25</v>
      </c>
      <c r="AW21" s="20">
        <f t="shared" ref="AW21" ca="1" si="15">_xlfn.RANK.EQ(AA21,OFFSET($A$1,$AR21-1,$AT21-1,$AS21-$AR21+1,$AU21-$AT21+1),0)</f>
        <v>26</v>
      </c>
      <c r="AX21" s="20">
        <f t="shared" ref="AX21" ca="1" si="16">_xlfn.RANK.EQ(AB21,OFFSET($A$1,$AR21-1,$AT21-1,$AS21-$AR21+1,$AU21-$AT21+1),0)</f>
        <v>9</v>
      </c>
      <c r="AY21" s="20">
        <f t="shared" ref="AY21" ca="1" si="17">_xlfn.RANK.EQ(AC21,OFFSET($A$1,$AR21-1,$AT21-1,$AS21-$AR21+1,$AU21-$AT21+1),0)</f>
        <v>18</v>
      </c>
      <c r="AZ21" s="20">
        <f t="shared" ref="AZ21" ca="1" si="18">_xlfn.RANK.EQ(AD21,OFFSET($A$1,$AR21-1,$AT21-1,$AS21-$AR21+1,$AU21-$AT21+1),0)</f>
        <v>47</v>
      </c>
      <c r="BA21" s="20">
        <f t="shared" ref="BA21" ca="1" si="19">_xlfn.RANK.EQ(AE21,OFFSET($A$1,$AR21-1,$AT21-1,$AS21-$AR21+1,$AU21-$AT21+1),0)</f>
        <v>57</v>
      </c>
      <c r="BB21" s="20">
        <f t="shared" ref="BB21" ca="1" si="20">_xlfn.RANK.EQ(AF21,OFFSET($A$1,$AR21-1,$AT21-1,$AS21-$AR21+1,$AU21-$AT21+1),0)</f>
        <v>48</v>
      </c>
      <c r="BC21" s="20">
        <f t="shared" ref="BC21" ca="1" si="21">_xlfn.RANK.EQ(AG21,OFFSET($A$1,$AR21-1,$AT21-1,$AS21-$AR21+1,$AU21-$AT21+1),0)</f>
        <v>22</v>
      </c>
      <c r="BD21" s="20">
        <f t="shared" ref="BD21" ca="1" si="22">_xlfn.RANK.EQ(AH21,OFFSET($A$1,$AR21-1,$AT21-1,$AS21-$AR21+1,$AU21-$AT21+1),0)</f>
        <v>70</v>
      </c>
      <c r="BE21" s="20">
        <f t="shared" ref="BE21" ca="1" si="23">_xlfn.RANK.EQ(AI21,OFFSET($A$1,$AR21-1,$AT21-1,$AS21-$AR21+1,$AU21-$AT21+1),0)</f>
        <v>66</v>
      </c>
      <c r="BF21" s="20">
        <f t="shared" ref="BF21" ca="1" si="24">_xlfn.RANK.EQ(AJ21,OFFSET($A$1,$AR21-1,$AT21-1,$AS21-$AR21+1,$AU21-$AT21+1),0)</f>
        <v>67</v>
      </c>
      <c r="BG21" s="20">
        <f t="shared" ref="BG21" ca="1" si="25">_xlfn.RANK.EQ(AK21,OFFSET($A$1,$AR21-1,$AT21-1,$AS21-$AR21+1,$AU21-$AT21+1),0)</f>
        <v>31</v>
      </c>
      <c r="BH21" s="20">
        <f t="shared" ref="BH21" ca="1" si="26">_xlfn.RANK.EQ(AL21,OFFSET($A$1,$AR21-1,$AT21-1,$AS21-$AR21+1,$AU21-$AT21+1),0)</f>
        <v>72</v>
      </c>
      <c r="BI21" s="20">
        <f t="shared" ref="BI21" ca="1" si="27">_xlfn.RANK.EQ(AM21,OFFSET($A$1,$AR21-1,$AT21-1,$AS21-$AR21+1,$AU21-$AT21+1),0)</f>
        <v>27</v>
      </c>
      <c r="BJ21" s="20">
        <f t="shared" ref="BJ21" ca="1" si="28">_xlfn.RANK.EQ(AN21,OFFSET($A$1,$AR21-1,$AT21-1,$AS21-$AR21+1,$AU21-$AT21+1),0)</f>
        <v>37</v>
      </c>
      <c r="BK21" s="20">
        <f t="shared" ca="1" si="8"/>
        <v>63</v>
      </c>
      <c r="BL21" s="20">
        <f t="shared" ca="1" si="8"/>
        <v>52</v>
      </c>
      <c r="BM21" s="20">
        <f t="shared" ca="1" si="8"/>
        <v>62</v>
      </c>
      <c r="BN21" s="9">
        <f t="shared" ref="BN21" si="29">W21</f>
        <v>18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0</v>
      </c>
      <c r="BR21" s="22" cm="1">
        <f t="array" aca="1" ref="BR21" ca="1">IF(AX21&gt;INDIRECT(ADDRESS($BN21,$BO21)),0,1)</f>
        <v>1</v>
      </c>
      <c r="BS21" s="22" cm="1">
        <f t="array" aca="1" ref="BS21" ca="1">IF(AY21&gt;INDIRECT(ADDRESS($BN21,$BO21)),0,1)</f>
        <v>0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55000000000000004">
      <c r="A22" s="3"/>
      <c r="B22" s="3" t="s">
        <v>202</v>
      </c>
      <c r="C22" s="3">
        <v>10</v>
      </c>
      <c r="D22" s="15">
        <f>VALUE(SUBSTITUTE('DPRD Jateng KPU Raw'!B7,".",","))</f>
        <v>116086</v>
      </c>
      <c r="E22" s="15">
        <f>VALUE(SUBSTITUTE('DPRD Jateng KPU Raw'!C7,".",","))</f>
        <v>234796</v>
      </c>
      <c r="F22" s="15">
        <f>VALUE(SUBSTITUTE('DPRD Jateng KPU Raw'!D7,".",","))</f>
        <v>536249</v>
      </c>
      <c r="G22" s="15">
        <f>VALUE(SUBSTITUTE('DPRD Jateng KPU Raw'!E7,".",","))</f>
        <v>186064</v>
      </c>
      <c r="H22" s="15">
        <f>VALUE(SUBSTITUTE('DPRD Jateng KPU Raw'!F7,".",","))</f>
        <v>38175</v>
      </c>
      <c r="I22" s="15">
        <f>VALUE(SUBSTITUTE('DPRD Jateng KPU Raw'!G7,".",","))</f>
        <v>8006</v>
      </c>
      <c r="J22" s="15">
        <f>VALUE(SUBSTITUTE('DPRD Jateng KPU Raw'!H7,".",","))</f>
        <v>8106</v>
      </c>
      <c r="K22" s="15">
        <f>VALUE(SUBSTITUTE('DPRD Jateng KPU Raw'!I7,".",","))</f>
        <v>200647</v>
      </c>
      <c r="L22" s="15">
        <f>VALUE(SUBSTITUTE('DPRD Jateng KPU Raw'!J7,".",","))</f>
        <v>1608</v>
      </c>
      <c r="M22" s="15">
        <f>VALUE(SUBSTITUTE('DPRD Jateng KPU Raw'!K7,".",","))</f>
        <v>3509</v>
      </c>
      <c r="N22" s="15">
        <f>VALUE(SUBSTITUTE('DPRD Jateng KPU Raw'!L7,".",","))</f>
        <v>5889</v>
      </c>
      <c r="O22" s="15">
        <f>VALUE(SUBSTITUTE('DPRD Jateng KPU Raw'!M7,".",","))</f>
        <v>66651</v>
      </c>
      <c r="P22" s="15">
        <f>VALUE(SUBSTITUTE('DPRD Jateng KPU Raw'!N7,".",","))</f>
        <v>2654</v>
      </c>
      <c r="Q22" s="15">
        <f>VALUE(SUBSTITUTE('DPRD Jateng KPU Raw'!O7,".",","))</f>
        <v>73326</v>
      </c>
      <c r="R22" s="15">
        <f>VALUE(SUBSTITUTE('DPRD Jateng KPU Raw'!P7,".",","))</f>
        <v>91422</v>
      </c>
      <c r="S22" s="15">
        <f>VALUE(SUBSTITUTE('DPRD Jateng KPU Raw'!Q7,".",","))</f>
        <v>9363</v>
      </c>
      <c r="T22" s="15">
        <f>VALUE(SUBSTITUTE('DPRD Jateng KPU Raw'!R7,".",","))</f>
        <v>15379</v>
      </c>
      <c r="U22" s="15">
        <f>VALUE(SUBSTITUTE('DPRD Jateng KPU Raw'!S7,".",","))</f>
        <v>8541</v>
      </c>
      <c r="V22" s="5">
        <v>1</v>
      </c>
      <c r="W22" s="5">
        <f>W21+4</f>
        <v>22</v>
      </c>
      <c r="X22" s="5">
        <v>4</v>
      </c>
      <c r="Y22" s="5">
        <f t="shared" si="0"/>
        <v>26</v>
      </c>
      <c r="Z22" s="18" cm="1">
        <f t="array" aca="1" ref="Z22" ca="1">INDIRECT(ADDRESS($W22,COLUMN()-$Y22+$X22))/$V22</f>
        <v>116086</v>
      </c>
      <c r="AA22" s="18" cm="1">
        <f t="array" aca="1" ref="AA22" ca="1">INDIRECT(ADDRESS($W22,COLUMN()-$Y22+$X22))/$V22</f>
        <v>234796</v>
      </c>
      <c r="AB22" s="18" cm="1">
        <f t="array" aca="1" ref="AB22" ca="1">INDIRECT(ADDRESS($W22,COLUMN()-$Y22+$X22))/$V22</f>
        <v>536249</v>
      </c>
      <c r="AC22" s="18" cm="1">
        <f t="array" aca="1" ref="AC22" ca="1">INDIRECT(ADDRESS($W22,COLUMN()-$Y22+$X22))/$V22</f>
        <v>186064</v>
      </c>
      <c r="AD22" s="18" cm="1">
        <f t="array" aca="1" ref="AD22" ca="1">INDIRECT(ADDRESS($W22,COLUMN()-$Y22+$X22))/$V22</f>
        <v>38175</v>
      </c>
      <c r="AE22" s="18" cm="1">
        <f t="array" aca="1" ref="AE22" ca="1">INDIRECT(ADDRESS($W22,COLUMN()-$Y22+$X22))/$V22</f>
        <v>8006</v>
      </c>
      <c r="AF22" s="18" cm="1">
        <f t="array" aca="1" ref="AF22" ca="1">INDIRECT(ADDRESS($W22,COLUMN()-$Y22+$X22))/$V22</f>
        <v>8106</v>
      </c>
      <c r="AG22" s="18" cm="1">
        <f t="array" aca="1" ref="AG22" ca="1">INDIRECT(ADDRESS($W22,COLUMN()-$Y22+$X22))/$V22</f>
        <v>200647</v>
      </c>
      <c r="AH22" s="18" cm="1">
        <f t="array" aca="1" ref="AH22" ca="1">INDIRECT(ADDRESS($W22,COLUMN()-$Y22+$X22))/$V22</f>
        <v>1608</v>
      </c>
      <c r="AI22" s="18" cm="1">
        <f t="array" aca="1" ref="AI22" ca="1">INDIRECT(ADDRESS($W22,COLUMN()-$Y22+$X22))/$V22</f>
        <v>3509</v>
      </c>
      <c r="AJ22" s="18" cm="1">
        <f t="array" aca="1" ref="AJ22" ca="1">INDIRECT(ADDRESS($W22,COLUMN()-$Y22+$X22))/$V22</f>
        <v>5889</v>
      </c>
      <c r="AK22" s="18" cm="1">
        <f t="array" aca="1" ref="AK22" ca="1">INDIRECT(ADDRESS($W22,COLUMN()-$Y22+$X22))/$V22</f>
        <v>66651</v>
      </c>
      <c r="AL22" s="18" cm="1">
        <f t="array" aca="1" ref="AL22" ca="1">INDIRECT(ADDRESS($W22,COLUMN()-$Y22+$X22))/$V22</f>
        <v>2654</v>
      </c>
      <c r="AM22" s="18" cm="1">
        <f t="array" aca="1" ref="AM22" ca="1">INDIRECT(ADDRESS($W22,COLUMN()-$Y22+$X22))/$V22</f>
        <v>73326</v>
      </c>
      <c r="AN22" s="18" cm="1">
        <f t="array" aca="1" ref="AN22" ca="1">INDIRECT(ADDRESS($W22,COLUMN()-$Y22+$X22))/$V22</f>
        <v>91422</v>
      </c>
      <c r="AO22" s="18" cm="1">
        <f t="array" aca="1" ref="AO22" ca="1">INDIRECT(ADDRESS($W22,COLUMN()-$Y22+$X22))/$V22</f>
        <v>9363</v>
      </c>
      <c r="AP22" s="18" cm="1">
        <f t="array" aca="1" ref="AP22" ca="1">INDIRECT(ADDRESS($W22,COLUMN()-$Y22+$X22))/$V22</f>
        <v>15379</v>
      </c>
      <c r="AQ22" s="18" cm="1">
        <f t="array" aca="1" ref="AQ22" ca="1">INDIRECT(ADDRESS($W22,COLUMN()-$Y22+$X22))/$V22</f>
        <v>8541</v>
      </c>
      <c r="AR22" s="9">
        <f t="shared" si="1"/>
        <v>22</v>
      </c>
      <c r="AS22" s="9">
        <f>AR22+3</f>
        <v>25</v>
      </c>
      <c r="AT22" s="9">
        <f t="shared" si="3"/>
        <v>26</v>
      </c>
      <c r="AU22" s="3">
        <f t="shared" si="4"/>
        <v>43</v>
      </c>
      <c r="AV22" s="20">
        <f t="shared" ca="1" si="10"/>
        <v>6</v>
      </c>
      <c r="AW22" s="20">
        <f t="shared" ca="1" si="10"/>
        <v>2</v>
      </c>
      <c r="AX22" s="20">
        <f t="shared" ca="1" si="10"/>
        <v>1</v>
      </c>
      <c r="AY22" s="20">
        <f t="shared" ca="1" si="10"/>
        <v>4</v>
      </c>
      <c r="AZ22" s="20">
        <f t="shared" ca="1" si="10"/>
        <v>18</v>
      </c>
      <c r="BA22" s="20">
        <f t="shared" ca="1" si="10"/>
        <v>39</v>
      </c>
      <c r="BB22" s="20">
        <f t="shared" ca="1" si="10"/>
        <v>38</v>
      </c>
      <c r="BC22" s="20">
        <f t="shared" ca="1" si="10"/>
        <v>3</v>
      </c>
      <c r="BD22" s="20">
        <f t="shared" ca="1" si="10"/>
        <v>56</v>
      </c>
      <c r="BE22" s="20">
        <f t="shared" ca="1" si="10"/>
        <v>44</v>
      </c>
      <c r="BF22" s="20">
        <f t="shared" ca="1" si="10"/>
        <v>41</v>
      </c>
      <c r="BG22" s="20">
        <f t="shared" ca="1" si="10"/>
        <v>13</v>
      </c>
      <c r="BH22" s="20">
        <f t="shared" ca="1" si="10"/>
        <v>50</v>
      </c>
      <c r="BI22" s="20">
        <f t="shared" ca="1" si="10"/>
        <v>11</v>
      </c>
      <c r="BJ22" s="20">
        <f t="shared" ca="1" si="10"/>
        <v>8</v>
      </c>
      <c r="BK22" s="20">
        <f t="shared" ca="1" si="8"/>
        <v>36</v>
      </c>
      <c r="BL22" s="20">
        <f t="shared" ca="1" si="8"/>
        <v>29</v>
      </c>
      <c r="BM22" s="20">
        <f t="shared" ca="1" si="8"/>
        <v>37</v>
      </c>
      <c r="BN22" s="9">
        <f t="shared" si="7"/>
        <v>22</v>
      </c>
      <c r="BO22" s="9">
        <v>3</v>
      </c>
      <c r="BP22" s="22" cm="1">
        <f t="array" aca="1" ref="BP22" ca="1">IF(AV22&gt;INDIRECT(ADDRESS($BN22,$BO22)),0,1)</f>
        <v>1</v>
      </c>
      <c r="BQ22" s="22" cm="1">
        <f t="array" aca="1" ref="BQ22" ca="1">IF(AW22&gt;INDIRECT(ADDRESS($BN22,$BO22)),0,1)</f>
        <v>1</v>
      </c>
      <c r="BR22" s="22" cm="1">
        <f t="array" aca="1" ref="BR22" ca="1">IF(AX22&gt;INDIRECT(ADDRESS($BN22,$BO22)),0,1)</f>
        <v>1</v>
      </c>
      <c r="BS22" s="22" cm="1">
        <f t="array" aca="1" ref="BS22" ca="1">IF(AY22&gt;INDIRECT(ADDRESS($BN22,$BO22)),0,1)</f>
        <v>1</v>
      </c>
      <c r="BT22" s="22" cm="1">
        <f t="array" aca="1" ref="BT22" ca="1">IF(AZ22&gt;INDIRECT(ADDRESS($BN22,$BO22)),0,1)</f>
        <v>0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1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0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0</v>
      </c>
      <c r="CD22" s="22" cm="1">
        <f t="array" aca="1" ref="CD22" ca="1">IF(BJ22&gt;INDIRECT(ADDRESS($BN22,$BO22)),0,1)</f>
        <v>1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9">
        <f>AR22</f>
        <v>22</v>
      </c>
      <c r="CI22" s="9">
        <f>AS22</f>
        <v>25</v>
      </c>
      <c r="CJ22" s="3">
        <f>COLUMN(BP22)</f>
        <v>68</v>
      </c>
      <c r="CK22" s="3">
        <f>COLUMN(CG22)</f>
        <v>85</v>
      </c>
      <c r="CL22" s="3">
        <f ca="1">SUM(OFFSET($A$1,CH22-1,CJ22-1,CI22-CH22+1,CK22-CJ22+1))</f>
        <v>10</v>
      </c>
      <c r="CM22" s="3" t="b">
        <f ca="1">CL22=C22</f>
        <v>1</v>
      </c>
      <c r="CN22" s="3">
        <f>COLUMN(V22)</f>
        <v>22</v>
      </c>
      <c r="CO22" s="3">
        <f ca="1">LARGE(OFFSET($A$1,$CH22-1,$CN22-1,$CI22-$CH22+1,1),1)</f>
        <v>7</v>
      </c>
      <c r="CP22" s="4">
        <f ca="1">LARGE(OFFSET($A$1,$AR22-1,$AT22-1,$AS22-$AR22+1,$AU22-$AT22+1),1)/(CO22+2)</f>
        <v>59583.222222222219</v>
      </c>
      <c r="CQ22" s="4">
        <f ca="1">LARGE(OFFSET($A$1,$AR22-1,$AT22-1,$AS22-$AR22+1,$AU22-$AT22+1),C22)</f>
        <v>76607</v>
      </c>
      <c r="CR22" s="3" t="b">
        <f ca="1">CQ22&gt;CP22</f>
        <v>1</v>
      </c>
    </row>
    <row r="23" spans="1:96" x14ac:dyDescent="0.55000000000000004">
      <c r="A23" s="3"/>
      <c r="B23" s="3"/>
      <c r="C23" s="3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5">
        <v>3</v>
      </c>
      <c r="W23" s="5">
        <f>W22</f>
        <v>22</v>
      </c>
      <c r="X23" s="5">
        <v>4</v>
      </c>
      <c r="Y23" s="5">
        <f t="shared" si="0"/>
        <v>26</v>
      </c>
      <c r="Z23" s="18" cm="1">
        <f t="array" aca="1" ref="Z23" ca="1">INDIRECT(ADDRESS($W23,COLUMN()-$Y23+$X23))/$V23</f>
        <v>38695.333333333336</v>
      </c>
      <c r="AA23" s="18" cm="1">
        <f t="array" aca="1" ref="AA23" ca="1">INDIRECT(ADDRESS($W23,COLUMN()-$Y23+$X23))/$V23</f>
        <v>78265.333333333328</v>
      </c>
      <c r="AB23" s="18" cm="1">
        <f t="array" aca="1" ref="AB23" ca="1">INDIRECT(ADDRESS($W23,COLUMN()-$Y23+$X23))/$V23</f>
        <v>178749.66666666666</v>
      </c>
      <c r="AC23" s="18" cm="1">
        <f t="array" aca="1" ref="AC23" ca="1">INDIRECT(ADDRESS($W23,COLUMN()-$Y23+$X23))/$V23</f>
        <v>62021.333333333336</v>
      </c>
      <c r="AD23" s="18" cm="1">
        <f t="array" aca="1" ref="AD23" ca="1">INDIRECT(ADDRESS($W23,COLUMN()-$Y23+$X23))/$V23</f>
        <v>12725</v>
      </c>
      <c r="AE23" s="18" cm="1">
        <f t="array" aca="1" ref="AE23" ca="1">INDIRECT(ADDRESS($W23,COLUMN()-$Y23+$X23))/$V23</f>
        <v>2668.6666666666665</v>
      </c>
      <c r="AF23" s="18" cm="1">
        <f t="array" aca="1" ref="AF23" ca="1">INDIRECT(ADDRESS($W23,COLUMN()-$Y23+$X23))/$V23</f>
        <v>2702</v>
      </c>
      <c r="AG23" s="18" cm="1">
        <f t="array" aca="1" ref="AG23" ca="1">INDIRECT(ADDRESS($W23,COLUMN()-$Y23+$X23))/$V23</f>
        <v>66882.333333333328</v>
      </c>
      <c r="AH23" s="18" cm="1">
        <f t="array" aca="1" ref="AH23" ca="1">INDIRECT(ADDRESS($W23,COLUMN()-$Y23+$X23))/$V23</f>
        <v>536</v>
      </c>
      <c r="AI23" s="18" cm="1">
        <f t="array" aca="1" ref="AI23" ca="1">INDIRECT(ADDRESS($W23,COLUMN()-$Y23+$X23))/$V23</f>
        <v>1169.6666666666667</v>
      </c>
      <c r="AJ23" s="18" cm="1">
        <f t="array" aca="1" ref="AJ23" ca="1">INDIRECT(ADDRESS($W23,COLUMN()-$Y23+$X23))/$V23</f>
        <v>1963</v>
      </c>
      <c r="AK23" s="18" cm="1">
        <f t="array" aca="1" ref="AK23" ca="1">INDIRECT(ADDRESS($W23,COLUMN()-$Y23+$X23))/$V23</f>
        <v>22217</v>
      </c>
      <c r="AL23" s="18" cm="1">
        <f t="array" aca="1" ref="AL23" ca="1">INDIRECT(ADDRESS($W23,COLUMN()-$Y23+$X23))/$V23</f>
        <v>884.66666666666663</v>
      </c>
      <c r="AM23" s="18" cm="1">
        <f t="array" aca="1" ref="AM23" ca="1">INDIRECT(ADDRESS($W23,COLUMN()-$Y23+$X23))/$V23</f>
        <v>24442</v>
      </c>
      <c r="AN23" s="18" cm="1">
        <f t="array" aca="1" ref="AN23" ca="1">INDIRECT(ADDRESS($W23,COLUMN()-$Y23+$X23))/$V23</f>
        <v>30474</v>
      </c>
      <c r="AO23" s="18" cm="1">
        <f t="array" aca="1" ref="AO23" ca="1">INDIRECT(ADDRESS($W23,COLUMN()-$Y23+$X23))/$V23</f>
        <v>3121</v>
      </c>
      <c r="AP23" s="18" cm="1">
        <f t="array" aca="1" ref="AP23" ca="1">INDIRECT(ADDRESS($W23,COLUMN()-$Y23+$X23))/$V23</f>
        <v>5126.333333333333</v>
      </c>
      <c r="AQ23" s="18" cm="1">
        <f t="array" aca="1" ref="AQ23" ca="1">INDIRECT(ADDRESS($W23,COLUMN()-$Y23+$X23))/$V23</f>
        <v>2847</v>
      </c>
      <c r="AR23" s="9">
        <f t="shared" ref="AR23:AR25" si="30">W23</f>
        <v>22</v>
      </c>
      <c r="AS23" s="9">
        <f t="shared" ref="AS23:AS25" si="31">AR23+3</f>
        <v>25</v>
      </c>
      <c r="AT23" s="9">
        <f t="shared" ref="AT23:AT25" si="32">COLUMN(Z23)</f>
        <v>26</v>
      </c>
      <c r="AU23" s="3">
        <f t="shared" ref="AU23:AU25" si="33">COLUMN(AQ23)</f>
        <v>43</v>
      </c>
      <c r="AV23" s="20">
        <f t="shared" ca="1" si="10"/>
        <v>17</v>
      </c>
      <c r="AW23" s="20">
        <f t="shared" ca="1" si="10"/>
        <v>9</v>
      </c>
      <c r="AX23" s="20">
        <f t="shared" ca="1" si="10"/>
        <v>5</v>
      </c>
      <c r="AY23" s="20">
        <f t="shared" ca="1" si="10"/>
        <v>14</v>
      </c>
      <c r="AZ23" s="20">
        <f t="shared" ca="1" si="10"/>
        <v>33</v>
      </c>
      <c r="BA23" s="20">
        <f t="shared" ca="1" si="10"/>
        <v>49</v>
      </c>
      <c r="BB23" s="20">
        <f t="shared" ca="1" si="10"/>
        <v>48</v>
      </c>
      <c r="BC23" s="20">
        <f t="shared" ca="1" si="10"/>
        <v>12</v>
      </c>
      <c r="BD23" s="20">
        <f t="shared" ca="1" si="10"/>
        <v>67</v>
      </c>
      <c r="BE23" s="20">
        <f t="shared" ca="1" si="10"/>
        <v>61</v>
      </c>
      <c r="BF23" s="20">
        <f t="shared" ca="1" si="10"/>
        <v>52</v>
      </c>
      <c r="BG23" s="20">
        <f t="shared" ca="1" si="10"/>
        <v>26</v>
      </c>
      <c r="BH23" s="20">
        <f t="shared" ca="1" si="10"/>
        <v>64</v>
      </c>
      <c r="BI23" s="20">
        <f t="shared" ca="1" si="10"/>
        <v>24</v>
      </c>
      <c r="BJ23" s="20">
        <f t="shared" ca="1" si="10"/>
        <v>21</v>
      </c>
      <c r="BK23" s="20">
        <f t="shared" ca="1" si="8"/>
        <v>45</v>
      </c>
      <c r="BL23" s="20">
        <f t="shared" ca="1" si="8"/>
        <v>43</v>
      </c>
      <c r="BM23" s="20">
        <f t="shared" ca="1" si="8"/>
        <v>47</v>
      </c>
      <c r="BN23" s="9">
        <f t="shared" si="7"/>
        <v>22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1</v>
      </c>
      <c r="BR23" s="22" cm="1">
        <f t="array" aca="1" ref="BR23" ca="1">IF(AX23&gt;INDIRECT(ADDRESS($BN23,$BO23)),0,1)</f>
        <v>1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/>
      <c r="C24" s="3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5">
        <v>5</v>
      </c>
      <c r="W24" s="5">
        <f>W23</f>
        <v>22</v>
      </c>
      <c r="X24" s="5">
        <v>4</v>
      </c>
      <c r="Y24" s="5">
        <f t="shared" si="0"/>
        <v>26</v>
      </c>
      <c r="Z24" s="18" cm="1">
        <f t="array" aca="1" ref="Z24" ca="1">INDIRECT(ADDRESS($W24,COLUMN()-$Y24+$X24))/$V24</f>
        <v>23217.200000000001</v>
      </c>
      <c r="AA24" s="18" cm="1">
        <f t="array" aca="1" ref="AA24" ca="1">INDIRECT(ADDRESS($W24,COLUMN()-$Y24+$X24))/$V24</f>
        <v>46959.199999999997</v>
      </c>
      <c r="AB24" s="18" cm="1">
        <f t="array" aca="1" ref="AB24" ca="1">INDIRECT(ADDRESS($W24,COLUMN()-$Y24+$X24))/$V24</f>
        <v>107249.8</v>
      </c>
      <c r="AC24" s="18" cm="1">
        <f t="array" aca="1" ref="AC24" ca="1">INDIRECT(ADDRESS($W24,COLUMN()-$Y24+$X24))/$V24</f>
        <v>37212.800000000003</v>
      </c>
      <c r="AD24" s="18" cm="1">
        <f t="array" aca="1" ref="AD24" ca="1">INDIRECT(ADDRESS($W24,COLUMN()-$Y24+$X24))/$V24</f>
        <v>7635</v>
      </c>
      <c r="AE24" s="18" cm="1">
        <f t="array" aca="1" ref="AE24" ca="1">INDIRECT(ADDRESS($W24,COLUMN()-$Y24+$X24))/$V24</f>
        <v>1601.2</v>
      </c>
      <c r="AF24" s="18" cm="1">
        <f t="array" aca="1" ref="AF24" ca="1">INDIRECT(ADDRESS($W24,COLUMN()-$Y24+$X24))/$V24</f>
        <v>1621.2</v>
      </c>
      <c r="AG24" s="18" cm="1">
        <f t="array" aca="1" ref="AG24" ca="1">INDIRECT(ADDRESS($W24,COLUMN()-$Y24+$X24))/$V24</f>
        <v>40129.4</v>
      </c>
      <c r="AH24" s="18" cm="1">
        <f t="array" aca="1" ref="AH24" ca="1">INDIRECT(ADDRESS($W24,COLUMN()-$Y24+$X24))/$V24</f>
        <v>321.60000000000002</v>
      </c>
      <c r="AI24" s="18" cm="1">
        <f t="array" aca="1" ref="AI24" ca="1">INDIRECT(ADDRESS($W24,COLUMN()-$Y24+$X24))/$V24</f>
        <v>701.8</v>
      </c>
      <c r="AJ24" s="18" cm="1">
        <f t="array" aca="1" ref="AJ24" ca="1">INDIRECT(ADDRESS($W24,COLUMN()-$Y24+$X24))/$V24</f>
        <v>1177.8</v>
      </c>
      <c r="AK24" s="18" cm="1">
        <f t="array" aca="1" ref="AK24" ca="1">INDIRECT(ADDRESS($W24,COLUMN()-$Y24+$X24))/$V24</f>
        <v>13330.2</v>
      </c>
      <c r="AL24" s="18" cm="1">
        <f t="array" aca="1" ref="AL24" ca="1">INDIRECT(ADDRESS($W24,COLUMN()-$Y24+$X24))/$V24</f>
        <v>530.79999999999995</v>
      </c>
      <c r="AM24" s="18" cm="1">
        <f t="array" aca="1" ref="AM24" ca="1">INDIRECT(ADDRESS($W24,COLUMN()-$Y24+$X24))/$V24</f>
        <v>14665.2</v>
      </c>
      <c r="AN24" s="18" cm="1">
        <f t="array" aca="1" ref="AN24" ca="1">INDIRECT(ADDRESS($W24,COLUMN()-$Y24+$X24))/$V24</f>
        <v>18284.400000000001</v>
      </c>
      <c r="AO24" s="18" cm="1">
        <f t="array" aca="1" ref="AO24" ca="1">INDIRECT(ADDRESS($W24,COLUMN()-$Y24+$X24))/$V24</f>
        <v>1872.6</v>
      </c>
      <c r="AP24" s="18" cm="1">
        <f t="array" aca="1" ref="AP24" ca="1">INDIRECT(ADDRESS($W24,COLUMN()-$Y24+$X24))/$V24</f>
        <v>3075.8</v>
      </c>
      <c r="AQ24" s="18" cm="1">
        <f t="array" aca="1" ref="AQ24" ca="1">INDIRECT(ADDRESS($W24,COLUMN()-$Y24+$X24))/$V24</f>
        <v>1708.2</v>
      </c>
      <c r="AR24" s="9">
        <f t="shared" si="30"/>
        <v>22</v>
      </c>
      <c r="AS24" s="9">
        <f t="shared" si="31"/>
        <v>25</v>
      </c>
      <c r="AT24" s="9">
        <f t="shared" si="32"/>
        <v>26</v>
      </c>
      <c r="AU24" s="3">
        <f t="shared" si="33"/>
        <v>43</v>
      </c>
      <c r="AV24" s="20">
        <f t="shared" ca="1" si="10"/>
        <v>25</v>
      </c>
      <c r="AW24" s="20">
        <f t="shared" ca="1" si="10"/>
        <v>15</v>
      </c>
      <c r="AX24" s="20">
        <f t="shared" ca="1" si="10"/>
        <v>7</v>
      </c>
      <c r="AY24" s="20">
        <f t="shared" ca="1" si="10"/>
        <v>19</v>
      </c>
      <c r="AZ24" s="20">
        <f t="shared" ca="1" si="10"/>
        <v>40</v>
      </c>
      <c r="BA24" s="20">
        <f t="shared" ca="1" si="10"/>
        <v>57</v>
      </c>
      <c r="BB24" s="20">
        <f t="shared" ca="1" si="10"/>
        <v>55</v>
      </c>
      <c r="BC24" s="20">
        <f t="shared" ca="1" si="10"/>
        <v>16</v>
      </c>
      <c r="BD24" s="20">
        <f t="shared" ca="1" si="10"/>
        <v>71</v>
      </c>
      <c r="BE24" s="20">
        <f t="shared" ca="1" si="10"/>
        <v>66</v>
      </c>
      <c r="BF24" s="20">
        <f t="shared" ca="1" si="10"/>
        <v>60</v>
      </c>
      <c r="BG24" s="20">
        <f t="shared" ca="1" si="10"/>
        <v>31</v>
      </c>
      <c r="BH24" s="20">
        <f t="shared" ca="1" si="10"/>
        <v>68</v>
      </c>
      <c r="BI24" s="20">
        <f t="shared" ca="1" si="10"/>
        <v>30</v>
      </c>
      <c r="BJ24" s="20">
        <f t="shared" ca="1" si="10"/>
        <v>27</v>
      </c>
      <c r="BK24" s="20">
        <f t="shared" ca="1" si="8"/>
        <v>53</v>
      </c>
      <c r="BL24" s="20">
        <f t="shared" ca="1" si="8"/>
        <v>46</v>
      </c>
      <c r="BM24" s="20">
        <f t="shared" ca="1" si="8"/>
        <v>54</v>
      </c>
      <c r="BN24" s="9">
        <f t="shared" si="7"/>
        <v>22</v>
      </c>
      <c r="BO24" s="9">
        <v>3</v>
      </c>
      <c r="BP24" s="22" cm="1">
        <f t="array" aca="1" ref="BP24" ca="1">IF(AV24&gt;INDIRECT(ADDRESS($BN24,$BO24)),0,1)</f>
        <v>0</v>
      </c>
      <c r="BQ24" s="22" cm="1">
        <f t="array" aca="1" ref="BQ24" ca="1">IF(AW24&gt;INDIRECT(ADDRESS($BN24,$BO24)),0,1)</f>
        <v>0</v>
      </c>
      <c r="BR24" s="22" cm="1">
        <f t="array" aca="1" ref="BR24" ca="1">IF(AX24&gt;INDIRECT(ADDRESS($BN24,$BO24)),0,1)</f>
        <v>1</v>
      </c>
      <c r="BS24" s="22" cm="1">
        <f t="array" aca="1" ref="BS24" ca="1">IF(AY24&gt;INDIRECT(ADDRESS($BN24,$BO24)),0,1)</f>
        <v>0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55000000000000004">
      <c r="A25" s="3"/>
      <c r="B25" s="3"/>
      <c r="C25" s="3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5">
        <v>7</v>
      </c>
      <c r="W25" s="5">
        <f>W24</f>
        <v>22</v>
      </c>
      <c r="X25" s="5">
        <v>4</v>
      </c>
      <c r="Y25" s="5">
        <f t="shared" si="0"/>
        <v>26</v>
      </c>
      <c r="Z25" s="18" cm="1">
        <f t="array" aca="1" ref="Z25" ca="1">INDIRECT(ADDRESS($W25,COLUMN()-$Y25+$X25))/$V25</f>
        <v>16583.714285714286</v>
      </c>
      <c r="AA25" s="18" cm="1">
        <f t="array" aca="1" ref="AA25" ca="1">INDIRECT(ADDRESS($W25,COLUMN()-$Y25+$X25))/$V25</f>
        <v>33542.285714285717</v>
      </c>
      <c r="AB25" s="18" cm="1">
        <f t="array" aca="1" ref="AB25" ca="1">INDIRECT(ADDRESS($W25,COLUMN()-$Y25+$X25))/$V25</f>
        <v>76607</v>
      </c>
      <c r="AC25" s="18" cm="1">
        <f t="array" aca="1" ref="AC25" ca="1">INDIRECT(ADDRESS($W25,COLUMN()-$Y25+$X25))/$V25</f>
        <v>26580.571428571428</v>
      </c>
      <c r="AD25" s="18" cm="1">
        <f t="array" aca="1" ref="AD25" ca="1">INDIRECT(ADDRESS($W25,COLUMN()-$Y25+$X25))/$V25</f>
        <v>5453.5714285714284</v>
      </c>
      <c r="AE25" s="18" cm="1">
        <f t="array" aca="1" ref="AE25" ca="1">INDIRECT(ADDRESS($W25,COLUMN()-$Y25+$X25))/$V25</f>
        <v>1143.7142857142858</v>
      </c>
      <c r="AF25" s="18" cm="1">
        <f t="array" aca="1" ref="AF25" ca="1">INDIRECT(ADDRESS($W25,COLUMN()-$Y25+$X25))/$V25</f>
        <v>1158</v>
      </c>
      <c r="AG25" s="18" cm="1">
        <f t="array" aca="1" ref="AG25" ca="1">INDIRECT(ADDRESS($W25,COLUMN()-$Y25+$X25))/$V25</f>
        <v>28663.857142857141</v>
      </c>
      <c r="AH25" s="18" cm="1">
        <f t="array" aca="1" ref="AH25" ca="1">INDIRECT(ADDRESS($W25,COLUMN()-$Y25+$X25))/$V25</f>
        <v>229.71428571428572</v>
      </c>
      <c r="AI25" s="18" cm="1">
        <f t="array" aca="1" ref="AI25" ca="1">INDIRECT(ADDRESS($W25,COLUMN()-$Y25+$X25))/$V25</f>
        <v>501.28571428571428</v>
      </c>
      <c r="AJ25" s="18" cm="1">
        <f t="array" aca="1" ref="AJ25" ca="1">INDIRECT(ADDRESS($W25,COLUMN()-$Y25+$X25))/$V25</f>
        <v>841.28571428571433</v>
      </c>
      <c r="AK25" s="18" cm="1">
        <f t="array" aca="1" ref="AK25" ca="1">INDIRECT(ADDRESS($W25,COLUMN()-$Y25+$X25))/$V25</f>
        <v>9521.5714285714294</v>
      </c>
      <c r="AL25" s="18" cm="1">
        <f t="array" aca="1" ref="AL25" ca="1">INDIRECT(ADDRESS($W25,COLUMN()-$Y25+$X25))/$V25</f>
        <v>379.14285714285717</v>
      </c>
      <c r="AM25" s="18" cm="1">
        <f t="array" aca="1" ref="AM25" ca="1">INDIRECT(ADDRESS($W25,COLUMN()-$Y25+$X25))/$V25</f>
        <v>10475.142857142857</v>
      </c>
      <c r="AN25" s="18" cm="1">
        <f t="array" aca="1" ref="AN25" ca="1">INDIRECT(ADDRESS($W25,COLUMN()-$Y25+$X25))/$V25</f>
        <v>13060.285714285714</v>
      </c>
      <c r="AO25" s="18" cm="1">
        <f t="array" aca="1" ref="AO25" ca="1">INDIRECT(ADDRESS($W25,COLUMN()-$Y25+$X25))/$V25</f>
        <v>1337.5714285714287</v>
      </c>
      <c r="AP25" s="18" cm="1">
        <f t="array" aca="1" ref="AP25" ca="1">INDIRECT(ADDRESS($W25,COLUMN()-$Y25+$X25))/$V25</f>
        <v>2197</v>
      </c>
      <c r="AQ25" s="18" cm="1">
        <f t="array" aca="1" ref="AQ25" ca="1">INDIRECT(ADDRESS($W25,COLUMN()-$Y25+$X25))/$V25</f>
        <v>1220.1428571428571</v>
      </c>
      <c r="AR25" s="9">
        <f t="shared" si="30"/>
        <v>22</v>
      </c>
      <c r="AS25" s="9">
        <f t="shared" si="31"/>
        <v>25</v>
      </c>
      <c r="AT25" s="9">
        <f t="shared" si="32"/>
        <v>26</v>
      </c>
      <c r="AU25" s="3">
        <f t="shared" si="33"/>
        <v>43</v>
      </c>
      <c r="AV25" s="20">
        <f t="shared" ref="AV25" ca="1" si="34">_xlfn.RANK.EQ(Z25,OFFSET($A$1,$AR25-1,$AT25-1,$AS25-$AR25+1,$AU25-$AT25+1),0)</f>
        <v>28</v>
      </c>
      <c r="AW25" s="20">
        <f t="shared" ref="AW25" ca="1" si="35">_xlfn.RANK.EQ(AA25,OFFSET($A$1,$AR25-1,$AT25-1,$AS25-$AR25+1,$AU25-$AT25+1),0)</f>
        <v>20</v>
      </c>
      <c r="AX25" s="20">
        <f t="shared" ref="AX25" ca="1" si="36">_xlfn.RANK.EQ(AB25,OFFSET($A$1,$AR25-1,$AT25-1,$AS25-$AR25+1,$AU25-$AT25+1),0)</f>
        <v>10</v>
      </c>
      <c r="AY25" s="20">
        <f t="shared" ref="AY25" ca="1" si="37">_xlfn.RANK.EQ(AC25,OFFSET($A$1,$AR25-1,$AT25-1,$AS25-$AR25+1,$AU25-$AT25+1),0)</f>
        <v>23</v>
      </c>
      <c r="AZ25" s="20">
        <f t="shared" ref="AZ25" ca="1" si="38">_xlfn.RANK.EQ(AD25,OFFSET($A$1,$AR25-1,$AT25-1,$AS25-$AR25+1,$AU25-$AT25+1),0)</f>
        <v>42</v>
      </c>
      <c r="BA25" s="20">
        <f t="shared" ref="BA25" ca="1" si="39">_xlfn.RANK.EQ(AE25,OFFSET($A$1,$AR25-1,$AT25-1,$AS25-$AR25+1,$AU25-$AT25+1),0)</f>
        <v>63</v>
      </c>
      <c r="BB25" s="20">
        <f t="shared" ref="BB25" ca="1" si="40">_xlfn.RANK.EQ(AF25,OFFSET($A$1,$AR25-1,$AT25-1,$AS25-$AR25+1,$AU25-$AT25+1),0)</f>
        <v>62</v>
      </c>
      <c r="BC25" s="20">
        <f t="shared" ref="BC25" ca="1" si="41">_xlfn.RANK.EQ(AG25,OFFSET($A$1,$AR25-1,$AT25-1,$AS25-$AR25+1,$AU25-$AT25+1),0)</f>
        <v>22</v>
      </c>
      <c r="BD25" s="20">
        <f t="shared" ref="BD25" ca="1" si="42">_xlfn.RANK.EQ(AH25,OFFSET($A$1,$AR25-1,$AT25-1,$AS25-$AR25+1,$AU25-$AT25+1),0)</f>
        <v>72</v>
      </c>
      <c r="BE25" s="20">
        <f t="shared" ref="BE25" ca="1" si="43">_xlfn.RANK.EQ(AI25,OFFSET($A$1,$AR25-1,$AT25-1,$AS25-$AR25+1,$AU25-$AT25+1),0)</f>
        <v>69</v>
      </c>
      <c r="BF25" s="20">
        <f t="shared" ref="BF25" ca="1" si="44">_xlfn.RANK.EQ(AJ25,OFFSET($A$1,$AR25-1,$AT25-1,$AS25-$AR25+1,$AU25-$AT25+1),0)</f>
        <v>65</v>
      </c>
      <c r="BG25" s="20">
        <f t="shared" ref="BG25" ca="1" si="45">_xlfn.RANK.EQ(AK25,OFFSET($A$1,$AR25-1,$AT25-1,$AS25-$AR25+1,$AU25-$AT25+1),0)</f>
        <v>35</v>
      </c>
      <c r="BH25" s="20">
        <f t="shared" ref="BH25" ca="1" si="46">_xlfn.RANK.EQ(AL25,OFFSET($A$1,$AR25-1,$AT25-1,$AS25-$AR25+1,$AU25-$AT25+1),0)</f>
        <v>70</v>
      </c>
      <c r="BI25" s="20">
        <f t="shared" ref="BI25" ca="1" si="47">_xlfn.RANK.EQ(AM25,OFFSET($A$1,$AR25-1,$AT25-1,$AS25-$AR25+1,$AU25-$AT25+1),0)</f>
        <v>34</v>
      </c>
      <c r="BJ25" s="20">
        <f t="shared" ref="BJ25" ca="1" si="48">_xlfn.RANK.EQ(AN25,OFFSET($A$1,$AR25-1,$AT25-1,$AS25-$AR25+1,$AU25-$AT25+1),0)</f>
        <v>32</v>
      </c>
      <c r="BK25" s="20">
        <f t="shared" ca="1" si="8"/>
        <v>58</v>
      </c>
      <c r="BL25" s="20">
        <f t="shared" ca="1" si="8"/>
        <v>51</v>
      </c>
      <c r="BM25" s="20">
        <f t="shared" ca="1" si="8"/>
        <v>59</v>
      </c>
      <c r="BN25" s="9">
        <f t="shared" ref="BN25" si="49">W25</f>
        <v>22</v>
      </c>
      <c r="BO25" s="9">
        <v>3</v>
      </c>
      <c r="BP25" s="22" cm="1">
        <f t="array" aca="1" ref="BP25" ca="1">IF(AV25&gt;INDIRECT(ADDRESS($BN25,$BO25)),0,1)</f>
        <v>0</v>
      </c>
      <c r="BQ25" s="22" cm="1">
        <f t="array" aca="1" ref="BQ25" ca="1">IF(AW25&gt;INDIRECT(ADDRESS($BN25,$BO25)),0,1)</f>
        <v>0</v>
      </c>
      <c r="BR25" s="22" cm="1">
        <f t="array" aca="1" ref="BR25" ca="1">IF(AX25&gt;INDIRECT(ADDRESS($BN25,$BO25)),0,1)</f>
        <v>1</v>
      </c>
      <c r="BS25" s="22" cm="1">
        <f t="array" aca="1" ref="BS25" ca="1">IF(AY25&gt;INDIRECT(ADDRESS($BN25,$BO25)),0,1)</f>
        <v>0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0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0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55000000000000004">
      <c r="A26" s="3"/>
      <c r="B26" s="3" t="s">
        <v>203</v>
      </c>
      <c r="C26" s="3">
        <v>8</v>
      </c>
      <c r="D26" s="15">
        <f>VALUE(SUBSTITUTE('DPRD Jateng KPU Raw'!B8,".",","))</f>
        <v>182270</v>
      </c>
      <c r="E26" s="15">
        <f>VALUE(SUBSTITUTE('DPRD Jateng KPU Raw'!C8,".",","))</f>
        <v>222694</v>
      </c>
      <c r="F26" s="15">
        <f>VALUE(SUBSTITUTE('DPRD Jateng KPU Raw'!D8,".",","))</f>
        <v>615424</v>
      </c>
      <c r="G26" s="15">
        <f>VALUE(SUBSTITUTE('DPRD Jateng KPU Raw'!E8,".",","))</f>
        <v>111308</v>
      </c>
      <c r="H26" s="15">
        <f>VALUE(SUBSTITUTE('DPRD Jateng KPU Raw'!F8,".",","))</f>
        <v>18525</v>
      </c>
      <c r="I26" s="15">
        <f>VALUE(SUBSTITUTE('DPRD Jateng KPU Raw'!G8,".",","))</f>
        <v>7069</v>
      </c>
      <c r="J26" s="15">
        <f>VALUE(SUBSTITUTE('DPRD Jateng KPU Raw'!H8,".",","))</f>
        <v>8147</v>
      </c>
      <c r="K26" s="15">
        <f>VALUE(SUBSTITUTE('DPRD Jateng KPU Raw'!I8,".",","))</f>
        <v>139054</v>
      </c>
      <c r="L26" s="15">
        <f>VALUE(SUBSTITUTE('DPRD Jateng KPU Raw'!J8,".",","))</f>
        <v>2264</v>
      </c>
      <c r="M26" s="15">
        <f>VALUE(SUBSTITUTE('DPRD Jateng KPU Raw'!K8,".",","))</f>
        <v>2781</v>
      </c>
      <c r="N26" s="15">
        <f>VALUE(SUBSTITUTE('DPRD Jateng KPU Raw'!L8,".",","))</f>
        <v>2776</v>
      </c>
      <c r="O26" s="15">
        <f>VALUE(SUBSTITUTE('DPRD Jateng KPU Raw'!M8,".",","))</f>
        <v>34631</v>
      </c>
      <c r="P26" s="15">
        <f>VALUE(SUBSTITUTE('DPRD Jateng KPU Raw'!N8,".",","))</f>
        <v>1042</v>
      </c>
      <c r="Q26" s="15">
        <f>VALUE(SUBSTITUTE('DPRD Jateng KPU Raw'!O8,".",","))</f>
        <v>58158</v>
      </c>
      <c r="R26" s="15">
        <f>VALUE(SUBSTITUTE('DPRD Jateng KPU Raw'!P8,".",","))</f>
        <v>30530</v>
      </c>
      <c r="S26" s="15">
        <f>VALUE(SUBSTITUTE('DPRD Jateng KPU Raw'!Q8,".",","))</f>
        <v>6111</v>
      </c>
      <c r="T26" s="15">
        <f>VALUE(SUBSTITUTE('DPRD Jateng KPU Raw'!R8,".",","))</f>
        <v>58282</v>
      </c>
      <c r="U26" s="15">
        <f>VALUE(SUBSTITUTE('DPRD Jateng KPU Raw'!S8,".",","))</f>
        <v>8274</v>
      </c>
      <c r="V26" s="5">
        <v>1</v>
      </c>
      <c r="W26" s="5">
        <f>W25+4</f>
        <v>26</v>
      </c>
      <c r="X26" s="5">
        <v>4</v>
      </c>
      <c r="Y26" s="5">
        <f t="shared" si="0"/>
        <v>26</v>
      </c>
      <c r="Z26" s="18" cm="1">
        <f t="array" aca="1" ref="Z26" ca="1">INDIRECT(ADDRESS($W26,COLUMN()-$Y26+$X26))/$V26</f>
        <v>182270</v>
      </c>
      <c r="AA26" s="18" cm="1">
        <f t="array" aca="1" ref="AA26" ca="1">INDIRECT(ADDRESS($W26,COLUMN()-$Y26+$X26))/$V26</f>
        <v>222694</v>
      </c>
      <c r="AB26" s="18" cm="1">
        <f t="array" aca="1" ref="AB26" ca="1">INDIRECT(ADDRESS($W26,COLUMN()-$Y26+$X26))/$V26</f>
        <v>615424</v>
      </c>
      <c r="AC26" s="18" cm="1">
        <f t="array" aca="1" ref="AC26" ca="1">INDIRECT(ADDRESS($W26,COLUMN()-$Y26+$X26))/$V26</f>
        <v>111308</v>
      </c>
      <c r="AD26" s="18" cm="1">
        <f t="array" aca="1" ref="AD26" ca="1">INDIRECT(ADDRESS($W26,COLUMN()-$Y26+$X26))/$V26</f>
        <v>18525</v>
      </c>
      <c r="AE26" s="18" cm="1">
        <f t="array" aca="1" ref="AE26" ca="1">INDIRECT(ADDRESS($W26,COLUMN()-$Y26+$X26))/$V26</f>
        <v>7069</v>
      </c>
      <c r="AF26" s="18" cm="1">
        <f t="array" aca="1" ref="AF26" ca="1">INDIRECT(ADDRESS($W26,COLUMN()-$Y26+$X26))/$V26</f>
        <v>8147</v>
      </c>
      <c r="AG26" s="18" cm="1">
        <f t="array" aca="1" ref="AG26" ca="1">INDIRECT(ADDRESS($W26,COLUMN()-$Y26+$X26))/$V26</f>
        <v>139054</v>
      </c>
      <c r="AH26" s="18" cm="1">
        <f t="array" aca="1" ref="AH26" ca="1">INDIRECT(ADDRESS($W26,COLUMN()-$Y26+$X26))/$V26</f>
        <v>2264</v>
      </c>
      <c r="AI26" s="18" cm="1">
        <f t="array" aca="1" ref="AI26" ca="1">INDIRECT(ADDRESS($W26,COLUMN()-$Y26+$X26))/$V26</f>
        <v>2781</v>
      </c>
      <c r="AJ26" s="18" cm="1">
        <f t="array" aca="1" ref="AJ26" ca="1">INDIRECT(ADDRESS($W26,COLUMN()-$Y26+$X26))/$V26</f>
        <v>2776</v>
      </c>
      <c r="AK26" s="18" cm="1">
        <f t="array" aca="1" ref="AK26" ca="1">INDIRECT(ADDRESS($W26,COLUMN()-$Y26+$X26))/$V26</f>
        <v>34631</v>
      </c>
      <c r="AL26" s="18" cm="1">
        <f t="array" aca="1" ref="AL26" ca="1">INDIRECT(ADDRESS($W26,COLUMN()-$Y26+$X26))/$V26</f>
        <v>1042</v>
      </c>
      <c r="AM26" s="18" cm="1">
        <f t="array" aca="1" ref="AM26" ca="1">INDIRECT(ADDRESS($W26,COLUMN()-$Y26+$X26))/$V26</f>
        <v>58158</v>
      </c>
      <c r="AN26" s="18" cm="1">
        <f t="array" aca="1" ref="AN26" ca="1">INDIRECT(ADDRESS($W26,COLUMN()-$Y26+$X26))/$V26</f>
        <v>30530</v>
      </c>
      <c r="AO26" s="18" cm="1">
        <f t="array" aca="1" ref="AO26" ca="1">INDIRECT(ADDRESS($W26,COLUMN()-$Y26+$X26))/$V26</f>
        <v>6111</v>
      </c>
      <c r="AP26" s="18" cm="1">
        <f t="array" aca="1" ref="AP26" ca="1">INDIRECT(ADDRESS($W26,COLUMN()-$Y26+$X26))/$V26</f>
        <v>58282</v>
      </c>
      <c r="AQ26" s="18" cm="1">
        <f t="array" aca="1" ref="AQ26" ca="1">INDIRECT(ADDRESS($W26,COLUMN()-$Y26+$X26))/$V26</f>
        <v>8274</v>
      </c>
      <c r="AR26" s="9">
        <f t="shared" si="1"/>
        <v>26</v>
      </c>
      <c r="AS26" s="9">
        <f>AR26+3</f>
        <v>29</v>
      </c>
      <c r="AT26" s="9">
        <f t="shared" si="3"/>
        <v>26</v>
      </c>
      <c r="AU26" s="3">
        <f t="shared" si="4"/>
        <v>43</v>
      </c>
      <c r="AV26" s="20">
        <f t="shared" ca="1" si="10"/>
        <v>4</v>
      </c>
      <c r="AW26" s="20">
        <f t="shared" ca="1" si="10"/>
        <v>2</v>
      </c>
      <c r="AX26" s="20">
        <f t="shared" ca="1" si="10"/>
        <v>1</v>
      </c>
      <c r="AY26" s="20">
        <f t="shared" ca="1" si="10"/>
        <v>7</v>
      </c>
      <c r="AZ26" s="20">
        <f t="shared" ca="1" si="10"/>
        <v>26</v>
      </c>
      <c r="BA26" s="20">
        <f t="shared" ca="1" si="10"/>
        <v>36</v>
      </c>
      <c r="BB26" s="20">
        <f t="shared" ca="1" si="10"/>
        <v>35</v>
      </c>
      <c r="BC26" s="20">
        <f t="shared" ca="1" si="10"/>
        <v>5</v>
      </c>
      <c r="BD26" s="20">
        <f t="shared" ca="1" si="10"/>
        <v>50</v>
      </c>
      <c r="BE26" s="20">
        <f t="shared" ca="1" si="10"/>
        <v>44</v>
      </c>
      <c r="BF26" s="20">
        <f t="shared" ca="1" si="10"/>
        <v>45</v>
      </c>
      <c r="BG26" s="20">
        <f t="shared" ca="1" si="10"/>
        <v>17</v>
      </c>
      <c r="BH26" s="20">
        <f t="shared" ca="1" si="10"/>
        <v>58</v>
      </c>
      <c r="BI26" s="20">
        <f t="shared" ca="1" si="10"/>
        <v>12</v>
      </c>
      <c r="BJ26" s="20">
        <f t="shared" ca="1" si="10"/>
        <v>19</v>
      </c>
      <c r="BK26" s="20">
        <f t="shared" ca="1" si="8"/>
        <v>39</v>
      </c>
      <c r="BL26" s="20">
        <f t="shared" ca="1" si="8"/>
        <v>11</v>
      </c>
      <c r="BM26" s="20">
        <f t="shared" ca="1" si="8"/>
        <v>34</v>
      </c>
      <c r="BN26" s="9">
        <f t="shared" si="7"/>
        <v>26</v>
      </c>
      <c r="BO26" s="9">
        <v>3</v>
      </c>
      <c r="BP26" s="22" cm="1">
        <f t="array" aca="1" ref="BP26" ca="1">IF(AV26&gt;INDIRECT(ADDRESS($BN26,$BO26)),0,1)</f>
        <v>1</v>
      </c>
      <c r="BQ26" s="22" cm="1">
        <f t="array" aca="1" ref="BQ26" ca="1">IF(AW26&gt;INDIRECT(ADDRESS($BN26,$BO26)),0,1)</f>
        <v>1</v>
      </c>
      <c r="BR26" s="22" cm="1">
        <f t="array" aca="1" ref="BR26" ca="1">IF(AX26&gt;INDIRECT(ADDRESS($BN26,$BO26)),0,1)</f>
        <v>1</v>
      </c>
      <c r="BS26" s="22" cm="1">
        <f t="array" aca="1" ref="BS26" ca="1">IF(AY26&gt;INDIRECT(ADDRESS($BN26,$BO26)),0,1)</f>
        <v>1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1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9">
        <f>AR26</f>
        <v>26</v>
      </c>
      <c r="CI26" s="9">
        <f>AS26</f>
        <v>29</v>
      </c>
      <c r="CJ26" s="3">
        <f>COLUMN(BP26)</f>
        <v>68</v>
      </c>
      <c r="CK26" s="3">
        <f>COLUMN(CG26)</f>
        <v>85</v>
      </c>
      <c r="CL26" s="3">
        <f ca="1">SUM(OFFSET($A$1,CH26-1,CJ26-1,CI26-CH26+1,CK26-CJ26+1))</f>
        <v>8</v>
      </c>
      <c r="CM26" s="3" t="b">
        <f ca="1">CL26=C26</f>
        <v>1</v>
      </c>
      <c r="CN26" s="3">
        <f>COLUMN(V26)</f>
        <v>22</v>
      </c>
      <c r="CO26" s="3">
        <f ca="1">LARGE(OFFSET($A$1,$CH26-1,$CN26-1,$CI26-$CH26+1,1),1)</f>
        <v>7</v>
      </c>
      <c r="CP26" s="4">
        <f ca="1">LARGE(OFFSET($A$1,$AR26-1,$AT26-1,$AS26-$AR26+1,$AU26-$AT26+1),1)/(CO26+2)</f>
        <v>68380.444444444438</v>
      </c>
      <c r="CQ26" s="4">
        <f ca="1">LARGE(OFFSET($A$1,$AR26-1,$AT26-1,$AS26-$AR26+1,$AU26-$AT26+1),C26)</f>
        <v>87917.71428571429</v>
      </c>
      <c r="CR26" s="3" t="b">
        <f ca="1">CQ26&gt;CP26</f>
        <v>1</v>
      </c>
    </row>
    <row r="27" spans="1:96" x14ac:dyDescent="0.55000000000000004">
      <c r="A27" s="3"/>
      <c r="B27" s="3"/>
      <c r="C27" s="3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5">
        <v>3</v>
      </c>
      <c r="W27" s="5">
        <f>W26</f>
        <v>26</v>
      </c>
      <c r="X27" s="5">
        <v>4</v>
      </c>
      <c r="Y27" s="5">
        <f t="shared" si="0"/>
        <v>26</v>
      </c>
      <c r="Z27" s="18" cm="1">
        <f t="array" aca="1" ref="Z27" ca="1">INDIRECT(ADDRESS($W27,COLUMN()-$Y27+$X27))/$V27</f>
        <v>60756.666666666664</v>
      </c>
      <c r="AA27" s="18" cm="1">
        <f t="array" aca="1" ref="AA27" ca="1">INDIRECT(ADDRESS($W27,COLUMN()-$Y27+$X27))/$V27</f>
        <v>74231.333333333328</v>
      </c>
      <c r="AB27" s="18" cm="1">
        <f t="array" aca="1" ref="AB27" ca="1">INDIRECT(ADDRESS($W27,COLUMN()-$Y27+$X27))/$V27</f>
        <v>205141.33333333334</v>
      </c>
      <c r="AC27" s="18" cm="1">
        <f t="array" aca="1" ref="AC27" ca="1">INDIRECT(ADDRESS($W27,COLUMN()-$Y27+$X27))/$V27</f>
        <v>37102.666666666664</v>
      </c>
      <c r="AD27" s="18" cm="1">
        <f t="array" aca="1" ref="AD27" ca="1">INDIRECT(ADDRESS($W27,COLUMN()-$Y27+$X27))/$V27</f>
        <v>6175</v>
      </c>
      <c r="AE27" s="18" cm="1">
        <f t="array" aca="1" ref="AE27" ca="1">INDIRECT(ADDRESS($W27,COLUMN()-$Y27+$X27))/$V27</f>
        <v>2356.3333333333335</v>
      </c>
      <c r="AF27" s="18" cm="1">
        <f t="array" aca="1" ref="AF27" ca="1">INDIRECT(ADDRESS($W27,COLUMN()-$Y27+$X27))/$V27</f>
        <v>2715.6666666666665</v>
      </c>
      <c r="AG27" s="18" cm="1">
        <f t="array" aca="1" ref="AG27" ca="1">INDIRECT(ADDRESS($W27,COLUMN()-$Y27+$X27))/$V27</f>
        <v>46351.333333333336</v>
      </c>
      <c r="AH27" s="18" cm="1">
        <f t="array" aca="1" ref="AH27" ca="1">INDIRECT(ADDRESS($W27,COLUMN()-$Y27+$X27))/$V27</f>
        <v>754.66666666666663</v>
      </c>
      <c r="AI27" s="18" cm="1">
        <f t="array" aca="1" ref="AI27" ca="1">INDIRECT(ADDRESS($W27,COLUMN()-$Y27+$X27))/$V27</f>
        <v>927</v>
      </c>
      <c r="AJ27" s="18" cm="1">
        <f t="array" aca="1" ref="AJ27" ca="1">INDIRECT(ADDRESS($W27,COLUMN()-$Y27+$X27))/$V27</f>
        <v>925.33333333333337</v>
      </c>
      <c r="AK27" s="18" cm="1">
        <f t="array" aca="1" ref="AK27" ca="1">INDIRECT(ADDRESS($W27,COLUMN()-$Y27+$X27))/$V27</f>
        <v>11543.666666666666</v>
      </c>
      <c r="AL27" s="18" cm="1">
        <f t="array" aca="1" ref="AL27" ca="1">INDIRECT(ADDRESS($W27,COLUMN()-$Y27+$X27))/$V27</f>
        <v>347.33333333333331</v>
      </c>
      <c r="AM27" s="18" cm="1">
        <f t="array" aca="1" ref="AM27" ca="1">INDIRECT(ADDRESS($W27,COLUMN()-$Y27+$X27))/$V27</f>
        <v>19386</v>
      </c>
      <c r="AN27" s="18" cm="1">
        <f t="array" aca="1" ref="AN27" ca="1">INDIRECT(ADDRESS($W27,COLUMN()-$Y27+$X27))/$V27</f>
        <v>10176.666666666666</v>
      </c>
      <c r="AO27" s="18" cm="1">
        <f t="array" aca="1" ref="AO27" ca="1">INDIRECT(ADDRESS($W27,COLUMN()-$Y27+$X27))/$V27</f>
        <v>2037</v>
      </c>
      <c r="AP27" s="18" cm="1">
        <f t="array" aca="1" ref="AP27" ca="1">INDIRECT(ADDRESS($W27,COLUMN()-$Y27+$X27))/$V27</f>
        <v>19427.333333333332</v>
      </c>
      <c r="AQ27" s="18" cm="1">
        <f t="array" aca="1" ref="AQ27" ca="1">INDIRECT(ADDRESS($W27,COLUMN()-$Y27+$X27))/$V27</f>
        <v>2758</v>
      </c>
      <c r="AR27" s="9">
        <f t="shared" ref="AR27:AR29" si="50">W27</f>
        <v>26</v>
      </c>
      <c r="AS27" s="9">
        <f t="shared" ref="AS27:AS29" si="51">AR27+3</f>
        <v>29</v>
      </c>
      <c r="AT27" s="9">
        <f t="shared" ref="AT27:AT29" si="52">COLUMN(Z27)</f>
        <v>26</v>
      </c>
      <c r="AU27" s="3">
        <f t="shared" ref="AU27:AU29" si="53">COLUMN(AQ27)</f>
        <v>43</v>
      </c>
      <c r="AV27" s="20">
        <f t="shared" ca="1" si="10"/>
        <v>10</v>
      </c>
      <c r="AW27" s="20">
        <f t="shared" ca="1" si="10"/>
        <v>9</v>
      </c>
      <c r="AX27" s="20">
        <f t="shared" ca="1" si="10"/>
        <v>3</v>
      </c>
      <c r="AY27" s="20">
        <f t="shared" ca="1" si="10"/>
        <v>15</v>
      </c>
      <c r="AZ27" s="20">
        <f t="shared" ca="1" si="10"/>
        <v>38</v>
      </c>
      <c r="BA27" s="20">
        <f t="shared" ca="1" si="10"/>
        <v>49</v>
      </c>
      <c r="BB27" s="20">
        <f t="shared" ca="1" si="10"/>
        <v>47</v>
      </c>
      <c r="BC27" s="20">
        <f t="shared" ca="1" si="10"/>
        <v>13</v>
      </c>
      <c r="BD27" s="20">
        <f t="shared" ca="1" si="10"/>
        <v>63</v>
      </c>
      <c r="BE27" s="20">
        <f t="shared" ca="1" si="10"/>
        <v>60</v>
      </c>
      <c r="BF27" s="20">
        <f t="shared" ca="1" si="10"/>
        <v>61</v>
      </c>
      <c r="BG27" s="20">
        <f t="shared" ca="1" si="10"/>
        <v>30</v>
      </c>
      <c r="BH27" s="20">
        <f t="shared" ca="1" si="10"/>
        <v>69</v>
      </c>
      <c r="BI27" s="20">
        <f t="shared" ca="1" si="10"/>
        <v>25</v>
      </c>
      <c r="BJ27" s="20">
        <f t="shared" ca="1" si="10"/>
        <v>31</v>
      </c>
      <c r="BK27" s="20">
        <f t="shared" ca="1" si="8"/>
        <v>51</v>
      </c>
      <c r="BL27" s="20">
        <f t="shared" ca="1" si="8"/>
        <v>24</v>
      </c>
      <c r="BM27" s="20">
        <f t="shared" ca="1" si="8"/>
        <v>46</v>
      </c>
      <c r="BN27" s="9">
        <f t="shared" si="7"/>
        <v>26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0</v>
      </c>
      <c r="BR27" s="22" cm="1">
        <f t="array" aca="1" ref="BR27" ca="1">IF(AX27&gt;INDIRECT(ADDRESS($BN27,$BO27)),0,1)</f>
        <v>1</v>
      </c>
      <c r="BS27" s="22" cm="1">
        <f t="array" aca="1" ref="BS27" ca="1">IF(AY27&gt;INDIRECT(ADDRESS($BN27,$BO27)),0,1)</f>
        <v>0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0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55000000000000004">
      <c r="A28" s="3"/>
      <c r="B28" s="3"/>
      <c r="C28" s="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5">
        <v>5</v>
      </c>
      <c r="W28" s="5">
        <f>W27</f>
        <v>26</v>
      </c>
      <c r="X28" s="5">
        <v>4</v>
      </c>
      <c r="Y28" s="5">
        <f t="shared" si="0"/>
        <v>26</v>
      </c>
      <c r="Z28" s="18" cm="1">
        <f t="array" aca="1" ref="Z28" ca="1">INDIRECT(ADDRESS($W28,COLUMN()-$Y28+$X28))/$V28</f>
        <v>36454</v>
      </c>
      <c r="AA28" s="18" cm="1">
        <f t="array" aca="1" ref="AA28" ca="1">INDIRECT(ADDRESS($W28,COLUMN()-$Y28+$X28))/$V28</f>
        <v>44538.8</v>
      </c>
      <c r="AB28" s="18" cm="1">
        <f t="array" aca="1" ref="AB28" ca="1">INDIRECT(ADDRESS($W28,COLUMN()-$Y28+$X28))/$V28</f>
        <v>123084.8</v>
      </c>
      <c r="AC28" s="18" cm="1">
        <f t="array" aca="1" ref="AC28" ca="1">INDIRECT(ADDRESS($W28,COLUMN()-$Y28+$X28))/$V28</f>
        <v>22261.599999999999</v>
      </c>
      <c r="AD28" s="18" cm="1">
        <f t="array" aca="1" ref="AD28" ca="1">INDIRECT(ADDRESS($W28,COLUMN()-$Y28+$X28))/$V28</f>
        <v>3705</v>
      </c>
      <c r="AE28" s="18" cm="1">
        <f t="array" aca="1" ref="AE28" ca="1">INDIRECT(ADDRESS($W28,COLUMN()-$Y28+$X28))/$V28</f>
        <v>1413.8</v>
      </c>
      <c r="AF28" s="18" cm="1">
        <f t="array" aca="1" ref="AF28" ca="1">INDIRECT(ADDRESS($W28,COLUMN()-$Y28+$X28))/$V28</f>
        <v>1629.4</v>
      </c>
      <c r="AG28" s="18" cm="1">
        <f t="array" aca="1" ref="AG28" ca="1">INDIRECT(ADDRESS($W28,COLUMN()-$Y28+$X28))/$V28</f>
        <v>27810.799999999999</v>
      </c>
      <c r="AH28" s="18" cm="1">
        <f t="array" aca="1" ref="AH28" ca="1">INDIRECT(ADDRESS($W28,COLUMN()-$Y28+$X28))/$V28</f>
        <v>452.8</v>
      </c>
      <c r="AI28" s="18" cm="1">
        <f t="array" aca="1" ref="AI28" ca="1">INDIRECT(ADDRESS($W28,COLUMN()-$Y28+$X28))/$V28</f>
        <v>556.20000000000005</v>
      </c>
      <c r="AJ28" s="18" cm="1">
        <f t="array" aca="1" ref="AJ28" ca="1">INDIRECT(ADDRESS($W28,COLUMN()-$Y28+$X28))/$V28</f>
        <v>555.20000000000005</v>
      </c>
      <c r="AK28" s="18" cm="1">
        <f t="array" aca="1" ref="AK28" ca="1">INDIRECT(ADDRESS($W28,COLUMN()-$Y28+$X28))/$V28</f>
        <v>6926.2</v>
      </c>
      <c r="AL28" s="18" cm="1">
        <f t="array" aca="1" ref="AL28" ca="1">INDIRECT(ADDRESS($W28,COLUMN()-$Y28+$X28))/$V28</f>
        <v>208.4</v>
      </c>
      <c r="AM28" s="18" cm="1">
        <f t="array" aca="1" ref="AM28" ca="1">INDIRECT(ADDRESS($W28,COLUMN()-$Y28+$X28))/$V28</f>
        <v>11631.6</v>
      </c>
      <c r="AN28" s="18" cm="1">
        <f t="array" aca="1" ref="AN28" ca="1">INDIRECT(ADDRESS($W28,COLUMN()-$Y28+$X28))/$V28</f>
        <v>6106</v>
      </c>
      <c r="AO28" s="18" cm="1">
        <f t="array" aca="1" ref="AO28" ca="1">INDIRECT(ADDRESS($W28,COLUMN()-$Y28+$X28))/$V28</f>
        <v>1222.2</v>
      </c>
      <c r="AP28" s="18" cm="1">
        <f t="array" aca="1" ref="AP28" ca="1">INDIRECT(ADDRESS($W28,COLUMN()-$Y28+$X28))/$V28</f>
        <v>11656.4</v>
      </c>
      <c r="AQ28" s="18" cm="1">
        <f t="array" aca="1" ref="AQ28" ca="1">INDIRECT(ADDRESS($W28,COLUMN()-$Y28+$X28))/$V28</f>
        <v>1654.8</v>
      </c>
      <c r="AR28" s="9">
        <f t="shared" si="50"/>
        <v>26</v>
      </c>
      <c r="AS28" s="9">
        <f t="shared" si="51"/>
        <v>29</v>
      </c>
      <c r="AT28" s="9">
        <f t="shared" si="52"/>
        <v>26</v>
      </c>
      <c r="AU28" s="3">
        <f t="shared" si="53"/>
        <v>43</v>
      </c>
      <c r="AV28" s="20">
        <f t="shared" ca="1" si="10"/>
        <v>16</v>
      </c>
      <c r="AW28" s="20">
        <f t="shared" ca="1" si="10"/>
        <v>14</v>
      </c>
      <c r="AX28" s="20">
        <f t="shared" ca="1" si="10"/>
        <v>6</v>
      </c>
      <c r="AY28" s="20">
        <f t="shared" ca="1" si="10"/>
        <v>22</v>
      </c>
      <c r="AZ28" s="20">
        <f t="shared" ca="1" si="10"/>
        <v>43</v>
      </c>
      <c r="BA28" s="20">
        <f t="shared" ca="1" si="10"/>
        <v>54</v>
      </c>
      <c r="BB28" s="20">
        <f t="shared" ca="1" si="10"/>
        <v>53</v>
      </c>
      <c r="BC28" s="20">
        <f t="shared" ca="1" si="10"/>
        <v>20</v>
      </c>
      <c r="BD28" s="20">
        <f t="shared" ca="1" si="10"/>
        <v>66</v>
      </c>
      <c r="BE28" s="20">
        <f t="shared" ca="1" si="10"/>
        <v>64</v>
      </c>
      <c r="BF28" s="20">
        <f t="shared" ca="1" si="10"/>
        <v>65</v>
      </c>
      <c r="BG28" s="20">
        <f t="shared" ca="1" si="10"/>
        <v>37</v>
      </c>
      <c r="BH28" s="20">
        <f t="shared" ca="1" si="10"/>
        <v>71</v>
      </c>
      <c r="BI28" s="20">
        <f t="shared" ca="1" si="10"/>
        <v>29</v>
      </c>
      <c r="BJ28" s="20">
        <f t="shared" ca="1" si="10"/>
        <v>40</v>
      </c>
      <c r="BK28" s="20">
        <f t="shared" ca="1" si="8"/>
        <v>55</v>
      </c>
      <c r="BL28" s="20">
        <f t="shared" ca="1" si="8"/>
        <v>28</v>
      </c>
      <c r="BM28" s="20">
        <f t="shared" ca="1" si="8"/>
        <v>52</v>
      </c>
      <c r="BN28" s="9">
        <f t="shared" si="7"/>
        <v>26</v>
      </c>
      <c r="BO28" s="9">
        <v>3</v>
      </c>
      <c r="BP28" s="22" cm="1">
        <f t="array" aca="1" ref="BP28" ca="1">IF(AV28&gt;INDIRECT(ADDRESS($BN28,$BO28)),0,1)</f>
        <v>0</v>
      </c>
      <c r="BQ28" s="22" cm="1">
        <f t="array" aca="1" ref="BQ28" ca="1">IF(AW28&gt;INDIRECT(ADDRESS($BN28,$BO28)),0,1)</f>
        <v>0</v>
      </c>
      <c r="BR28" s="22" cm="1">
        <f t="array" aca="1" ref="BR28" ca="1">IF(AX28&gt;INDIRECT(ADDRESS($BN28,$BO28)),0,1)</f>
        <v>1</v>
      </c>
      <c r="BS28" s="22" cm="1">
        <f t="array" aca="1" ref="BS28" ca="1">IF(AY28&gt;INDIRECT(ADDRESS($BN28,$BO28)),0,1)</f>
        <v>0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0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0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7</v>
      </c>
      <c r="W29" s="5">
        <f>W28</f>
        <v>26</v>
      </c>
      <c r="X29" s="5">
        <v>4</v>
      </c>
      <c r="Y29" s="5">
        <f t="shared" si="0"/>
        <v>26</v>
      </c>
      <c r="Z29" s="18" cm="1">
        <f t="array" aca="1" ref="Z29" ca="1">INDIRECT(ADDRESS($W29,COLUMN()-$Y29+$X29))/$V29</f>
        <v>26038.571428571428</v>
      </c>
      <c r="AA29" s="18" cm="1">
        <f t="array" aca="1" ref="AA29" ca="1">INDIRECT(ADDRESS($W29,COLUMN()-$Y29+$X29))/$V29</f>
        <v>31813.428571428572</v>
      </c>
      <c r="AB29" s="18" cm="1">
        <f t="array" aca="1" ref="AB29" ca="1">INDIRECT(ADDRESS($W29,COLUMN()-$Y29+$X29))/$V29</f>
        <v>87917.71428571429</v>
      </c>
      <c r="AC29" s="18" cm="1">
        <f t="array" aca="1" ref="AC29" ca="1">INDIRECT(ADDRESS($W29,COLUMN()-$Y29+$X29))/$V29</f>
        <v>15901.142857142857</v>
      </c>
      <c r="AD29" s="18" cm="1">
        <f t="array" aca="1" ref="AD29" ca="1">INDIRECT(ADDRESS($W29,COLUMN()-$Y29+$X29))/$V29</f>
        <v>2646.4285714285716</v>
      </c>
      <c r="AE29" s="18" cm="1">
        <f t="array" aca="1" ref="AE29" ca="1">INDIRECT(ADDRESS($W29,COLUMN()-$Y29+$X29))/$V29</f>
        <v>1009.8571428571429</v>
      </c>
      <c r="AF29" s="18" cm="1">
        <f t="array" aca="1" ref="AF29" ca="1">INDIRECT(ADDRESS($W29,COLUMN()-$Y29+$X29))/$V29</f>
        <v>1163.8571428571429</v>
      </c>
      <c r="AG29" s="18" cm="1">
        <f t="array" aca="1" ref="AG29" ca="1">INDIRECT(ADDRESS($W29,COLUMN()-$Y29+$X29))/$V29</f>
        <v>19864.857142857141</v>
      </c>
      <c r="AH29" s="18" cm="1">
        <f t="array" aca="1" ref="AH29" ca="1">INDIRECT(ADDRESS($W29,COLUMN()-$Y29+$X29))/$V29</f>
        <v>323.42857142857144</v>
      </c>
      <c r="AI29" s="18" cm="1">
        <f t="array" aca="1" ref="AI29" ca="1">INDIRECT(ADDRESS($W29,COLUMN()-$Y29+$X29))/$V29</f>
        <v>397.28571428571428</v>
      </c>
      <c r="AJ29" s="18" cm="1">
        <f t="array" aca="1" ref="AJ29" ca="1">INDIRECT(ADDRESS($W29,COLUMN()-$Y29+$X29))/$V29</f>
        <v>396.57142857142856</v>
      </c>
      <c r="AK29" s="18" cm="1">
        <f t="array" aca="1" ref="AK29" ca="1">INDIRECT(ADDRESS($W29,COLUMN()-$Y29+$X29))/$V29</f>
        <v>4947.2857142857147</v>
      </c>
      <c r="AL29" s="18" cm="1">
        <f t="array" aca="1" ref="AL29" ca="1">INDIRECT(ADDRESS($W29,COLUMN()-$Y29+$X29))/$V29</f>
        <v>148.85714285714286</v>
      </c>
      <c r="AM29" s="18" cm="1">
        <f t="array" aca="1" ref="AM29" ca="1">INDIRECT(ADDRESS($W29,COLUMN()-$Y29+$X29))/$V29</f>
        <v>8308.2857142857138</v>
      </c>
      <c r="AN29" s="18" cm="1">
        <f t="array" aca="1" ref="AN29" ca="1">INDIRECT(ADDRESS($W29,COLUMN()-$Y29+$X29))/$V29</f>
        <v>4361.4285714285716</v>
      </c>
      <c r="AO29" s="18" cm="1">
        <f t="array" aca="1" ref="AO29" ca="1">INDIRECT(ADDRESS($W29,COLUMN()-$Y29+$X29))/$V29</f>
        <v>873</v>
      </c>
      <c r="AP29" s="18" cm="1">
        <f t="array" aca="1" ref="AP29" ca="1">INDIRECT(ADDRESS($W29,COLUMN()-$Y29+$X29))/$V29</f>
        <v>8326</v>
      </c>
      <c r="AQ29" s="18" cm="1">
        <f t="array" aca="1" ref="AQ29" ca="1">INDIRECT(ADDRESS($W29,COLUMN()-$Y29+$X29))/$V29</f>
        <v>1182</v>
      </c>
      <c r="AR29" s="9">
        <f t="shared" si="50"/>
        <v>26</v>
      </c>
      <c r="AS29" s="9">
        <f t="shared" si="51"/>
        <v>29</v>
      </c>
      <c r="AT29" s="9">
        <f t="shared" si="52"/>
        <v>26</v>
      </c>
      <c r="AU29" s="3">
        <f t="shared" si="53"/>
        <v>43</v>
      </c>
      <c r="AV29" s="20">
        <f t="shared" ref="AV29" ca="1" si="54">_xlfn.RANK.EQ(Z29,OFFSET($A$1,$AR29-1,$AT29-1,$AS29-$AR29+1,$AU29-$AT29+1),0)</f>
        <v>21</v>
      </c>
      <c r="AW29" s="20">
        <f t="shared" ref="AW29" ca="1" si="55">_xlfn.RANK.EQ(AA29,OFFSET($A$1,$AR29-1,$AT29-1,$AS29-$AR29+1,$AU29-$AT29+1),0)</f>
        <v>18</v>
      </c>
      <c r="AX29" s="20">
        <f t="shared" ref="AX29" ca="1" si="56">_xlfn.RANK.EQ(AB29,OFFSET($A$1,$AR29-1,$AT29-1,$AS29-$AR29+1,$AU29-$AT29+1),0)</f>
        <v>8</v>
      </c>
      <c r="AY29" s="20">
        <f t="shared" ref="AY29" ca="1" si="57">_xlfn.RANK.EQ(AC29,OFFSET($A$1,$AR29-1,$AT29-1,$AS29-$AR29+1,$AU29-$AT29+1),0)</f>
        <v>27</v>
      </c>
      <c r="AZ29" s="20">
        <f t="shared" ref="AZ29" ca="1" si="58">_xlfn.RANK.EQ(AD29,OFFSET($A$1,$AR29-1,$AT29-1,$AS29-$AR29+1,$AU29-$AT29+1),0)</f>
        <v>48</v>
      </c>
      <c r="BA29" s="20">
        <f t="shared" ref="BA29" ca="1" si="59">_xlfn.RANK.EQ(AE29,OFFSET($A$1,$AR29-1,$AT29-1,$AS29-$AR29+1,$AU29-$AT29+1),0)</f>
        <v>59</v>
      </c>
      <c r="BB29" s="20">
        <f t="shared" ref="BB29" ca="1" si="60">_xlfn.RANK.EQ(AF29,OFFSET($A$1,$AR29-1,$AT29-1,$AS29-$AR29+1,$AU29-$AT29+1),0)</f>
        <v>57</v>
      </c>
      <c r="BC29" s="20">
        <f t="shared" ref="BC29" ca="1" si="61">_xlfn.RANK.EQ(AG29,OFFSET($A$1,$AR29-1,$AT29-1,$AS29-$AR29+1,$AU29-$AT29+1),0)</f>
        <v>23</v>
      </c>
      <c r="BD29" s="20">
        <f t="shared" ref="BD29" ca="1" si="62">_xlfn.RANK.EQ(AH29,OFFSET($A$1,$AR29-1,$AT29-1,$AS29-$AR29+1,$AU29-$AT29+1),0)</f>
        <v>70</v>
      </c>
      <c r="BE29" s="20">
        <f t="shared" ref="BE29" ca="1" si="63">_xlfn.RANK.EQ(AI29,OFFSET($A$1,$AR29-1,$AT29-1,$AS29-$AR29+1,$AU29-$AT29+1),0)</f>
        <v>67</v>
      </c>
      <c r="BF29" s="20">
        <f t="shared" ref="BF29" ca="1" si="64">_xlfn.RANK.EQ(AJ29,OFFSET($A$1,$AR29-1,$AT29-1,$AS29-$AR29+1,$AU29-$AT29+1),0)</f>
        <v>68</v>
      </c>
      <c r="BG29" s="20">
        <f t="shared" ref="BG29" ca="1" si="65">_xlfn.RANK.EQ(AK29,OFFSET($A$1,$AR29-1,$AT29-1,$AS29-$AR29+1,$AU29-$AT29+1),0)</f>
        <v>41</v>
      </c>
      <c r="BH29" s="20">
        <f t="shared" ref="BH29" ca="1" si="66">_xlfn.RANK.EQ(AL29,OFFSET($A$1,$AR29-1,$AT29-1,$AS29-$AR29+1,$AU29-$AT29+1),0)</f>
        <v>72</v>
      </c>
      <c r="BI29" s="20">
        <f t="shared" ref="BI29" ca="1" si="67">_xlfn.RANK.EQ(AM29,OFFSET($A$1,$AR29-1,$AT29-1,$AS29-$AR29+1,$AU29-$AT29+1),0)</f>
        <v>33</v>
      </c>
      <c r="BJ29" s="20">
        <f t="shared" ref="BJ29" ca="1" si="68">_xlfn.RANK.EQ(AN29,OFFSET($A$1,$AR29-1,$AT29-1,$AS29-$AR29+1,$AU29-$AT29+1),0)</f>
        <v>42</v>
      </c>
      <c r="BK29" s="20">
        <f t="shared" ca="1" si="8"/>
        <v>62</v>
      </c>
      <c r="BL29" s="20">
        <f t="shared" ca="1" si="8"/>
        <v>32</v>
      </c>
      <c r="BM29" s="20">
        <f t="shared" ca="1" si="8"/>
        <v>56</v>
      </c>
      <c r="BN29" s="9">
        <f t="shared" ref="BN29" si="69">W29</f>
        <v>26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1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 t="s">
        <v>204</v>
      </c>
      <c r="C30" s="3">
        <v>8</v>
      </c>
      <c r="D30" s="15">
        <f>VALUE(SUBSTITUTE('DPRD Jateng KPU Raw'!B9,".",","))</f>
        <v>244935</v>
      </c>
      <c r="E30" s="15">
        <f>VALUE(SUBSTITUTE('DPRD Jateng KPU Raw'!C9,".",","))</f>
        <v>177512</v>
      </c>
      <c r="F30" s="15">
        <f>VALUE(SUBSTITUTE('DPRD Jateng KPU Raw'!D9,".",","))</f>
        <v>357167</v>
      </c>
      <c r="G30" s="15">
        <f>VALUE(SUBSTITUTE('DPRD Jateng KPU Raw'!E9,".",","))</f>
        <v>147874</v>
      </c>
      <c r="H30" s="15">
        <f>VALUE(SUBSTITUTE('DPRD Jateng KPU Raw'!F9,".",","))</f>
        <v>51153</v>
      </c>
      <c r="I30" s="15">
        <f>VALUE(SUBSTITUTE('DPRD Jateng KPU Raw'!G9,".",","))</f>
        <v>4613</v>
      </c>
      <c r="J30" s="15">
        <f>VALUE(SUBSTITUTE('DPRD Jateng KPU Raw'!H9,".",","))</f>
        <v>7316</v>
      </c>
      <c r="K30" s="15">
        <f>VALUE(SUBSTITUTE('DPRD Jateng KPU Raw'!I9,".",","))</f>
        <v>80070</v>
      </c>
      <c r="L30" s="15">
        <f>VALUE(SUBSTITUTE('DPRD Jateng KPU Raw'!J9,".",","))</f>
        <v>1645</v>
      </c>
      <c r="M30" s="15">
        <f>VALUE(SUBSTITUTE('DPRD Jateng KPU Raw'!K9,".",","))</f>
        <v>9012</v>
      </c>
      <c r="N30" s="15">
        <f>VALUE(SUBSTITUTE('DPRD Jateng KPU Raw'!L9,".",","))</f>
        <v>3866</v>
      </c>
      <c r="O30" s="15">
        <f>VALUE(SUBSTITUTE('DPRD Jateng KPU Raw'!M9,".",","))</f>
        <v>51944</v>
      </c>
      <c r="P30" s="15">
        <f>VALUE(SUBSTITUTE('DPRD Jateng KPU Raw'!N9,".",","))</f>
        <v>1610</v>
      </c>
      <c r="Q30" s="15">
        <f>VALUE(SUBSTITUTE('DPRD Jateng KPU Raw'!O9,".",","))</f>
        <v>134424</v>
      </c>
      <c r="R30" s="15">
        <f>VALUE(SUBSTITUTE('DPRD Jateng KPU Raw'!P9,".",","))</f>
        <v>19740</v>
      </c>
      <c r="S30" s="15">
        <f>VALUE(SUBSTITUTE('DPRD Jateng KPU Raw'!Q9,".",","))</f>
        <v>8229</v>
      </c>
      <c r="T30" s="15">
        <f>VALUE(SUBSTITUTE('DPRD Jateng KPU Raw'!R9,".",","))</f>
        <v>76266</v>
      </c>
      <c r="U30" s="15">
        <f>VALUE(SUBSTITUTE('DPRD Jateng KPU Raw'!S9,".",","))</f>
        <v>6281</v>
      </c>
      <c r="V30" s="5">
        <v>1</v>
      </c>
      <c r="W30" s="5">
        <f>W29+4</f>
        <v>30</v>
      </c>
      <c r="X30" s="5">
        <v>4</v>
      </c>
      <c r="Y30" s="5">
        <f t="shared" si="0"/>
        <v>26</v>
      </c>
      <c r="Z30" s="18" cm="1">
        <f t="array" aca="1" ref="Z30" ca="1">INDIRECT(ADDRESS($W30,COLUMN()-$Y30+$X30))/$V30</f>
        <v>244935</v>
      </c>
      <c r="AA30" s="18" cm="1">
        <f t="array" aca="1" ref="AA30" ca="1">INDIRECT(ADDRESS($W30,COLUMN()-$Y30+$X30))/$V30</f>
        <v>177512</v>
      </c>
      <c r="AB30" s="18" cm="1">
        <f t="array" aca="1" ref="AB30" ca="1">INDIRECT(ADDRESS($W30,COLUMN()-$Y30+$X30))/$V30</f>
        <v>357167</v>
      </c>
      <c r="AC30" s="18" cm="1">
        <f t="array" aca="1" ref="AC30" ca="1">INDIRECT(ADDRESS($W30,COLUMN()-$Y30+$X30))/$V30</f>
        <v>147874</v>
      </c>
      <c r="AD30" s="18" cm="1">
        <f t="array" aca="1" ref="AD30" ca="1">INDIRECT(ADDRESS($W30,COLUMN()-$Y30+$X30))/$V30</f>
        <v>51153</v>
      </c>
      <c r="AE30" s="18" cm="1">
        <f t="array" aca="1" ref="AE30" ca="1">INDIRECT(ADDRESS($W30,COLUMN()-$Y30+$X30))/$V30</f>
        <v>4613</v>
      </c>
      <c r="AF30" s="18" cm="1">
        <f t="array" aca="1" ref="AF30" ca="1">INDIRECT(ADDRESS($W30,COLUMN()-$Y30+$X30))/$V30</f>
        <v>7316</v>
      </c>
      <c r="AG30" s="18" cm="1">
        <f t="array" aca="1" ref="AG30" ca="1">INDIRECT(ADDRESS($W30,COLUMN()-$Y30+$X30))/$V30</f>
        <v>80070</v>
      </c>
      <c r="AH30" s="18" cm="1">
        <f t="array" aca="1" ref="AH30" ca="1">INDIRECT(ADDRESS($W30,COLUMN()-$Y30+$X30))/$V30</f>
        <v>1645</v>
      </c>
      <c r="AI30" s="18" cm="1">
        <f t="array" aca="1" ref="AI30" ca="1">INDIRECT(ADDRESS($W30,COLUMN()-$Y30+$X30))/$V30</f>
        <v>9012</v>
      </c>
      <c r="AJ30" s="18" cm="1">
        <f t="array" aca="1" ref="AJ30" ca="1">INDIRECT(ADDRESS($W30,COLUMN()-$Y30+$X30))/$V30</f>
        <v>3866</v>
      </c>
      <c r="AK30" s="18" cm="1">
        <f t="array" aca="1" ref="AK30" ca="1">INDIRECT(ADDRESS($W30,COLUMN()-$Y30+$X30))/$V30</f>
        <v>51944</v>
      </c>
      <c r="AL30" s="18" cm="1">
        <f t="array" aca="1" ref="AL30" ca="1">INDIRECT(ADDRESS($W30,COLUMN()-$Y30+$X30))/$V30</f>
        <v>1610</v>
      </c>
      <c r="AM30" s="18" cm="1">
        <f t="array" aca="1" ref="AM30" ca="1">INDIRECT(ADDRESS($W30,COLUMN()-$Y30+$X30))/$V30</f>
        <v>134424</v>
      </c>
      <c r="AN30" s="18" cm="1">
        <f t="array" aca="1" ref="AN30" ca="1">INDIRECT(ADDRESS($W30,COLUMN()-$Y30+$X30))/$V30</f>
        <v>19740</v>
      </c>
      <c r="AO30" s="18" cm="1">
        <f t="array" aca="1" ref="AO30" ca="1">INDIRECT(ADDRESS($W30,COLUMN()-$Y30+$X30))/$V30</f>
        <v>8229</v>
      </c>
      <c r="AP30" s="18" cm="1">
        <f t="array" aca="1" ref="AP30" ca="1">INDIRECT(ADDRESS($W30,COLUMN()-$Y30+$X30))/$V30</f>
        <v>76266</v>
      </c>
      <c r="AQ30" s="18" cm="1">
        <f t="array" aca="1" ref="AQ30" ca="1">INDIRECT(ADDRESS($W30,COLUMN()-$Y30+$X30))/$V30</f>
        <v>6281</v>
      </c>
      <c r="AR30" s="9">
        <f t="shared" si="1"/>
        <v>30</v>
      </c>
      <c r="AS30" s="9">
        <f t="shared" si="2"/>
        <v>32</v>
      </c>
      <c r="AT30" s="9">
        <f t="shared" si="3"/>
        <v>26</v>
      </c>
      <c r="AU30" s="3">
        <f t="shared" si="4"/>
        <v>43</v>
      </c>
      <c r="AV30" s="20">
        <f t="shared" ca="1" si="10"/>
        <v>2</v>
      </c>
      <c r="AW30" s="20">
        <f t="shared" ca="1" si="10"/>
        <v>3</v>
      </c>
      <c r="AX30" s="20">
        <f t="shared" ca="1" si="10"/>
        <v>1</v>
      </c>
      <c r="AY30" s="20">
        <f t="shared" ca="1" si="10"/>
        <v>4</v>
      </c>
      <c r="AZ30" s="20">
        <f t="shared" ca="1" si="10"/>
        <v>13</v>
      </c>
      <c r="BA30" s="20">
        <f t="shared" ca="1" si="10"/>
        <v>34</v>
      </c>
      <c r="BB30" s="20">
        <f t="shared" ca="1" si="10"/>
        <v>31</v>
      </c>
      <c r="BC30" s="20">
        <f t="shared" ca="1" si="10"/>
        <v>8</v>
      </c>
      <c r="BD30" s="20">
        <f t="shared" ca="1" si="10"/>
        <v>43</v>
      </c>
      <c r="BE30" s="20">
        <f t="shared" ca="1" si="10"/>
        <v>29</v>
      </c>
      <c r="BF30" s="20">
        <f t="shared" ca="1" si="10"/>
        <v>36</v>
      </c>
      <c r="BG30" s="20">
        <f t="shared" ca="1" si="10"/>
        <v>12</v>
      </c>
      <c r="BH30" s="20">
        <f t="shared" ca="1" si="10"/>
        <v>44</v>
      </c>
      <c r="BI30" s="20">
        <f t="shared" ca="1" si="10"/>
        <v>5</v>
      </c>
      <c r="BJ30" s="20">
        <f t="shared" ca="1" si="10"/>
        <v>22</v>
      </c>
      <c r="BK30" s="20">
        <f t="shared" ca="1" si="8"/>
        <v>30</v>
      </c>
      <c r="BL30" s="20">
        <f t="shared" ca="1" si="8"/>
        <v>9</v>
      </c>
      <c r="BM30" s="20">
        <f t="shared" ca="1" si="8"/>
        <v>33</v>
      </c>
      <c r="BN30" s="9">
        <f t="shared" si="7"/>
        <v>30</v>
      </c>
      <c r="BO30" s="9">
        <v>3</v>
      </c>
      <c r="BP30" s="22" cm="1">
        <f t="array" aca="1" ref="BP30" ca="1">IF(AV30&gt;INDIRECT(ADDRESS($BN30,$BO30)),0,1)</f>
        <v>1</v>
      </c>
      <c r="BQ30" s="22" cm="1">
        <f t="array" aca="1" ref="BQ30" ca="1">IF(AW30&gt;INDIRECT(ADDRESS($BN30,$BO30)),0,1)</f>
        <v>1</v>
      </c>
      <c r="BR30" s="22" cm="1">
        <f t="array" aca="1" ref="BR30" ca="1">IF(AX30&gt;INDIRECT(ADDRESS($BN30,$BO30)),0,1)</f>
        <v>1</v>
      </c>
      <c r="BS30" s="22" cm="1">
        <f t="array" aca="1" ref="BS30" ca="1">IF(AY30&gt;INDIRECT(ADDRESS($BN30,$BO30)),0,1)</f>
        <v>1</v>
      </c>
      <c r="BT30" s="22" cm="1">
        <f t="array" aca="1" ref="BT30" ca="1">IF(AZ30&gt;INDIRECT(ADDRESS($BN30,$BO30)),0,1)</f>
        <v>0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1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1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9">
        <f>AR30</f>
        <v>30</v>
      </c>
      <c r="CI30" s="9">
        <f>AS30</f>
        <v>32</v>
      </c>
      <c r="CJ30" s="3">
        <f>COLUMN(BP30)</f>
        <v>68</v>
      </c>
      <c r="CK30" s="3">
        <f>COLUMN(CG30)</f>
        <v>85</v>
      </c>
      <c r="CL30" s="3">
        <f ca="1">SUM(OFFSET($A$1,CH30-1,CJ30-1,CI30-CH30+1,CK30-CJ30+1))</f>
        <v>8</v>
      </c>
      <c r="CM30" s="3" t="b">
        <f ca="1">CL30=C30</f>
        <v>1</v>
      </c>
      <c r="CN30" s="3">
        <f>COLUMN(V30)</f>
        <v>22</v>
      </c>
      <c r="CO30" s="3">
        <f ca="1">LARGE(OFFSET($A$1,$CH30-1,$CN30-1,$CI30-$CH30+1,1),1)</f>
        <v>5</v>
      </c>
      <c r="CP30" s="4">
        <f ca="1">LARGE(OFFSET($A$1,$AR30-1,$AT30-1,$AS30-$AR30+1,$AU30-$AT30+1),1)/(CO30+2)</f>
        <v>51023.857142857145</v>
      </c>
      <c r="CQ30" s="4">
        <f ca="1">LARGE(OFFSET($A$1,$AR30-1,$AT30-1,$AS30-$AR30+1,$AU30-$AT30+1),C30)</f>
        <v>80070</v>
      </c>
      <c r="CR30" s="3" t="b">
        <f ca="1">CQ30&gt;CP30</f>
        <v>1</v>
      </c>
    </row>
    <row r="31" spans="1:96" x14ac:dyDescent="0.55000000000000004">
      <c r="A31" s="3"/>
      <c r="B31" s="3"/>
      <c r="C31" s="3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5">
        <v>3</v>
      </c>
      <c r="W31" s="5">
        <f>W30</f>
        <v>30</v>
      </c>
      <c r="X31" s="5">
        <v>4</v>
      </c>
      <c r="Y31" s="5">
        <f t="shared" si="0"/>
        <v>26</v>
      </c>
      <c r="Z31" s="18" cm="1">
        <f t="array" aca="1" ref="Z31" ca="1">INDIRECT(ADDRESS($W31,COLUMN()-$Y31+$X31))/$V31</f>
        <v>81645</v>
      </c>
      <c r="AA31" s="18" cm="1">
        <f t="array" aca="1" ref="AA31" ca="1">INDIRECT(ADDRESS($W31,COLUMN()-$Y31+$X31))/$V31</f>
        <v>59170.666666666664</v>
      </c>
      <c r="AB31" s="18" cm="1">
        <f t="array" aca="1" ref="AB31" ca="1">INDIRECT(ADDRESS($W31,COLUMN()-$Y31+$X31))/$V31</f>
        <v>119055.66666666667</v>
      </c>
      <c r="AC31" s="18" cm="1">
        <f t="array" aca="1" ref="AC31" ca="1">INDIRECT(ADDRESS($W31,COLUMN()-$Y31+$X31))/$V31</f>
        <v>49291.333333333336</v>
      </c>
      <c r="AD31" s="18" cm="1">
        <f t="array" aca="1" ref="AD31" ca="1">INDIRECT(ADDRESS($W31,COLUMN()-$Y31+$X31))/$V31</f>
        <v>17051</v>
      </c>
      <c r="AE31" s="18" cm="1">
        <f t="array" aca="1" ref="AE31" ca="1">INDIRECT(ADDRESS($W31,COLUMN()-$Y31+$X31))/$V31</f>
        <v>1537.6666666666667</v>
      </c>
      <c r="AF31" s="18" cm="1">
        <f t="array" aca="1" ref="AF31" ca="1">INDIRECT(ADDRESS($W31,COLUMN()-$Y31+$X31))/$V31</f>
        <v>2438.6666666666665</v>
      </c>
      <c r="AG31" s="18" cm="1">
        <f t="array" aca="1" ref="AG31" ca="1">INDIRECT(ADDRESS($W31,COLUMN()-$Y31+$X31))/$V31</f>
        <v>26690</v>
      </c>
      <c r="AH31" s="18" cm="1">
        <f t="array" aca="1" ref="AH31" ca="1">INDIRECT(ADDRESS($W31,COLUMN()-$Y31+$X31))/$V31</f>
        <v>548.33333333333337</v>
      </c>
      <c r="AI31" s="18" cm="1">
        <f t="array" aca="1" ref="AI31" ca="1">INDIRECT(ADDRESS($W31,COLUMN()-$Y31+$X31))/$V31</f>
        <v>3004</v>
      </c>
      <c r="AJ31" s="18" cm="1">
        <f t="array" aca="1" ref="AJ31" ca="1">INDIRECT(ADDRESS($W31,COLUMN()-$Y31+$X31))/$V31</f>
        <v>1288.6666666666667</v>
      </c>
      <c r="AK31" s="18" cm="1">
        <f t="array" aca="1" ref="AK31" ca="1">INDIRECT(ADDRESS($W31,COLUMN()-$Y31+$X31))/$V31</f>
        <v>17314.666666666668</v>
      </c>
      <c r="AL31" s="18" cm="1">
        <f t="array" aca="1" ref="AL31" ca="1">INDIRECT(ADDRESS($W31,COLUMN()-$Y31+$X31))/$V31</f>
        <v>536.66666666666663</v>
      </c>
      <c r="AM31" s="18" cm="1">
        <f t="array" aca="1" ref="AM31" ca="1">INDIRECT(ADDRESS($W31,COLUMN()-$Y31+$X31))/$V31</f>
        <v>44808</v>
      </c>
      <c r="AN31" s="18" cm="1">
        <f t="array" aca="1" ref="AN31" ca="1">INDIRECT(ADDRESS($W31,COLUMN()-$Y31+$X31))/$V31</f>
        <v>6580</v>
      </c>
      <c r="AO31" s="18" cm="1">
        <f t="array" aca="1" ref="AO31" ca="1">INDIRECT(ADDRESS($W31,COLUMN()-$Y31+$X31))/$V31</f>
        <v>2743</v>
      </c>
      <c r="AP31" s="18" cm="1">
        <f t="array" aca="1" ref="AP31" ca="1">INDIRECT(ADDRESS($W31,COLUMN()-$Y31+$X31))/$V31</f>
        <v>25422</v>
      </c>
      <c r="AQ31" s="18" cm="1">
        <f t="array" aca="1" ref="AQ31" ca="1">INDIRECT(ADDRESS($W31,COLUMN()-$Y31+$X31))/$V31</f>
        <v>2093.6666666666665</v>
      </c>
      <c r="AR31" s="9">
        <f t="shared" si="1"/>
        <v>30</v>
      </c>
      <c r="AS31" s="9">
        <f t="shared" si="2"/>
        <v>32</v>
      </c>
      <c r="AT31" s="9">
        <f t="shared" si="3"/>
        <v>26</v>
      </c>
      <c r="AU31" s="3">
        <f t="shared" si="4"/>
        <v>43</v>
      </c>
      <c r="AV31" s="20">
        <f t="shared" ca="1" si="10"/>
        <v>7</v>
      </c>
      <c r="AW31" s="20">
        <f t="shared" ca="1" si="10"/>
        <v>11</v>
      </c>
      <c r="AX31" s="20">
        <f t="shared" ca="1" si="10"/>
        <v>6</v>
      </c>
      <c r="AY31" s="20">
        <f t="shared" ca="1" si="10"/>
        <v>14</v>
      </c>
      <c r="AZ31" s="20">
        <f t="shared" ca="1" si="10"/>
        <v>24</v>
      </c>
      <c r="BA31" s="20">
        <f t="shared" ca="1" si="10"/>
        <v>45</v>
      </c>
      <c r="BB31" s="20">
        <f t="shared" ca="1" si="10"/>
        <v>39</v>
      </c>
      <c r="BC31" s="20">
        <f t="shared" ca="1" si="10"/>
        <v>20</v>
      </c>
      <c r="BD31" s="20">
        <f t="shared" ca="1" si="10"/>
        <v>51</v>
      </c>
      <c r="BE31" s="20">
        <f t="shared" ca="1" si="10"/>
        <v>37</v>
      </c>
      <c r="BF31" s="20">
        <f t="shared" ca="1" si="10"/>
        <v>47</v>
      </c>
      <c r="BG31" s="20">
        <f t="shared" ca="1" si="10"/>
        <v>23</v>
      </c>
      <c r="BH31" s="20">
        <f t="shared" ca="1" si="10"/>
        <v>52</v>
      </c>
      <c r="BI31" s="20">
        <f t="shared" ca="1" si="10"/>
        <v>16</v>
      </c>
      <c r="BJ31" s="20">
        <f t="shared" ca="1" si="10"/>
        <v>32</v>
      </c>
      <c r="BK31" s="20">
        <f t="shared" ca="1" si="8"/>
        <v>38</v>
      </c>
      <c r="BL31" s="20">
        <f t="shared" ca="1" si="8"/>
        <v>21</v>
      </c>
      <c r="BM31" s="20">
        <f t="shared" ca="1" si="8"/>
        <v>40</v>
      </c>
      <c r="BN31" s="9">
        <f t="shared" si="7"/>
        <v>30</v>
      </c>
      <c r="BO31" s="9">
        <v>3</v>
      </c>
      <c r="BP31" s="22" cm="1">
        <f t="array" aca="1" ref="BP31" ca="1">IF(AV31&gt;INDIRECT(ADDRESS($BN31,$BO31)),0,1)</f>
        <v>1</v>
      </c>
      <c r="BQ31" s="22" cm="1">
        <f t="array" aca="1" ref="BQ31" ca="1">IF(AW31&gt;INDIRECT(ADDRESS($BN31,$BO31)),0,1)</f>
        <v>0</v>
      </c>
      <c r="BR31" s="22" cm="1">
        <f t="array" aca="1" ref="BR31" ca="1">IF(AX31&gt;INDIRECT(ADDRESS($BN31,$BO31)),0,1)</f>
        <v>1</v>
      </c>
      <c r="BS31" s="22" cm="1">
        <f t="array" aca="1" ref="BS31" ca="1">IF(AY31&gt;INDIRECT(ADDRESS($BN31,$BO31)),0,1)</f>
        <v>0</v>
      </c>
      <c r="BT31" s="22" cm="1">
        <f t="array" aca="1" ref="BT31" ca="1">IF(AZ31&gt;INDIRECT(ADDRESS($BN31,$BO31)),0,1)</f>
        <v>0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0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0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5</v>
      </c>
      <c r="W32" s="5">
        <f>W31</f>
        <v>30</v>
      </c>
      <c r="X32" s="5">
        <v>4</v>
      </c>
      <c r="Y32" s="5">
        <f t="shared" si="0"/>
        <v>26</v>
      </c>
      <c r="Z32" s="18" cm="1">
        <f t="array" aca="1" ref="Z32" ca="1">INDIRECT(ADDRESS($W32,COLUMN()-$Y32+$X32))/$V32</f>
        <v>48987</v>
      </c>
      <c r="AA32" s="18" cm="1">
        <f t="array" aca="1" ref="AA32" ca="1">INDIRECT(ADDRESS($W32,COLUMN()-$Y32+$X32))/$V32</f>
        <v>35502.400000000001</v>
      </c>
      <c r="AB32" s="18" cm="1">
        <f t="array" aca="1" ref="AB32" ca="1">INDIRECT(ADDRESS($W32,COLUMN()-$Y32+$X32))/$V32</f>
        <v>71433.399999999994</v>
      </c>
      <c r="AC32" s="18" cm="1">
        <f t="array" aca="1" ref="AC32" ca="1">INDIRECT(ADDRESS($W32,COLUMN()-$Y32+$X32))/$V32</f>
        <v>29574.799999999999</v>
      </c>
      <c r="AD32" s="18" cm="1">
        <f t="array" aca="1" ref="AD32" ca="1">INDIRECT(ADDRESS($W32,COLUMN()-$Y32+$X32))/$V32</f>
        <v>10230.6</v>
      </c>
      <c r="AE32" s="18" cm="1">
        <f t="array" aca="1" ref="AE32" ca="1">INDIRECT(ADDRESS($W32,COLUMN()-$Y32+$X32))/$V32</f>
        <v>922.6</v>
      </c>
      <c r="AF32" s="18" cm="1">
        <f t="array" aca="1" ref="AF32" ca="1">INDIRECT(ADDRESS($W32,COLUMN()-$Y32+$X32))/$V32</f>
        <v>1463.2</v>
      </c>
      <c r="AG32" s="18" cm="1">
        <f t="array" aca="1" ref="AG32" ca="1">INDIRECT(ADDRESS($W32,COLUMN()-$Y32+$X32))/$V32</f>
        <v>16014</v>
      </c>
      <c r="AH32" s="18" cm="1">
        <f t="array" aca="1" ref="AH32" ca="1">INDIRECT(ADDRESS($W32,COLUMN()-$Y32+$X32))/$V32</f>
        <v>329</v>
      </c>
      <c r="AI32" s="18" cm="1">
        <f t="array" aca="1" ref="AI32" ca="1">INDIRECT(ADDRESS($W32,COLUMN()-$Y32+$X32))/$V32</f>
        <v>1802.4</v>
      </c>
      <c r="AJ32" s="18" cm="1">
        <f t="array" aca="1" ref="AJ32" ca="1">INDIRECT(ADDRESS($W32,COLUMN()-$Y32+$X32))/$V32</f>
        <v>773.2</v>
      </c>
      <c r="AK32" s="18" cm="1">
        <f t="array" aca="1" ref="AK32" ca="1">INDIRECT(ADDRESS($W32,COLUMN()-$Y32+$X32))/$V32</f>
        <v>10388.799999999999</v>
      </c>
      <c r="AL32" s="18" cm="1">
        <f t="array" aca="1" ref="AL32" ca="1">INDIRECT(ADDRESS($W32,COLUMN()-$Y32+$X32))/$V32</f>
        <v>322</v>
      </c>
      <c r="AM32" s="18" cm="1">
        <f t="array" aca="1" ref="AM32" ca="1">INDIRECT(ADDRESS($W32,COLUMN()-$Y32+$X32))/$V32</f>
        <v>26884.799999999999</v>
      </c>
      <c r="AN32" s="18" cm="1">
        <f t="array" aca="1" ref="AN32" ca="1">INDIRECT(ADDRESS($W32,COLUMN()-$Y32+$X32))/$V32</f>
        <v>3948</v>
      </c>
      <c r="AO32" s="18" cm="1">
        <f t="array" aca="1" ref="AO32" ca="1">INDIRECT(ADDRESS($W32,COLUMN()-$Y32+$X32))/$V32</f>
        <v>1645.8</v>
      </c>
      <c r="AP32" s="18" cm="1">
        <f t="array" aca="1" ref="AP32" ca="1">INDIRECT(ADDRESS($W32,COLUMN()-$Y32+$X32))/$V32</f>
        <v>15253.2</v>
      </c>
      <c r="AQ32" s="18" cm="1">
        <f t="array" aca="1" ref="AQ32" ca="1">INDIRECT(ADDRESS($W32,COLUMN()-$Y32+$X32))/$V32</f>
        <v>1256.2</v>
      </c>
      <c r="AR32" s="9">
        <f t="shared" si="1"/>
        <v>30</v>
      </c>
      <c r="AS32" s="9">
        <f t="shared" si="2"/>
        <v>32</v>
      </c>
      <c r="AT32" s="9">
        <f t="shared" si="3"/>
        <v>26</v>
      </c>
      <c r="AU32" s="3">
        <f t="shared" si="4"/>
        <v>43</v>
      </c>
      <c r="AV32" s="20">
        <f t="shared" ca="1" si="10"/>
        <v>15</v>
      </c>
      <c r="AW32" s="20">
        <f t="shared" ca="1" si="10"/>
        <v>17</v>
      </c>
      <c r="AX32" s="20">
        <f t="shared" ca="1" si="10"/>
        <v>10</v>
      </c>
      <c r="AY32" s="20">
        <f t="shared" ca="1" si="10"/>
        <v>18</v>
      </c>
      <c r="AZ32" s="20">
        <f t="shared" ca="1" si="10"/>
        <v>28</v>
      </c>
      <c r="BA32" s="20">
        <f t="shared" ca="1" si="10"/>
        <v>49</v>
      </c>
      <c r="BB32" s="20">
        <f t="shared" ca="1" si="10"/>
        <v>46</v>
      </c>
      <c r="BC32" s="20">
        <f t="shared" ca="1" si="10"/>
        <v>25</v>
      </c>
      <c r="BD32" s="20">
        <f t="shared" ca="1" si="10"/>
        <v>53</v>
      </c>
      <c r="BE32" s="20">
        <f t="shared" ca="1" si="10"/>
        <v>41</v>
      </c>
      <c r="BF32" s="20">
        <f t="shared" ca="1" si="10"/>
        <v>50</v>
      </c>
      <c r="BG32" s="20">
        <f t="shared" ca="1" si="10"/>
        <v>27</v>
      </c>
      <c r="BH32" s="20">
        <f t="shared" ca="1" si="10"/>
        <v>54</v>
      </c>
      <c r="BI32" s="20">
        <f t="shared" ca="1" si="10"/>
        <v>19</v>
      </c>
      <c r="BJ32" s="20">
        <f t="shared" ca="1" si="10"/>
        <v>35</v>
      </c>
      <c r="BK32" s="20">
        <f t="shared" ca="1" si="8"/>
        <v>42</v>
      </c>
      <c r="BL32" s="20">
        <f t="shared" ca="1" si="8"/>
        <v>26</v>
      </c>
      <c r="BM32" s="20">
        <f t="shared" ca="1" si="8"/>
        <v>48</v>
      </c>
      <c r="BN32" s="9">
        <f t="shared" si="7"/>
        <v>30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0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 t="s">
        <v>205</v>
      </c>
      <c r="C33" s="3">
        <v>11</v>
      </c>
      <c r="D33" s="15">
        <f>VALUE(SUBSTITUTE('DPRD Jateng KPU Raw'!B10,".",","))</f>
        <v>269516</v>
      </c>
      <c r="E33" s="15">
        <f>VALUE(SUBSTITUTE('DPRD Jateng KPU Raw'!C10,".",","))</f>
        <v>208509</v>
      </c>
      <c r="F33" s="15">
        <f>VALUE(SUBSTITUTE('DPRD Jateng KPU Raw'!D10,".",","))</f>
        <v>366185</v>
      </c>
      <c r="G33" s="15">
        <f>VALUE(SUBSTITUTE('DPRD Jateng KPU Raw'!E10,".",","))</f>
        <v>177133</v>
      </c>
      <c r="H33" s="15">
        <f>VALUE(SUBSTITUTE('DPRD Jateng KPU Raw'!F10,".",","))</f>
        <v>152683</v>
      </c>
      <c r="I33" s="15">
        <f>VALUE(SUBSTITUTE('DPRD Jateng KPU Raw'!G10,".",","))</f>
        <v>6243</v>
      </c>
      <c r="J33" s="15">
        <f>VALUE(SUBSTITUTE('DPRD Jateng KPU Raw'!H10,".",","))</f>
        <v>16095</v>
      </c>
      <c r="K33" s="15">
        <f>VALUE(SUBSTITUTE('DPRD Jateng KPU Raw'!I10,".",","))</f>
        <v>181158</v>
      </c>
      <c r="L33" s="15">
        <f>VALUE(SUBSTITUTE('DPRD Jateng KPU Raw'!J10,".",","))</f>
        <v>2046</v>
      </c>
      <c r="M33" s="15">
        <f>VALUE(SUBSTITUTE('DPRD Jateng KPU Raw'!K10,".",","))</f>
        <v>3753</v>
      </c>
      <c r="N33" s="15">
        <f>VALUE(SUBSTITUTE('DPRD Jateng KPU Raw'!L10,".",","))</f>
        <v>3755</v>
      </c>
      <c r="O33" s="15">
        <f>VALUE(SUBSTITUTE('DPRD Jateng KPU Raw'!M10,".",","))</f>
        <v>92386</v>
      </c>
      <c r="P33" s="15">
        <f>VALUE(SUBSTITUTE('DPRD Jateng KPU Raw'!N10,".",","))</f>
        <v>1572</v>
      </c>
      <c r="Q33" s="15">
        <f>VALUE(SUBSTITUTE('DPRD Jateng KPU Raw'!O10,".",","))</f>
        <v>121784</v>
      </c>
      <c r="R33" s="15">
        <f>VALUE(SUBSTITUTE('DPRD Jateng KPU Raw'!P10,".",","))</f>
        <v>19879</v>
      </c>
      <c r="S33" s="15">
        <f>VALUE(SUBSTITUTE('DPRD Jateng KPU Raw'!Q10,".",","))</f>
        <v>13565</v>
      </c>
      <c r="T33" s="15">
        <f>VALUE(SUBSTITUTE('DPRD Jateng KPU Raw'!R10,".",","))</f>
        <v>75118</v>
      </c>
      <c r="U33" s="15">
        <f>VALUE(SUBSTITUTE('DPRD Jateng KPU Raw'!S10,".",","))</f>
        <v>5426</v>
      </c>
      <c r="V33" s="5">
        <v>1</v>
      </c>
      <c r="W33" s="5">
        <f>W32+3</f>
        <v>33</v>
      </c>
      <c r="X33" s="5">
        <v>4</v>
      </c>
      <c r="Y33" s="5">
        <f t="shared" si="0"/>
        <v>26</v>
      </c>
      <c r="Z33" s="18" cm="1">
        <f t="array" aca="1" ref="Z33" ca="1">INDIRECT(ADDRESS($W33,COLUMN()-$Y33+$X33))/$V33</f>
        <v>269516</v>
      </c>
      <c r="AA33" s="18" cm="1">
        <f t="array" aca="1" ref="AA33" ca="1">INDIRECT(ADDRESS($W33,COLUMN()-$Y33+$X33))/$V33</f>
        <v>208509</v>
      </c>
      <c r="AB33" s="18" cm="1">
        <f t="array" aca="1" ref="AB33" ca="1">INDIRECT(ADDRESS($W33,COLUMN()-$Y33+$X33))/$V33</f>
        <v>366185</v>
      </c>
      <c r="AC33" s="18" cm="1">
        <f t="array" aca="1" ref="AC33" ca="1">INDIRECT(ADDRESS($W33,COLUMN()-$Y33+$X33))/$V33</f>
        <v>177133</v>
      </c>
      <c r="AD33" s="18" cm="1">
        <f t="array" aca="1" ref="AD33" ca="1">INDIRECT(ADDRESS($W33,COLUMN()-$Y33+$X33))/$V33</f>
        <v>152683</v>
      </c>
      <c r="AE33" s="18" cm="1">
        <f t="array" aca="1" ref="AE33" ca="1">INDIRECT(ADDRESS($W33,COLUMN()-$Y33+$X33))/$V33</f>
        <v>6243</v>
      </c>
      <c r="AF33" s="18" cm="1">
        <f t="array" aca="1" ref="AF33" ca="1">INDIRECT(ADDRESS($W33,COLUMN()-$Y33+$X33))/$V33</f>
        <v>16095</v>
      </c>
      <c r="AG33" s="18" cm="1">
        <f t="array" aca="1" ref="AG33" ca="1">INDIRECT(ADDRESS($W33,COLUMN()-$Y33+$X33))/$V33</f>
        <v>181158</v>
      </c>
      <c r="AH33" s="18" cm="1">
        <f t="array" aca="1" ref="AH33" ca="1">INDIRECT(ADDRESS($W33,COLUMN()-$Y33+$X33))/$V33</f>
        <v>2046</v>
      </c>
      <c r="AI33" s="18" cm="1">
        <f t="array" aca="1" ref="AI33" ca="1">INDIRECT(ADDRESS($W33,COLUMN()-$Y33+$X33))/$V33</f>
        <v>3753</v>
      </c>
      <c r="AJ33" s="18" cm="1">
        <f t="array" aca="1" ref="AJ33" ca="1">INDIRECT(ADDRESS($W33,COLUMN()-$Y33+$X33))/$V33</f>
        <v>3755</v>
      </c>
      <c r="AK33" s="18" cm="1">
        <f t="array" aca="1" ref="AK33" ca="1">INDIRECT(ADDRESS($W33,COLUMN()-$Y33+$X33))/$V33</f>
        <v>92386</v>
      </c>
      <c r="AL33" s="18" cm="1">
        <f t="array" aca="1" ref="AL33" ca="1">INDIRECT(ADDRESS($W33,COLUMN()-$Y33+$X33))/$V33</f>
        <v>1572</v>
      </c>
      <c r="AM33" s="18" cm="1">
        <f t="array" aca="1" ref="AM33" ca="1">INDIRECT(ADDRESS($W33,COLUMN()-$Y33+$X33))/$V33</f>
        <v>121784</v>
      </c>
      <c r="AN33" s="18" cm="1">
        <f t="array" aca="1" ref="AN33" ca="1">INDIRECT(ADDRESS($W33,COLUMN()-$Y33+$X33))/$V33</f>
        <v>19879</v>
      </c>
      <c r="AO33" s="18" cm="1">
        <f t="array" aca="1" ref="AO33" ca="1">INDIRECT(ADDRESS($W33,COLUMN()-$Y33+$X33))/$V33</f>
        <v>13565</v>
      </c>
      <c r="AP33" s="18" cm="1">
        <f t="array" aca="1" ref="AP33" ca="1">INDIRECT(ADDRESS($W33,COLUMN()-$Y33+$X33))/$V33</f>
        <v>75118</v>
      </c>
      <c r="AQ33" s="18" cm="1">
        <f t="array" aca="1" ref="AQ33" ca="1">INDIRECT(ADDRESS($W33,COLUMN()-$Y33+$X33))/$V33</f>
        <v>5426</v>
      </c>
      <c r="AR33" s="9">
        <f t="shared" si="1"/>
        <v>33</v>
      </c>
      <c r="AS33" s="9">
        <f t="shared" si="2"/>
        <v>35</v>
      </c>
      <c r="AT33" s="9">
        <f t="shared" si="3"/>
        <v>26</v>
      </c>
      <c r="AU33" s="3">
        <f t="shared" si="4"/>
        <v>43</v>
      </c>
      <c r="AV33" s="20">
        <f t="shared" ca="1" si="10"/>
        <v>2</v>
      </c>
      <c r="AW33" s="20">
        <f t="shared" ca="1" si="10"/>
        <v>3</v>
      </c>
      <c r="AX33" s="20">
        <f t="shared" ca="1" si="10"/>
        <v>1</v>
      </c>
      <c r="AY33" s="20">
        <f t="shared" ca="1" si="10"/>
        <v>5</v>
      </c>
      <c r="AZ33" s="20">
        <f t="shared" ca="1" si="10"/>
        <v>6</v>
      </c>
      <c r="BA33" s="20">
        <f t="shared" ca="1" si="10"/>
        <v>32</v>
      </c>
      <c r="BB33" s="20">
        <f t="shared" ca="1" si="10"/>
        <v>28</v>
      </c>
      <c r="BC33" s="20">
        <f t="shared" ca="1" si="10"/>
        <v>4</v>
      </c>
      <c r="BD33" s="20">
        <f t="shared" ca="1" si="10"/>
        <v>42</v>
      </c>
      <c r="BE33" s="20">
        <f t="shared" ca="1" si="10"/>
        <v>38</v>
      </c>
      <c r="BF33" s="20">
        <f t="shared" ca="1" si="10"/>
        <v>37</v>
      </c>
      <c r="BG33" s="20">
        <f t="shared" ca="1" si="10"/>
        <v>9</v>
      </c>
      <c r="BH33" s="20">
        <f t="shared" ca="1" si="10"/>
        <v>44</v>
      </c>
      <c r="BI33" s="20">
        <f t="shared" ca="1" si="10"/>
        <v>8</v>
      </c>
      <c r="BJ33" s="20">
        <f t="shared" ca="1" si="10"/>
        <v>26</v>
      </c>
      <c r="BK33" s="20">
        <f t="shared" ca="1" si="8"/>
        <v>30</v>
      </c>
      <c r="BL33" s="20">
        <f t="shared" ca="1" si="8"/>
        <v>11</v>
      </c>
      <c r="BM33" s="20">
        <f t="shared" ca="1" si="8"/>
        <v>33</v>
      </c>
      <c r="BN33" s="9">
        <f t="shared" si="7"/>
        <v>33</v>
      </c>
      <c r="BO33" s="9">
        <v>3</v>
      </c>
      <c r="BP33" s="22" cm="1">
        <f t="array" aca="1" ref="BP33" ca="1">IF(AV33&gt;INDIRECT(ADDRESS($BN33,$BO33)),0,1)</f>
        <v>1</v>
      </c>
      <c r="BQ33" s="22" cm="1">
        <f t="array" aca="1" ref="BQ33" ca="1">IF(AW33&gt;INDIRECT(ADDRESS($BN33,$BO33)),0,1)</f>
        <v>1</v>
      </c>
      <c r="BR33" s="22" cm="1">
        <f t="array" aca="1" ref="BR33" ca="1">IF(AX33&gt;INDIRECT(ADDRESS($BN33,$BO33)),0,1)</f>
        <v>1</v>
      </c>
      <c r="BS33" s="22" cm="1">
        <f t="array" aca="1" ref="BS33" ca="1">IF(AY33&gt;INDIRECT(ADDRESS($BN33,$BO33)),0,1)</f>
        <v>1</v>
      </c>
      <c r="BT33" s="22" cm="1">
        <f t="array" aca="1" ref="BT33" ca="1">IF(AZ33&gt;INDIRECT(ADDRESS($BN33,$BO33)),0,1)</f>
        <v>1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1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1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1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1</v>
      </c>
      <c r="CG33" s="22" cm="1">
        <f t="array" aca="1" ref="CG33" ca="1">IF(BM33&gt;INDIRECT(ADDRESS($BN33,$BO33)),0,1)</f>
        <v>0</v>
      </c>
      <c r="CH33" s="9">
        <f>AR33</f>
        <v>33</v>
      </c>
      <c r="CI33" s="9">
        <f>AS33</f>
        <v>35</v>
      </c>
      <c r="CJ33" s="3">
        <f>COLUMN(BP33)</f>
        <v>68</v>
      </c>
      <c r="CK33" s="3">
        <f>COLUMN(CG33)</f>
        <v>85</v>
      </c>
      <c r="CL33" s="3">
        <f ca="1">SUM(OFFSET($A$1,CH33-1,CJ33-1,CI33-CH33+1,CK33-CJ33+1))</f>
        <v>11</v>
      </c>
      <c r="CM33" s="3" t="b">
        <f ca="1">CL33=C33</f>
        <v>1</v>
      </c>
      <c r="CN33" s="3">
        <f>COLUMN(V33)</f>
        <v>22</v>
      </c>
      <c r="CO33" s="3">
        <f ca="1">LARGE(OFFSET($A$1,$CH33-1,$CN33-1,$CI33-$CH33+1,1),1)</f>
        <v>5</v>
      </c>
      <c r="CP33" s="4">
        <f ca="1">LARGE(OFFSET($A$1,$AR33-1,$AT33-1,$AS33-$AR33+1,$AU33-$AT33+1),1)/(CO33+2)</f>
        <v>52312.142857142855</v>
      </c>
      <c r="CQ33" s="4">
        <f ca="1">LARGE(OFFSET($A$1,$AR33-1,$AT33-1,$AS33-$AR33+1,$AU33-$AT33+1),C33)</f>
        <v>75118</v>
      </c>
      <c r="CR33" s="3" t="b">
        <f ca="1">CQ33&gt;CP33</f>
        <v>1</v>
      </c>
    </row>
    <row r="34" spans="1:96" x14ac:dyDescent="0.55000000000000004">
      <c r="A34" s="3"/>
      <c r="B34" s="3"/>
      <c r="C34" s="3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5">
        <v>3</v>
      </c>
      <c r="W34" s="5">
        <f>W33</f>
        <v>33</v>
      </c>
      <c r="X34" s="5">
        <v>4</v>
      </c>
      <c r="Y34" s="5">
        <f t="shared" si="0"/>
        <v>26</v>
      </c>
      <c r="Z34" s="18" cm="1">
        <f t="array" aca="1" ref="Z34" ca="1">INDIRECT(ADDRESS($W34,COLUMN()-$Y34+$X34))/$V34</f>
        <v>89838.666666666672</v>
      </c>
      <c r="AA34" s="18" cm="1">
        <f t="array" aca="1" ref="AA34" ca="1">INDIRECT(ADDRESS($W34,COLUMN()-$Y34+$X34))/$V34</f>
        <v>69503</v>
      </c>
      <c r="AB34" s="18" cm="1">
        <f t="array" aca="1" ref="AB34" ca="1">INDIRECT(ADDRESS($W34,COLUMN()-$Y34+$X34))/$V34</f>
        <v>122061.66666666667</v>
      </c>
      <c r="AC34" s="18" cm="1">
        <f t="array" aca="1" ref="AC34" ca="1">INDIRECT(ADDRESS($W34,COLUMN()-$Y34+$X34))/$V34</f>
        <v>59044.333333333336</v>
      </c>
      <c r="AD34" s="18" cm="1">
        <f t="array" aca="1" ref="AD34" ca="1">INDIRECT(ADDRESS($W34,COLUMN()-$Y34+$X34))/$V34</f>
        <v>50894.333333333336</v>
      </c>
      <c r="AE34" s="18" cm="1">
        <f t="array" aca="1" ref="AE34" ca="1">INDIRECT(ADDRESS($W34,COLUMN()-$Y34+$X34))/$V34</f>
        <v>2081</v>
      </c>
      <c r="AF34" s="18" cm="1">
        <f t="array" aca="1" ref="AF34" ca="1">INDIRECT(ADDRESS($W34,COLUMN()-$Y34+$X34))/$V34</f>
        <v>5365</v>
      </c>
      <c r="AG34" s="18" cm="1">
        <f t="array" aca="1" ref="AG34" ca="1">INDIRECT(ADDRESS($W34,COLUMN()-$Y34+$X34))/$V34</f>
        <v>60386</v>
      </c>
      <c r="AH34" s="18" cm="1">
        <f t="array" aca="1" ref="AH34" ca="1">INDIRECT(ADDRESS($W34,COLUMN()-$Y34+$X34))/$V34</f>
        <v>682</v>
      </c>
      <c r="AI34" s="18" cm="1">
        <f t="array" aca="1" ref="AI34" ca="1">INDIRECT(ADDRESS($W34,COLUMN()-$Y34+$X34))/$V34</f>
        <v>1251</v>
      </c>
      <c r="AJ34" s="18" cm="1">
        <f t="array" aca="1" ref="AJ34" ca="1">INDIRECT(ADDRESS($W34,COLUMN()-$Y34+$X34))/$V34</f>
        <v>1251.6666666666667</v>
      </c>
      <c r="AK34" s="18" cm="1">
        <f t="array" aca="1" ref="AK34" ca="1">INDIRECT(ADDRESS($W34,COLUMN()-$Y34+$X34))/$V34</f>
        <v>30795.333333333332</v>
      </c>
      <c r="AL34" s="18" cm="1">
        <f t="array" aca="1" ref="AL34" ca="1">INDIRECT(ADDRESS($W34,COLUMN()-$Y34+$X34))/$V34</f>
        <v>524</v>
      </c>
      <c r="AM34" s="18" cm="1">
        <f t="array" aca="1" ref="AM34" ca="1">INDIRECT(ADDRESS($W34,COLUMN()-$Y34+$X34))/$V34</f>
        <v>40594.666666666664</v>
      </c>
      <c r="AN34" s="18" cm="1">
        <f t="array" aca="1" ref="AN34" ca="1">INDIRECT(ADDRESS($W34,COLUMN()-$Y34+$X34))/$V34</f>
        <v>6626.333333333333</v>
      </c>
      <c r="AO34" s="18" cm="1">
        <f t="array" aca="1" ref="AO34" ca="1">INDIRECT(ADDRESS($W34,COLUMN()-$Y34+$X34))/$V34</f>
        <v>4521.666666666667</v>
      </c>
      <c r="AP34" s="18" cm="1">
        <f t="array" aca="1" ref="AP34" ca="1">INDIRECT(ADDRESS($W34,COLUMN()-$Y34+$X34))/$V34</f>
        <v>25039.333333333332</v>
      </c>
      <c r="AQ34" s="18" cm="1">
        <f t="array" aca="1" ref="AQ34" ca="1">INDIRECT(ADDRESS($W34,COLUMN()-$Y34+$X34))/$V34</f>
        <v>1808.6666666666667</v>
      </c>
      <c r="AR34" s="9">
        <f t="shared" si="1"/>
        <v>33</v>
      </c>
      <c r="AS34" s="9">
        <f t="shared" si="2"/>
        <v>35</v>
      </c>
      <c r="AT34" s="9">
        <f t="shared" si="3"/>
        <v>26</v>
      </c>
      <c r="AU34" s="3">
        <f t="shared" si="4"/>
        <v>43</v>
      </c>
      <c r="AV34" s="20">
        <f t="shared" ca="1" si="10"/>
        <v>10</v>
      </c>
      <c r="AW34" s="20">
        <f t="shared" ca="1" si="10"/>
        <v>13</v>
      </c>
      <c r="AX34" s="20">
        <f t="shared" ca="1" si="10"/>
        <v>7</v>
      </c>
      <c r="AY34" s="20">
        <f t="shared" ca="1" si="10"/>
        <v>15</v>
      </c>
      <c r="AZ34" s="20">
        <f t="shared" ca="1" si="10"/>
        <v>17</v>
      </c>
      <c r="BA34" s="20">
        <f t="shared" ca="1" si="10"/>
        <v>41</v>
      </c>
      <c r="BB34" s="20">
        <f t="shared" ca="1" si="10"/>
        <v>34</v>
      </c>
      <c r="BC34" s="20">
        <f t="shared" ca="1" si="10"/>
        <v>14</v>
      </c>
      <c r="BD34" s="20">
        <f t="shared" ca="1" si="10"/>
        <v>51</v>
      </c>
      <c r="BE34" s="20">
        <f t="shared" ca="1" si="10"/>
        <v>46</v>
      </c>
      <c r="BF34" s="20">
        <f t="shared" ca="1" si="10"/>
        <v>45</v>
      </c>
      <c r="BG34" s="20">
        <f t="shared" ca="1" si="10"/>
        <v>22</v>
      </c>
      <c r="BH34" s="20">
        <f t="shared" ca="1" si="10"/>
        <v>52</v>
      </c>
      <c r="BI34" s="20">
        <f t="shared" ca="1" si="10"/>
        <v>19</v>
      </c>
      <c r="BJ34" s="20">
        <f t="shared" ca="1" si="10"/>
        <v>31</v>
      </c>
      <c r="BK34" s="20">
        <f t="shared" ca="1" si="10"/>
        <v>35</v>
      </c>
      <c r="BL34" s="20">
        <f t="shared" ca="1" si="8"/>
        <v>24</v>
      </c>
      <c r="BM34" s="20">
        <f t="shared" ca="1" si="8"/>
        <v>43</v>
      </c>
      <c r="BN34" s="9">
        <f t="shared" si="7"/>
        <v>33</v>
      </c>
      <c r="BO34" s="9">
        <v>3</v>
      </c>
      <c r="BP34" s="22" cm="1">
        <f t="array" aca="1" ref="BP34" ca="1">IF(AV34&gt;INDIRECT(ADDRESS($BN34,$BO34)),0,1)</f>
        <v>1</v>
      </c>
      <c r="BQ34" s="22" cm="1">
        <f t="array" aca="1" ref="BQ34" ca="1">IF(AW34&gt;INDIRECT(ADDRESS($BN34,$BO34)),0,1)</f>
        <v>0</v>
      </c>
      <c r="BR34" s="22" cm="1">
        <f t="array" aca="1" ref="BR34" ca="1">IF(AX34&gt;INDIRECT(ADDRESS($BN34,$BO34)),0,1)</f>
        <v>1</v>
      </c>
      <c r="BS34" s="22" cm="1">
        <f t="array" aca="1" ref="BS34" ca="1">IF(AY34&gt;INDIRECT(ADDRESS($BN34,$BO34)),0,1)</f>
        <v>0</v>
      </c>
      <c r="BT34" s="22" cm="1">
        <f t="array" aca="1" ref="BT34" ca="1">IF(AZ34&gt;INDIRECT(ADDRESS($BN34,$BO34)),0,1)</f>
        <v>0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0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0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5</v>
      </c>
      <c r="W35" s="5">
        <f>W34</f>
        <v>33</v>
      </c>
      <c r="X35" s="5">
        <v>4</v>
      </c>
      <c r="Y35" s="5">
        <f t="shared" si="0"/>
        <v>26</v>
      </c>
      <c r="Z35" s="18" cm="1">
        <f t="array" aca="1" ref="Z35" ca="1">INDIRECT(ADDRESS($W35,COLUMN()-$Y35+$X35))/$V35</f>
        <v>53903.199999999997</v>
      </c>
      <c r="AA35" s="18" cm="1">
        <f t="array" aca="1" ref="AA35" ca="1">INDIRECT(ADDRESS($W35,COLUMN()-$Y35+$X35))/$V35</f>
        <v>41701.800000000003</v>
      </c>
      <c r="AB35" s="18" cm="1">
        <f t="array" aca="1" ref="AB35" ca="1">INDIRECT(ADDRESS($W35,COLUMN()-$Y35+$X35))/$V35</f>
        <v>73237</v>
      </c>
      <c r="AC35" s="18" cm="1">
        <f t="array" aca="1" ref="AC35" ca="1">INDIRECT(ADDRESS($W35,COLUMN()-$Y35+$X35))/$V35</f>
        <v>35426.6</v>
      </c>
      <c r="AD35" s="18" cm="1">
        <f t="array" aca="1" ref="AD35" ca="1">INDIRECT(ADDRESS($W35,COLUMN()-$Y35+$X35))/$V35</f>
        <v>30536.6</v>
      </c>
      <c r="AE35" s="18" cm="1">
        <f t="array" aca="1" ref="AE35" ca="1">INDIRECT(ADDRESS($W35,COLUMN()-$Y35+$X35))/$V35</f>
        <v>1248.5999999999999</v>
      </c>
      <c r="AF35" s="18" cm="1">
        <f t="array" aca="1" ref="AF35" ca="1">INDIRECT(ADDRESS($W35,COLUMN()-$Y35+$X35))/$V35</f>
        <v>3219</v>
      </c>
      <c r="AG35" s="18" cm="1">
        <f t="array" aca="1" ref="AG35" ca="1">INDIRECT(ADDRESS($W35,COLUMN()-$Y35+$X35))/$V35</f>
        <v>36231.599999999999</v>
      </c>
      <c r="AH35" s="18" cm="1">
        <f t="array" aca="1" ref="AH35" ca="1">INDIRECT(ADDRESS($W35,COLUMN()-$Y35+$X35))/$V35</f>
        <v>409.2</v>
      </c>
      <c r="AI35" s="18" cm="1">
        <f t="array" aca="1" ref="AI35" ca="1">INDIRECT(ADDRESS($W35,COLUMN()-$Y35+$X35))/$V35</f>
        <v>750.6</v>
      </c>
      <c r="AJ35" s="18" cm="1">
        <f t="array" aca="1" ref="AJ35" ca="1">INDIRECT(ADDRESS($W35,COLUMN()-$Y35+$X35))/$V35</f>
        <v>751</v>
      </c>
      <c r="AK35" s="18" cm="1">
        <f t="array" aca="1" ref="AK35" ca="1">INDIRECT(ADDRESS($W35,COLUMN()-$Y35+$X35))/$V35</f>
        <v>18477.2</v>
      </c>
      <c r="AL35" s="18" cm="1">
        <f t="array" aca="1" ref="AL35" ca="1">INDIRECT(ADDRESS($W35,COLUMN()-$Y35+$X35))/$V35</f>
        <v>314.39999999999998</v>
      </c>
      <c r="AM35" s="18" cm="1">
        <f t="array" aca="1" ref="AM35" ca="1">INDIRECT(ADDRESS($W35,COLUMN()-$Y35+$X35))/$V35</f>
        <v>24356.799999999999</v>
      </c>
      <c r="AN35" s="18" cm="1">
        <f t="array" aca="1" ref="AN35" ca="1">INDIRECT(ADDRESS($W35,COLUMN()-$Y35+$X35))/$V35</f>
        <v>3975.8</v>
      </c>
      <c r="AO35" s="18" cm="1">
        <f t="array" aca="1" ref="AO35" ca="1">INDIRECT(ADDRESS($W35,COLUMN()-$Y35+$X35))/$V35</f>
        <v>2713</v>
      </c>
      <c r="AP35" s="18" cm="1">
        <f t="array" aca="1" ref="AP35" ca="1">INDIRECT(ADDRESS($W35,COLUMN()-$Y35+$X35))/$V35</f>
        <v>15023.6</v>
      </c>
      <c r="AQ35" s="18" cm="1">
        <f t="array" aca="1" ref="AQ35" ca="1">INDIRECT(ADDRESS($W35,COLUMN()-$Y35+$X35))/$V35</f>
        <v>1085.2</v>
      </c>
      <c r="AR35" s="9">
        <f t="shared" si="1"/>
        <v>33</v>
      </c>
      <c r="AS35" s="9">
        <f t="shared" si="2"/>
        <v>35</v>
      </c>
      <c r="AT35" s="9">
        <f t="shared" si="3"/>
        <v>26</v>
      </c>
      <c r="AU35" s="3">
        <f t="shared" si="4"/>
        <v>43</v>
      </c>
      <c r="AV35" s="20">
        <f t="shared" ca="1" si="10"/>
        <v>16</v>
      </c>
      <c r="AW35" s="20">
        <f t="shared" ca="1" si="10"/>
        <v>18</v>
      </c>
      <c r="AX35" s="20">
        <f t="shared" ca="1" si="10"/>
        <v>12</v>
      </c>
      <c r="AY35" s="20">
        <f t="shared" ca="1" si="10"/>
        <v>21</v>
      </c>
      <c r="AZ35" s="20">
        <f t="shared" ca="1" si="10"/>
        <v>23</v>
      </c>
      <c r="BA35" s="20">
        <f t="shared" ca="1" si="10"/>
        <v>47</v>
      </c>
      <c r="BB35" s="20">
        <f t="shared" ca="1" si="10"/>
        <v>39</v>
      </c>
      <c r="BC35" s="20">
        <f t="shared" ca="1" si="10"/>
        <v>20</v>
      </c>
      <c r="BD35" s="20">
        <f t="shared" ca="1" si="10"/>
        <v>53</v>
      </c>
      <c r="BE35" s="20">
        <f t="shared" ca="1" si="10"/>
        <v>50</v>
      </c>
      <c r="BF35" s="20">
        <f t="shared" ca="1" si="10"/>
        <v>49</v>
      </c>
      <c r="BG35" s="20">
        <f t="shared" ca="1" si="10"/>
        <v>27</v>
      </c>
      <c r="BH35" s="20">
        <f t="shared" ca="1" si="10"/>
        <v>54</v>
      </c>
      <c r="BI35" s="20">
        <f t="shared" ca="1" si="10"/>
        <v>25</v>
      </c>
      <c r="BJ35" s="20">
        <f t="shared" ca="1" si="10"/>
        <v>36</v>
      </c>
      <c r="BK35" s="20">
        <f t="shared" ca="1" si="10"/>
        <v>40</v>
      </c>
      <c r="BL35" s="20">
        <f t="shared" ca="1" si="8"/>
        <v>29</v>
      </c>
      <c r="BM35" s="20">
        <f t="shared" ca="1" si="8"/>
        <v>48</v>
      </c>
      <c r="BN35" s="9">
        <f t="shared" si="7"/>
        <v>33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0</v>
      </c>
      <c r="BS35" s="22" cm="1">
        <f t="array" aca="1" ref="BS35" ca="1">IF(AY35&gt;INDIRECT(ADDRESS($BN35,$BO35)),0,1)</f>
        <v>0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 t="s">
        <v>206</v>
      </c>
      <c r="C36" s="3">
        <v>12</v>
      </c>
      <c r="D36" s="15">
        <f>VALUE(SUBSTITUTE('DPRD Jateng KPU Raw'!B11,".",","))</f>
        <v>301472</v>
      </c>
      <c r="E36" s="15">
        <f>VALUE(SUBSTITUTE('DPRD Jateng KPU Raw'!C11,".",","))</f>
        <v>305446</v>
      </c>
      <c r="F36" s="15">
        <f>VALUE(SUBSTITUTE('DPRD Jateng KPU Raw'!D11,".",","))</f>
        <v>478965</v>
      </c>
      <c r="G36" s="15">
        <f>VALUE(SUBSTITUTE('DPRD Jateng KPU Raw'!E11,".",","))</f>
        <v>229112</v>
      </c>
      <c r="H36" s="15">
        <f>VALUE(SUBSTITUTE('DPRD Jateng KPU Raw'!F11,".",","))</f>
        <v>140099</v>
      </c>
      <c r="I36" s="15">
        <f>VALUE(SUBSTITUTE('DPRD Jateng KPU Raw'!G11,".",","))</f>
        <v>13820</v>
      </c>
      <c r="J36" s="15">
        <f>VALUE(SUBSTITUTE('DPRD Jateng KPU Raw'!H11,".",","))</f>
        <v>16935</v>
      </c>
      <c r="K36" s="15">
        <f>VALUE(SUBSTITUTE('DPRD Jateng KPU Raw'!I11,".",","))</f>
        <v>134839</v>
      </c>
      <c r="L36" s="15">
        <f>VALUE(SUBSTITUTE('DPRD Jateng KPU Raw'!J11,".",","))</f>
        <v>4252</v>
      </c>
      <c r="M36" s="15">
        <f>VALUE(SUBSTITUTE('DPRD Jateng KPU Raw'!K11,".",","))</f>
        <v>3658</v>
      </c>
      <c r="N36" s="15">
        <f>VALUE(SUBSTITUTE('DPRD Jateng KPU Raw'!L11,".",","))</f>
        <v>4201</v>
      </c>
      <c r="O36" s="15">
        <f>VALUE(SUBSTITUTE('DPRD Jateng KPU Raw'!M11,".",","))</f>
        <v>124746</v>
      </c>
      <c r="P36" s="15">
        <f>VALUE(SUBSTITUTE('DPRD Jateng KPU Raw'!N11,".",","))</f>
        <v>1635</v>
      </c>
      <c r="Q36" s="15">
        <f>VALUE(SUBSTITUTE('DPRD Jateng KPU Raw'!O11,".",","))</f>
        <v>121173</v>
      </c>
      <c r="R36" s="15">
        <f>VALUE(SUBSTITUTE('DPRD Jateng KPU Raw'!P11,".",","))</f>
        <v>28643</v>
      </c>
      <c r="S36" s="15">
        <f>VALUE(SUBSTITUTE('DPRD Jateng KPU Raw'!Q11,".",","))</f>
        <v>25482</v>
      </c>
      <c r="T36" s="15">
        <f>VALUE(SUBSTITUTE('DPRD Jateng KPU Raw'!R11,".",","))</f>
        <v>91823</v>
      </c>
      <c r="U36" s="15">
        <f>VALUE(SUBSTITUTE('DPRD Jateng KPU Raw'!S11,".",","))</f>
        <v>9407</v>
      </c>
      <c r="V36" s="5">
        <v>1</v>
      </c>
      <c r="W36" s="5">
        <f>W35+3</f>
        <v>36</v>
      </c>
      <c r="X36" s="5">
        <v>4</v>
      </c>
      <c r="Y36" s="5">
        <f t="shared" si="0"/>
        <v>26</v>
      </c>
      <c r="Z36" s="18" cm="1">
        <f t="array" aca="1" ref="Z36" ca="1">INDIRECT(ADDRESS($W36,COLUMN()-$Y36+$X36))/$V36</f>
        <v>301472</v>
      </c>
      <c r="AA36" s="18" cm="1">
        <f t="array" aca="1" ref="AA36" ca="1">INDIRECT(ADDRESS($W36,COLUMN()-$Y36+$X36))/$V36</f>
        <v>305446</v>
      </c>
      <c r="AB36" s="18" cm="1">
        <f t="array" aca="1" ref="AB36" ca="1">INDIRECT(ADDRESS($W36,COLUMN()-$Y36+$X36))/$V36</f>
        <v>478965</v>
      </c>
      <c r="AC36" s="18" cm="1">
        <f t="array" aca="1" ref="AC36" ca="1">INDIRECT(ADDRESS($W36,COLUMN()-$Y36+$X36))/$V36</f>
        <v>229112</v>
      </c>
      <c r="AD36" s="18" cm="1">
        <f t="array" aca="1" ref="AD36" ca="1">INDIRECT(ADDRESS($W36,COLUMN()-$Y36+$X36))/$V36</f>
        <v>140099</v>
      </c>
      <c r="AE36" s="18" cm="1">
        <f t="array" aca="1" ref="AE36" ca="1">INDIRECT(ADDRESS($W36,COLUMN()-$Y36+$X36))/$V36</f>
        <v>13820</v>
      </c>
      <c r="AF36" s="18" cm="1">
        <f t="array" aca="1" ref="AF36" ca="1">INDIRECT(ADDRESS($W36,COLUMN()-$Y36+$X36))/$V36</f>
        <v>16935</v>
      </c>
      <c r="AG36" s="18" cm="1">
        <f t="array" aca="1" ref="AG36" ca="1">INDIRECT(ADDRESS($W36,COLUMN()-$Y36+$X36))/$V36</f>
        <v>134839</v>
      </c>
      <c r="AH36" s="18" cm="1">
        <f t="array" aca="1" ref="AH36" ca="1">INDIRECT(ADDRESS($W36,COLUMN()-$Y36+$X36))/$V36</f>
        <v>4252</v>
      </c>
      <c r="AI36" s="18" cm="1">
        <f t="array" aca="1" ref="AI36" ca="1">INDIRECT(ADDRESS($W36,COLUMN()-$Y36+$X36))/$V36</f>
        <v>3658</v>
      </c>
      <c r="AJ36" s="18" cm="1">
        <f t="array" aca="1" ref="AJ36" ca="1">INDIRECT(ADDRESS($W36,COLUMN()-$Y36+$X36))/$V36</f>
        <v>4201</v>
      </c>
      <c r="AK36" s="18" cm="1">
        <f t="array" aca="1" ref="AK36" ca="1">INDIRECT(ADDRESS($W36,COLUMN()-$Y36+$X36))/$V36</f>
        <v>124746</v>
      </c>
      <c r="AL36" s="18" cm="1">
        <f t="array" aca="1" ref="AL36" ca="1">INDIRECT(ADDRESS($W36,COLUMN()-$Y36+$X36))/$V36</f>
        <v>1635</v>
      </c>
      <c r="AM36" s="18" cm="1">
        <f t="array" aca="1" ref="AM36" ca="1">INDIRECT(ADDRESS($W36,COLUMN()-$Y36+$X36))/$V36</f>
        <v>121173</v>
      </c>
      <c r="AN36" s="18" cm="1">
        <f t="array" aca="1" ref="AN36" ca="1">INDIRECT(ADDRESS($W36,COLUMN()-$Y36+$X36))/$V36</f>
        <v>28643</v>
      </c>
      <c r="AO36" s="18" cm="1">
        <f t="array" aca="1" ref="AO36" ca="1">INDIRECT(ADDRESS($W36,COLUMN()-$Y36+$X36))/$V36</f>
        <v>25482</v>
      </c>
      <c r="AP36" s="18" cm="1">
        <f t="array" aca="1" ref="AP36" ca="1">INDIRECT(ADDRESS($W36,COLUMN()-$Y36+$X36))/$V36</f>
        <v>91823</v>
      </c>
      <c r="AQ36" s="18" cm="1">
        <f t="array" aca="1" ref="AQ36" ca="1">INDIRECT(ADDRESS($W36,COLUMN()-$Y36+$X36))/$V36</f>
        <v>9407</v>
      </c>
      <c r="AR36" s="9">
        <f t="shared" si="1"/>
        <v>36</v>
      </c>
      <c r="AS36" s="9">
        <f t="shared" si="2"/>
        <v>38</v>
      </c>
      <c r="AT36" s="9">
        <f t="shared" si="3"/>
        <v>26</v>
      </c>
      <c r="AU36" s="3">
        <f t="shared" si="4"/>
        <v>43</v>
      </c>
      <c r="AV36" s="20">
        <f t="shared" ca="1" si="10"/>
        <v>3</v>
      </c>
      <c r="AW36" s="20">
        <f t="shared" ca="1" si="10"/>
        <v>2</v>
      </c>
      <c r="AX36" s="20">
        <f t="shared" ca="1" si="10"/>
        <v>1</v>
      </c>
      <c r="AY36" s="20">
        <f t="shared" ca="1" si="10"/>
        <v>4</v>
      </c>
      <c r="AZ36" s="20">
        <f t="shared" ca="1" si="10"/>
        <v>6</v>
      </c>
      <c r="BA36" s="20">
        <f t="shared" ca="1" si="10"/>
        <v>31</v>
      </c>
      <c r="BB36" s="20">
        <f t="shared" ca="1" si="10"/>
        <v>30</v>
      </c>
      <c r="BC36" s="20">
        <f t="shared" ca="1" si="10"/>
        <v>7</v>
      </c>
      <c r="BD36" s="20">
        <f t="shared" ca="1" si="10"/>
        <v>39</v>
      </c>
      <c r="BE36" s="20">
        <f t="shared" ca="1" si="10"/>
        <v>41</v>
      </c>
      <c r="BF36" s="20">
        <f t="shared" ca="1" si="10"/>
        <v>40</v>
      </c>
      <c r="BG36" s="20">
        <f t="shared" ca="1" si="10"/>
        <v>8</v>
      </c>
      <c r="BH36" s="20">
        <f t="shared" ca="1" si="10"/>
        <v>46</v>
      </c>
      <c r="BI36" s="20">
        <f t="shared" ca="1" si="10"/>
        <v>9</v>
      </c>
      <c r="BJ36" s="20">
        <f t="shared" ca="1" si="10"/>
        <v>23</v>
      </c>
      <c r="BK36" s="20">
        <f t="shared" ca="1" si="10"/>
        <v>26</v>
      </c>
      <c r="BL36" s="20">
        <f t="shared" ca="1" si="8"/>
        <v>13</v>
      </c>
      <c r="BM36" s="20">
        <f t="shared" ca="1" si="8"/>
        <v>33</v>
      </c>
      <c r="BN36" s="9">
        <f t="shared" si="7"/>
        <v>36</v>
      </c>
      <c r="BO36" s="9">
        <v>3</v>
      </c>
      <c r="BP36" s="22" cm="1">
        <f t="array" aca="1" ref="BP36" ca="1">IF(AV36&gt;INDIRECT(ADDRESS($BN36,$BO36)),0,1)</f>
        <v>1</v>
      </c>
      <c r="BQ36" s="22" cm="1">
        <f t="array" aca="1" ref="BQ36" ca="1">IF(AW36&gt;INDIRECT(ADDRESS($BN36,$BO36)),0,1)</f>
        <v>1</v>
      </c>
      <c r="BR36" s="22" cm="1">
        <f t="array" aca="1" ref="BR36" ca="1">IF(AX36&gt;INDIRECT(ADDRESS($BN36,$BO36)),0,1)</f>
        <v>1</v>
      </c>
      <c r="BS36" s="22" cm="1">
        <f t="array" aca="1" ref="BS36" ca="1">IF(AY36&gt;INDIRECT(ADDRESS($BN36,$BO36)),0,1)</f>
        <v>1</v>
      </c>
      <c r="BT36" s="22" cm="1">
        <f t="array" aca="1" ref="BT36" ca="1">IF(AZ36&gt;INDIRECT(ADDRESS($BN36,$BO36)),0,1)</f>
        <v>1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1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1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1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9">
        <f>AR36</f>
        <v>36</v>
      </c>
      <c r="CI36" s="9">
        <f>AS36</f>
        <v>38</v>
      </c>
      <c r="CJ36" s="3">
        <f>COLUMN(BP36)</f>
        <v>68</v>
      </c>
      <c r="CK36" s="3">
        <f>COLUMN(CG36)</f>
        <v>85</v>
      </c>
      <c r="CL36" s="3">
        <f ca="1">SUM(OFFSET($A$1,CH36-1,CJ36-1,CI36-CH36+1,CK36-CJ36+1))</f>
        <v>12</v>
      </c>
      <c r="CM36" s="3" t="b">
        <f ca="1">CL36=C36</f>
        <v>1</v>
      </c>
      <c r="CN36" s="3">
        <f>COLUMN(V36)</f>
        <v>22</v>
      </c>
      <c r="CO36" s="3">
        <f ca="1">LARGE(OFFSET($A$1,$CH36-1,$CN36-1,$CI36-$CH36+1,1),1)</f>
        <v>5</v>
      </c>
      <c r="CP36" s="4">
        <f ca="1">LARGE(OFFSET($A$1,$AR36-1,$AT36-1,$AS36-$AR36+1,$AU36-$AT36+1),1)/(CO36+2)</f>
        <v>68423.571428571435</v>
      </c>
      <c r="CQ36" s="4">
        <f ca="1">LARGE(OFFSET($A$1,$AR36-1,$AT36-1,$AS36-$AR36+1,$AU36-$AT36+1),C36)</f>
        <v>95793</v>
      </c>
      <c r="CR36" s="3" t="b">
        <f ca="1">CQ36&gt;CP36</f>
        <v>1</v>
      </c>
    </row>
    <row r="37" spans="1:96" x14ac:dyDescent="0.55000000000000004">
      <c r="A37" s="3"/>
      <c r="B37" s="3"/>
      <c r="C37" s="3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5">
        <v>3</v>
      </c>
      <c r="W37" s="5">
        <f>W36</f>
        <v>36</v>
      </c>
      <c r="X37" s="5">
        <v>4</v>
      </c>
      <c r="Y37" s="5">
        <f t="shared" si="0"/>
        <v>26</v>
      </c>
      <c r="Z37" s="18" cm="1">
        <f t="array" aca="1" ref="Z37" ca="1">INDIRECT(ADDRESS($W37,COLUMN()-$Y37+$X37))/$V37</f>
        <v>100490.66666666667</v>
      </c>
      <c r="AA37" s="18" cm="1">
        <f t="array" aca="1" ref="AA37" ca="1">INDIRECT(ADDRESS($W37,COLUMN()-$Y37+$X37))/$V37</f>
        <v>101815.33333333333</v>
      </c>
      <c r="AB37" s="18" cm="1">
        <f t="array" aca="1" ref="AB37" ca="1">INDIRECT(ADDRESS($W37,COLUMN()-$Y37+$X37))/$V37</f>
        <v>159655</v>
      </c>
      <c r="AC37" s="18" cm="1">
        <f t="array" aca="1" ref="AC37" ca="1">INDIRECT(ADDRESS($W37,COLUMN()-$Y37+$X37))/$V37</f>
        <v>76370.666666666672</v>
      </c>
      <c r="AD37" s="18" cm="1">
        <f t="array" aca="1" ref="AD37" ca="1">INDIRECT(ADDRESS($W37,COLUMN()-$Y37+$X37))/$V37</f>
        <v>46699.666666666664</v>
      </c>
      <c r="AE37" s="18" cm="1">
        <f t="array" aca="1" ref="AE37" ca="1">INDIRECT(ADDRESS($W37,COLUMN()-$Y37+$X37))/$V37</f>
        <v>4606.666666666667</v>
      </c>
      <c r="AF37" s="18" cm="1">
        <f t="array" aca="1" ref="AF37" ca="1">INDIRECT(ADDRESS($W37,COLUMN()-$Y37+$X37))/$V37</f>
        <v>5645</v>
      </c>
      <c r="AG37" s="18" cm="1">
        <f t="array" aca="1" ref="AG37" ca="1">INDIRECT(ADDRESS($W37,COLUMN()-$Y37+$X37))/$V37</f>
        <v>44946.333333333336</v>
      </c>
      <c r="AH37" s="18" cm="1">
        <f t="array" aca="1" ref="AH37" ca="1">INDIRECT(ADDRESS($W37,COLUMN()-$Y37+$X37))/$V37</f>
        <v>1417.3333333333333</v>
      </c>
      <c r="AI37" s="18" cm="1">
        <f t="array" aca="1" ref="AI37" ca="1">INDIRECT(ADDRESS($W37,COLUMN()-$Y37+$X37))/$V37</f>
        <v>1219.3333333333333</v>
      </c>
      <c r="AJ37" s="18" cm="1">
        <f t="array" aca="1" ref="AJ37" ca="1">INDIRECT(ADDRESS($W37,COLUMN()-$Y37+$X37))/$V37</f>
        <v>1400.3333333333333</v>
      </c>
      <c r="AK37" s="18" cm="1">
        <f t="array" aca="1" ref="AK37" ca="1">INDIRECT(ADDRESS($W37,COLUMN()-$Y37+$X37))/$V37</f>
        <v>41582</v>
      </c>
      <c r="AL37" s="18" cm="1">
        <f t="array" aca="1" ref="AL37" ca="1">INDIRECT(ADDRESS($W37,COLUMN()-$Y37+$X37))/$V37</f>
        <v>545</v>
      </c>
      <c r="AM37" s="18" cm="1">
        <f t="array" aca="1" ref="AM37" ca="1">INDIRECT(ADDRESS($W37,COLUMN()-$Y37+$X37))/$V37</f>
        <v>40391</v>
      </c>
      <c r="AN37" s="18" cm="1">
        <f t="array" aca="1" ref="AN37" ca="1">INDIRECT(ADDRESS($W37,COLUMN()-$Y37+$X37))/$V37</f>
        <v>9547.6666666666661</v>
      </c>
      <c r="AO37" s="18" cm="1">
        <f t="array" aca="1" ref="AO37" ca="1">INDIRECT(ADDRESS($W37,COLUMN()-$Y37+$X37))/$V37</f>
        <v>8494</v>
      </c>
      <c r="AP37" s="18" cm="1">
        <f t="array" aca="1" ref="AP37" ca="1">INDIRECT(ADDRESS($W37,COLUMN()-$Y37+$X37))/$V37</f>
        <v>30607.666666666668</v>
      </c>
      <c r="AQ37" s="18" cm="1">
        <f t="array" aca="1" ref="AQ37" ca="1">INDIRECT(ADDRESS($W37,COLUMN()-$Y37+$X37))/$V37</f>
        <v>3135.6666666666665</v>
      </c>
      <c r="AR37" s="9">
        <f t="shared" si="1"/>
        <v>36</v>
      </c>
      <c r="AS37" s="9">
        <f t="shared" si="2"/>
        <v>38</v>
      </c>
      <c r="AT37" s="9">
        <f t="shared" si="3"/>
        <v>26</v>
      </c>
      <c r="AU37" s="3">
        <f t="shared" si="4"/>
        <v>43</v>
      </c>
      <c r="AV37" s="20">
        <f t="shared" ca="1" si="10"/>
        <v>11</v>
      </c>
      <c r="AW37" s="20">
        <f t="shared" ca="1" si="10"/>
        <v>10</v>
      </c>
      <c r="AX37" s="20">
        <f t="shared" ca="1" si="10"/>
        <v>5</v>
      </c>
      <c r="AY37" s="20">
        <f t="shared" ca="1" si="10"/>
        <v>14</v>
      </c>
      <c r="AZ37" s="20">
        <f t="shared" ca="1" si="10"/>
        <v>17</v>
      </c>
      <c r="BA37" s="20">
        <f t="shared" ca="1" si="10"/>
        <v>38</v>
      </c>
      <c r="BB37" s="20">
        <f t="shared" ca="1" si="10"/>
        <v>36</v>
      </c>
      <c r="BC37" s="20">
        <f t="shared" ca="1" si="10"/>
        <v>19</v>
      </c>
      <c r="BD37" s="20">
        <f t="shared" ca="1" si="10"/>
        <v>47</v>
      </c>
      <c r="BE37" s="20">
        <f t="shared" ca="1" si="10"/>
        <v>49</v>
      </c>
      <c r="BF37" s="20">
        <f t="shared" ca="1" si="10"/>
        <v>48</v>
      </c>
      <c r="BG37" s="20">
        <f t="shared" ca="1" si="10"/>
        <v>20</v>
      </c>
      <c r="BH37" s="20">
        <f t="shared" ca="1" si="10"/>
        <v>53</v>
      </c>
      <c r="BI37" s="20">
        <f t="shared" ca="1" si="10"/>
        <v>21</v>
      </c>
      <c r="BJ37" s="20">
        <f t="shared" ca="1" si="10"/>
        <v>32</v>
      </c>
      <c r="BK37" s="20">
        <f t="shared" ca="1" si="10"/>
        <v>34</v>
      </c>
      <c r="BL37" s="20">
        <f t="shared" ref="BL37:BM44" ca="1" si="70">_xlfn.RANK.EQ(AP37,OFFSET($A$1,$AR37-1,$AT37-1,$AS37-$AR37+1,$AU37-$AT37+1),0)</f>
        <v>22</v>
      </c>
      <c r="BM37" s="20">
        <f t="shared" ca="1" si="70"/>
        <v>43</v>
      </c>
      <c r="BN37" s="9">
        <f t="shared" si="7"/>
        <v>36</v>
      </c>
      <c r="BO37" s="9">
        <v>3</v>
      </c>
      <c r="BP37" s="22" cm="1">
        <f t="array" aca="1" ref="BP37" ca="1">IF(AV37&gt;INDIRECT(ADDRESS($BN37,$BO37)),0,1)</f>
        <v>1</v>
      </c>
      <c r="BQ37" s="22" cm="1">
        <f t="array" aca="1" ref="BQ37" ca="1">IF(AW37&gt;INDIRECT(ADDRESS($BN37,$BO37)),0,1)</f>
        <v>1</v>
      </c>
      <c r="BR37" s="22" cm="1">
        <f t="array" aca="1" ref="BR37" ca="1">IF(AX37&gt;INDIRECT(ADDRESS($BN37,$BO37)),0,1)</f>
        <v>1</v>
      </c>
      <c r="BS37" s="22" cm="1">
        <f t="array" aca="1" ref="BS37" ca="1">IF(AY37&gt;INDIRECT(ADDRESS($BN37,$BO37)),0,1)</f>
        <v>0</v>
      </c>
      <c r="BT37" s="22" cm="1">
        <f t="array" aca="1" ref="BT37" ca="1">IF(AZ37&gt;INDIRECT(ADDRESS($BN37,$BO37)),0,1)</f>
        <v>0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0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0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0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55000000000000004">
      <c r="A38" s="3"/>
      <c r="B38" s="3"/>
      <c r="C38" s="3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5">
        <v>5</v>
      </c>
      <c r="W38" s="5">
        <f>W37</f>
        <v>36</v>
      </c>
      <c r="X38" s="5">
        <v>4</v>
      </c>
      <c r="Y38" s="5">
        <f t="shared" si="0"/>
        <v>26</v>
      </c>
      <c r="Z38" s="18" cm="1">
        <f t="array" aca="1" ref="Z38" ca="1">INDIRECT(ADDRESS($W38,COLUMN()-$Y38+$X38))/$V38</f>
        <v>60294.400000000001</v>
      </c>
      <c r="AA38" s="18" cm="1">
        <f t="array" aca="1" ref="AA38" ca="1">INDIRECT(ADDRESS($W38,COLUMN()-$Y38+$X38))/$V38</f>
        <v>61089.2</v>
      </c>
      <c r="AB38" s="18" cm="1">
        <f t="array" aca="1" ref="AB38" ca="1">INDIRECT(ADDRESS($W38,COLUMN()-$Y38+$X38))/$V38</f>
        <v>95793</v>
      </c>
      <c r="AC38" s="18" cm="1">
        <f t="array" aca="1" ref="AC38" ca="1">INDIRECT(ADDRESS($W38,COLUMN()-$Y38+$X38))/$V38</f>
        <v>45822.400000000001</v>
      </c>
      <c r="AD38" s="18" cm="1">
        <f t="array" aca="1" ref="AD38" ca="1">INDIRECT(ADDRESS($W38,COLUMN()-$Y38+$X38))/$V38</f>
        <v>28019.8</v>
      </c>
      <c r="AE38" s="18" cm="1">
        <f t="array" aca="1" ref="AE38" ca="1">INDIRECT(ADDRESS($W38,COLUMN()-$Y38+$X38))/$V38</f>
        <v>2764</v>
      </c>
      <c r="AF38" s="18" cm="1">
        <f t="array" aca="1" ref="AF38" ca="1">INDIRECT(ADDRESS($W38,COLUMN()-$Y38+$X38))/$V38</f>
        <v>3387</v>
      </c>
      <c r="AG38" s="18" cm="1">
        <f t="array" aca="1" ref="AG38" ca="1">INDIRECT(ADDRESS($W38,COLUMN()-$Y38+$X38))/$V38</f>
        <v>26967.8</v>
      </c>
      <c r="AH38" s="18" cm="1">
        <f t="array" aca="1" ref="AH38" ca="1">INDIRECT(ADDRESS($W38,COLUMN()-$Y38+$X38))/$V38</f>
        <v>850.4</v>
      </c>
      <c r="AI38" s="18" cm="1">
        <f t="array" aca="1" ref="AI38" ca="1">INDIRECT(ADDRESS($W38,COLUMN()-$Y38+$X38))/$V38</f>
        <v>731.6</v>
      </c>
      <c r="AJ38" s="18" cm="1">
        <f t="array" aca="1" ref="AJ38" ca="1">INDIRECT(ADDRESS($W38,COLUMN()-$Y38+$X38))/$V38</f>
        <v>840.2</v>
      </c>
      <c r="AK38" s="18" cm="1">
        <f t="array" aca="1" ref="AK38" ca="1">INDIRECT(ADDRESS($W38,COLUMN()-$Y38+$X38))/$V38</f>
        <v>24949.200000000001</v>
      </c>
      <c r="AL38" s="18" cm="1">
        <f t="array" aca="1" ref="AL38" ca="1">INDIRECT(ADDRESS($W38,COLUMN()-$Y38+$X38))/$V38</f>
        <v>327</v>
      </c>
      <c r="AM38" s="18" cm="1">
        <f t="array" aca="1" ref="AM38" ca="1">INDIRECT(ADDRESS($W38,COLUMN()-$Y38+$X38))/$V38</f>
        <v>24234.6</v>
      </c>
      <c r="AN38" s="18" cm="1">
        <f t="array" aca="1" ref="AN38" ca="1">INDIRECT(ADDRESS($W38,COLUMN()-$Y38+$X38))/$V38</f>
        <v>5728.6</v>
      </c>
      <c r="AO38" s="18" cm="1">
        <f t="array" aca="1" ref="AO38" ca="1">INDIRECT(ADDRESS($W38,COLUMN()-$Y38+$X38))/$V38</f>
        <v>5096.3999999999996</v>
      </c>
      <c r="AP38" s="18" cm="1">
        <f t="array" aca="1" ref="AP38" ca="1">INDIRECT(ADDRESS($W38,COLUMN()-$Y38+$X38))/$V38</f>
        <v>18364.599999999999</v>
      </c>
      <c r="AQ38" s="18" cm="1">
        <f t="array" aca="1" ref="AQ38" ca="1">INDIRECT(ADDRESS($W38,COLUMN()-$Y38+$X38))/$V38</f>
        <v>1881.4</v>
      </c>
      <c r="AR38" s="9">
        <f t="shared" si="1"/>
        <v>36</v>
      </c>
      <c r="AS38" s="9">
        <f t="shared" si="2"/>
        <v>38</v>
      </c>
      <c r="AT38" s="9">
        <f t="shared" si="3"/>
        <v>26</v>
      </c>
      <c r="AU38" s="3">
        <f t="shared" si="4"/>
        <v>43</v>
      </c>
      <c r="AV38" s="20">
        <f t="shared" ref="AV38:BK44" ca="1" si="71">_xlfn.RANK.EQ(Z38,OFFSET($A$1,$AR38-1,$AT38-1,$AS38-$AR38+1,$AU38-$AT38+1),0)</f>
        <v>16</v>
      </c>
      <c r="AW38" s="20">
        <f t="shared" ca="1" si="71"/>
        <v>15</v>
      </c>
      <c r="AX38" s="20">
        <f t="shared" ca="1" si="71"/>
        <v>12</v>
      </c>
      <c r="AY38" s="20">
        <f t="shared" ca="1" si="71"/>
        <v>18</v>
      </c>
      <c r="AZ38" s="20">
        <f t="shared" ca="1" si="71"/>
        <v>24</v>
      </c>
      <c r="BA38" s="20">
        <f t="shared" ca="1" si="71"/>
        <v>44</v>
      </c>
      <c r="BB38" s="20">
        <f t="shared" ca="1" si="71"/>
        <v>42</v>
      </c>
      <c r="BC38" s="20">
        <f t="shared" ca="1" si="71"/>
        <v>25</v>
      </c>
      <c r="BD38" s="20">
        <f t="shared" ca="1" si="71"/>
        <v>50</v>
      </c>
      <c r="BE38" s="20">
        <f t="shared" ca="1" si="71"/>
        <v>52</v>
      </c>
      <c r="BF38" s="20">
        <f t="shared" ca="1" si="71"/>
        <v>51</v>
      </c>
      <c r="BG38" s="20">
        <f t="shared" ca="1" si="71"/>
        <v>27</v>
      </c>
      <c r="BH38" s="20">
        <f t="shared" ca="1" si="71"/>
        <v>54</v>
      </c>
      <c r="BI38" s="20">
        <f t="shared" ca="1" si="71"/>
        <v>28</v>
      </c>
      <c r="BJ38" s="20">
        <f t="shared" ca="1" si="71"/>
        <v>35</v>
      </c>
      <c r="BK38" s="20">
        <f t="shared" ca="1" si="71"/>
        <v>37</v>
      </c>
      <c r="BL38" s="20">
        <f t="shared" ca="1" si="70"/>
        <v>29</v>
      </c>
      <c r="BM38" s="20">
        <f t="shared" ca="1" si="70"/>
        <v>45</v>
      </c>
      <c r="BN38" s="9">
        <f t="shared" si="7"/>
        <v>36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0</v>
      </c>
      <c r="BR38" s="22" cm="1">
        <f t="array" aca="1" ref="BR38" ca="1">IF(AX38&gt;INDIRECT(ADDRESS($BN38,$BO38)),0,1)</f>
        <v>1</v>
      </c>
      <c r="BS38" s="22" cm="1">
        <f t="array" aca="1" ref="BS38" ca="1">IF(AY38&gt;INDIRECT(ADDRESS($BN38,$BO38)),0,1)</f>
        <v>0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 t="s">
        <v>207</v>
      </c>
      <c r="C39" s="3">
        <v>12</v>
      </c>
      <c r="D39" s="15">
        <f>VALUE(SUBSTITUTE('DPRD Jateng KPU Raw'!B12,".",","))</f>
        <v>367113</v>
      </c>
      <c r="E39" s="15">
        <f>VALUE(SUBSTITUTE('DPRD Jateng KPU Raw'!C12,".",","))</f>
        <v>297011</v>
      </c>
      <c r="F39" s="15">
        <f>VALUE(SUBSTITUTE('DPRD Jateng KPU Raw'!D12,".",","))</f>
        <v>390571</v>
      </c>
      <c r="G39" s="15">
        <f>VALUE(SUBSTITUTE('DPRD Jateng KPU Raw'!E12,".",","))</f>
        <v>283020</v>
      </c>
      <c r="H39" s="15">
        <f>VALUE(SUBSTITUTE('DPRD Jateng KPU Raw'!F12,".",","))</f>
        <v>35494</v>
      </c>
      <c r="I39" s="15">
        <f>VALUE(SUBSTITUTE('DPRD Jateng KPU Raw'!G12,".",","))</f>
        <v>9936</v>
      </c>
      <c r="J39" s="15">
        <f>VALUE(SUBSTITUTE('DPRD Jateng KPU Raw'!H12,".",","))</f>
        <v>13502</v>
      </c>
      <c r="K39" s="15">
        <f>VALUE(SUBSTITUTE('DPRD Jateng KPU Raw'!I12,".",","))</f>
        <v>153923</v>
      </c>
      <c r="L39" s="15">
        <f>VALUE(SUBSTITUTE('DPRD Jateng KPU Raw'!J12,".",","))</f>
        <v>1480</v>
      </c>
      <c r="M39" s="15">
        <f>VALUE(SUBSTITUTE('DPRD Jateng KPU Raw'!K12,".",","))</f>
        <v>4469</v>
      </c>
      <c r="N39" s="15">
        <f>VALUE(SUBSTITUTE('DPRD Jateng KPU Raw'!L12,".",","))</f>
        <v>2955</v>
      </c>
      <c r="O39" s="15">
        <f>VALUE(SUBSTITUTE('DPRD Jateng KPU Raw'!M12,".",","))</f>
        <v>113860</v>
      </c>
      <c r="P39" s="15">
        <f>VALUE(SUBSTITUTE('DPRD Jateng KPU Raw'!N12,".",","))</f>
        <v>1308</v>
      </c>
      <c r="Q39" s="15">
        <f>VALUE(SUBSTITUTE('DPRD Jateng KPU Raw'!O12,".",","))</f>
        <v>63167</v>
      </c>
      <c r="R39" s="15">
        <f>VALUE(SUBSTITUTE('DPRD Jateng KPU Raw'!P12,".",","))</f>
        <v>21290</v>
      </c>
      <c r="S39" s="15">
        <f>VALUE(SUBSTITUTE('DPRD Jateng KPU Raw'!Q12,".",","))</f>
        <v>11639</v>
      </c>
      <c r="T39" s="15">
        <f>VALUE(SUBSTITUTE('DPRD Jateng KPU Raw'!R12,".",","))</f>
        <v>78810</v>
      </c>
      <c r="U39" s="15">
        <f>VALUE(SUBSTITUTE('DPRD Jateng KPU Raw'!S12,".",","))</f>
        <v>10040</v>
      </c>
      <c r="V39" s="5">
        <v>1</v>
      </c>
      <c r="W39" s="5">
        <f>W38+3</f>
        <v>39</v>
      </c>
      <c r="X39" s="5">
        <v>4</v>
      </c>
      <c r="Y39" s="5">
        <f t="shared" si="0"/>
        <v>26</v>
      </c>
      <c r="Z39" s="18" cm="1">
        <f t="array" aca="1" ref="Z39" ca="1">INDIRECT(ADDRESS($W39,COLUMN()-$Y39+$X39))/$V39</f>
        <v>367113</v>
      </c>
      <c r="AA39" s="18" cm="1">
        <f t="array" aca="1" ref="AA39" ca="1">INDIRECT(ADDRESS($W39,COLUMN()-$Y39+$X39))/$V39</f>
        <v>297011</v>
      </c>
      <c r="AB39" s="18" cm="1">
        <f t="array" aca="1" ref="AB39" ca="1">INDIRECT(ADDRESS($W39,COLUMN()-$Y39+$X39))/$V39</f>
        <v>390571</v>
      </c>
      <c r="AC39" s="18" cm="1">
        <f t="array" aca="1" ref="AC39" ca="1">INDIRECT(ADDRESS($W39,COLUMN()-$Y39+$X39))/$V39</f>
        <v>283020</v>
      </c>
      <c r="AD39" s="18" cm="1">
        <f t="array" aca="1" ref="AD39" ca="1">INDIRECT(ADDRESS($W39,COLUMN()-$Y39+$X39))/$V39</f>
        <v>35494</v>
      </c>
      <c r="AE39" s="18" cm="1">
        <f t="array" aca="1" ref="AE39" ca="1">INDIRECT(ADDRESS($W39,COLUMN()-$Y39+$X39))/$V39</f>
        <v>9936</v>
      </c>
      <c r="AF39" s="18" cm="1">
        <f t="array" aca="1" ref="AF39" ca="1">INDIRECT(ADDRESS($W39,COLUMN()-$Y39+$X39))/$V39</f>
        <v>13502</v>
      </c>
      <c r="AG39" s="18" cm="1">
        <f t="array" aca="1" ref="AG39" ca="1">INDIRECT(ADDRESS($W39,COLUMN()-$Y39+$X39))/$V39</f>
        <v>153923</v>
      </c>
      <c r="AH39" s="18" cm="1">
        <f t="array" aca="1" ref="AH39" ca="1">INDIRECT(ADDRESS($W39,COLUMN()-$Y39+$X39))/$V39</f>
        <v>1480</v>
      </c>
      <c r="AI39" s="18" cm="1">
        <f t="array" aca="1" ref="AI39" ca="1">INDIRECT(ADDRESS($W39,COLUMN()-$Y39+$X39))/$V39</f>
        <v>4469</v>
      </c>
      <c r="AJ39" s="18" cm="1">
        <f t="array" aca="1" ref="AJ39" ca="1">INDIRECT(ADDRESS($W39,COLUMN()-$Y39+$X39))/$V39</f>
        <v>2955</v>
      </c>
      <c r="AK39" s="18" cm="1">
        <f t="array" aca="1" ref="AK39" ca="1">INDIRECT(ADDRESS($W39,COLUMN()-$Y39+$X39))/$V39</f>
        <v>113860</v>
      </c>
      <c r="AL39" s="18" cm="1">
        <f t="array" aca="1" ref="AL39" ca="1">INDIRECT(ADDRESS($W39,COLUMN()-$Y39+$X39))/$V39</f>
        <v>1308</v>
      </c>
      <c r="AM39" s="18" cm="1">
        <f t="array" aca="1" ref="AM39" ca="1">INDIRECT(ADDRESS($W39,COLUMN()-$Y39+$X39))/$V39</f>
        <v>63167</v>
      </c>
      <c r="AN39" s="18" cm="1">
        <f t="array" aca="1" ref="AN39" ca="1">INDIRECT(ADDRESS($W39,COLUMN()-$Y39+$X39))/$V39</f>
        <v>21290</v>
      </c>
      <c r="AO39" s="18" cm="1">
        <f t="array" aca="1" ref="AO39" ca="1">INDIRECT(ADDRESS($W39,COLUMN()-$Y39+$X39))/$V39</f>
        <v>11639</v>
      </c>
      <c r="AP39" s="18" cm="1">
        <f t="array" aca="1" ref="AP39" ca="1">INDIRECT(ADDRESS($W39,COLUMN()-$Y39+$X39))/$V39</f>
        <v>78810</v>
      </c>
      <c r="AQ39" s="18" cm="1">
        <f t="array" aca="1" ref="AQ39" ca="1">INDIRECT(ADDRESS($W39,COLUMN()-$Y39+$X39))/$V39</f>
        <v>10040</v>
      </c>
      <c r="AR39" s="9">
        <f t="shared" si="1"/>
        <v>39</v>
      </c>
      <c r="AS39" s="9">
        <f t="shared" si="2"/>
        <v>41</v>
      </c>
      <c r="AT39" s="9">
        <f t="shared" si="3"/>
        <v>26</v>
      </c>
      <c r="AU39" s="3">
        <f t="shared" si="4"/>
        <v>43</v>
      </c>
      <c r="AV39" s="20">
        <f t="shared" ca="1" si="71"/>
        <v>2</v>
      </c>
      <c r="AW39" s="20">
        <f t="shared" ca="1" si="71"/>
        <v>3</v>
      </c>
      <c r="AX39" s="20">
        <f t="shared" ca="1" si="71"/>
        <v>1</v>
      </c>
      <c r="AY39" s="20">
        <f t="shared" ca="1" si="71"/>
        <v>4</v>
      </c>
      <c r="AZ39" s="20">
        <f t="shared" ca="1" si="71"/>
        <v>19</v>
      </c>
      <c r="BA39" s="20">
        <f t="shared" ca="1" si="71"/>
        <v>31</v>
      </c>
      <c r="BB39" s="20">
        <f t="shared" ca="1" si="71"/>
        <v>26</v>
      </c>
      <c r="BC39" s="20">
        <f t="shared" ca="1" si="71"/>
        <v>5</v>
      </c>
      <c r="BD39" s="20">
        <f t="shared" ca="1" si="71"/>
        <v>46</v>
      </c>
      <c r="BE39" s="20">
        <f t="shared" ca="1" si="71"/>
        <v>35</v>
      </c>
      <c r="BF39" s="20">
        <f t="shared" ca="1" si="71"/>
        <v>40</v>
      </c>
      <c r="BG39" s="20">
        <f t="shared" ca="1" si="71"/>
        <v>8</v>
      </c>
      <c r="BH39" s="20">
        <f t="shared" ca="1" si="71"/>
        <v>47</v>
      </c>
      <c r="BI39" s="20">
        <f t="shared" ca="1" si="71"/>
        <v>14</v>
      </c>
      <c r="BJ39" s="20">
        <f t="shared" ca="1" si="71"/>
        <v>23</v>
      </c>
      <c r="BK39" s="20">
        <f t="shared" ca="1" si="71"/>
        <v>29</v>
      </c>
      <c r="BL39" s="20">
        <f t="shared" ca="1" si="70"/>
        <v>11</v>
      </c>
      <c r="BM39" s="20">
        <f t="shared" ca="1" si="70"/>
        <v>30</v>
      </c>
      <c r="BN39" s="9">
        <f t="shared" si="7"/>
        <v>39</v>
      </c>
      <c r="BO39" s="9">
        <v>3</v>
      </c>
      <c r="BP39" s="22" cm="1">
        <f t="array" aca="1" ref="BP39" ca="1">IF(AV39&gt;INDIRECT(ADDRESS($BN39,$BO39)),0,1)</f>
        <v>1</v>
      </c>
      <c r="BQ39" s="22" cm="1">
        <f t="array" aca="1" ref="BQ39" ca="1">IF(AW39&gt;INDIRECT(ADDRESS($BN39,$BO39)),0,1)</f>
        <v>1</v>
      </c>
      <c r="BR39" s="22" cm="1">
        <f t="array" aca="1" ref="BR39" ca="1">IF(AX39&gt;INDIRECT(ADDRESS($BN39,$BO39)),0,1)</f>
        <v>1</v>
      </c>
      <c r="BS39" s="22" cm="1">
        <f t="array" aca="1" ref="BS39" ca="1">IF(AY39&gt;INDIRECT(ADDRESS($BN39,$BO39)),0,1)</f>
        <v>1</v>
      </c>
      <c r="BT39" s="22" cm="1">
        <f t="array" aca="1" ref="BT39" ca="1">IF(AZ39&gt;INDIRECT(ADDRESS($BN39,$BO39)),0,1)</f>
        <v>0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1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1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0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1</v>
      </c>
      <c r="CG39" s="22" cm="1">
        <f t="array" aca="1" ref="CG39" ca="1">IF(BM39&gt;INDIRECT(ADDRESS($BN39,$BO39)),0,1)</f>
        <v>0</v>
      </c>
      <c r="CH39" s="9">
        <f>AR39</f>
        <v>39</v>
      </c>
      <c r="CI39" s="9">
        <f>AS39</f>
        <v>41</v>
      </c>
      <c r="CJ39" s="3">
        <f>COLUMN(BP39)</f>
        <v>68</v>
      </c>
      <c r="CK39" s="3">
        <f>COLUMN(CG39)</f>
        <v>85</v>
      </c>
      <c r="CL39" s="3">
        <f ca="1">SUM(OFFSET($A$1,CH39-1,CJ39-1,CI39-CH39+1,CK39-CJ39+1))</f>
        <v>12</v>
      </c>
      <c r="CM39" s="3" t="b">
        <f ca="1">CL39=C39</f>
        <v>1</v>
      </c>
      <c r="CN39" s="3">
        <f>COLUMN(V39)</f>
        <v>22</v>
      </c>
      <c r="CO39" s="3">
        <f ca="1">LARGE(OFFSET($A$1,$CH39-1,$CN39-1,$CI39-$CH39+1,1),1)</f>
        <v>5</v>
      </c>
      <c r="CP39" s="4">
        <f ca="1">LARGE(OFFSET($A$1,$AR39-1,$AT39-1,$AS39-$AR39+1,$AU39-$AT39+1),1)/(CO39+2)</f>
        <v>55795.857142857145</v>
      </c>
      <c r="CQ39" s="4">
        <f ca="1">LARGE(OFFSET($A$1,$AR39-1,$AT39-1,$AS39-$AR39+1,$AU39-$AT39+1),C39)</f>
        <v>78114.2</v>
      </c>
      <c r="CR39" s="3" t="b">
        <f ca="1">CQ39&gt;CP39</f>
        <v>1</v>
      </c>
    </row>
    <row r="40" spans="1:96" x14ac:dyDescent="0.55000000000000004">
      <c r="A40" s="3"/>
      <c r="B40" s="3"/>
      <c r="C40" s="3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5">
        <v>3</v>
      </c>
      <c r="W40" s="5">
        <f>W39</f>
        <v>39</v>
      </c>
      <c r="X40" s="5">
        <v>4</v>
      </c>
      <c r="Y40" s="5">
        <f t="shared" si="0"/>
        <v>26</v>
      </c>
      <c r="Z40" s="18" cm="1">
        <f t="array" aca="1" ref="Z40" ca="1">INDIRECT(ADDRESS($W40,COLUMN()-$Y40+$X40))/$V40</f>
        <v>122371</v>
      </c>
      <c r="AA40" s="18" cm="1">
        <f t="array" aca="1" ref="AA40" ca="1">INDIRECT(ADDRESS($W40,COLUMN()-$Y40+$X40))/$V40</f>
        <v>99003.666666666672</v>
      </c>
      <c r="AB40" s="18" cm="1">
        <f t="array" aca="1" ref="AB40" ca="1">INDIRECT(ADDRESS($W40,COLUMN()-$Y40+$X40))/$V40</f>
        <v>130190.33333333333</v>
      </c>
      <c r="AC40" s="18" cm="1">
        <f t="array" aca="1" ref="AC40" ca="1">INDIRECT(ADDRESS($W40,COLUMN()-$Y40+$X40))/$V40</f>
        <v>94340</v>
      </c>
      <c r="AD40" s="18" cm="1">
        <f t="array" aca="1" ref="AD40" ca="1">INDIRECT(ADDRESS($W40,COLUMN()-$Y40+$X40))/$V40</f>
        <v>11831.333333333334</v>
      </c>
      <c r="AE40" s="18" cm="1">
        <f t="array" aca="1" ref="AE40" ca="1">INDIRECT(ADDRESS($W40,COLUMN()-$Y40+$X40))/$V40</f>
        <v>3312</v>
      </c>
      <c r="AF40" s="18" cm="1">
        <f t="array" aca="1" ref="AF40" ca="1">INDIRECT(ADDRESS($W40,COLUMN()-$Y40+$X40))/$V40</f>
        <v>4500.666666666667</v>
      </c>
      <c r="AG40" s="18" cm="1">
        <f t="array" aca="1" ref="AG40" ca="1">INDIRECT(ADDRESS($W40,COLUMN()-$Y40+$X40))/$V40</f>
        <v>51307.666666666664</v>
      </c>
      <c r="AH40" s="18" cm="1">
        <f t="array" aca="1" ref="AH40" ca="1">INDIRECT(ADDRESS($W40,COLUMN()-$Y40+$X40))/$V40</f>
        <v>493.33333333333331</v>
      </c>
      <c r="AI40" s="18" cm="1">
        <f t="array" aca="1" ref="AI40" ca="1">INDIRECT(ADDRESS($W40,COLUMN()-$Y40+$X40))/$V40</f>
        <v>1489.6666666666667</v>
      </c>
      <c r="AJ40" s="18" cm="1">
        <f t="array" aca="1" ref="AJ40" ca="1">INDIRECT(ADDRESS($W40,COLUMN()-$Y40+$X40))/$V40</f>
        <v>985</v>
      </c>
      <c r="AK40" s="18" cm="1">
        <f t="array" aca="1" ref="AK40" ca="1">INDIRECT(ADDRESS($W40,COLUMN()-$Y40+$X40))/$V40</f>
        <v>37953.333333333336</v>
      </c>
      <c r="AL40" s="18" cm="1">
        <f t="array" aca="1" ref="AL40" ca="1">INDIRECT(ADDRESS($W40,COLUMN()-$Y40+$X40))/$V40</f>
        <v>436</v>
      </c>
      <c r="AM40" s="18" cm="1">
        <f t="array" aca="1" ref="AM40" ca="1">INDIRECT(ADDRESS($W40,COLUMN()-$Y40+$X40))/$V40</f>
        <v>21055.666666666668</v>
      </c>
      <c r="AN40" s="18" cm="1">
        <f t="array" aca="1" ref="AN40" ca="1">INDIRECT(ADDRESS($W40,COLUMN()-$Y40+$X40))/$V40</f>
        <v>7096.666666666667</v>
      </c>
      <c r="AO40" s="18" cm="1">
        <f t="array" aca="1" ref="AO40" ca="1">INDIRECT(ADDRESS($W40,COLUMN()-$Y40+$X40))/$V40</f>
        <v>3879.6666666666665</v>
      </c>
      <c r="AP40" s="18" cm="1">
        <f t="array" aca="1" ref="AP40" ca="1">INDIRECT(ADDRESS($W40,COLUMN()-$Y40+$X40))/$V40</f>
        <v>26270</v>
      </c>
      <c r="AQ40" s="18" cm="1">
        <f t="array" aca="1" ref="AQ40" ca="1">INDIRECT(ADDRESS($W40,COLUMN()-$Y40+$X40))/$V40</f>
        <v>3346.6666666666665</v>
      </c>
      <c r="AR40" s="9">
        <f t="shared" si="1"/>
        <v>39</v>
      </c>
      <c r="AS40" s="9">
        <f t="shared" si="2"/>
        <v>41</v>
      </c>
      <c r="AT40" s="9">
        <f t="shared" si="3"/>
        <v>26</v>
      </c>
      <c r="AU40" s="3">
        <f t="shared" si="4"/>
        <v>43</v>
      </c>
      <c r="AV40" s="20">
        <f t="shared" ca="1" si="71"/>
        <v>7</v>
      </c>
      <c r="AW40" s="20">
        <f t="shared" ca="1" si="71"/>
        <v>9</v>
      </c>
      <c r="AX40" s="20">
        <f t="shared" ca="1" si="71"/>
        <v>6</v>
      </c>
      <c r="AY40" s="20">
        <f t="shared" ca="1" si="71"/>
        <v>10</v>
      </c>
      <c r="AZ40" s="20">
        <f t="shared" ca="1" si="71"/>
        <v>28</v>
      </c>
      <c r="BA40" s="20">
        <f t="shared" ca="1" si="71"/>
        <v>39</v>
      </c>
      <c r="BB40" s="20">
        <f t="shared" ca="1" si="71"/>
        <v>34</v>
      </c>
      <c r="BC40" s="20">
        <f t="shared" ca="1" si="71"/>
        <v>17</v>
      </c>
      <c r="BD40" s="20">
        <f t="shared" ca="1" si="71"/>
        <v>51</v>
      </c>
      <c r="BE40" s="20">
        <f t="shared" ca="1" si="71"/>
        <v>45</v>
      </c>
      <c r="BF40" s="20">
        <f t="shared" ca="1" si="71"/>
        <v>48</v>
      </c>
      <c r="BG40" s="20">
        <f t="shared" ca="1" si="71"/>
        <v>18</v>
      </c>
      <c r="BH40" s="20">
        <f t="shared" ca="1" si="71"/>
        <v>52</v>
      </c>
      <c r="BI40" s="20">
        <f t="shared" ca="1" si="71"/>
        <v>24</v>
      </c>
      <c r="BJ40" s="20">
        <f t="shared" ca="1" si="71"/>
        <v>33</v>
      </c>
      <c r="BK40" s="20">
        <f t="shared" ca="1" si="71"/>
        <v>37</v>
      </c>
      <c r="BL40" s="20">
        <f t="shared" ca="1" si="70"/>
        <v>21</v>
      </c>
      <c r="BM40" s="20">
        <f t="shared" ca="1" si="70"/>
        <v>38</v>
      </c>
      <c r="BN40" s="9">
        <f t="shared" si="7"/>
        <v>39</v>
      </c>
      <c r="BO40" s="9">
        <v>3</v>
      </c>
      <c r="BP40" s="22" cm="1">
        <f t="array" aca="1" ref="BP40" ca="1">IF(AV40&gt;INDIRECT(ADDRESS($BN40,$BO40)),0,1)</f>
        <v>1</v>
      </c>
      <c r="BQ40" s="22" cm="1">
        <f t="array" aca="1" ref="BQ40" ca="1">IF(AW40&gt;INDIRECT(ADDRESS($BN40,$BO40)),0,1)</f>
        <v>1</v>
      </c>
      <c r="BR40" s="22" cm="1">
        <f t="array" aca="1" ref="BR40" ca="1">IF(AX40&gt;INDIRECT(ADDRESS($BN40,$BO40)),0,1)</f>
        <v>1</v>
      </c>
      <c r="BS40" s="22" cm="1">
        <f t="array" aca="1" ref="BS40" ca="1">IF(AY40&gt;INDIRECT(ADDRESS($BN40,$BO40)),0,1)</f>
        <v>1</v>
      </c>
      <c r="BT40" s="22" cm="1">
        <f t="array" aca="1" ref="BT40" ca="1">IF(AZ40&gt;INDIRECT(ADDRESS($BN40,$BO40)),0,1)</f>
        <v>0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5</v>
      </c>
      <c r="W41" s="5">
        <f>W40</f>
        <v>39</v>
      </c>
      <c r="X41" s="5">
        <v>4</v>
      </c>
      <c r="Y41" s="5">
        <f t="shared" si="0"/>
        <v>26</v>
      </c>
      <c r="Z41" s="18" cm="1">
        <f t="array" aca="1" ref="Z41" ca="1">INDIRECT(ADDRESS($W41,COLUMN()-$Y41+$X41))/$V41</f>
        <v>73422.600000000006</v>
      </c>
      <c r="AA41" s="18" cm="1">
        <f t="array" aca="1" ref="AA41" ca="1">INDIRECT(ADDRESS($W41,COLUMN()-$Y41+$X41))/$V41</f>
        <v>59402.2</v>
      </c>
      <c r="AB41" s="18" cm="1">
        <f t="array" aca="1" ref="AB41" ca="1">INDIRECT(ADDRESS($W41,COLUMN()-$Y41+$X41))/$V41</f>
        <v>78114.2</v>
      </c>
      <c r="AC41" s="18" cm="1">
        <f t="array" aca="1" ref="AC41" ca="1">INDIRECT(ADDRESS($W41,COLUMN()-$Y41+$X41))/$V41</f>
        <v>56604</v>
      </c>
      <c r="AD41" s="18" cm="1">
        <f t="array" aca="1" ref="AD41" ca="1">INDIRECT(ADDRESS($W41,COLUMN()-$Y41+$X41))/$V41</f>
        <v>7098.8</v>
      </c>
      <c r="AE41" s="18" cm="1">
        <f t="array" aca="1" ref="AE41" ca="1">INDIRECT(ADDRESS($W41,COLUMN()-$Y41+$X41))/$V41</f>
        <v>1987.2</v>
      </c>
      <c r="AF41" s="18" cm="1">
        <f t="array" aca="1" ref="AF41" ca="1">INDIRECT(ADDRESS($W41,COLUMN()-$Y41+$X41))/$V41</f>
        <v>2700.4</v>
      </c>
      <c r="AG41" s="18" cm="1">
        <f t="array" aca="1" ref="AG41" ca="1">INDIRECT(ADDRESS($W41,COLUMN()-$Y41+$X41))/$V41</f>
        <v>30784.6</v>
      </c>
      <c r="AH41" s="18" cm="1">
        <f t="array" aca="1" ref="AH41" ca="1">INDIRECT(ADDRESS($W41,COLUMN()-$Y41+$X41))/$V41</f>
        <v>296</v>
      </c>
      <c r="AI41" s="18" cm="1">
        <f t="array" aca="1" ref="AI41" ca="1">INDIRECT(ADDRESS($W41,COLUMN()-$Y41+$X41))/$V41</f>
        <v>893.8</v>
      </c>
      <c r="AJ41" s="18" cm="1">
        <f t="array" aca="1" ref="AJ41" ca="1">INDIRECT(ADDRESS($W41,COLUMN()-$Y41+$X41))/$V41</f>
        <v>591</v>
      </c>
      <c r="AK41" s="18" cm="1">
        <f t="array" aca="1" ref="AK41" ca="1">INDIRECT(ADDRESS($W41,COLUMN()-$Y41+$X41))/$V41</f>
        <v>22772</v>
      </c>
      <c r="AL41" s="18" cm="1">
        <f t="array" aca="1" ref="AL41" ca="1">INDIRECT(ADDRESS($W41,COLUMN()-$Y41+$X41))/$V41</f>
        <v>261.60000000000002</v>
      </c>
      <c r="AM41" s="18" cm="1">
        <f t="array" aca="1" ref="AM41" ca="1">INDIRECT(ADDRESS($W41,COLUMN()-$Y41+$X41))/$V41</f>
        <v>12633.4</v>
      </c>
      <c r="AN41" s="18" cm="1">
        <f t="array" aca="1" ref="AN41" ca="1">INDIRECT(ADDRESS($W41,COLUMN()-$Y41+$X41))/$V41</f>
        <v>4258</v>
      </c>
      <c r="AO41" s="18" cm="1">
        <f t="array" aca="1" ref="AO41" ca="1">INDIRECT(ADDRESS($W41,COLUMN()-$Y41+$X41))/$V41</f>
        <v>2327.8000000000002</v>
      </c>
      <c r="AP41" s="18" cm="1">
        <f t="array" aca="1" ref="AP41" ca="1">INDIRECT(ADDRESS($W41,COLUMN()-$Y41+$X41))/$V41</f>
        <v>15762</v>
      </c>
      <c r="AQ41" s="18" cm="1">
        <f t="array" aca="1" ref="AQ41" ca="1">INDIRECT(ADDRESS($W41,COLUMN()-$Y41+$X41))/$V41</f>
        <v>2008</v>
      </c>
      <c r="AR41" s="9">
        <f t="shared" si="1"/>
        <v>39</v>
      </c>
      <c r="AS41" s="9">
        <f t="shared" si="2"/>
        <v>41</v>
      </c>
      <c r="AT41" s="9">
        <f t="shared" si="3"/>
        <v>26</v>
      </c>
      <c r="AU41" s="3">
        <f t="shared" si="4"/>
        <v>43</v>
      </c>
      <c r="AV41" s="20">
        <f t="shared" ca="1" si="71"/>
        <v>13</v>
      </c>
      <c r="AW41" s="20">
        <f t="shared" ca="1" si="71"/>
        <v>15</v>
      </c>
      <c r="AX41" s="20">
        <f t="shared" ca="1" si="71"/>
        <v>12</v>
      </c>
      <c r="AY41" s="20">
        <f t="shared" ca="1" si="71"/>
        <v>16</v>
      </c>
      <c r="AZ41" s="20">
        <f t="shared" ca="1" si="71"/>
        <v>32</v>
      </c>
      <c r="BA41" s="20">
        <f t="shared" ca="1" si="71"/>
        <v>44</v>
      </c>
      <c r="BB41" s="20">
        <f t="shared" ca="1" si="71"/>
        <v>41</v>
      </c>
      <c r="BC41" s="20">
        <f t="shared" ca="1" si="71"/>
        <v>20</v>
      </c>
      <c r="BD41" s="20">
        <f t="shared" ca="1" si="71"/>
        <v>53</v>
      </c>
      <c r="BE41" s="20">
        <f t="shared" ca="1" si="71"/>
        <v>49</v>
      </c>
      <c r="BF41" s="20">
        <f t="shared" ca="1" si="71"/>
        <v>50</v>
      </c>
      <c r="BG41" s="20">
        <f t="shared" ca="1" si="71"/>
        <v>22</v>
      </c>
      <c r="BH41" s="20">
        <f t="shared" ca="1" si="71"/>
        <v>54</v>
      </c>
      <c r="BI41" s="20">
        <f t="shared" ca="1" si="71"/>
        <v>27</v>
      </c>
      <c r="BJ41" s="20">
        <f t="shared" ca="1" si="71"/>
        <v>36</v>
      </c>
      <c r="BK41" s="20">
        <f t="shared" ca="1" si="71"/>
        <v>42</v>
      </c>
      <c r="BL41" s="20">
        <f t="shared" ca="1" si="70"/>
        <v>25</v>
      </c>
      <c r="BM41" s="20">
        <f t="shared" ca="1" si="70"/>
        <v>43</v>
      </c>
      <c r="BN41" s="9">
        <f t="shared" si="7"/>
        <v>39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1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 t="s">
        <v>208</v>
      </c>
      <c r="C42" s="3">
        <v>12</v>
      </c>
      <c r="D42" s="15">
        <f>VALUE(SUBSTITUTE('DPRD Jateng KPU Raw'!B13,".",","))</f>
        <v>451136</v>
      </c>
      <c r="E42" s="15">
        <f>VALUE(SUBSTITUTE('DPRD Jateng KPU Raw'!C13,".",","))</f>
        <v>222361</v>
      </c>
      <c r="F42" s="15">
        <f>VALUE(SUBSTITUTE('DPRD Jateng KPU Raw'!D13,".",","))</f>
        <v>311857</v>
      </c>
      <c r="G42" s="15">
        <f>VALUE(SUBSTITUTE('DPRD Jateng KPU Raw'!E13,".",","))</f>
        <v>223192</v>
      </c>
      <c r="H42" s="15">
        <f>VALUE(SUBSTITUTE('DPRD Jateng KPU Raw'!F13,".",","))</f>
        <v>27852</v>
      </c>
      <c r="I42" s="15">
        <f>VALUE(SUBSTITUTE('DPRD Jateng KPU Raw'!G13,".",","))</f>
        <v>9000</v>
      </c>
      <c r="J42" s="15">
        <f>VALUE(SUBSTITUTE('DPRD Jateng KPU Raw'!H13,".",","))</f>
        <v>12781</v>
      </c>
      <c r="K42" s="15">
        <f>VALUE(SUBSTITUTE('DPRD Jateng KPU Raw'!I13,".",","))</f>
        <v>114839</v>
      </c>
      <c r="L42" s="15">
        <f>VALUE(SUBSTITUTE('DPRD Jateng KPU Raw'!J13,".",","))</f>
        <v>2152</v>
      </c>
      <c r="M42" s="15">
        <f>VALUE(SUBSTITUTE('DPRD Jateng KPU Raw'!K13,".",","))</f>
        <v>4809</v>
      </c>
      <c r="N42" s="15">
        <f>VALUE(SUBSTITUTE('DPRD Jateng KPU Raw'!L13,".",","))</f>
        <v>3269</v>
      </c>
      <c r="O42" s="15">
        <f>VALUE(SUBSTITUTE('DPRD Jateng KPU Raw'!M13,".",","))</f>
        <v>101190</v>
      </c>
      <c r="P42" s="15">
        <f>VALUE(SUBSTITUTE('DPRD Jateng KPU Raw'!N13,".",","))</f>
        <v>2056</v>
      </c>
      <c r="Q42" s="15">
        <f>VALUE(SUBSTITUTE('DPRD Jateng KPU Raw'!O13,".",","))</f>
        <v>48707</v>
      </c>
      <c r="R42" s="15">
        <f>VALUE(SUBSTITUTE('DPRD Jateng KPU Raw'!P13,".",","))</f>
        <v>25437</v>
      </c>
      <c r="S42" s="15">
        <f>VALUE(SUBSTITUTE('DPRD Jateng KPU Raw'!Q13,".",","))</f>
        <v>17323</v>
      </c>
      <c r="T42" s="15">
        <f>VALUE(SUBSTITUTE('DPRD Jateng KPU Raw'!R13,".",","))</f>
        <v>100896</v>
      </c>
      <c r="U42" s="15">
        <f>VALUE(SUBSTITUTE('DPRD Jateng KPU Raw'!S13,".",","))</f>
        <v>10102</v>
      </c>
      <c r="V42" s="5">
        <v>1</v>
      </c>
      <c r="W42" s="5">
        <f>W41+3</f>
        <v>42</v>
      </c>
      <c r="X42" s="5">
        <v>4</v>
      </c>
      <c r="Y42" s="5">
        <f t="shared" si="0"/>
        <v>26</v>
      </c>
      <c r="Z42" s="18" cm="1">
        <f t="array" aca="1" ref="Z42" ca="1">INDIRECT(ADDRESS($W42,COLUMN()-$Y42+$X42))/$V42</f>
        <v>451136</v>
      </c>
      <c r="AA42" s="18" cm="1">
        <f t="array" aca="1" ref="AA42" ca="1">INDIRECT(ADDRESS($W42,COLUMN()-$Y42+$X42))/$V42</f>
        <v>222361</v>
      </c>
      <c r="AB42" s="18" cm="1">
        <f t="array" aca="1" ref="AB42" ca="1">INDIRECT(ADDRESS($W42,COLUMN()-$Y42+$X42))/$V42</f>
        <v>311857</v>
      </c>
      <c r="AC42" s="18" cm="1">
        <f t="array" aca="1" ref="AC42" ca="1">INDIRECT(ADDRESS($W42,COLUMN()-$Y42+$X42))/$V42</f>
        <v>223192</v>
      </c>
      <c r="AD42" s="18" cm="1">
        <f t="array" aca="1" ref="AD42" ca="1">INDIRECT(ADDRESS($W42,COLUMN()-$Y42+$X42))/$V42</f>
        <v>27852</v>
      </c>
      <c r="AE42" s="18" cm="1">
        <f t="array" aca="1" ref="AE42" ca="1">INDIRECT(ADDRESS($W42,COLUMN()-$Y42+$X42))/$V42</f>
        <v>9000</v>
      </c>
      <c r="AF42" s="18" cm="1">
        <f t="array" aca="1" ref="AF42" ca="1">INDIRECT(ADDRESS($W42,COLUMN()-$Y42+$X42))/$V42</f>
        <v>12781</v>
      </c>
      <c r="AG42" s="18" cm="1">
        <f t="array" aca="1" ref="AG42" ca="1">INDIRECT(ADDRESS($W42,COLUMN()-$Y42+$X42))/$V42</f>
        <v>114839</v>
      </c>
      <c r="AH42" s="18" cm="1">
        <f t="array" aca="1" ref="AH42" ca="1">INDIRECT(ADDRESS($W42,COLUMN()-$Y42+$X42))/$V42</f>
        <v>2152</v>
      </c>
      <c r="AI42" s="18" cm="1">
        <f t="array" aca="1" ref="AI42" ca="1">INDIRECT(ADDRESS($W42,COLUMN()-$Y42+$X42))/$V42</f>
        <v>4809</v>
      </c>
      <c r="AJ42" s="18" cm="1">
        <f t="array" aca="1" ref="AJ42" ca="1">INDIRECT(ADDRESS($W42,COLUMN()-$Y42+$X42))/$V42</f>
        <v>3269</v>
      </c>
      <c r="AK42" s="18" cm="1">
        <f t="array" aca="1" ref="AK42" ca="1">INDIRECT(ADDRESS($W42,COLUMN()-$Y42+$X42))/$V42</f>
        <v>101190</v>
      </c>
      <c r="AL42" s="18" cm="1">
        <f t="array" aca="1" ref="AL42" ca="1">INDIRECT(ADDRESS($W42,COLUMN()-$Y42+$X42))/$V42</f>
        <v>2056</v>
      </c>
      <c r="AM42" s="18" cm="1">
        <f t="array" aca="1" ref="AM42" ca="1">INDIRECT(ADDRESS($W42,COLUMN()-$Y42+$X42))/$V42</f>
        <v>48707</v>
      </c>
      <c r="AN42" s="18" cm="1">
        <f t="array" aca="1" ref="AN42" ca="1">INDIRECT(ADDRESS($W42,COLUMN()-$Y42+$X42))/$V42</f>
        <v>25437</v>
      </c>
      <c r="AO42" s="18" cm="1">
        <f t="array" aca="1" ref="AO42" ca="1">INDIRECT(ADDRESS($W42,COLUMN()-$Y42+$X42))/$V42</f>
        <v>17323</v>
      </c>
      <c r="AP42" s="18" cm="1">
        <f t="array" aca="1" ref="AP42" ca="1">INDIRECT(ADDRESS($W42,COLUMN()-$Y42+$X42))/$V42</f>
        <v>100896</v>
      </c>
      <c r="AQ42" s="18" cm="1">
        <f t="array" aca="1" ref="AQ42" ca="1">INDIRECT(ADDRESS($W42,COLUMN()-$Y42+$X42))/$V42</f>
        <v>10102</v>
      </c>
      <c r="AR42" s="9">
        <f t="shared" si="1"/>
        <v>42</v>
      </c>
      <c r="AS42" s="9">
        <f t="shared" si="2"/>
        <v>44</v>
      </c>
      <c r="AT42" s="9">
        <f t="shared" si="3"/>
        <v>26</v>
      </c>
      <c r="AU42" s="3">
        <f t="shared" si="4"/>
        <v>43</v>
      </c>
      <c r="AV42" s="20">
        <f t="shared" ca="1" si="71"/>
        <v>1</v>
      </c>
      <c r="AW42" s="20">
        <f t="shared" ca="1" si="71"/>
        <v>4</v>
      </c>
      <c r="AX42" s="20">
        <f t="shared" ca="1" si="71"/>
        <v>2</v>
      </c>
      <c r="AY42" s="20">
        <f t="shared" ca="1" si="71"/>
        <v>3</v>
      </c>
      <c r="AZ42" s="20">
        <f t="shared" ca="1" si="71"/>
        <v>20</v>
      </c>
      <c r="BA42" s="20">
        <f t="shared" ca="1" si="71"/>
        <v>31</v>
      </c>
      <c r="BB42" s="20">
        <f t="shared" ca="1" si="71"/>
        <v>27</v>
      </c>
      <c r="BC42" s="20">
        <f t="shared" ca="1" si="71"/>
        <v>6</v>
      </c>
      <c r="BD42" s="20">
        <f t="shared" ca="1" si="71"/>
        <v>43</v>
      </c>
      <c r="BE42" s="20">
        <f t="shared" ca="1" si="71"/>
        <v>36</v>
      </c>
      <c r="BF42" s="20">
        <f t="shared" ca="1" si="71"/>
        <v>40</v>
      </c>
      <c r="BG42" s="20">
        <f t="shared" ca="1" si="71"/>
        <v>8</v>
      </c>
      <c r="BH42" s="20">
        <f t="shared" ca="1" si="71"/>
        <v>44</v>
      </c>
      <c r="BI42" s="20">
        <f t="shared" ca="1" si="71"/>
        <v>14</v>
      </c>
      <c r="BJ42" s="20">
        <f t="shared" ca="1" si="71"/>
        <v>21</v>
      </c>
      <c r="BK42" s="20">
        <f t="shared" ca="1" si="71"/>
        <v>25</v>
      </c>
      <c r="BL42" s="20">
        <f t="shared" ca="1" si="70"/>
        <v>9</v>
      </c>
      <c r="BM42" s="20">
        <f t="shared" ca="1" si="70"/>
        <v>28</v>
      </c>
      <c r="BN42" s="9">
        <f t="shared" si="7"/>
        <v>42</v>
      </c>
      <c r="BO42" s="9">
        <v>3</v>
      </c>
      <c r="BP42" s="22" cm="1">
        <f t="array" aca="1" ref="BP42" ca="1">IF(AV42&gt;INDIRECT(ADDRESS($BN42,$BO42)),0,1)</f>
        <v>1</v>
      </c>
      <c r="BQ42" s="22" cm="1">
        <f t="array" aca="1" ref="BQ42" ca="1">IF(AW42&gt;INDIRECT(ADDRESS($BN42,$BO42)),0,1)</f>
        <v>1</v>
      </c>
      <c r="BR42" s="22" cm="1">
        <f t="array" aca="1" ref="BR42" ca="1">IF(AX42&gt;INDIRECT(ADDRESS($BN42,$BO42)),0,1)</f>
        <v>1</v>
      </c>
      <c r="BS42" s="22" cm="1">
        <f t="array" aca="1" ref="BS42" ca="1">IF(AY42&gt;INDIRECT(ADDRESS($BN42,$BO42)),0,1)</f>
        <v>1</v>
      </c>
      <c r="BT42" s="22" cm="1">
        <f t="array" aca="1" ref="BT42" ca="1">IF(AZ42&gt;INDIRECT(ADDRESS($BN42,$BO42)),0,1)</f>
        <v>0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1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1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0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1</v>
      </c>
      <c r="CG42" s="22" cm="1">
        <f t="array" aca="1" ref="CG42" ca="1">IF(BM42&gt;INDIRECT(ADDRESS($BN42,$BO42)),0,1)</f>
        <v>0</v>
      </c>
      <c r="CH42" s="9">
        <f>AR42</f>
        <v>42</v>
      </c>
      <c r="CI42" s="9">
        <f>AS42</f>
        <v>44</v>
      </c>
      <c r="CJ42" s="3">
        <f>COLUMN(BP42)</f>
        <v>68</v>
      </c>
      <c r="CK42" s="3">
        <f>COLUMN(CG42)</f>
        <v>85</v>
      </c>
      <c r="CL42" s="3">
        <f ca="1">SUM(OFFSET($A$1,CH42-1,CJ42-1,CI42-CH42+1,CK42-CJ42+1))</f>
        <v>12</v>
      </c>
      <c r="CM42" s="3" t="b">
        <f ca="1">CL42=C42</f>
        <v>1</v>
      </c>
      <c r="CN42" s="3">
        <f>COLUMN(V42)</f>
        <v>22</v>
      </c>
      <c r="CO42" s="3">
        <f ca="1">LARGE(OFFSET($A$1,$CH42-1,$CN42-1,$CI42-$CH42+1,1),1)</f>
        <v>5</v>
      </c>
      <c r="CP42" s="4">
        <f ca="1">LARGE(OFFSET($A$1,$AR42-1,$AT42-1,$AS42-$AR42+1,$AU42-$AT42+1),1)/(CO42+2)</f>
        <v>64448</v>
      </c>
      <c r="CQ42" s="4">
        <f ca="1">LARGE(OFFSET($A$1,$AR42-1,$AT42-1,$AS42-$AR42+1,$AU42-$AT42+1),C42)</f>
        <v>74120.333333333328</v>
      </c>
      <c r="CR42" s="3" t="b">
        <f ca="1">CQ42&gt;CP42</f>
        <v>1</v>
      </c>
    </row>
    <row r="43" spans="1:96" x14ac:dyDescent="0.55000000000000004">
      <c r="A43" s="3"/>
      <c r="B43" s="3"/>
      <c r="C43" s="3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5">
        <v>3</v>
      </c>
      <c r="W43" s="5">
        <f>W42</f>
        <v>42</v>
      </c>
      <c r="X43" s="5">
        <v>4</v>
      </c>
      <c r="Y43" s="5">
        <f t="shared" si="0"/>
        <v>26</v>
      </c>
      <c r="Z43" s="18" cm="1">
        <f t="array" aca="1" ref="Z43" ca="1">INDIRECT(ADDRESS($W43,COLUMN()-$Y43+$X43))/$V43</f>
        <v>150378.66666666666</v>
      </c>
      <c r="AA43" s="18" cm="1">
        <f t="array" aca="1" ref="AA43" ca="1">INDIRECT(ADDRESS($W43,COLUMN()-$Y43+$X43))/$V43</f>
        <v>74120.333333333328</v>
      </c>
      <c r="AB43" s="18" cm="1">
        <f t="array" aca="1" ref="AB43" ca="1">INDIRECT(ADDRESS($W43,COLUMN()-$Y43+$X43))/$V43</f>
        <v>103952.33333333333</v>
      </c>
      <c r="AC43" s="18" cm="1">
        <f t="array" aca="1" ref="AC43" ca="1">INDIRECT(ADDRESS($W43,COLUMN()-$Y43+$X43))/$V43</f>
        <v>74397.333333333328</v>
      </c>
      <c r="AD43" s="18" cm="1">
        <f t="array" aca="1" ref="AD43" ca="1">INDIRECT(ADDRESS($W43,COLUMN()-$Y43+$X43))/$V43</f>
        <v>9284</v>
      </c>
      <c r="AE43" s="18" cm="1">
        <f t="array" aca="1" ref="AE43" ca="1">INDIRECT(ADDRESS($W43,COLUMN()-$Y43+$X43))/$V43</f>
        <v>3000</v>
      </c>
      <c r="AF43" s="18" cm="1">
        <f t="array" aca="1" ref="AF43" ca="1">INDIRECT(ADDRESS($W43,COLUMN()-$Y43+$X43))/$V43</f>
        <v>4260.333333333333</v>
      </c>
      <c r="AG43" s="18" cm="1">
        <f t="array" aca="1" ref="AG43" ca="1">INDIRECT(ADDRESS($W43,COLUMN()-$Y43+$X43))/$V43</f>
        <v>38279.666666666664</v>
      </c>
      <c r="AH43" s="18" cm="1">
        <f t="array" aca="1" ref="AH43" ca="1">INDIRECT(ADDRESS($W43,COLUMN()-$Y43+$X43))/$V43</f>
        <v>717.33333333333337</v>
      </c>
      <c r="AI43" s="18" cm="1">
        <f t="array" aca="1" ref="AI43" ca="1">INDIRECT(ADDRESS($W43,COLUMN()-$Y43+$X43))/$V43</f>
        <v>1603</v>
      </c>
      <c r="AJ43" s="18" cm="1">
        <f t="array" aca="1" ref="AJ43" ca="1">INDIRECT(ADDRESS($W43,COLUMN()-$Y43+$X43))/$V43</f>
        <v>1089.6666666666667</v>
      </c>
      <c r="AK43" s="18" cm="1">
        <f t="array" aca="1" ref="AK43" ca="1">INDIRECT(ADDRESS($W43,COLUMN()-$Y43+$X43))/$V43</f>
        <v>33730</v>
      </c>
      <c r="AL43" s="18" cm="1">
        <f t="array" aca="1" ref="AL43" ca="1">INDIRECT(ADDRESS($W43,COLUMN()-$Y43+$X43))/$V43</f>
        <v>685.33333333333337</v>
      </c>
      <c r="AM43" s="18" cm="1">
        <f t="array" aca="1" ref="AM43" ca="1">INDIRECT(ADDRESS($W43,COLUMN()-$Y43+$X43))/$V43</f>
        <v>16235.666666666666</v>
      </c>
      <c r="AN43" s="18" cm="1">
        <f t="array" aca="1" ref="AN43" ca="1">INDIRECT(ADDRESS($W43,COLUMN()-$Y43+$X43))/$V43</f>
        <v>8479</v>
      </c>
      <c r="AO43" s="18" cm="1">
        <f t="array" aca="1" ref="AO43" ca="1">INDIRECT(ADDRESS($W43,COLUMN()-$Y43+$X43))/$V43</f>
        <v>5774.333333333333</v>
      </c>
      <c r="AP43" s="18" cm="1">
        <f t="array" aca="1" ref="AP43" ca="1">INDIRECT(ADDRESS($W43,COLUMN()-$Y43+$X43))/$V43</f>
        <v>33632</v>
      </c>
      <c r="AQ43" s="18" cm="1">
        <f t="array" aca="1" ref="AQ43" ca="1">INDIRECT(ADDRESS($W43,COLUMN()-$Y43+$X43))/$V43</f>
        <v>3367.3333333333335</v>
      </c>
      <c r="AR43" s="9">
        <f t="shared" si="1"/>
        <v>42</v>
      </c>
      <c r="AS43" s="9">
        <f t="shared" si="2"/>
        <v>44</v>
      </c>
      <c r="AT43" s="9">
        <f t="shared" si="3"/>
        <v>26</v>
      </c>
      <c r="AU43" s="3">
        <f t="shared" si="4"/>
        <v>43</v>
      </c>
      <c r="AV43" s="20">
        <f t="shared" ca="1" si="71"/>
        <v>5</v>
      </c>
      <c r="AW43" s="20">
        <f t="shared" ca="1" si="71"/>
        <v>12</v>
      </c>
      <c r="AX43" s="20">
        <f t="shared" ca="1" si="71"/>
        <v>7</v>
      </c>
      <c r="AY43" s="20">
        <f t="shared" ca="1" si="71"/>
        <v>11</v>
      </c>
      <c r="AZ43" s="20">
        <f t="shared" ca="1" si="71"/>
        <v>30</v>
      </c>
      <c r="BA43" s="20">
        <f t="shared" ca="1" si="71"/>
        <v>41</v>
      </c>
      <c r="BB43" s="20">
        <f t="shared" ca="1" si="71"/>
        <v>37</v>
      </c>
      <c r="BC43" s="20">
        <f t="shared" ca="1" si="71"/>
        <v>17</v>
      </c>
      <c r="BD43" s="20">
        <f t="shared" ca="1" si="71"/>
        <v>50</v>
      </c>
      <c r="BE43" s="20">
        <f t="shared" ca="1" si="71"/>
        <v>47</v>
      </c>
      <c r="BF43" s="20">
        <f t="shared" ca="1" si="71"/>
        <v>48</v>
      </c>
      <c r="BG43" s="20">
        <f t="shared" ca="1" si="71"/>
        <v>18</v>
      </c>
      <c r="BH43" s="20">
        <f t="shared" ca="1" si="71"/>
        <v>51</v>
      </c>
      <c r="BI43" s="20">
        <f t="shared" ca="1" si="71"/>
        <v>26</v>
      </c>
      <c r="BJ43" s="20">
        <f t="shared" ca="1" si="71"/>
        <v>32</v>
      </c>
      <c r="BK43" s="20">
        <f t="shared" ca="1" si="71"/>
        <v>33</v>
      </c>
      <c r="BL43" s="20">
        <f t="shared" ca="1" si="70"/>
        <v>19</v>
      </c>
      <c r="BM43" s="20">
        <f t="shared" ca="1" si="70"/>
        <v>39</v>
      </c>
      <c r="BN43" s="9">
        <f t="shared" si="7"/>
        <v>42</v>
      </c>
      <c r="BO43" s="9">
        <v>3</v>
      </c>
      <c r="BP43" s="22" cm="1">
        <f t="array" aca="1" ref="BP43" ca="1">IF(AV43&gt;INDIRECT(ADDRESS($BN43,$BO43)),0,1)</f>
        <v>1</v>
      </c>
      <c r="BQ43" s="22" cm="1">
        <f t="array" aca="1" ref="BQ43" ca="1">IF(AW43&gt;INDIRECT(ADDRESS($BN43,$BO43)),0,1)</f>
        <v>1</v>
      </c>
      <c r="BR43" s="22" cm="1">
        <f t="array" aca="1" ref="BR43" ca="1">IF(AX43&gt;INDIRECT(ADDRESS($BN43,$BO43)),0,1)</f>
        <v>1</v>
      </c>
      <c r="BS43" s="22" cm="1">
        <f t="array" aca="1" ref="BS43" ca="1">IF(AY43&gt;INDIRECT(ADDRESS($BN43,$BO43)),0,1)</f>
        <v>1</v>
      </c>
      <c r="BT43" s="22" cm="1">
        <f t="array" aca="1" ref="BT43" ca="1">IF(AZ43&gt;INDIRECT(ADDRESS($BN43,$BO43)),0,1)</f>
        <v>0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0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0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0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5</v>
      </c>
      <c r="W44" s="5">
        <f>W43</f>
        <v>42</v>
      </c>
      <c r="X44" s="5">
        <v>4</v>
      </c>
      <c r="Y44" s="5">
        <f t="shared" si="0"/>
        <v>26</v>
      </c>
      <c r="Z44" s="18" cm="1">
        <f t="array" aca="1" ref="Z44" ca="1">INDIRECT(ADDRESS($W44,COLUMN()-$Y44+$X44))/$V44</f>
        <v>90227.199999999997</v>
      </c>
      <c r="AA44" s="18" cm="1">
        <f t="array" aca="1" ref="AA44" ca="1">INDIRECT(ADDRESS($W44,COLUMN()-$Y44+$X44))/$V44</f>
        <v>44472.2</v>
      </c>
      <c r="AB44" s="18" cm="1">
        <f t="array" aca="1" ref="AB44" ca="1">INDIRECT(ADDRESS($W44,COLUMN()-$Y44+$X44))/$V44</f>
        <v>62371.4</v>
      </c>
      <c r="AC44" s="18" cm="1">
        <f t="array" aca="1" ref="AC44" ca="1">INDIRECT(ADDRESS($W44,COLUMN()-$Y44+$X44))/$V44</f>
        <v>44638.400000000001</v>
      </c>
      <c r="AD44" s="18" cm="1">
        <f t="array" aca="1" ref="AD44" ca="1">INDIRECT(ADDRESS($W44,COLUMN()-$Y44+$X44))/$V44</f>
        <v>5570.4</v>
      </c>
      <c r="AE44" s="18" cm="1">
        <f t="array" aca="1" ref="AE44" ca="1">INDIRECT(ADDRESS($W44,COLUMN()-$Y44+$X44))/$V44</f>
        <v>1800</v>
      </c>
      <c r="AF44" s="18" cm="1">
        <f t="array" aca="1" ref="AF44" ca="1">INDIRECT(ADDRESS($W44,COLUMN()-$Y44+$X44))/$V44</f>
        <v>2556.1999999999998</v>
      </c>
      <c r="AG44" s="18" cm="1">
        <f t="array" aca="1" ref="AG44" ca="1">INDIRECT(ADDRESS($W44,COLUMN()-$Y44+$X44))/$V44</f>
        <v>22967.8</v>
      </c>
      <c r="AH44" s="18" cm="1">
        <f t="array" aca="1" ref="AH44" ca="1">INDIRECT(ADDRESS($W44,COLUMN()-$Y44+$X44))/$V44</f>
        <v>430.4</v>
      </c>
      <c r="AI44" s="18" cm="1">
        <f t="array" aca="1" ref="AI44" ca="1">INDIRECT(ADDRESS($W44,COLUMN()-$Y44+$X44))/$V44</f>
        <v>961.8</v>
      </c>
      <c r="AJ44" s="18" cm="1">
        <f t="array" aca="1" ref="AJ44" ca="1">INDIRECT(ADDRESS($W44,COLUMN()-$Y44+$X44))/$V44</f>
        <v>653.79999999999995</v>
      </c>
      <c r="AK44" s="18" cm="1">
        <f t="array" aca="1" ref="AK44" ca="1">INDIRECT(ADDRESS($W44,COLUMN()-$Y44+$X44))/$V44</f>
        <v>20238</v>
      </c>
      <c r="AL44" s="18" cm="1">
        <f t="array" aca="1" ref="AL44" ca="1">INDIRECT(ADDRESS($W44,COLUMN()-$Y44+$X44))/$V44</f>
        <v>411.2</v>
      </c>
      <c r="AM44" s="18" cm="1">
        <f t="array" aca="1" ref="AM44" ca="1">INDIRECT(ADDRESS($W44,COLUMN()-$Y44+$X44))/$V44</f>
        <v>9741.4</v>
      </c>
      <c r="AN44" s="18" cm="1">
        <f t="array" aca="1" ref="AN44" ca="1">INDIRECT(ADDRESS($W44,COLUMN()-$Y44+$X44))/$V44</f>
        <v>5087.3999999999996</v>
      </c>
      <c r="AO44" s="18" cm="1">
        <f t="array" aca="1" ref="AO44" ca="1">INDIRECT(ADDRESS($W44,COLUMN()-$Y44+$X44))/$V44</f>
        <v>3464.6</v>
      </c>
      <c r="AP44" s="18" cm="1">
        <f t="array" aca="1" ref="AP44" ca="1">INDIRECT(ADDRESS($W44,COLUMN()-$Y44+$X44))/$V44</f>
        <v>20179.2</v>
      </c>
      <c r="AQ44" s="18" cm="1">
        <f t="array" aca="1" ref="AQ44" ca="1">INDIRECT(ADDRESS($W44,COLUMN()-$Y44+$X44))/$V44</f>
        <v>2020.4</v>
      </c>
      <c r="AR44" s="9">
        <f t="shared" si="1"/>
        <v>42</v>
      </c>
      <c r="AS44" s="9">
        <f t="shared" si="2"/>
        <v>44</v>
      </c>
      <c r="AT44" s="9">
        <f t="shared" si="3"/>
        <v>26</v>
      </c>
      <c r="AU44" s="3">
        <f t="shared" si="4"/>
        <v>43</v>
      </c>
      <c r="AV44" s="20">
        <f t="shared" ca="1" si="71"/>
        <v>10</v>
      </c>
      <c r="AW44" s="20">
        <f t="shared" ca="1" si="71"/>
        <v>16</v>
      </c>
      <c r="AX44" s="20">
        <f t="shared" ca="1" si="71"/>
        <v>13</v>
      </c>
      <c r="AY44" s="20">
        <f t="shared" ca="1" si="71"/>
        <v>15</v>
      </c>
      <c r="AZ44" s="20">
        <f t="shared" ca="1" si="71"/>
        <v>34</v>
      </c>
      <c r="BA44" s="20">
        <f t="shared" ca="1" si="71"/>
        <v>46</v>
      </c>
      <c r="BB44" s="20">
        <f t="shared" ca="1" si="71"/>
        <v>42</v>
      </c>
      <c r="BC44" s="20">
        <f t="shared" ca="1" si="71"/>
        <v>22</v>
      </c>
      <c r="BD44" s="20">
        <f t="shared" ca="1" si="71"/>
        <v>53</v>
      </c>
      <c r="BE44" s="20">
        <f t="shared" ca="1" si="71"/>
        <v>49</v>
      </c>
      <c r="BF44" s="20">
        <f t="shared" ca="1" si="71"/>
        <v>52</v>
      </c>
      <c r="BG44" s="20">
        <f t="shared" ca="1" si="71"/>
        <v>23</v>
      </c>
      <c r="BH44" s="20">
        <f t="shared" ca="1" si="71"/>
        <v>54</v>
      </c>
      <c r="BI44" s="20">
        <f t="shared" ca="1" si="71"/>
        <v>29</v>
      </c>
      <c r="BJ44" s="20">
        <f t="shared" ca="1" si="71"/>
        <v>35</v>
      </c>
      <c r="BK44" s="20">
        <f t="shared" ca="1" si="71"/>
        <v>38</v>
      </c>
      <c r="BL44" s="20">
        <f t="shared" ca="1" si="70"/>
        <v>24</v>
      </c>
      <c r="BM44" s="20">
        <f t="shared" ca="1" si="70"/>
        <v>45</v>
      </c>
      <c r="BN44" s="9">
        <f t="shared" si="7"/>
        <v>42</v>
      </c>
      <c r="BO44" s="9">
        <v>3</v>
      </c>
      <c r="BP44" s="22" cm="1">
        <f t="array" aca="1" ref="BP44" ca="1">IF(AV44&gt;INDIRECT(ADDRESS($BN44,$BO44)),0,1)</f>
        <v>1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0</v>
      </c>
      <c r="BS44" s="22" cm="1">
        <f t="array" aca="1" ref="BS44" ca="1">IF(AY44&gt;INDIRECT(ADDRESS($BN44,$BO44)),0,1)</f>
        <v>0</v>
      </c>
      <c r="BT44" s="22" cm="1">
        <f t="array" aca="1" ref="BT44" ca="1">IF(AZ44&gt;INDIRECT(ADDRESS($BN44,$BO44)),0,1)</f>
        <v>0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C45" s="1">
        <f>SUM(C3:C44)</f>
        <v>120</v>
      </c>
      <c r="BP45" s="23">
        <f t="shared" ref="BP45:CG45" ca="1" si="72">SUM(BP3:BP44)</f>
        <v>20</v>
      </c>
      <c r="BQ45" s="23">
        <f t="shared" ca="1" si="72"/>
        <v>17</v>
      </c>
      <c r="BR45" s="23">
        <f t="shared" ca="1" si="72"/>
        <v>33</v>
      </c>
      <c r="BS45" s="23">
        <f t="shared" ca="1" si="72"/>
        <v>17</v>
      </c>
      <c r="BT45" s="23">
        <f t="shared" ca="1" si="72"/>
        <v>3</v>
      </c>
      <c r="BU45" s="23">
        <f t="shared" ca="1" si="72"/>
        <v>0</v>
      </c>
      <c r="BV45" s="23">
        <f t="shared" ca="1" si="72"/>
        <v>0</v>
      </c>
      <c r="BW45" s="23">
        <f t="shared" ca="1" si="72"/>
        <v>11</v>
      </c>
      <c r="BX45" s="23">
        <f t="shared" ca="1" si="72"/>
        <v>0</v>
      </c>
      <c r="BY45" s="23">
        <f t="shared" ca="1" si="72"/>
        <v>0</v>
      </c>
      <c r="BZ45" s="23">
        <f t="shared" ca="1" si="72"/>
        <v>0</v>
      </c>
      <c r="CA45" s="23">
        <f t="shared" ca="1" si="72"/>
        <v>4</v>
      </c>
      <c r="CB45" s="23">
        <f t="shared" ca="1" si="72"/>
        <v>0</v>
      </c>
      <c r="CC45" s="23">
        <f t="shared" ca="1" si="72"/>
        <v>7</v>
      </c>
      <c r="CD45" s="23">
        <f t="shared" ca="1" si="72"/>
        <v>2</v>
      </c>
      <c r="CE45" s="23">
        <f t="shared" ca="1" si="72"/>
        <v>0</v>
      </c>
      <c r="CF45" s="23">
        <f t="shared" ca="1" si="72"/>
        <v>6</v>
      </c>
      <c r="CG45" s="23">
        <f t="shared" ca="1" si="72"/>
        <v>0</v>
      </c>
      <c r="CL45" s="1">
        <f ca="1">SUM(CL3:CL44)</f>
        <v>120</v>
      </c>
      <c r="CM45" s="3" t="b">
        <f ca="1">CL45=C45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phoneticPr fontId="2" type="noConversion"/>
  <conditionalFormatting sqref="CM1:CO1048576 CR1:CR1048576">
    <cfRule type="cellIs" dxfId="3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0C481-BC2F-44C1-88D5-C80BE1C078FC}">
  <sheetPr>
    <tabColor theme="0"/>
  </sheetPr>
  <dimension ref="A1:T44"/>
  <sheetViews>
    <sheetView topLeftCell="A16" workbookViewId="0">
      <selection activeCell="A27" sqref="A27"/>
    </sheetView>
  </sheetViews>
  <sheetFormatPr defaultRowHeight="14.4" x14ac:dyDescent="0.55000000000000004"/>
  <cols>
    <col min="1" max="1" width="29.89453125" bestFit="1" customWidth="1"/>
    <col min="2" max="4" width="10.89453125" style="37" bestFit="1" customWidth="1"/>
    <col min="5" max="5" width="11.89453125" style="37" bestFit="1" customWidth="1"/>
    <col min="6" max="7" width="10.89453125" style="37" bestFit="1" customWidth="1"/>
    <col min="8" max="9" width="9.89453125" style="37" bestFit="1" customWidth="1"/>
    <col min="10" max="12" width="8.3671875" style="37" bestFit="1" customWidth="1"/>
    <col min="13" max="13" width="9.89453125" style="37" bestFit="1" customWidth="1"/>
    <col min="14" max="14" width="8.3671875" style="37" bestFit="1" customWidth="1"/>
    <col min="15" max="18" width="9.89453125" style="37" bestFit="1" customWidth="1"/>
    <col min="19" max="19" width="8.3671875" style="37" bestFit="1" customWidth="1"/>
    <col min="20" max="20" width="11.89453125" bestFit="1" customWidth="1"/>
  </cols>
  <sheetData>
    <row r="1" spans="1:19" x14ac:dyDescent="0.55000000000000004">
      <c r="A1" s="35" t="s">
        <v>614</v>
      </c>
      <c r="B1" s="36">
        <v>2369534</v>
      </c>
      <c r="C1" s="36">
        <v>787024</v>
      </c>
      <c r="D1" s="36">
        <v>64677</v>
      </c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</row>
    <row r="2" spans="1:19" x14ac:dyDescent="0.55000000000000004">
      <c r="A2" s="35" t="s">
        <v>499</v>
      </c>
      <c r="B2" s="36">
        <v>99233</v>
      </c>
      <c r="C2" s="36">
        <v>1454640</v>
      </c>
      <c r="D2" s="36">
        <v>1127134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</row>
    <row r="3" spans="1:19" x14ac:dyDescent="0.55000000000000004">
      <c r="A3" s="35" t="s">
        <v>615</v>
      </c>
      <c r="B3" s="36">
        <v>2451383</v>
      </c>
      <c r="C3" s="36">
        <v>4035052</v>
      </c>
      <c r="D3" s="36">
        <v>720275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</row>
    <row r="4" spans="1:19" x14ac:dyDescent="0.55000000000000004">
      <c r="A4" s="35" t="s">
        <v>500</v>
      </c>
      <c r="B4" s="36">
        <v>229681</v>
      </c>
      <c r="C4" s="36">
        <v>893499</v>
      </c>
      <c r="D4" s="36">
        <v>145570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</row>
    <row r="5" spans="1:19" x14ac:dyDescent="0.55000000000000004">
      <c r="A5" s="35" t="s">
        <v>501</v>
      </c>
      <c r="B5" s="36">
        <v>496280</v>
      </c>
      <c r="C5" s="36">
        <v>1269265</v>
      </c>
      <c r="D5" s="36">
        <v>741220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</row>
    <row r="6" spans="1:19" x14ac:dyDescent="0.55000000000000004">
      <c r="A6" s="35" t="s">
        <v>616</v>
      </c>
      <c r="B6" s="36">
        <v>2653762</v>
      </c>
      <c r="C6" s="36">
        <v>2692011</v>
      </c>
      <c r="D6" s="36">
        <v>1115138</v>
      </c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</row>
    <row r="7" spans="1:19" x14ac:dyDescent="0.55000000000000004">
      <c r="A7" s="35" t="s">
        <v>502</v>
      </c>
      <c r="B7" s="36">
        <v>227354</v>
      </c>
      <c r="C7" s="36">
        <v>504662</v>
      </c>
      <c r="D7" s="36">
        <v>41508</v>
      </c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</row>
    <row r="8" spans="1:19" x14ac:dyDescent="0.55000000000000004">
      <c r="A8" s="35" t="s">
        <v>594</v>
      </c>
      <c r="B8" s="36">
        <v>532065</v>
      </c>
      <c r="C8" s="36">
        <v>1438952</v>
      </c>
      <c r="D8" s="36">
        <v>234251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</row>
    <row r="9" spans="1:19" x14ac:dyDescent="0.55000000000000004">
      <c r="A9" s="35" t="s">
        <v>617</v>
      </c>
      <c r="B9" s="36">
        <v>9099674</v>
      </c>
      <c r="C9" s="36">
        <v>16805854</v>
      </c>
      <c r="D9" s="36">
        <v>2820995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</row>
    <row r="10" spans="1:19" x14ac:dyDescent="0.55000000000000004">
      <c r="A10" s="35" t="s">
        <v>618</v>
      </c>
      <c r="B10" s="36">
        <v>2866373</v>
      </c>
      <c r="C10" s="36">
        <v>12096454</v>
      </c>
      <c r="D10" s="36">
        <v>7827335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1:19" x14ac:dyDescent="0.55000000000000004">
      <c r="A11" s="35" t="s">
        <v>619</v>
      </c>
      <c r="B11" s="36">
        <v>4492652</v>
      </c>
      <c r="C11" s="36">
        <v>16716603</v>
      </c>
      <c r="D11" s="36">
        <v>4434805</v>
      </c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</row>
    <row r="12" spans="1:19" x14ac:dyDescent="0.55000000000000004">
      <c r="A12" s="35" t="s">
        <v>620</v>
      </c>
      <c r="B12" s="36">
        <v>718641</v>
      </c>
      <c r="C12" s="36">
        <v>1964183</v>
      </c>
      <c r="D12" s="36">
        <v>534450</v>
      </c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</row>
    <row r="13" spans="1:19" x14ac:dyDescent="0.55000000000000004">
      <c r="A13" s="35" t="s">
        <v>621</v>
      </c>
      <c r="B13" s="36">
        <v>849948</v>
      </c>
      <c r="C13" s="36">
        <v>1407684</v>
      </c>
      <c r="D13" s="36">
        <v>159950</v>
      </c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9" x14ac:dyDescent="0.55000000000000004">
      <c r="A14" s="35" t="s">
        <v>515</v>
      </c>
      <c r="B14" s="36">
        <v>256811</v>
      </c>
      <c r="C14" s="36">
        <v>1097070</v>
      </c>
      <c r="D14" s="36">
        <v>158788</v>
      </c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</row>
    <row r="15" spans="1:19" x14ac:dyDescent="0.55000000000000004">
      <c r="A15" s="35" t="s">
        <v>525</v>
      </c>
      <c r="B15" s="36">
        <v>448046</v>
      </c>
      <c r="C15" s="36">
        <v>1542346</v>
      </c>
      <c r="D15" s="36">
        <v>240143</v>
      </c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</row>
    <row r="16" spans="1:19" x14ac:dyDescent="0.55000000000000004">
      <c r="A16" s="35" t="s">
        <v>552</v>
      </c>
      <c r="B16" s="36">
        <v>72065</v>
      </c>
      <c r="C16" s="36">
        <v>284209</v>
      </c>
      <c r="D16" s="36">
        <v>51451</v>
      </c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</row>
    <row r="17" spans="1:19" x14ac:dyDescent="0.55000000000000004">
      <c r="A17" s="35" t="s">
        <v>516</v>
      </c>
      <c r="B17" s="36">
        <v>204348</v>
      </c>
      <c r="C17" s="36">
        <v>529883</v>
      </c>
      <c r="D17" s="36">
        <v>151109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</row>
    <row r="18" spans="1:19" x14ac:dyDescent="0.55000000000000004">
      <c r="A18" s="35" t="s">
        <v>517</v>
      </c>
      <c r="B18" s="36">
        <v>370671</v>
      </c>
      <c r="C18" s="36">
        <v>641388</v>
      </c>
      <c r="D18" s="36">
        <v>140733</v>
      </c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</row>
    <row r="19" spans="1:19" x14ac:dyDescent="0.55000000000000004">
      <c r="A19" s="35" t="s">
        <v>622</v>
      </c>
      <c r="B19" s="36">
        <v>791892</v>
      </c>
      <c r="C19" s="36">
        <v>3554310</v>
      </c>
      <c r="D19" s="36">
        <v>764486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</row>
    <row r="20" spans="1:19" x14ac:dyDescent="0.55000000000000004">
      <c r="A20" s="35" t="s">
        <v>623</v>
      </c>
      <c r="B20" s="36">
        <v>228557</v>
      </c>
      <c r="C20" s="36">
        <v>665371</v>
      </c>
      <c r="D20" s="36">
        <v>186395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</row>
    <row r="21" spans="1:19" x14ac:dyDescent="0.55000000000000004">
      <c r="A21" s="35" t="s">
        <v>624</v>
      </c>
      <c r="B21" s="36">
        <v>200459</v>
      </c>
      <c r="C21" s="36">
        <v>454943</v>
      </c>
      <c r="D21" s="36">
        <v>91293</v>
      </c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</row>
    <row r="22" spans="1:19" x14ac:dyDescent="0.55000000000000004">
      <c r="A22" s="35" t="s">
        <v>625</v>
      </c>
      <c r="B22" s="36">
        <v>850539</v>
      </c>
      <c r="C22" s="36">
        <v>2154843</v>
      </c>
      <c r="D22" s="36">
        <v>241106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55000000000000004">
      <c r="A23" s="35" t="s">
        <v>626</v>
      </c>
      <c r="B23" s="36">
        <v>153446</v>
      </c>
      <c r="C23" s="36">
        <v>1798753</v>
      </c>
      <c r="D23" s="36">
        <v>958505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</row>
    <row r="24" spans="1:19" x14ac:dyDescent="0.55000000000000004">
      <c r="A24" s="33" t="s">
        <v>627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</row>
    <row r="25" spans="1:19" x14ac:dyDescent="0.55000000000000004">
      <c r="A25" s="35" t="s">
        <v>584</v>
      </c>
      <c r="B25" s="36">
        <v>37459</v>
      </c>
      <c r="C25" s="36">
        <v>172965</v>
      </c>
      <c r="D25" s="36">
        <v>120565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</row>
    <row r="26" spans="1:19" x14ac:dyDescent="0.55000000000000004">
      <c r="A26" s="35" t="s">
        <v>628</v>
      </c>
      <c r="B26" s="36">
        <v>48405</v>
      </c>
      <c r="C26" s="36">
        <v>209403</v>
      </c>
      <c r="D26" s="36">
        <v>99899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</row>
    <row r="27" spans="1:19" x14ac:dyDescent="0.55000000000000004">
      <c r="A27" s="35" t="s">
        <v>629</v>
      </c>
      <c r="B27" s="36">
        <v>284184</v>
      </c>
      <c r="C27" s="36">
        <v>838382</v>
      </c>
      <c r="D27" s="36">
        <v>175956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</row>
    <row r="28" spans="1:19" x14ac:dyDescent="0.55000000000000004">
      <c r="A28" s="35" t="s">
        <v>597</v>
      </c>
      <c r="B28" s="36">
        <v>41906</v>
      </c>
      <c r="C28" s="36">
        <v>162852</v>
      </c>
      <c r="D28" s="36">
        <v>110003</v>
      </c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</row>
    <row r="29" spans="1:19" x14ac:dyDescent="0.55000000000000004">
      <c r="A29" s="35" t="s">
        <v>630</v>
      </c>
      <c r="B29" s="36">
        <v>128577</v>
      </c>
      <c r="C29" s="36">
        <v>638616</v>
      </c>
      <c r="D29" s="36">
        <v>335089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</row>
    <row r="30" spans="1:19" x14ac:dyDescent="0.55000000000000004">
      <c r="A30" s="35" t="s">
        <v>631</v>
      </c>
      <c r="B30" s="36">
        <v>1400093</v>
      </c>
      <c r="C30" s="36">
        <v>1931113</v>
      </c>
      <c r="D30" s="36">
        <v>357298</v>
      </c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</row>
    <row r="31" spans="1:19" x14ac:dyDescent="0.55000000000000004">
      <c r="A31" s="35" t="s">
        <v>528</v>
      </c>
      <c r="B31" s="36">
        <v>223153</v>
      </c>
      <c r="C31" s="36">
        <v>533757</v>
      </c>
      <c r="D31" s="36">
        <v>62514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</row>
    <row r="32" spans="1:19" x14ac:dyDescent="0.55000000000000004">
      <c r="A32" s="35" t="s">
        <v>632</v>
      </c>
      <c r="B32" s="36">
        <v>2003081</v>
      </c>
      <c r="C32" s="36">
        <v>3010726</v>
      </c>
      <c r="D32" s="36">
        <v>265948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20" x14ac:dyDescent="0.55000000000000004">
      <c r="A33" s="35" t="s">
        <v>633</v>
      </c>
      <c r="B33" s="36">
        <v>386743</v>
      </c>
      <c r="C33" s="36">
        <v>1251313</v>
      </c>
      <c r="D33" s="36">
        <v>160594</v>
      </c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</row>
    <row r="34" spans="1:20" x14ac:dyDescent="0.55000000000000004">
      <c r="A34" s="35" t="s">
        <v>529</v>
      </c>
      <c r="B34" s="36">
        <v>361585</v>
      </c>
      <c r="C34" s="36">
        <v>1113344</v>
      </c>
      <c r="D34" s="36">
        <v>90727</v>
      </c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</row>
    <row r="35" spans="1:20" x14ac:dyDescent="0.55000000000000004">
      <c r="A35" s="35" t="s">
        <v>598</v>
      </c>
      <c r="B35" s="36">
        <v>119103</v>
      </c>
      <c r="C35" s="36">
        <v>1229069</v>
      </c>
      <c r="D35" s="36">
        <v>283796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</row>
    <row r="36" spans="1:20" x14ac:dyDescent="0.55000000000000004">
      <c r="A36" s="35" t="s">
        <v>634</v>
      </c>
      <c r="B36" s="36">
        <v>1744042</v>
      </c>
      <c r="C36" s="36">
        <v>1217314</v>
      </c>
      <c r="D36" s="36">
        <v>124044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1:20" x14ac:dyDescent="0.55000000000000004">
      <c r="A37" s="35" t="s">
        <v>635</v>
      </c>
      <c r="B37" s="36">
        <v>997299</v>
      </c>
      <c r="C37" s="36">
        <v>3649651</v>
      </c>
      <c r="D37" s="36">
        <v>606681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1:20" x14ac:dyDescent="0.55000000000000004">
      <c r="A38" s="35" t="s">
        <v>636</v>
      </c>
      <c r="B38" s="36">
        <v>2339620</v>
      </c>
      <c r="C38" s="36">
        <v>4660408</v>
      </c>
      <c r="D38" s="36">
        <v>999528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</row>
    <row r="39" spans="1:20" x14ac:dyDescent="0.55000000000000004">
      <c r="A39" s="33" t="s">
        <v>637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8"/>
    </row>
    <row r="40" spans="1:20" x14ac:dyDescent="0.55000000000000004">
      <c r="B40" s="40">
        <f>SUM(B1:B39)</f>
        <v>40778664</v>
      </c>
      <c r="C40" s="40">
        <f>SUM(C1:C39)</f>
        <v>95407912</v>
      </c>
      <c r="D40" s="40">
        <f>SUM(D1:D39)</f>
        <v>26743959</v>
      </c>
      <c r="E40" s="39">
        <f>SUM(B40:D40)</f>
        <v>162930535</v>
      </c>
      <c r="F40" s="26">
        <f>E40/Legislatif!T85</f>
        <v>1.0777995753696623</v>
      </c>
      <c r="G40" s="39">
        <f>E40-Legislatif!T85</f>
        <v>11760931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</row>
    <row r="41" spans="1:20" x14ac:dyDescent="0.55000000000000004">
      <c r="B41" s="26">
        <f>B40/$E$40</f>
        <v>0.25028251456978279</v>
      </c>
      <c r="C41" s="26">
        <f>C40/$E$40</f>
        <v>0.5855741650882077</v>
      </c>
      <c r="D41" s="26">
        <f>D40/$E$40</f>
        <v>0.16414332034200957</v>
      </c>
    </row>
    <row r="43" spans="1:20" x14ac:dyDescent="0.55000000000000004">
      <c r="B43" s="36">
        <f>B40</f>
        <v>40778664</v>
      </c>
      <c r="C43" s="36">
        <f>C40-G40</f>
        <v>83646981</v>
      </c>
      <c r="D43" s="36">
        <f>D40</f>
        <v>26743959</v>
      </c>
      <c r="E43" s="36">
        <f>SUM(B43:D43)</f>
        <v>151169604</v>
      </c>
    </row>
    <row r="44" spans="1:20" x14ac:dyDescent="0.55000000000000004">
      <c r="B44" s="26">
        <f>B43/$E$43</f>
        <v>0.26975438792576317</v>
      </c>
      <c r="C44" s="26">
        <f>C43/$E$43</f>
        <v>0.55333201110985253</v>
      </c>
      <c r="D44" s="26">
        <f>D43/$E$43</f>
        <v>0.17691360096438435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6FA7-E286-484D-9412-610900FD8E1B}">
  <sheetPr>
    <tabColor rgb="FF92D050"/>
  </sheetPr>
  <dimension ref="A1:G22"/>
  <sheetViews>
    <sheetView workbookViewId="0">
      <selection activeCell="D21" sqref="D21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20</v>
      </c>
      <c r="C2" s="11">
        <f t="shared" ref="C2:C19" si="0">B2/$B$20</f>
        <v>0.16666666666666666</v>
      </c>
      <c r="D2" s="10">
        <f ca="1">'DPRD Jateng Calc'!BP45</f>
        <v>20</v>
      </c>
      <c r="E2" s="11">
        <f t="shared" ref="E2:E19" ca="1" si="1">D2/$D$20</f>
        <v>0.16666666666666666</v>
      </c>
      <c r="F2" s="10">
        <f ca="1">D2-B2</f>
        <v>0</v>
      </c>
      <c r="G2" s="12">
        <f ca="1">E2-C2</f>
        <v>0</v>
      </c>
    </row>
    <row r="3" spans="1:7" x14ac:dyDescent="0.55000000000000004">
      <c r="A3" s="3" t="s">
        <v>114</v>
      </c>
      <c r="B3" s="10">
        <v>13</v>
      </c>
      <c r="C3" s="11">
        <f t="shared" si="0"/>
        <v>0.10833333333333334</v>
      </c>
      <c r="D3" s="10">
        <f ca="1">'DPRD Jateng Calc'!BQ45</f>
        <v>17</v>
      </c>
      <c r="E3" s="11">
        <f t="shared" ca="1" si="1"/>
        <v>0.14166666666666666</v>
      </c>
      <c r="F3" s="10">
        <f t="shared" ref="F3:G19" ca="1" si="2">D3-B3</f>
        <v>4</v>
      </c>
      <c r="G3" s="12">
        <f t="shared" ca="1" si="2"/>
        <v>3.3333333333333326E-2</v>
      </c>
    </row>
    <row r="4" spans="1:7" x14ac:dyDescent="0.55000000000000004">
      <c r="A4" s="3" t="s">
        <v>115</v>
      </c>
      <c r="B4" s="10">
        <v>42</v>
      </c>
      <c r="C4" s="11">
        <f t="shared" si="0"/>
        <v>0.35</v>
      </c>
      <c r="D4" s="10">
        <f ca="1">'DPRD Jateng Calc'!BR45</f>
        <v>33</v>
      </c>
      <c r="E4" s="11">
        <f t="shared" ca="1" si="1"/>
        <v>0.27500000000000002</v>
      </c>
      <c r="F4" s="10">
        <f t="shared" ca="1" si="2"/>
        <v>-9</v>
      </c>
      <c r="G4" s="12">
        <f t="shared" ca="1" si="2"/>
        <v>-7.4999999999999956E-2</v>
      </c>
    </row>
    <row r="5" spans="1:7" x14ac:dyDescent="0.55000000000000004">
      <c r="A5" s="3" t="s">
        <v>116</v>
      </c>
      <c r="B5" s="10">
        <v>12</v>
      </c>
      <c r="C5" s="11">
        <f t="shared" si="0"/>
        <v>0.1</v>
      </c>
      <c r="D5" s="10">
        <f ca="1">'DPRD Jateng Calc'!BS45</f>
        <v>17</v>
      </c>
      <c r="E5" s="11">
        <f t="shared" ca="1" si="1"/>
        <v>0.14166666666666666</v>
      </c>
      <c r="F5" s="10">
        <f t="shared" ca="1" si="2"/>
        <v>5</v>
      </c>
      <c r="G5" s="12">
        <f t="shared" ca="1" si="2"/>
        <v>4.1666666666666657E-2</v>
      </c>
    </row>
    <row r="6" spans="1:7" x14ac:dyDescent="0.55000000000000004">
      <c r="A6" s="3" t="s">
        <v>117</v>
      </c>
      <c r="B6" s="10">
        <v>3</v>
      </c>
      <c r="C6" s="11">
        <f t="shared" si="0"/>
        <v>2.5000000000000001E-2</v>
      </c>
      <c r="D6" s="10">
        <f ca="1">'DPRD Jateng Calc'!BT45</f>
        <v>3</v>
      </c>
      <c r="E6" s="11">
        <f t="shared" ca="1" si="1"/>
        <v>2.5000000000000001E-2</v>
      </c>
      <c r="F6" s="10">
        <f t="shared" ca="1" si="2"/>
        <v>0</v>
      </c>
      <c r="G6" s="12">
        <f t="shared" ca="1" si="2"/>
        <v>0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Jateng Calc'!BU45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Jateng Calc'!BV45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10</v>
      </c>
      <c r="C9" s="11">
        <f t="shared" si="0"/>
        <v>8.3333333333333329E-2</v>
      </c>
      <c r="D9" s="10">
        <f ca="1">'DPRD Jateng Calc'!BW45</f>
        <v>11</v>
      </c>
      <c r="E9" s="11">
        <f t="shared" ca="1" si="1"/>
        <v>9.166666666666666E-2</v>
      </c>
      <c r="F9" s="10">
        <f t="shared" ca="1" si="2"/>
        <v>1</v>
      </c>
      <c r="G9" s="12">
        <f t="shared" ca="1" si="2"/>
        <v>8.3333333333333315E-3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Jateng Calc'!BX45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0</v>
      </c>
      <c r="C11" s="11">
        <f t="shared" si="0"/>
        <v>0</v>
      </c>
      <c r="D11" s="10">
        <f ca="1">'DPRD Jateng Calc'!BY45</f>
        <v>0</v>
      </c>
      <c r="E11" s="11">
        <f t="shared" ca="1" si="1"/>
        <v>0</v>
      </c>
      <c r="F11" s="10">
        <f t="shared" ca="1" si="2"/>
        <v>0</v>
      </c>
      <c r="G11" s="12">
        <f t="shared" ca="1" si="2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Jateng Calc'!BZ45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6</v>
      </c>
      <c r="C13" s="11">
        <f t="shared" si="0"/>
        <v>0.05</v>
      </c>
      <c r="D13" s="10">
        <f ca="1">'DPRD Jateng Calc'!CA45</f>
        <v>4</v>
      </c>
      <c r="E13" s="11">
        <f t="shared" ca="1" si="1"/>
        <v>3.3333333333333333E-2</v>
      </c>
      <c r="F13" s="10">
        <f t="shared" ca="1" si="2"/>
        <v>-2</v>
      </c>
      <c r="G13" s="12">
        <f t="shared" ca="1" si="2"/>
        <v>-1.666666666666667E-2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'DPRD Jateng Calc'!CB45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5</v>
      </c>
      <c r="C15" s="11">
        <f t="shared" si="0"/>
        <v>4.1666666666666664E-2</v>
      </c>
      <c r="D15" s="10">
        <f ca="1">'DPRD Jateng Calc'!CC45</f>
        <v>7</v>
      </c>
      <c r="E15" s="11">
        <f t="shared" ca="1" si="1"/>
        <v>5.8333333333333334E-2</v>
      </c>
      <c r="F15" s="10">
        <f t="shared" ca="1" si="2"/>
        <v>2</v>
      </c>
      <c r="G15" s="12">
        <f t="shared" ca="1" si="2"/>
        <v>1.666666666666667E-2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'DPRD Jateng Calc'!CD45</f>
        <v>2</v>
      </c>
      <c r="E16" s="11">
        <f t="shared" ca="1" si="1"/>
        <v>1.6666666666666666E-2</v>
      </c>
      <c r="F16" s="10">
        <f t="shared" ca="1" si="2"/>
        <v>2</v>
      </c>
      <c r="G16" s="12">
        <f t="shared" ca="1" si="2"/>
        <v>1.6666666666666666E-2</v>
      </c>
    </row>
    <row r="17" spans="1:7" x14ac:dyDescent="0.55000000000000004">
      <c r="A17" s="3" t="s">
        <v>128</v>
      </c>
      <c r="B17" s="10">
        <v>0</v>
      </c>
      <c r="C17" s="11">
        <f t="shared" si="0"/>
        <v>0</v>
      </c>
      <c r="D17" s="10">
        <f ca="1">'DPRD Jateng Calc'!CE45</f>
        <v>0</v>
      </c>
      <c r="E17" s="11">
        <f t="shared" ca="1" si="1"/>
        <v>0</v>
      </c>
      <c r="F17" s="10">
        <f t="shared" ca="1" si="2"/>
        <v>0</v>
      </c>
      <c r="G17" s="12">
        <f t="shared" ca="1" si="2"/>
        <v>0</v>
      </c>
    </row>
    <row r="18" spans="1:7" x14ac:dyDescent="0.55000000000000004">
      <c r="A18" s="3" t="s">
        <v>129</v>
      </c>
      <c r="B18" s="10">
        <v>9</v>
      </c>
      <c r="C18" s="11">
        <f t="shared" si="0"/>
        <v>7.4999999999999997E-2</v>
      </c>
      <c r="D18" s="10">
        <f ca="1">'DPRD Jateng Calc'!CF45</f>
        <v>6</v>
      </c>
      <c r="E18" s="11">
        <f t="shared" ca="1" si="1"/>
        <v>0.05</v>
      </c>
      <c r="F18" s="10">
        <f t="shared" ca="1" si="2"/>
        <v>-3</v>
      </c>
      <c r="G18" s="12">
        <f t="shared" ca="1" si="2"/>
        <v>-2.4999999999999994E-2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Jateng Calc'!CG45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120</v>
      </c>
      <c r="D20">
        <f ca="1">SUM(D2:D19)</f>
        <v>120</v>
      </c>
    </row>
    <row r="21" spans="1:7" x14ac:dyDescent="0.55000000000000004">
      <c r="D21">
        <f ca="1">20%*D20</f>
        <v>24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2BF6C-6526-488B-BEE9-50C36CA27743}">
  <sheetPr>
    <tabColor theme="5"/>
  </sheetPr>
  <dimension ref="A1:B14"/>
  <sheetViews>
    <sheetView workbookViewId="0">
      <selection activeCell="B10" sqref="B10"/>
    </sheetView>
  </sheetViews>
  <sheetFormatPr defaultRowHeight="14.4" x14ac:dyDescent="0.55000000000000004"/>
  <cols>
    <col min="2" max="2" width="54.3671875" customWidth="1"/>
  </cols>
  <sheetData>
    <row r="1" spans="1:2" x14ac:dyDescent="0.55000000000000004">
      <c r="A1" t="s">
        <v>154</v>
      </c>
      <c r="B1" s="13">
        <v>45356</v>
      </c>
    </row>
    <row r="2" spans="1:2" x14ac:dyDescent="0.55000000000000004">
      <c r="A2" t="s">
        <v>156</v>
      </c>
      <c r="B2" s="14">
        <v>0.45833333333333331</v>
      </c>
    </row>
    <row r="3" spans="1:2" x14ac:dyDescent="0.55000000000000004">
      <c r="A3" t="s">
        <v>155</v>
      </c>
      <c r="B3">
        <v>88306</v>
      </c>
    </row>
    <row r="4" spans="1:2" x14ac:dyDescent="0.55000000000000004">
      <c r="A4" t="s">
        <v>157</v>
      </c>
      <c r="B4">
        <v>120666</v>
      </c>
    </row>
    <row r="5" spans="1:2" x14ac:dyDescent="0.55000000000000004">
      <c r="A5" t="s">
        <v>166</v>
      </c>
      <c r="B5" s="26">
        <f>B3/B4</f>
        <v>0.73182172277194901</v>
      </c>
    </row>
    <row r="6" spans="1:2" x14ac:dyDescent="0.55000000000000004">
      <c r="A6" t="s">
        <v>476</v>
      </c>
      <c r="B6" s="27">
        <v>14</v>
      </c>
    </row>
    <row r="7" spans="1:2" x14ac:dyDescent="0.55000000000000004">
      <c r="A7" t="s">
        <v>477</v>
      </c>
      <c r="B7" s="27">
        <v>14</v>
      </c>
    </row>
    <row r="8" spans="1:2" x14ac:dyDescent="0.55000000000000004">
      <c r="A8" t="s">
        <v>478</v>
      </c>
      <c r="B8" s="28">
        <v>45363</v>
      </c>
    </row>
    <row r="9" spans="1:2" x14ac:dyDescent="0.55000000000000004">
      <c r="A9" t="s">
        <v>479</v>
      </c>
      <c r="B9" s="29">
        <v>0.84097222222222223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14 dari 14 dapil dari website KPU per 12-Mar-2024 20:11 WIB</v>
      </c>
    </row>
    <row r="11" spans="1:2" x14ac:dyDescent="0.55000000000000004">
      <c r="A11" t="s">
        <v>159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209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Jawa Timur 2019 vs Simulasi 2024
Data rekapitulasi 14 dari 14 dapil dari website KPU per 12-Mar-2024 20:11 WIB
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24BC-A311-48B4-83D7-BD35DF4CEC80}">
  <sheetPr>
    <tabColor theme="5"/>
  </sheetPr>
  <dimension ref="A1:S18"/>
  <sheetViews>
    <sheetView workbookViewId="0">
      <selection activeCell="A16" sqref="A16:A18"/>
    </sheetView>
  </sheetViews>
  <sheetFormatPr defaultRowHeight="14.4" x14ac:dyDescent="0.55000000000000004"/>
  <cols>
    <col min="1" max="1" width="33.47265625" style="25" bestFit="1" customWidth="1"/>
    <col min="2" max="2" width="8.3671875" style="25" bestFit="1" customWidth="1"/>
    <col min="3" max="3" width="8.9453125" style="25" bestFit="1" customWidth="1"/>
    <col min="4" max="6" width="8.3671875" style="25" bestFit="1" customWidth="1"/>
    <col min="7" max="8" width="7.3671875" style="25" bestFit="1" customWidth="1"/>
    <col min="9" max="9" width="8.3671875" style="25" bestFit="1" customWidth="1"/>
    <col min="10" max="11" width="7.3671875" style="25" bestFit="1" customWidth="1"/>
    <col min="12" max="12" width="6.3671875" style="25" bestFit="1" customWidth="1"/>
    <col min="13" max="13" width="8.3671875" style="25" bestFit="1" customWidth="1"/>
    <col min="14" max="14" width="7.3671875" style="25" bestFit="1" customWidth="1"/>
    <col min="15" max="16" width="8.3671875" style="25" bestFit="1" customWidth="1"/>
    <col min="17" max="17" width="7.3671875" style="25" bestFit="1" customWidth="1"/>
    <col min="18" max="18" width="8.3671875" style="25" bestFit="1" customWidth="1"/>
    <col min="19" max="19" width="7.3671875" style="25" bestFit="1" customWidth="1"/>
    <col min="20" max="16384" width="8.83984375" style="25"/>
  </cols>
  <sheetData>
    <row r="1" spans="1:19" x14ac:dyDescent="0.55000000000000004">
      <c r="A1" s="30" t="s">
        <v>561</v>
      </c>
      <c r="B1" s="36">
        <v>193698</v>
      </c>
      <c r="C1" s="36">
        <v>261974</v>
      </c>
      <c r="D1" s="36">
        <v>298050</v>
      </c>
      <c r="E1" s="36">
        <v>102527</v>
      </c>
      <c r="F1" s="36">
        <v>48056</v>
      </c>
      <c r="G1" s="36">
        <v>14824</v>
      </c>
      <c r="H1" s="36">
        <v>9431</v>
      </c>
      <c r="I1" s="36">
        <v>136075</v>
      </c>
      <c r="J1" s="36">
        <v>3102</v>
      </c>
      <c r="K1" s="36">
        <v>7948</v>
      </c>
      <c r="L1" s="36">
        <v>5379</v>
      </c>
      <c r="M1" s="36">
        <v>73787</v>
      </c>
      <c r="N1" s="36">
        <v>4006</v>
      </c>
      <c r="O1" s="36">
        <v>99682</v>
      </c>
      <c r="P1" s="36">
        <v>129465</v>
      </c>
      <c r="Q1" s="36">
        <v>42231</v>
      </c>
      <c r="R1" s="36">
        <v>27845</v>
      </c>
      <c r="S1" s="36">
        <v>9869</v>
      </c>
    </row>
    <row r="2" spans="1:19" x14ac:dyDescent="0.55000000000000004">
      <c r="A2" s="30" t="s">
        <v>492</v>
      </c>
      <c r="B2" s="36">
        <v>260879</v>
      </c>
      <c r="C2" s="36">
        <v>203465</v>
      </c>
      <c r="D2" s="36">
        <v>114711</v>
      </c>
      <c r="E2" s="36">
        <v>93047</v>
      </c>
      <c r="F2" s="36">
        <v>30003</v>
      </c>
      <c r="G2" s="36">
        <v>12505</v>
      </c>
      <c r="H2" s="36">
        <v>7649</v>
      </c>
      <c r="I2" s="36">
        <v>56378</v>
      </c>
      <c r="J2" s="36">
        <v>1117</v>
      </c>
      <c r="K2" s="36">
        <v>3641</v>
      </c>
      <c r="L2" s="36">
        <v>3766</v>
      </c>
      <c r="M2" s="36">
        <v>83676</v>
      </c>
      <c r="N2" s="36">
        <v>2149</v>
      </c>
      <c r="O2" s="36">
        <v>86088</v>
      </c>
      <c r="P2" s="36">
        <v>56929</v>
      </c>
      <c r="Q2" s="36">
        <v>9973</v>
      </c>
      <c r="R2" s="36">
        <v>15636</v>
      </c>
      <c r="S2" s="36">
        <v>8615</v>
      </c>
    </row>
    <row r="3" spans="1:19" x14ac:dyDescent="0.55000000000000004">
      <c r="A3" s="30" t="s">
        <v>562</v>
      </c>
      <c r="B3" s="36">
        <v>391351</v>
      </c>
      <c r="C3" s="36">
        <v>347278</v>
      </c>
      <c r="D3" s="36">
        <v>169062</v>
      </c>
      <c r="E3" s="36">
        <v>193594</v>
      </c>
      <c r="F3" s="36">
        <v>140422</v>
      </c>
      <c r="G3" s="36">
        <v>20604</v>
      </c>
      <c r="H3" s="36">
        <v>20298</v>
      </c>
      <c r="I3" s="36">
        <v>82322</v>
      </c>
      <c r="J3" s="36">
        <v>2115</v>
      </c>
      <c r="K3" s="36">
        <v>9209</v>
      </c>
      <c r="L3" s="36">
        <v>3650</v>
      </c>
      <c r="M3" s="36">
        <v>66654</v>
      </c>
      <c r="N3" s="36">
        <v>2980</v>
      </c>
      <c r="O3" s="36">
        <v>120326</v>
      </c>
      <c r="P3" s="36">
        <v>28748</v>
      </c>
      <c r="Q3" s="36">
        <v>8149</v>
      </c>
      <c r="R3" s="36">
        <v>82812</v>
      </c>
      <c r="S3" s="36">
        <v>4003</v>
      </c>
    </row>
    <row r="4" spans="1:19" x14ac:dyDescent="0.55000000000000004">
      <c r="A4" s="30" t="s">
        <v>563</v>
      </c>
      <c r="B4" s="36">
        <v>411859</v>
      </c>
      <c r="C4" s="36">
        <v>329166</v>
      </c>
      <c r="D4" s="36">
        <v>235531</v>
      </c>
      <c r="E4" s="36">
        <v>180176</v>
      </c>
      <c r="F4" s="36">
        <v>67853</v>
      </c>
      <c r="G4" s="36">
        <v>6503</v>
      </c>
      <c r="H4" s="36">
        <v>20951</v>
      </c>
      <c r="I4" s="36">
        <v>54612</v>
      </c>
      <c r="J4" s="36">
        <v>2689</v>
      </c>
      <c r="K4" s="36">
        <v>10004</v>
      </c>
      <c r="L4" s="36">
        <v>4722</v>
      </c>
      <c r="M4" s="36">
        <v>37104</v>
      </c>
      <c r="N4" s="36">
        <v>5745</v>
      </c>
      <c r="O4" s="36">
        <v>131493</v>
      </c>
      <c r="P4" s="36">
        <v>27421</v>
      </c>
      <c r="Q4" s="36">
        <v>7301</v>
      </c>
      <c r="R4" s="36">
        <v>165646</v>
      </c>
      <c r="S4" s="36">
        <v>6814</v>
      </c>
    </row>
    <row r="5" spans="1:19" x14ac:dyDescent="0.55000000000000004">
      <c r="A5" s="30" t="s">
        <v>564</v>
      </c>
      <c r="B5" s="36">
        <v>340683</v>
      </c>
      <c r="C5" s="36">
        <v>494479</v>
      </c>
      <c r="D5" s="36">
        <v>261104</v>
      </c>
      <c r="E5" s="36">
        <v>253481</v>
      </c>
      <c r="F5" s="36">
        <v>112802</v>
      </c>
      <c r="G5" s="36">
        <v>6621</v>
      </c>
      <c r="H5" s="36">
        <v>11437</v>
      </c>
      <c r="I5" s="36">
        <v>162518</v>
      </c>
      <c r="J5" s="36">
        <v>1414</v>
      </c>
      <c r="K5" s="36">
        <v>3549</v>
      </c>
      <c r="L5" s="36">
        <v>4415</v>
      </c>
      <c r="M5" s="36">
        <v>49012</v>
      </c>
      <c r="N5" s="36">
        <v>4284</v>
      </c>
      <c r="O5" s="36">
        <v>60426</v>
      </c>
      <c r="P5" s="36">
        <v>31264</v>
      </c>
      <c r="Q5" s="36">
        <v>27713</v>
      </c>
      <c r="R5" s="36">
        <v>124035</v>
      </c>
      <c r="S5" s="36">
        <v>7241</v>
      </c>
    </row>
    <row r="6" spans="1:19" x14ac:dyDescent="0.55000000000000004">
      <c r="A6" s="32" t="s">
        <v>544</v>
      </c>
      <c r="B6" s="36">
        <v>373458</v>
      </c>
      <c r="C6" s="36">
        <v>340405</v>
      </c>
      <c r="D6" s="36">
        <v>499481</v>
      </c>
      <c r="E6" s="36">
        <v>189837</v>
      </c>
      <c r="F6" s="36">
        <v>101415</v>
      </c>
      <c r="G6" s="36">
        <v>13128</v>
      </c>
      <c r="H6" s="36">
        <v>20929</v>
      </c>
      <c r="I6" s="36">
        <v>181611</v>
      </c>
      <c r="J6" s="36">
        <v>2862</v>
      </c>
      <c r="K6" s="36">
        <v>6972</v>
      </c>
      <c r="L6" s="36">
        <v>8667</v>
      </c>
      <c r="M6" s="36">
        <v>51018</v>
      </c>
      <c r="N6" s="36">
        <v>3187</v>
      </c>
      <c r="O6" s="36">
        <v>92798</v>
      </c>
      <c r="P6" s="36">
        <v>77460</v>
      </c>
      <c r="Q6" s="36">
        <v>15851</v>
      </c>
      <c r="R6" s="36">
        <v>83903</v>
      </c>
      <c r="S6" s="36">
        <v>5959</v>
      </c>
    </row>
    <row r="7" spans="1:19" x14ac:dyDescent="0.55000000000000004">
      <c r="A7" s="32" t="s">
        <v>545</v>
      </c>
      <c r="B7" s="36">
        <v>274079</v>
      </c>
      <c r="C7" s="36">
        <v>212548</v>
      </c>
      <c r="D7" s="36">
        <v>314565</v>
      </c>
      <c r="E7" s="36">
        <v>140349</v>
      </c>
      <c r="F7" s="36">
        <v>72502</v>
      </c>
      <c r="G7" s="36">
        <v>5280</v>
      </c>
      <c r="H7" s="36">
        <v>10010</v>
      </c>
      <c r="I7" s="36">
        <v>32597</v>
      </c>
      <c r="J7" s="36">
        <v>27090</v>
      </c>
      <c r="K7" s="36">
        <v>5999</v>
      </c>
      <c r="L7" s="36">
        <v>3177</v>
      </c>
      <c r="M7" s="36">
        <v>119166</v>
      </c>
      <c r="N7" s="36">
        <v>2484</v>
      </c>
      <c r="O7" s="36">
        <v>55110</v>
      </c>
      <c r="P7" s="36">
        <v>41373</v>
      </c>
      <c r="Q7" s="36">
        <v>5230</v>
      </c>
      <c r="R7" s="36">
        <v>22899</v>
      </c>
      <c r="S7" s="36">
        <v>2196</v>
      </c>
    </row>
    <row r="8" spans="1:19" x14ac:dyDescent="0.55000000000000004">
      <c r="A8" s="32" t="s">
        <v>565</v>
      </c>
      <c r="B8" s="36">
        <v>148196</v>
      </c>
      <c r="C8" s="36">
        <v>129175</v>
      </c>
      <c r="D8" s="36">
        <v>188762</v>
      </c>
      <c r="E8" s="36">
        <v>117251</v>
      </c>
      <c r="F8" s="36">
        <v>134137</v>
      </c>
      <c r="G8" s="36">
        <v>4270</v>
      </c>
      <c r="H8" s="36">
        <v>5213</v>
      </c>
      <c r="I8" s="36">
        <v>24633</v>
      </c>
      <c r="J8" s="36">
        <v>1644</v>
      </c>
      <c r="K8" s="36">
        <v>4024</v>
      </c>
      <c r="L8" s="36">
        <v>2050</v>
      </c>
      <c r="M8" s="36">
        <v>194200</v>
      </c>
      <c r="N8" s="36">
        <v>2037</v>
      </c>
      <c r="O8" s="36">
        <v>70577</v>
      </c>
      <c r="P8" s="36">
        <v>24431</v>
      </c>
      <c r="Q8" s="36">
        <v>5534</v>
      </c>
      <c r="R8" s="36">
        <v>9657</v>
      </c>
      <c r="S8" s="36">
        <v>5519</v>
      </c>
    </row>
    <row r="9" spans="1:19" x14ac:dyDescent="0.55000000000000004">
      <c r="A9" s="32" t="s">
        <v>493</v>
      </c>
      <c r="B9" s="36">
        <v>344915</v>
      </c>
      <c r="C9" s="36">
        <v>269059</v>
      </c>
      <c r="D9" s="36">
        <v>413162</v>
      </c>
      <c r="E9" s="36">
        <v>183795</v>
      </c>
      <c r="F9" s="36">
        <v>157811</v>
      </c>
      <c r="G9" s="36">
        <v>7381</v>
      </c>
      <c r="H9" s="36">
        <v>37472</v>
      </c>
      <c r="I9" s="36">
        <v>159163</v>
      </c>
      <c r="J9" s="36">
        <v>1798</v>
      </c>
      <c r="K9" s="36">
        <v>14604</v>
      </c>
      <c r="L9" s="36">
        <v>4457</v>
      </c>
      <c r="M9" s="36">
        <v>105148</v>
      </c>
      <c r="N9" s="36">
        <v>3409</v>
      </c>
      <c r="O9" s="36">
        <v>380910</v>
      </c>
      <c r="P9" s="36">
        <v>24651</v>
      </c>
      <c r="Q9" s="36">
        <v>6415</v>
      </c>
      <c r="R9" s="36">
        <v>20627</v>
      </c>
      <c r="S9" s="36">
        <v>3741</v>
      </c>
    </row>
    <row r="10" spans="1:19" x14ac:dyDescent="0.55000000000000004">
      <c r="A10" s="32" t="s">
        <v>566</v>
      </c>
      <c r="B10" s="36">
        <v>277670</v>
      </c>
      <c r="C10" s="36">
        <v>255755</v>
      </c>
      <c r="D10" s="36">
        <v>207216</v>
      </c>
      <c r="E10" s="36">
        <v>99817</v>
      </c>
      <c r="F10" s="36">
        <v>175445</v>
      </c>
      <c r="G10" s="36">
        <v>7533</v>
      </c>
      <c r="H10" s="36">
        <v>7063</v>
      </c>
      <c r="I10" s="36">
        <v>80817</v>
      </c>
      <c r="J10" s="36">
        <v>1875</v>
      </c>
      <c r="K10" s="36">
        <v>5996</v>
      </c>
      <c r="L10" s="36">
        <v>3164</v>
      </c>
      <c r="M10" s="36">
        <v>82737</v>
      </c>
      <c r="N10" s="36">
        <v>4054</v>
      </c>
      <c r="O10" s="36">
        <v>147145</v>
      </c>
      <c r="P10" s="36">
        <v>26646</v>
      </c>
      <c r="Q10" s="36">
        <v>10251</v>
      </c>
      <c r="R10" s="36">
        <v>69901</v>
      </c>
      <c r="S10" s="36">
        <v>6374</v>
      </c>
    </row>
    <row r="11" spans="1:19" x14ac:dyDescent="0.55000000000000004">
      <c r="A11" s="32" t="s">
        <v>567</v>
      </c>
      <c r="B11" s="36">
        <v>226950</v>
      </c>
      <c r="C11" s="36">
        <v>175892</v>
      </c>
      <c r="D11" s="36">
        <v>212434</v>
      </c>
      <c r="E11" s="36">
        <v>113577</v>
      </c>
      <c r="F11" s="36">
        <v>114398</v>
      </c>
      <c r="G11" s="36">
        <v>5642</v>
      </c>
      <c r="H11" s="36">
        <v>7941</v>
      </c>
      <c r="I11" s="36">
        <v>39114</v>
      </c>
      <c r="J11" s="36">
        <v>1693</v>
      </c>
      <c r="K11" s="36">
        <v>16958</v>
      </c>
      <c r="L11" s="36">
        <v>2269</v>
      </c>
      <c r="M11" s="36">
        <v>41887</v>
      </c>
      <c r="N11" s="36">
        <v>1325</v>
      </c>
      <c r="O11" s="36">
        <v>73197</v>
      </c>
      <c r="P11" s="36">
        <v>34225</v>
      </c>
      <c r="Q11" s="36">
        <v>18363</v>
      </c>
      <c r="R11" s="36">
        <v>7727</v>
      </c>
      <c r="S11" s="36">
        <v>1847</v>
      </c>
    </row>
    <row r="12" spans="1:19" x14ac:dyDescent="0.55000000000000004">
      <c r="A12" s="32" t="s">
        <v>568</v>
      </c>
      <c r="B12" s="36">
        <v>368040</v>
      </c>
      <c r="C12" s="36">
        <v>179699</v>
      </c>
      <c r="D12" s="36">
        <v>109825</v>
      </c>
      <c r="E12" s="36">
        <v>286702</v>
      </c>
      <c r="F12" s="36">
        <v>34300</v>
      </c>
      <c r="G12" s="36">
        <v>6030</v>
      </c>
      <c r="H12" s="36">
        <v>9024</v>
      </c>
      <c r="I12" s="36">
        <v>62215</v>
      </c>
      <c r="J12" s="36">
        <v>3374</v>
      </c>
      <c r="K12" s="36">
        <v>6042</v>
      </c>
      <c r="L12" s="36">
        <v>4562</v>
      </c>
      <c r="M12" s="36">
        <v>80394</v>
      </c>
      <c r="N12" s="36">
        <v>9631</v>
      </c>
      <c r="O12" s="36">
        <v>132757</v>
      </c>
      <c r="P12" s="36">
        <v>17399</v>
      </c>
      <c r="Q12" s="36">
        <v>4349</v>
      </c>
      <c r="R12" s="36">
        <v>68568</v>
      </c>
      <c r="S12" s="36">
        <v>3531</v>
      </c>
    </row>
    <row r="13" spans="1:19" x14ac:dyDescent="0.55000000000000004">
      <c r="A13" s="30" t="s">
        <v>569</v>
      </c>
      <c r="B13" s="36">
        <f>188531+172941</f>
        <v>361472</v>
      </c>
      <c r="C13" s="36">
        <f>112370+93155</f>
        <v>205525</v>
      </c>
      <c r="D13" s="36">
        <f>123429+96024</f>
        <v>219453</v>
      </c>
      <c r="E13" s="36">
        <f>66506+65452</f>
        <v>131958</v>
      </c>
      <c r="F13" s="36">
        <f>45481+50328</f>
        <v>95809</v>
      </c>
      <c r="G13" s="36">
        <f>7331+3021</f>
        <v>10352</v>
      </c>
      <c r="H13" s="36">
        <f>3106+2784</f>
        <v>5890</v>
      </c>
      <c r="I13" s="36">
        <f>17546+13078</f>
        <v>30624</v>
      </c>
      <c r="J13" s="36">
        <f>364+552</f>
        <v>916</v>
      </c>
      <c r="K13" s="36">
        <f>983+1749</f>
        <v>2732</v>
      </c>
      <c r="L13" s="36">
        <f>1220+1085</f>
        <v>2305</v>
      </c>
      <c r="M13" s="36">
        <f>34752+120890</f>
        <v>155642</v>
      </c>
      <c r="N13" s="36">
        <f>1705+1838</f>
        <v>3543</v>
      </c>
      <c r="O13" s="36">
        <f>37413+47046</f>
        <v>84459</v>
      </c>
      <c r="P13" s="36">
        <f>14428+14896</f>
        <v>29324</v>
      </c>
      <c r="Q13" s="36">
        <f>2327+2651</f>
        <v>4978</v>
      </c>
      <c r="R13" s="36">
        <f>35933+29129</f>
        <v>65062</v>
      </c>
      <c r="S13" s="36">
        <f>7472+4351</f>
        <v>11823</v>
      </c>
    </row>
    <row r="14" spans="1:19" x14ac:dyDescent="0.55000000000000004">
      <c r="A14" s="32" t="s">
        <v>570</v>
      </c>
      <c r="B14" s="36">
        <v>543978</v>
      </c>
      <c r="C14" s="36">
        <v>184632</v>
      </c>
      <c r="D14" s="36">
        <v>492509</v>
      </c>
      <c r="E14" s="36">
        <v>228574</v>
      </c>
      <c r="F14" s="36">
        <v>534718</v>
      </c>
      <c r="G14" s="36">
        <v>1106</v>
      </c>
      <c r="H14" s="36">
        <v>2619</v>
      </c>
      <c r="I14" s="36">
        <v>204978</v>
      </c>
      <c r="J14" s="36">
        <v>255</v>
      </c>
      <c r="K14" s="36">
        <v>1530</v>
      </c>
      <c r="L14" s="36">
        <v>550</v>
      </c>
      <c r="M14" s="36">
        <v>179138</v>
      </c>
      <c r="N14" s="36">
        <v>42126</v>
      </c>
      <c r="O14" s="36">
        <v>337385</v>
      </c>
      <c r="P14" s="36">
        <v>1715</v>
      </c>
      <c r="Q14" s="36">
        <v>21556</v>
      </c>
      <c r="R14" s="36">
        <v>198295</v>
      </c>
      <c r="S14" s="36">
        <v>1131</v>
      </c>
    </row>
    <row r="16" spans="1:19" x14ac:dyDescent="0.55000000000000004">
      <c r="A16" s="31" t="s">
        <v>483</v>
      </c>
    </row>
    <row r="17" spans="1:1" x14ac:dyDescent="0.55000000000000004">
      <c r="A17" s="30" t="s">
        <v>489</v>
      </c>
    </row>
    <row r="18" spans="1:1" x14ac:dyDescent="0.55000000000000004">
      <c r="A18" s="32" t="s">
        <v>490</v>
      </c>
    </row>
  </sheetData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4234-07A6-4FE1-ACC2-BF4299AAAAFB}">
  <sheetPr>
    <tabColor theme="5"/>
  </sheetPr>
  <dimension ref="A1:CR45"/>
  <sheetViews>
    <sheetView topLeftCell="CC1" workbookViewId="0">
      <selection activeCell="C45" sqref="C45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8.3671875" style="17" bestFit="1" customWidth="1"/>
    <col min="5" max="5" width="8.578125" style="17" bestFit="1" customWidth="1"/>
    <col min="6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5" width="8.3671875" style="17" bestFit="1" customWidth="1"/>
    <col min="16" max="16" width="7.3671875" style="17" bestFit="1" customWidth="1"/>
    <col min="17" max="17" width="9.5234375" style="17" bestFit="1" customWidth="1"/>
    <col min="18" max="18" width="7.3671875" style="17" bestFit="1" customWidth="1"/>
    <col min="19" max="19" width="7.83984375" style="17" bestFit="1" customWidth="1"/>
    <col min="20" max="20" width="8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53</v>
      </c>
      <c r="B3" s="3" t="s">
        <v>210</v>
      </c>
      <c r="C3" s="3">
        <v>8</v>
      </c>
      <c r="D3" s="15">
        <f>VALUE(SUBSTITUTE('DPRD Jatim KPU Raw'!B1,".",","))</f>
        <v>193698</v>
      </c>
      <c r="E3" s="15">
        <f>VALUE(SUBSTITUTE('DPRD Jatim KPU Raw'!C1,".",","))</f>
        <v>261974</v>
      </c>
      <c r="F3" s="15">
        <f>VALUE(SUBSTITUTE('DPRD Jatim KPU Raw'!D1,".",","))</f>
        <v>298050</v>
      </c>
      <c r="G3" s="15">
        <f>VALUE(SUBSTITUTE('DPRD Jatim KPU Raw'!E1,".",","))</f>
        <v>102527</v>
      </c>
      <c r="H3" s="15">
        <f>VALUE(SUBSTITUTE('DPRD Jatim KPU Raw'!F1,".",","))</f>
        <v>48056</v>
      </c>
      <c r="I3" s="15">
        <f>VALUE(SUBSTITUTE('DPRD Jatim KPU Raw'!G1,".",","))</f>
        <v>14824</v>
      </c>
      <c r="J3" s="15">
        <f>VALUE(SUBSTITUTE('DPRD Jatim KPU Raw'!H1,".",","))</f>
        <v>9431</v>
      </c>
      <c r="K3" s="15">
        <f>VALUE(SUBSTITUTE('DPRD Jatim KPU Raw'!I1,".",","))</f>
        <v>136075</v>
      </c>
      <c r="L3" s="15">
        <f>VALUE(SUBSTITUTE('DPRD Jatim KPU Raw'!J1,".",","))</f>
        <v>3102</v>
      </c>
      <c r="M3" s="15">
        <f>VALUE(SUBSTITUTE('DPRD Jatim KPU Raw'!K1,".",","))</f>
        <v>7948</v>
      </c>
      <c r="N3" s="15">
        <f>VALUE(SUBSTITUTE('DPRD Jatim KPU Raw'!L1,".",","))</f>
        <v>5379</v>
      </c>
      <c r="O3" s="15">
        <f>VALUE(SUBSTITUTE('DPRD Jatim KPU Raw'!M1,".",","))</f>
        <v>73787</v>
      </c>
      <c r="P3" s="15">
        <f>VALUE(SUBSTITUTE('DPRD Jatim KPU Raw'!N1,".",","))</f>
        <v>4006</v>
      </c>
      <c r="Q3" s="15">
        <f>VALUE(SUBSTITUTE('DPRD Jatim KPU Raw'!O1,".",","))</f>
        <v>99682</v>
      </c>
      <c r="R3" s="15">
        <f>VALUE(SUBSTITUTE('DPRD Jatim KPU Raw'!P1,".",","))</f>
        <v>129465</v>
      </c>
      <c r="S3" s="15">
        <f>VALUE(SUBSTITUTE('DPRD Jatim KPU Raw'!Q1,".",","))</f>
        <v>42231</v>
      </c>
      <c r="T3" s="15">
        <f>VALUE(SUBSTITUTE('DPRD Jatim KPU Raw'!R1,".",","))</f>
        <v>27845</v>
      </c>
      <c r="U3" s="15">
        <f>VALUE(SUBSTITUTE('DPRD Jatim KPU Raw'!S1,".",","))</f>
        <v>9869</v>
      </c>
      <c r="V3" s="5">
        <v>1</v>
      </c>
      <c r="W3" s="5">
        <v>3</v>
      </c>
      <c r="X3" s="5">
        <v>4</v>
      </c>
      <c r="Y3" s="5">
        <f t="shared" ref="Y3:Y44" si="0">COLUMN()+1</f>
        <v>26</v>
      </c>
      <c r="Z3" s="18" cm="1">
        <f t="array" aca="1" ref="Z3" ca="1">INDIRECT(ADDRESS($W3,COLUMN()-$Y3+$X3))/$V3</f>
        <v>193698</v>
      </c>
      <c r="AA3" s="18" cm="1">
        <f t="array" aca="1" ref="AA3" ca="1">INDIRECT(ADDRESS($W3,COLUMN()-$Y3+$X3))/$V3</f>
        <v>261974</v>
      </c>
      <c r="AB3" s="18" cm="1">
        <f t="array" aca="1" ref="AB3" ca="1">INDIRECT(ADDRESS($W3,COLUMN()-$Y3+$X3))/$V3</f>
        <v>298050</v>
      </c>
      <c r="AC3" s="18" cm="1">
        <f t="array" aca="1" ref="AC3" ca="1">INDIRECT(ADDRESS($W3,COLUMN()-$Y3+$X3))/$V3</f>
        <v>102527</v>
      </c>
      <c r="AD3" s="18" cm="1">
        <f t="array" aca="1" ref="AD3" ca="1">INDIRECT(ADDRESS($W3,COLUMN()-$Y3+$X3))/$V3</f>
        <v>48056</v>
      </c>
      <c r="AE3" s="18" cm="1">
        <f t="array" aca="1" ref="AE3" ca="1">INDIRECT(ADDRESS($W3,COLUMN()-$Y3+$X3))/$V3</f>
        <v>14824</v>
      </c>
      <c r="AF3" s="18" cm="1">
        <f t="array" aca="1" ref="AF3" ca="1">INDIRECT(ADDRESS($W3,COLUMN()-$Y3+$X3))/$V3</f>
        <v>9431</v>
      </c>
      <c r="AG3" s="18" cm="1">
        <f t="array" aca="1" ref="AG3" ca="1">INDIRECT(ADDRESS($W3,COLUMN()-$Y3+$X3))/$V3</f>
        <v>136075</v>
      </c>
      <c r="AH3" s="18" cm="1">
        <f t="array" aca="1" ref="AH3" ca="1">INDIRECT(ADDRESS($W3,COLUMN()-$Y3+$X3))/$V3</f>
        <v>3102</v>
      </c>
      <c r="AI3" s="18" cm="1">
        <f t="array" aca="1" ref="AI3" ca="1">INDIRECT(ADDRESS($W3,COLUMN()-$Y3+$X3))/$V3</f>
        <v>7948</v>
      </c>
      <c r="AJ3" s="18" cm="1">
        <f t="array" aca="1" ref="AJ3" ca="1">INDIRECT(ADDRESS($W3,COLUMN()-$Y3+$X3))/$V3</f>
        <v>5379</v>
      </c>
      <c r="AK3" s="18" cm="1">
        <f t="array" aca="1" ref="AK3" ca="1">INDIRECT(ADDRESS($W3,COLUMN()-$Y3+$X3))/$V3</f>
        <v>73787</v>
      </c>
      <c r="AL3" s="18" cm="1">
        <f t="array" aca="1" ref="AL3" ca="1">INDIRECT(ADDRESS($W3,COLUMN()-$Y3+$X3))/$V3</f>
        <v>4006</v>
      </c>
      <c r="AM3" s="18" cm="1">
        <f t="array" aca="1" ref="AM3" ca="1">INDIRECT(ADDRESS($W3,COLUMN()-$Y3+$X3))/$V3</f>
        <v>99682</v>
      </c>
      <c r="AN3" s="18" cm="1">
        <f t="array" aca="1" ref="AN3" ca="1">INDIRECT(ADDRESS($W3,COLUMN()-$Y3+$X3))/$V3</f>
        <v>129465</v>
      </c>
      <c r="AO3" s="18" cm="1">
        <f t="array" aca="1" ref="AO3" ca="1">INDIRECT(ADDRESS($W3,COLUMN()-$Y3+$X3))/$V3</f>
        <v>42231</v>
      </c>
      <c r="AP3" s="18" cm="1">
        <f t="array" aca="1" ref="AP3" ca="1">INDIRECT(ADDRESS($W3,COLUMN()-$Y3+$X3))/$V3</f>
        <v>27845</v>
      </c>
      <c r="AQ3" s="18" cm="1">
        <f t="array" aca="1" ref="AQ3" ca="1">INDIRECT(ADDRESS($W3,COLUMN()-$Y3+$X3))/$V3</f>
        <v>9869</v>
      </c>
      <c r="AR3" s="9">
        <f t="shared" ref="AR3:AR44" si="1">W3</f>
        <v>3</v>
      </c>
      <c r="AS3" s="9">
        <f t="shared" ref="AS3:AS44" si="2">AR3+2</f>
        <v>5</v>
      </c>
      <c r="AT3" s="9">
        <f t="shared" ref="AT3:AT44" si="3">COLUMN(Z3)</f>
        <v>26</v>
      </c>
      <c r="AU3" s="3">
        <f t="shared" ref="AU3:AU44" si="4">COLUMN(AQ3)</f>
        <v>43</v>
      </c>
      <c r="AV3" s="20">
        <f t="shared" ref="AV3:BK18" ca="1" si="5">_xlfn.RANK.EQ(Z3,OFFSET($A$1,$AR3-1,$AT3-1,$AS3-$AR3+1,$AU3-$AT3+1),0)</f>
        <v>3</v>
      </c>
      <c r="AW3" s="20">
        <f t="shared" ca="1" si="5"/>
        <v>2</v>
      </c>
      <c r="AX3" s="20">
        <f t="shared" ca="1" si="5"/>
        <v>1</v>
      </c>
      <c r="AY3" s="20">
        <f t="shared" ca="1" si="5"/>
        <v>6</v>
      </c>
      <c r="AZ3" s="20">
        <f t="shared" ca="1" si="5"/>
        <v>14</v>
      </c>
      <c r="BA3" s="20">
        <f t="shared" ca="1" si="5"/>
        <v>28</v>
      </c>
      <c r="BB3" s="20">
        <f t="shared" ca="1" si="5"/>
        <v>33</v>
      </c>
      <c r="BC3" s="20">
        <f t="shared" ca="1" si="5"/>
        <v>4</v>
      </c>
      <c r="BD3" s="20">
        <f t="shared" ca="1" si="5"/>
        <v>43</v>
      </c>
      <c r="BE3" s="20">
        <f t="shared" ca="1" si="5"/>
        <v>36</v>
      </c>
      <c r="BF3" s="20">
        <f t="shared" ca="1" si="5"/>
        <v>38</v>
      </c>
      <c r="BG3" s="20">
        <f t="shared" ca="1" si="5"/>
        <v>10</v>
      </c>
      <c r="BH3" s="20">
        <f t="shared" ca="1" si="5"/>
        <v>40</v>
      </c>
      <c r="BI3" s="20">
        <f t="shared" ca="1" si="5"/>
        <v>7</v>
      </c>
      <c r="BJ3" s="20">
        <f t="shared" ca="1" si="5"/>
        <v>5</v>
      </c>
      <c r="BK3" s="20">
        <f t="shared" ca="1" si="5"/>
        <v>17</v>
      </c>
      <c r="BL3" s="20">
        <f t="shared" ref="BL3:BM17" ca="1" si="6">_xlfn.RANK.EQ(AP3,OFFSET($A$1,$AR3-1,$AT3-1,$AS3-$AR3+1,$AU3-$AT3+1),0)</f>
        <v>21</v>
      </c>
      <c r="BM3" s="20">
        <f t="shared" ca="1" si="6"/>
        <v>31</v>
      </c>
      <c r="BN3" s="9">
        <f t="shared" ref="BN3:BN44" si="7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0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0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1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8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42578.571428571428</v>
      </c>
      <c r="CQ3" s="4">
        <f ca="1">LARGE(OFFSET($A$1,$AR3-1,$AT3-1,$AS3-$AR3+1,$AU3-$AT3+1),C3)</f>
        <v>99350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64566</v>
      </c>
      <c r="AA4" s="18" cm="1">
        <f t="array" aca="1" ref="AA4" ca="1">INDIRECT(ADDRESS($W4,COLUMN()-$Y4+$X4))/$V4</f>
        <v>87324.666666666672</v>
      </c>
      <c r="AB4" s="18" cm="1">
        <f t="array" aca="1" ref="AB4" ca="1">INDIRECT(ADDRESS($W4,COLUMN()-$Y4+$X4))/$V4</f>
        <v>99350</v>
      </c>
      <c r="AC4" s="18" cm="1">
        <f t="array" aca="1" ref="AC4" ca="1">INDIRECT(ADDRESS($W4,COLUMN()-$Y4+$X4))/$V4</f>
        <v>34175.666666666664</v>
      </c>
      <c r="AD4" s="18" cm="1">
        <f t="array" aca="1" ref="AD4" ca="1">INDIRECT(ADDRESS($W4,COLUMN()-$Y4+$X4))/$V4</f>
        <v>16018.666666666666</v>
      </c>
      <c r="AE4" s="18" cm="1">
        <f t="array" aca="1" ref="AE4" ca="1">INDIRECT(ADDRESS($W4,COLUMN()-$Y4+$X4))/$V4</f>
        <v>4941.333333333333</v>
      </c>
      <c r="AF4" s="18" cm="1">
        <f t="array" aca="1" ref="AF4" ca="1">INDIRECT(ADDRESS($W4,COLUMN()-$Y4+$X4))/$V4</f>
        <v>3143.6666666666665</v>
      </c>
      <c r="AG4" s="18" cm="1">
        <f t="array" aca="1" ref="AG4" ca="1">INDIRECT(ADDRESS($W4,COLUMN()-$Y4+$X4))/$V4</f>
        <v>45358.333333333336</v>
      </c>
      <c r="AH4" s="18" cm="1">
        <f t="array" aca="1" ref="AH4" ca="1">INDIRECT(ADDRESS($W4,COLUMN()-$Y4+$X4))/$V4</f>
        <v>1034</v>
      </c>
      <c r="AI4" s="18" cm="1">
        <f t="array" aca="1" ref="AI4" ca="1">INDIRECT(ADDRESS($W4,COLUMN()-$Y4+$X4))/$V4</f>
        <v>2649.3333333333335</v>
      </c>
      <c r="AJ4" s="18" cm="1">
        <f t="array" aca="1" ref="AJ4" ca="1">INDIRECT(ADDRESS($W4,COLUMN()-$Y4+$X4))/$V4</f>
        <v>1793</v>
      </c>
      <c r="AK4" s="18" cm="1">
        <f t="array" aca="1" ref="AK4" ca="1">INDIRECT(ADDRESS($W4,COLUMN()-$Y4+$X4))/$V4</f>
        <v>24595.666666666668</v>
      </c>
      <c r="AL4" s="18" cm="1">
        <f t="array" aca="1" ref="AL4" ca="1">INDIRECT(ADDRESS($W4,COLUMN()-$Y4+$X4))/$V4</f>
        <v>1335.3333333333333</v>
      </c>
      <c r="AM4" s="18" cm="1">
        <f t="array" aca="1" ref="AM4" ca="1">INDIRECT(ADDRESS($W4,COLUMN()-$Y4+$X4))/$V4</f>
        <v>33227.333333333336</v>
      </c>
      <c r="AN4" s="18" cm="1">
        <f t="array" aca="1" ref="AN4" ca="1">INDIRECT(ADDRESS($W4,COLUMN()-$Y4+$X4))/$V4</f>
        <v>43155</v>
      </c>
      <c r="AO4" s="18" cm="1">
        <f t="array" aca="1" ref="AO4" ca="1">INDIRECT(ADDRESS($W4,COLUMN()-$Y4+$X4))/$V4</f>
        <v>14077</v>
      </c>
      <c r="AP4" s="18" cm="1">
        <f t="array" aca="1" ref="AP4" ca="1">INDIRECT(ADDRESS($W4,COLUMN()-$Y4+$X4))/$V4</f>
        <v>9281.6666666666661</v>
      </c>
      <c r="AQ4" s="18" cm="1">
        <f t="array" aca="1" ref="AQ4" ca="1">INDIRECT(ADDRESS($W4,COLUMN()-$Y4+$X4))/$V4</f>
        <v>3289.6666666666665</v>
      </c>
      <c r="AR4" s="9">
        <f t="shared" si="1"/>
        <v>3</v>
      </c>
      <c r="AS4" s="9">
        <f t="shared" si="2"/>
        <v>5</v>
      </c>
      <c r="AT4" s="9">
        <f t="shared" si="3"/>
        <v>26</v>
      </c>
      <c r="AU4" s="3">
        <f t="shared" si="4"/>
        <v>43</v>
      </c>
      <c r="AV4" s="20">
        <f t="shared" ca="1" si="5"/>
        <v>11</v>
      </c>
      <c r="AW4" s="20">
        <f t="shared" ca="1" si="5"/>
        <v>9</v>
      </c>
      <c r="AX4" s="20">
        <f t="shared" ca="1" si="5"/>
        <v>8</v>
      </c>
      <c r="AY4" s="20">
        <f t="shared" ca="1" si="5"/>
        <v>19</v>
      </c>
      <c r="AZ4" s="20">
        <f t="shared" ca="1" si="5"/>
        <v>27</v>
      </c>
      <c r="BA4" s="20">
        <f t="shared" ca="1" si="5"/>
        <v>39</v>
      </c>
      <c r="BB4" s="20">
        <f t="shared" ca="1" si="5"/>
        <v>42</v>
      </c>
      <c r="BC4" s="20">
        <f t="shared" ca="1" si="5"/>
        <v>15</v>
      </c>
      <c r="BD4" s="20">
        <f t="shared" ca="1" si="5"/>
        <v>52</v>
      </c>
      <c r="BE4" s="20">
        <f t="shared" ca="1" si="5"/>
        <v>45</v>
      </c>
      <c r="BF4" s="20">
        <f t="shared" ca="1" si="5"/>
        <v>48</v>
      </c>
      <c r="BG4" s="20">
        <f t="shared" ca="1" si="5"/>
        <v>24</v>
      </c>
      <c r="BH4" s="20">
        <f t="shared" ca="1" si="5"/>
        <v>50</v>
      </c>
      <c r="BI4" s="20">
        <f t="shared" ca="1" si="5"/>
        <v>20</v>
      </c>
      <c r="BJ4" s="20">
        <f t="shared" ca="1" si="5"/>
        <v>16</v>
      </c>
      <c r="BK4" s="20">
        <f t="shared" ca="1" si="5"/>
        <v>30</v>
      </c>
      <c r="BL4" s="20">
        <f t="shared" ca="1" si="6"/>
        <v>34</v>
      </c>
      <c r="BM4" s="20">
        <f t="shared" ca="1" si="6"/>
        <v>41</v>
      </c>
      <c r="BN4" s="9">
        <f t="shared" si="7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1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0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38739.599999999999</v>
      </c>
      <c r="AA5" s="18" cm="1">
        <f t="array" aca="1" ref="AA5" ca="1">INDIRECT(ADDRESS($W5,COLUMN()-$Y5+$X5))/$V5</f>
        <v>52394.8</v>
      </c>
      <c r="AB5" s="18" cm="1">
        <f t="array" aca="1" ref="AB5" ca="1">INDIRECT(ADDRESS($W5,COLUMN()-$Y5+$X5))/$V5</f>
        <v>59610</v>
      </c>
      <c r="AC5" s="18" cm="1">
        <f t="array" aca="1" ref="AC5" ca="1">INDIRECT(ADDRESS($W5,COLUMN()-$Y5+$X5))/$V5</f>
        <v>20505.400000000001</v>
      </c>
      <c r="AD5" s="18" cm="1">
        <f t="array" aca="1" ref="AD5" ca="1">INDIRECT(ADDRESS($W5,COLUMN()-$Y5+$X5))/$V5</f>
        <v>9611.2000000000007</v>
      </c>
      <c r="AE5" s="18" cm="1">
        <f t="array" aca="1" ref="AE5" ca="1">INDIRECT(ADDRESS($W5,COLUMN()-$Y5+$X5))/$V5</f>
        <v>2964.8</v>
      </c>
      <c r="AF5" s="18" cm="1">
        <f t="array" aca="1" ref="AF5" ca="1">INDIRECT(ADDRESS($W5,COLUMN()-$Y5+$X5))/$V5</f>
        <v>1886.2</v>
      </c>
      <c r="AG5" s="18" cm="1">
        <f t="array" aca="1" ref="AG5" ca="1">INDIRECT(ADDRESS($W5,COLUMN()-$Y5+$X5))/$V5</f>
        <v>27215</v>
      </c>
      <c r="AH5" s="18" cm="1">
        <f t="array" aca="1" ref="AH5" ca="1">INDIRECT(ADDRESS($W5,COLUMN()-$Y5+$X5))/$V5</f>
        <v>620.4</v>
      </c>
      <c r="AI5" s="18" cm="1">
        <f t="array" aca="1" ref="AI5" ca="1">INDIRECT(ADDRESS($W5,COLUMN()-$Y5+$X5))/$V5</f>
        <v>1589.6</v>
      </c>
      <c r="AJ5" s="18" cm="1">
        <f t="array" aca="1" ref="AJ5" ca="1">INDIRECT(ADDRESS($W5,COLUMN()-$Y5+$X5))/$V5</f>
        <v>1075.8</v>
      </c>
      <c r="AK5" s="18" cm="1">
        <f t="array" aca="1" ref="AK5" ca="1">INDIRECT(ADDRESS($W5,COLUMN()-$Y5+$X5))/$V5</f>
        <v>14757.4</v>
      </c>
      <c r="AL5" s="18" cm="1">
        <f t="array" aca="1" ref="AL5" ca="1">INDIRECT(ADDRESS($W5,COLUMN()-$Y5+$X5))/$V5</f>
        <v>801.2</v>
      </c>
      <c r="AM5" s="18" cm="1">
        <f t="array" aca="1" ref="AM5" ca="1">INDIRECT(ADDRESS($W5,COLUMN()-$Y5+$X5))/$V5</f>
        <v>19936.400000000001</v>
      </c>
      <c r="AN5" s="18" cm="1">
        <f t="array" aca="1" ref="AN5" ca="1">INDIRECT(ADDRESS($W5,COLUMN()-$Y5+$X5))/$V5</f>
        <v>25893</v>
      </c>
      <c r="AO5" s="18" cm="1">
        <f t="array" aca="1" ref="AO5" ca="1">INDIRECT(ADDRESS($W5,COLUMN()-$Y5+$X5))/$V5</f>
        <v>8446.2000000000007</v>
      </c>
      <c r="AP5" s="18" cm="1">
        <f t="array" aca="1" ref="AP5" ca="1">INDIRECT(ADDRESS($W5,COLUMN()-$Y5+$X5))/$V5</f>
        <v>5569</v>
      </c>
      <c r="AQ5" s="18" cm="1">
        <f t="array" aca="1" ref="AQ5" ca="1">INDIRECT(ADDRESS($W5,COLUMN()-$Y5+$X5))/$V5</f>
        <v>1973.8</v>
      </c>
      <c r="AR5" s="9">
        <f t="shared" si="1"/>
        <v>3</v>
      </c>
      <c r="AS5" s="9">
        <f t="shared" si="2"/>
        <v>5</v>
      </c>
      <c r="AT5" s="9">
        <f t="shared" si="3"/>
        <v>26</v>
      </c>
      <c r="AU5" s="3">
        <f t="shared" si="4"/>
        <v>43</v>
      </c>
      <c r="AV5" s="20">
        <f t="shared" ca="1" si="5"/>
        <v>18</v>
      </c>
      <c r="AW5" s="20">
        <f t="shared" ca="1" si="5"/>
        <v>13</v>
      </c>
      <c r="AX5" s="20">
        <f t="shared" ca="1" si="5"/>
        <v>12</v>
      </c>
      <c r="AY5" s="20">
        <f t="shared" ca="1" si="5"/>
        <v>25</v>
      </c>
      <c r="AZ5" s="20">
        <f t="shared" ca="1" si="5"/>
        <v>32</v>
      </c>
      <c r="BA5" s="20">
        <f t="shared" ca="1" si="5"/>
        <v>44</v>
      </c>
      <c r="BB5" s="20">
        <f t="shared" ca="1" si="5"/>
        <v>47</v>
      </c>
      <c r="BC5" s="20">
        <f t="shared" ca="1" si="5"/>
        <v>22</v>
      </c>
      <c r="BD5" s="20">
        <f t="shared" ca="1" si="5"/>
        <v>54</v>
      </c>
      <c r="BE5" s="20">
        <f t="shared" ca="1" si="5"/>
        <v>49</v>
      </c>
      <c r="BF5" s="20">
        <f t="shared" ca="1" si="5"/>
        <v>51</v>
      </c>
      <c r="BG5" s="20">
        <f t="shared" ca="1" si="5"/>
        <v>29</v>
      </c>
      <c r="BH5" s="20">
        <f t="shared" ca="1" si="5"/>
        <v>53</v>
      </c>
      <c r="BI5" s="20">
        <f t="shared" ca="1" si="5"/>
        <v>26</v>
      </c>
      <c r="BJ5" s="20">
        <f t="shared" ca="1" si="5"/>
        <v>23</v>
      </c>
      <c r="BK5" s="20">
        <f t="shared" ca="1" si="5"/>
        <v>35</v>
      </c>
      <c r="BL5" s="20">
        <f t="shared" ca="1" si="6"/>
        <v>37</v>
      </c>
      <c r="BM5" s="20">
        <f t="shared" ca="1" si="6"/>
        <v>46</v>
      </c>
      <c r="BN5" s="9">
        <f t="shared" si="7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 t="s">
        <v>211</v>
      </c>
      <c r="C6" s="3">
        <v>6</v>
      </c>
      <c r="D6" s="15">
        <f>VALUE(SUBSTITUTE('DPRD Jatim KPU Raw'!B2,".",","))</f>
        <v>260879</v>
      </c>
      <c r="E6" s="15">
        <f>VALUE(SUBSTITUTE('DPRD Jatim KPU Raw'!C2,".",","))</f>
        <v>203465</v>
      </c>
      <c r="F6" s="15">
        <f>VALUE(SUBSTITUTE('DPRD Jatim KPU Raw'!D2,".",","))</f>
        <v>114711</v>
      </c>
      <c r="G6" s="15">
        <f>VALUE(SUBSTITUTE('DPRD Jatim KPU Raw'!E2,".",","))</f>
        <v>93047</v>
      </c>
      <c r="H6" s="15">
        <f>VALUE(SUBSTITUTE('DPRD Jatim KPU Raw'!F2,".",","))</f>
        <v>30003</v>
      </c>
      <c r="I6" s="15">
        <f>VALUE(SUBSTITUTE('DPRD Jatim KPU Raw'!G2,".",","))</f>
        <v>12505</v>
      </c>
      <c r="J6" s="15">
        <f>VALUE(SUBSTITUTE('DPRD Jatim KPU Raw'!H2,".",","))</f>
        <v>7649</v>
      </c>
      <c r="K6" s="15">
        <f>VALUE(SUBSTITUTE('DPRD Jatim KPU Raw'!I2,".",","))</f>
        <v>56378</v>
      </c>
      <c r="L6" s="15">
        <f>VALUE(SUBSTITUTE('DPRD Jatim KPU Raw'!J2,".",","))</f>
        <v>1117</v>
      </c>
      <c r="M6" s="15">
        <f>VALUE(SUBSTITUTE('DPRD Jatim KPU Raw'!K2,".",","))</f>
        <v>3641</v>
      </c>
      <c r="N6" s="15">
        <f>VALUE(SUBSTITUTE('DPRD Jatim KPU Raw'!L2,".",","))</f>
        <v>3766</v>
      </c>
      <c r="O6" s="15">
        <f>VALUE(SUBSTITUTE('DPRD Jatim KPU Raw'!M2,".",","))</f>
        <v>83676</v>
      </c>
      <c r="P6" s="15">
        <f>VALUE(SUBSTITUTE('DPRD Jatim KPU Raw'!N2,".",","))</f>
        <v>2149</v>
      </c>
      <c r="Q6" s="15">
        <f>VALUE(SUBSTITUTE('DPRD Jatim KPU Raw'!O2,".",","))</f>
        <v>86088</v>
      </c>
      <c r="R6" s="15">
        <f>VALUE(SUBSTITUTE('DPRD Jatim KPU Raw'!P2,".",","))</f>
        <v>56929</v>
      </c>
      <c r="S6" s="15">
        <f>VALUE(SUBSTITUTE('DPRD Jatim KPU Raw'!Q2,".",","))</f>
        <v>9973</v>
      </c>
      <c r="T6" s="15">
        <f>VALUE(SUBSTITUTE('DPRD Jatim KPU Raw'!R2,".",","))</f>
        <v>15636</v>
      </c>
      <c r="U6" s="15">
        <f>VALUE(SUBSTITUTE('DPRD Jatim KPU Raw'!S2,".",","))</f>
        <v>8615</v>
      </c>
      <c r="V6" s="5">
        <v>1</v>
      </c>
      <c r="W6" s="5">
        <f>W5+3</f>
        <v>6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260879</v>
      </c>
      <c r="AA6" s="18" cm="1">
        <f t="array" aca="1" ref="AA6" ca="1">INDIRECT(ADDRESS($W6,COLUMN()-$Y6+$X6))/$V6</f>
        <v>203465</v>
      </c>
      <c r="AB6" s="18" cm="1">
        <f t="array" aca="1" ref="AB6" ca="1">INDIRECT(ADDRESS($W6,COLUMN()-$Y6+$X6))/$V6</f>
        <v>114711</v>
      </c>
      <c r="AC6" s="18" cm="1">
        <f t="array" aca="1" ref="AC6" ca="1">INDIRECT(ADDRESS($W6,COLUMN()-$Y6+$X6))/$V6</f>
        <v>93047</v>
      </c>
      <c r="AD6" s="18" cm="1">
        <f t="array" aca="1" ref="AD6" ca="1">INDIRECT(ADDRESS($W6,COLUMN()-$Y6+$X6))/$V6</f>
        <v>30003</v>
      </c>
      <c r="AE6" s="18" cm="1">
        <f t="array" aca="1" ref="AE6" ca="1">INDIRECT(ADDRESS($W6,COLUMN()-$Y6+$X6))/$V6</f>
        <v>12505</v>
      </c>
      <c r="AF6" s="18" cm="1">
        <f t="array" aca="1" ref="AF6" ca="1">INDIRECT(ADDRESS($W6,COLUMN()-$Y6+$X6))/$V6</f>
        <v>7649</v>
      </c>
      <c r="AG6" s="18" cm="1">
        <f t="array" aca="1" ref="AG6" ca="1">INDIRECT(ADDRESS($W6,COLUMN()-$Y6+$X6))/$V6</f>
        <v>56378</v>
      </c>
      <c r="AH6" s="18" cm="1">
        <f t="array" aca="1" ref="AH6" ca="1">INDIRECT(ADDRESS($W6,COLUMN()-$Y6+$X6))/$V6</f>
        <v>1117</v>
      </c>
      <c r="AI6" s="18" cm="1">
        <f t="array" aca="1" ref="AI6" ca="1">INDIRECT(ADDRESS($W6,COLUMN()-$Y6+$X6))/$V6</f>
        <v>3641</v>
      </c>
      <c r="AJ6" s="18" cm="1">
        <f t="array" aca="1" ref="AJ6" ca="1">INDIRECT(ADDRESS($W6,COLUMN()-$Y6+$X6))/$V6</f>
        <v>3766</v>
      </c>
      <c r="AK6" s="18" cm="1">
        <f t="array" aca="1" ref="AK6" ca="1">INDIRECT(ADDRESS($W6,COLUMN()-$Y6+$X6))/$V6</f>
        <v>83676</v>
      </c>
      <c r="AL6" s="18" cm="1">
        <f t="array" aca="1" ref="AL6" ca="1">INDIRECT(ADDRESS($W6,COLUMN()-$Y6+$X6))/$V6</f>
        <v>2149</v>
      </c>
      <c r="AM6" s="18" cm="1">
        <f t="array" aca="1" ref="AM6" ca="1">INDIRECT(ADDRESS($W6,COLUMN()-$Y6+$X6))/$V6</f>
        <v>86088</v>
      </c>
      <c r="AN6" s="18" cm="1">
        <f t="array" aca="1" ref="AN6" ca="1">INDIRECT(ADDRESS($W6,COLUMN()-$Y6+$X6))/$V6</f>
        <v>56929</v>
      </c>
      <c r="AO6" s="18" cm="1">
        <f t="array" aca="1" ref="AO6" ca="1">INDIRECT(ADDRESS($W6,COLUMN()-$Y6+$X6))/$V6</f>
        <v>9973</v>
      </c>
      <c r="AP6" s="18" cm="1">
        <f t="array" aca="1" ref="AP6" ca="1">INDIRECT(ADDRESS($W6,COLUMN()-$Y6+$X6))/$V6</f>
        <v>15636</v>
      </c>
      <c r="AQ6" s="18" cm="1">
        <f t="array" aca="1" ref="AQ6" ca="1">INDIRECT(ADDRESS($W6,COLUMN()-$Y6+$X6))/$V6</f>
        <v>8615</v>
      </c>
      <c r="AR6" s="9">
        <f t="shared" si="1"/>
        <v>6</v>
      </c>
      <c r="AS6" s="9">
        <f t="shared" si="2"/>
        <v>8</v>
      </c>
      <c r="AT6" s="9">
        <f t="shared" si="3"/>
        <v>26</v>
      </c>
      <c r="AU6" s="3">
        <f t="shared" si="4"/>
        <v>43</v>
      </c>
      <c r="AV6" s="20">
        <f t="shared" ca="1" si="5"/>
        <v>1</v>
      </c>
      <c r="AW6" s="20">
        <f t="shared" ca="1" si="5"/>
        <v>2</v>
      </c>
      <c r="AX6" s="20">
        <f t="shared" ca="1" si="5"/>
        <v>3</v>
      </c>
      <c r="AY6" s="20">
        <f t="shared" ca="1" si="5"/>
        <v>4</v>
      </c>
      <c r="AZ6" s="20">
        <f t="shared" ca="1" si="5"/>
        <v>15</v>
      </c>
      <c r="BA6" s="20">
        <f t="shared" ca="1" si="5"/>
        <v>25</v>
      </c>
      <c r="BB6" s="20">
        <f t="shared" ca="1" si="5"/>
        <v>31</v>
      </c>
      <c r="BC6" s="20">
        <f t="shared" ca="1" si="5"/>
        <v>10</v>
      </c>
      <c r="BD6" s="20">
        <f t="shared" ca="1" si="5"/>
        <v>48</v>
      </c>
      <c r="BE6" s="20">
        <f t="shared" ca="1" si="5"/>
        <v>36</v>
      </c>
      <c r="BF6" s="20">
        <f t="shared" ca="1" si="5"/>
        <v>35</v>
      </c>
      <c r="BG6" s="20">
        <f t="shared" ca="1" si="5"/>
        <v>7</v>
      </c>
      <c r="BH6" s="20">
        <f t="shared" ca="1" si="5"/>
        <v>42</v>
      </c>
      <c r="BI6" s="20">
        <f t="shared" ca="1" si="5"/>
        <v>6</v>
      </c>
      <c r="BJ6" s="20">
        <f t="shared" ca="1" si="5"/>
        <v>9</v>
      </c>
      <c r="BK6" s="20">
        <f t="shared" ca="1" si="5"/>
        <v>29</v>
      </c>
      <c r="BL6" s="20">
        <f t="shared" ca="1" si="6"/>
        <v>24</v>
      </c>
      <c r="BM6" s="20">
        <f t="shared" ca="1" si="6"/>
        <v>30</v>
      </c>
      <c r="BN6" s="9">
        <f t="shared" si="7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1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0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0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0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1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6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37268.428571428572</v>
      </c>
      <c r="CQ6" s="4">
        <f ca="1">LARGE(OFFSET($A$1,$AR6-1,$AT6-1,$AS6-$AR6+1,$AU6-$AT6+1),C6)</f>
        <v>86088</v>
      </c>
      <c r="CR6" s="3" t="b">
        <f ca="1">CQ6&gt;CP6</f>
        <v>1</v>
      </c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3</v>
      </c>
      <c r="W7" s="5">
        <f>W6</f>
        <v>6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86959.666666666672</v>
      </c>
      <c r="AA7" s="18" cm="1">
        <f t="array" aca="1" ref="AA7" ca="1">INDIRECT(ADDRESS($W7,COLUMN()-$Y7+$X7))/$V7</f>
        <v>67821.666666666672</v>
      </c>
      <c r="AB7" s="18" cm="1">
        <f t="array" aca="1" ref="AB7" ca="1">INDIRECT(ADDRESS($W7,COLUMN()-$Y7+$X7))/$V7</f>
        <v>38237</v>
      </c>
      <c r="AC7" s="18" cm="1">
        <f t="array" aca="1" ref="AC7" ca="1">INDIRECT(ADDRESS($W7,COLUMN()-$Y7+$X7))/$V7</f>
        <v>31015.666666666668</v>
      </c>
      <c r="AD7" s="18" cm="1">
        <f t="array" aca="1" ref="AD7" ca="1">INDIRECT(ADDRESS($W7,COLUMN()-$Y7+$X7))/$V7</f>
        <v>10001</v>
      </c>
      <c r="AE7" s="18" cm="1">
        <f t="array" aca="1" ref="AE7" ca="1">INDIRECT(ADDRESS($W7,COLUMN()-$Y7+$X7))/$V7</f>
        <v>4168.333333333333</v>
      </c>
      <c r="AF7" s="18" cm="1">
        <f t="array" aca="1" ref="AF7" ca="1">INDIRECT(ADDRESS($W7,COLUMN()-$Y7+$X7))/$V7</f>
        <v>2549.6666666666665</v>
      </c>
      <c r="AG7" s="18" cm="1">
        <f t="array" aca="1" ref="AG7" ca="1">INDIRECT(ADDRESS($W7,COLUMN()-$Y7+$X7))/$V7</f>
        <v>18792.666666666668</v>
      </c>
      <c r="AH7" s="18" cm="1">
        <f t="array" aca="1" ref="AH7" ca="1">INDIRECT(ADDRESS($W7,COLUMN()-$Y7+$X7))/$V7</f>
        <v>372.33333333333331</v>
      </c>
      <c r="AI7" s="18" cm="1">
        <f t="array" aca="1" ref="AI7" ca="1">INDIRECT(ADDRESS($W7,COLUMN()-$Y7+$X7))/$V7</f>
        <v>1213.6666666666667</v>
      </c>
      <c r="AJ7" s="18" cm="1">
        <f t="array" aca="1" ref="AJ7" ca="1">INDIRECT(ADDRESS($W7,COLUMN()-$Y7+$X7))/$V7</f>
        <v>1255.3333333333333</v>
      </c>
      <c r="AK7" s="18" cm="1">
        <f t="array" aca="1" ref="AK7" ca="1">INDIRECT(ADDRESS($W7,COLUMN()-$Y7+$X7))/$V7</f>
        <v>27892</v>
      </c>
      <c r="AL7" s="18" cm="1">
        <f t="array" aca="1" ref="AL7" ca="1">INDIRECT(ADDRESS($W7,COLUMN()-$Y7+$X7))/$V7</f>
        <v>716.33333333333337</v>
      </c>
      <c r="AM7" s="18" cm="1">
        <f t="array" aca="1" ref="AM7" ca="1">INDIRECT(ADDRESS($W7,COLUMN()-$Y7+$X7))/$V7</f>
        <v>28696</v>
      </c>
      <c r="AN7" s="18" cm="1">
        <f t="array" aca="1" ref="AN7" ca="1">INDIRECT(ADDRESS($W7,COLUMN()-$Y7+$X7))/$V7</f>
        <v>18976.333333333332</v>
      </c>
      <c r="AO7" s="18" cm="1">
        <f t="array" aca="1" ref="AO7" ca="1">INDIRECT(ADDRESS($W7,COLUMN()-$Y7+$X7))/$V7</f>
        <v>3324.3333333333335</v>
      </c>
      <c r="AP7" s="18" cm="1">
        <f t="array" aca="1" ref="AP7" ca="1">INDIRECT(ADDRESS($W7,COLUMN()-$Y7+$X7))/$V7</f>
        <v>5212</v>
      </c>
      <c r="AQ7" s="18" cm="1">
        <f t="array" aca="1" ref="AQ7" ca="1">INDIRECT(ADDRESS($W7,COLUMN()-$Y7+$X7))/$V7</f>
        <v>2871.6666666666665</v>
      </c>
      <c r="AR7" s="9">
        <f t="shared" si="1"/>
        <v>6</v>
      </c>
      <c r="AS7" s="9">
        <f t="shared" si="2"/>
        <v>8</v>
      </c>
      <c r="AT7" s="9">
        <f t="shared" si="3"/>
        <v>26</v>
      </c>
      <c r="AU7" s="3">
        <f t="shared" si="4"/>
        <v>43</v>
      </c>
      <c r="AV7" s="20">
        <f t="shared" ca="1" si="5"/>
        <v>5</v>
      </c>
      <c r="AW7" s="20">
        <f t="shared" ca="1" si="5"/>
        <v>8</v>
      </c>
      <c r="AX7" s="20">
        <f t="shared" ca="1" si="5"/>
        <v>13</v>
      </c>
      <c r="AY7" s="20">
        <f t="shared" ca="1" si="5"/>
        <v>14</v>
      </c>
      <c r="AZ7" s="20">
        <f t="shared" ca="1" si="5"/>
        <v>28</v>
      </c>
      <c r="BA7" s="20">
        <f t="shared" ca="1" si="5"/>
        <v>34</v>
      </c>
      <c r="BB7" s="20">
        <f t="shared" ca="1" si="5"/>
        <v>40</v>
      </c>
      <c r="BC7" s="20">
        <f t="shared" ca="1" si="5"/>
        <v>20</v>
      </c>
      <c r="BD7" s="20">
        <f t="shared" ca="1" si="5"/>
        <v>53</v>
      </c>
      <c r="BE7" s="20">
        <f t="shared" ca="1" si="5"/>
        <v>47</v>
      </c>
      <c r="BF7" s="20">
        <f t="shared" ca="1" si="5"/>
        <v>46</v>
      </c>
      <c r="BG7" s="20">
        <f t="shared" ca="1" si="5"/>
        <v>17</v>
      </c>
      <c r="BH7" s="20">
        <f t="shared" ca="1" si="5"/>
        <v>51</v>
      </c>
      <c r="BI7" s="20">
        <f t="shared" ca="1" si="5"/>
        <v>16</v>
      </c>
      <c r="BJ7" s="20">
        <f t="shared" ca="1" si="5"/>
        <v>19</v>
      </c>
      <c r="BK7" s="20">
        <f t="shared" ca="1" si="5"/>
        <v>37</v>
      </c>
      <c r="BL7" s="20">
        <f t="shared" ca="1" si="6"/>
        <v>33</v>
      </c>
      <c r="BM7" s="20">
        <f t="shared" ca="1" si="6"/>
        <v>39</v>
      </c>
      <c r="BN7" s="9">
        <f t="shared" si="7"/>
        <v>6</v>
      </c>
      <c r="BO7" s="9">
        <v>3</v>
      </c>
      <c r="BP7" s="22" cm="1">
        <f t="array" aca="1" ref="BP7" ca="1">IF(AV7&gt;INDIRECT(ADDRESS($BN7,$BO7)),0,1)</f>
        <v>1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0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5</v>
      </c>
      <c r="W8" s="5">
        <f>W7</f>
        <v>6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52175.8</v>
      </c>
      <c r="AA8" s="18" cm="1">
        <f t="array" aca="1" ref="AA8" ca="1">INDIRECT(ADDRESS($W8,COLUMN()-$Y8+$X8))/$V8</f>
        <v>40693</v>
      </c>
      <c r="AB8" s="18" cm="1">
        <f t="array" aca="1" ref="AB8" ca="1">INDIRECT(ADDRESS($W8,COLUMN()-$Y8+$X8))/$V8</f>
        <v>22942.2</v>
      </c>
      <c r="AC8" s="18" cm="1">
        <f t="array" aca="1" ref="AC8" ca="1">INDIRECT(ADDRESS($W8,COLUMN()-$Y8+$X8))/$V8</f>
        <v>18609.400000000001</v>
      </c>
      <c r="AD8" s="18" cm="1">
        <f t="array" aca="1" ref="AD8" ca="1">INDIRECT(ADDRESS($W8,COLUMN()-$Y8+$X8))/$V8</f>
        <v>6000.6</v>
      </c>
      <c r="AE8" s="18" cm="1">
        <f t="array" aca="1" ref="AE8" ca="1">INDIRECT(ADDRESS($W8,COLUMN()-$Y8+$X8))/$V8</f>
        <v>2501</v>
      </c>
      <c r="AF8" s="18" cm="1">
        <f t="array" aca="1" ref="AF8" ca="1">INDIRECT(ADDRESS($W8,COLUMN()-$Y8+$X8))/$V8</f>
        <v>1529.8</v>
      </c>
      <c r="AG8" s="18" cm="1">
        <f t="array" aca="1" ref="AG8" ca="1">INDIRECT(ADDRESS($W8,COLUMN()-$Y8+$X8))/$V8</f>
        <v>11275.6</v>
      </c>
      <c r="AH8" s="18" cm="1">
        <f t="array" aca="1" ref="AH8" ca="1">INDIRECT(ADDRESS($W8,COLUMN()-$Y8+$X8))/$V8</f>
        <v>223.4</v>
      </c>
      <c r="AI8" s="18" cm="1">
        <f t="array" aca="1" ref="AI8" ca="1">INDIRECT(ADDRESS($W8,COLUMN()-$Y8+$X8))/$V8</f>
        <v>728.2</v>
      </c>
      <c r="AJ8" s="18" cm="1">
        <f t="array" aca="1" ref="AJ8" ca="1">INDIRECT(ADDRESS($W8,COLUMN()-$Y8+$X8))/$V8</f>
        <v>753.2</v>
      </c>
      <c r="AK8" s="18" cm="1">
        <f t="array" aca="1" ref="AK8" ca="1">INDIRECT(ADDRESS($W8,COLUMN()-$Y8+$X8))/$V8</f>
        <v>16735.2</v>
      </c>
      <c r="AL8" s="18" cm="1">
        <f t="array" aca="1" ref="AL8" ca="1">INDIRECT(ADDRESS($W8,COLUMN()-$Y8+$X8))/$V8</f>
        <v>429.8</v>
      </c>
      <c r="AM8" s="18" cm="1">
        <f t="array" aca="1" ref="AM8" ca="1">INDIRECT(ADDRESS($W8,COLUMN()-$Y8+$X8))/$V8</f>
        <v>17217.599999999999</v>
      </c>
      <c r="AN8" s="18" cm="1">
        <f t="array" aca="1" ref="AN8" ca="1">INDIRECT(ADDRESS($W8,COLUMN()-$Y8+$X8))/$V8</f>
        <v>11385.8</v>
      </c>
      <c r="AO8" s="18" cm="1">
        <f t="array" aca="1" ref="AO8" ca="1">INDIRECT(ADDRESS($W8,COLUMN()-$Y8+$X8))/$V8</f>
        <v>1994.6</v>
      </c>
      <c r="AP8" s="18" cm="1">
        <f t="array" aca="1" ref="AP8" ca="1">INDIRECT(ADDRESS($W8,COLUMN()-$Y8+$X8))/$V8</f>
        <v>3127.2</v>
      </c>
      <c r="AQ8" s="18" cm="1">
        <f t="array" aca="1" ref="AQ8" ca="1">INDIRECT(ADDRESS($W8,COLUMN()-$Y8+$X8))/$V8</f>
        <v>1723</v>
      </c>
      <c r="AR8" s="9">
        <f t="shared" si="1"/>
        <v>6</v>
      </c>
      <c r="AS8" s="9">
        <f t="shared" si="2"/>
        <v>8</v>
      </c>
      <c r="AT8" s="9">
        <f t="shared" si="3"/>
        <v>26</v>
      </c>
      <c r="AU8" s="3">
        <f t="shared" si="4"/>
        <v>43</v>
      </c>
      <c r="AV8" s="20">
        <f t="shared" ca="1" si="5"/>
        <v>11</v>
      </c>
      <c r="AW8" s="20">
        <f t="shared" ca="1" si="5"/>
        <v>12</v>
      </c>
      <c r="AX8" s="20">
        <f t="shared" ca="1" si="5"/>
        <v>18</v>
      </c>
      <c r="AY8" s="20">
        <f t="shared" ca="1" si="5"/>
        <v>21</v>
      </c>
      <c r="AZ8" s="20">
        <f t="shared" ca="1" si="5"/>
        <v>32</v>
      </c>
      <c r="BA8" s="20">
        <f t="shared" ca="1" si="5"/>
        <v>41</v>
      </c>
      <c r="BB8" s="20">
        <f t="shared" ca="1" si="5"/>
        <v>45</v>
      </c>
      <c r="BC8" s="20">
        <f t="shared" ca="1" si="5"/>
        <v>27</v>
      </c>
      <c r="BD8" s="20">
        <f t="shared" ca="1" si="5"/>
        <v>54</v>
      </c>
      <c r="BE8" s="20">
        <f t="shared" ca="1" si="5"/>
        <v>50</v>
      </c>
      <c r="BF8" s="20">
        <f t="shared" ca="1" si="5"/>
        <v>49</v>
      </c>
      <c r="BG8" s="20">
        <f t="shared" ca="1" si="5"/>
        <v>23</v>
      </c>
      <c r="BH8" s="20">
        <f t="shared" ca="1" si="5"/>
        <v>52</v>
      </c>
      <c r="BI8" s="20">
        <f t="shared" ca="1" si="5"/>
        <v>22</v>
      </c>
      <c r="BJ8" s="20">
        <f t="shared" ca="1" si="5"/>
        <v>26</v>
      </c>
      <c r="BK8" s="20">
        <f t="shared" ca="1" si="5"/>
        <v>43</v>
      </c>
      <c r="BL8" s="20">
        <f t="shared" ca="1" si="6"/>
        <v>38</v>
      </c>
      <c r="BM8" s="20">
        <f t="shared" ca="1" si="6"/>
        <v>44</v>
      </c>
      <c r="BN8" s="9">
        <f t="shared" si="7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212</v>
      </c>
      <c r="C9" s="3">
        <v>9</v>
      </c>
      <c r="D9" s="15">
        <f>VALUE(SUBSTITUTE('DPRD Jatim KPU Raw'!B3,".",","))</f>
        <v>391351</v>
      </c>
      <c r="E9" s="15">
        <f>VALUE(SUBSTITUTE('DPRD Jatim KPU Raw'!C3,".",","))</f>
        <v>347278</v>
      </c>
      <c r="F9" s="15">
        <f>VALUE(SUBSTITUTE('DPRD Jatim KPU Raw'!D3,".",","))</f>
        <v>169062</v>
      </c>
      <c r="G9" s="15">
        <f>VALUE(SUBSTITUTE('DPRD Jatim KPU Raw'!E3,".",","))</f>
        <v>193594</v>
      </c>
      <c r="H9" s="15">
        <f>VALUE(SUBSTITUTE('DPRD Jatim KPU Raw'!F3,".",","))</f>
        <v>140422</v>
      </c>
      <c r="I9" s="15">
        <f>VALUE(SUBSTITUTE('DPRD Jatim KPU Raw'!G3,".",","))</f>
        <v>20604</v>
      </c>
      <c r="J9" s="15">
        <f>VALUE(SUBSTITUTE('DPRD Jatim KPU Raw'!H3,".",","))</f>
        <v>20298</v>
      </c>
      <c r="K9" s="15">
        <f>VALUE(SUBSTITUTE('DPRD Jatim KPU Raw'!I3,".",","))</f>
        <v>82322</v>
      </c>
      <c r="L9" s="15">
        <f>VALUE(SUBSTITUTE('DPRD Jatim KPU Raw'!J3,".",","))</f>
        <v>2115</v>
      </c>
      <c r="M9" s="15">
        <f>VALUE(SUBSTITUTE('DPRD Jatim KPU Raw'!K3,".",","))</f>
        <v>9209</v>
      </c>
      <c r="N9" s="15">
        <f>VALUE(SUBSTITUTE('DPRD Jatim KPU Raw'!L3,".",","))</f>
        <v>3650</v>
      </c>
      <c r="O9" s="15">
        <f>VALUE(SUBSTITUTE('DPRD Jatim KPU Raw'!M3,".",","))</f>
        <v>66654</v>
      </c>
      <c r="P9" s="15">
        <f>VALUE(SUBSTITUTE('DPRD Jatim KPU Raw'!N3,".",","))</f>
        <v>2980</v>
      </c>
      <c r="Q9" s="15">
        <f>VALUE(SUBSTITUTE('DPRD Jatim KPU Raw'!O3,".",","))</f>
        <v>120326</v>
      </c>
      <c r="R9" s="15">
        <f>VALUE(SUBSTITUTE('DPRD Jatim KPU Raw'!P3,".",","))</f>
        <v>28748</v>
      </c>
      <c r="S9" s="15">
        <f>VALUE(SUBSTITUTE('DPRD Jatim KPU Raw'!Q3,".",","))</f>
        <v>8149</v>
      </c>
      <c r="T9" s="15">
        <f>VALUE(SUBSTITUTE('DPRD Jatim KPU Raw'!R3,".",","))</f>
        <v>82812</v>
      </c>
      <c r="U9" s="15">
        <f>VALUE(SUBSTITUTE('DPRD Jatim KPU Raw'!S3,".",","))</f>
        <v>4003</v>
      </c>
      <c r="V9" s="5">
        <v>1</v>
      </c>
      <c r="W9" s="5">
        <f>W8+3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391351</v>
      </c>
      <c r="AA9" s="18" cm="1">
        <f t="array" aca="1" ref="AA9" ca="1">INDIRECT(ADDRESS($W9,COLUMN()-$Y9+$X9))/$V9</f>
        <v>347278</v>
      </c>
      <c r="AB9" s="18" cm="1">
        <f t="array" aca="1" ref="AB9" ca="1">INDIRECT(ADDRESS($W9,COLUMN()-$Y9+$X9))/$V9</f>
        <v>169062</v>
      </c>
      <c r="AC9" s="18" cm="1">
        <f t="array" aca="1" ref="AC9" ca="1">INDIRECT(ADDRESS($W9,COLUMN()-$Y9+$X9))/$V9</f>
        <v>193594</v>
      </c>
      <c r="AD9" s="18" cm="1">
        <f t="array" aca="1" ref="AD9" ca="1">INDIRECT(ADDRESS($W9,COLUMN()-$Y9+$X9))/$V9</f>
        <v>140422</v>
      </c>
      <c r="AE9" s="18" cm="1">
        <f t="array" aca="1" ref="AE9" ca="1">INDIRECT(ADDRESS($W9,COLUMN()-$Y9+$X9))/$V9</f>
        <v>20604</v>
      </c>
      <c r="AF9" s="18" cm="1">
        <f t="array" aca="1" ref="AF9" ca="1">INDIRECT(ADDRESS($W9,COLUMN()-$Y9+$X9))/$V9</f>
        <v>20298</v>
      </c>
      <c r="AG9" s="18" cm="1">
        <f t="array" aca="1" ref="AG9" ca="1">INDIRECT(ADDRESS($W9,COLUMN()-$Y9+$X9))/$V9</f>
        <v>82322</v>
      </c>
      <c r="AH9" s="18" cm="1">
        <f t="array" aca="1" ref="AH9" ca="1">INDIRECT(ADDRESS($W9,COLUMN()-$Y9+$X9))/$V9</f>
        <v>2115</v>
      </c>
      <c r="AI9" s="18" cm="1">
        <f t="array" aca="1" ref="AI9" ca="1">INDIRECT(ADDRESS($W9,COLUMN()-$Y9+$X9))/$V9</f>
        <v>9209</v>
      </c>
      <c r="AJ9" s="18" cm="1">
        <f t="array" aca="1" ref="AJ9" ca="1">INDIRECT(ADDRESS($W9,COLUMN()-$Y9+$X9))/$V9</f>
        <v>3650</v>
      </c>
      <c r="AK9" s="18" cm="1">
        <f t="array" aca="1" ref="AK9" ca="1">INDIRECT(ADDRESS($W9,COLUMN()-$Y9+$X9))/$V9</f>
        <v>66654</v>
      </c>
      <c r="AL9" s="18" cm="1">
        <f t="array" aca="1" ref="AL9" ca="1">INDIRECT(ADDRESS($W9,COLUMN()-$Y9+$X9))/$V9</f>
        <v>2980</v>
      </c>
      <c r="AM9" s="18" cm="1">
        <f t="array" aca="1" ref="AM9" ca="1">INDIRECT(ADDRESS($W9,COLUMN()-$Y9+$X9))/$V9</f>
        <v>120326</v>
      </c>
      <c r="AN9" s="18" cm="1">
        <f t="array" aca="1" ref="AN9" ca="1">INDIRECT(ADDRESS($W9,COLUMN()-$Y9+$X9))/$V9</f>
        <v>28748</v>
      </c>
      <c r="AO9" s="18" cm="1">
        <f t="array" aca="1" ref="AO9" ca="1">INDIRECT(ADDRESS($W9,COLUMN()-$Y9+$X9))/$V9</f>
        <v>8149</v>
      </c>
      <c r="AP9" s="18" cm="1">
        <f t="array" aca="1" ref="AP9" ca="1">INDIRECT(ADDRESS($W9,COLUMN()-$Y9+$X9))/$V9</f>
        <v>82812</v>
      </c>
      <c r="AQ9" s="18" cm="1">
        <f t="array" aca="1" ref="AQ9" ca="1">INDIRECT(ADDRESS($W9,COLUMN()-$Y9+$X9))/$V9</f>
        <v>4003</v>
      </c>
      <c r="AR9" s="9">
        <f t="shared" si="1"/>
        <v>9</v>
      </c>
      <c r="AS9" s="9">
        <f t="shared" si="2"/>
        <v>11</v>
      </c>
      <c r="AT9" s="9">
        <f t="shared" si="3"/>
        <v>26</v>
      </c>
      <c r="AU9" s="3">
        <f t="shared" si="4"/>
        <v>43</v>
      </c>
      <c r="AV9" s="20">
        <f t="shared" ca="1" si="5"/>
        <v>1</v>
      </c>
      <c r="AW9" s="20">
        <f t="shared" ca="1" si="5"/>
        <v>2</v>
      </c>
      <c r="AX9" s="20">
        <f t="shared" ca="1" si="5"/>
        <v>4</v>
      </c>
      <c r="AY9" s="20">
        <f t="shared" ca="1" si="5"/>
        <v>3</v>
      </c>
      <c r="AZ9" s="20">
        <f t="shared" ca="1" si="5"/>
        <v>5</v>
      </c>
      <c r="BA9" s="20">
        <f t="shared" ca="1" si="5"/>
        <v>26</v>
      </c>
      <c r="BB9" s="20">
        <f t="shared" ca="1" si="5"/>
        <v>27</v>
      </c>
      <c r="BC9" s="20">
        <f t="shared" ca="1" si="5"/>
        <v>10</v>
      </c>
      <c r="BD9" s="20">
        <f t="shared" ca="1" si="5"/>
        <v>44</v>
      </c>
      <c r="BE9" s="20">
        <f t="shared" ca="1" si="5"/>
        <v>32</v>
      </c>
      <c r="BF9" s="20">
        <f t="shared" ca="1" si="5"/>
        <v>40</v>
      </c>
      <c r="BG9" s="20">
        <f t="shared" ca="1" si="5"/>
        <v>13</v>
      </c>
      <c r="BH9" s="20">
        <f t="shared" ca="1" si="5"/>
        <v>42</v>
      </c>
      <c r="BI9" s="20">
        <f t="shared" ca="1" si="5"/>
        <v>7</v>
      </c>
      <c r="BJ9" s="20">
        <f t="shared" ca="1" si="5"/>
        <v>20</v>
      </c>
      <c r="BK9" s="20">
        <f t="shared" ca="1" si="5"/>
        <v>33</v>
      </c>
      <c r="BL9" s="20">
        <f t="shared" ca="1" si="6"/>
        <v>9</v>
      </c>
      <c r="BM9" s="20">
        <f t="shared" ca="1" si="6"/>
        <v>39</v>
      </c>
      <c r="BN9" s="9">
        <f t="shared" si="7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0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1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1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9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55907.285714285717</v>
      </c>
      <c r="CQ9" s="4">
        <f ca="1">LARGE(OFFSET($A$1,$AR9-1,$AT9-1,$AS9-$AR9+1,$AU9-$AT9+1),C9)</f>
        <v>82812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130450.33333333333</v>
      </c>
      <c r="AA10" s="18" cm="1">
        <f t="array" aca="1" ref="AA10" ca="1">INDIRECT(ADDRESS($W10,COLUMN()-$Y10+$X10))/$V10</f>
        <v>115759.33333333333</v>
      </c>
      <c r="AB10" s="18" cm="1">
        <f t="array" aca="1" ref="AB10" ca="1">INDIRECT(ADDRESS($W10,COLUMN()-$Y10+$X10))/$V10</f>
        <v>56354</v>
      </c>
      <c r="AC10" s="18" cm="1">
        <f t="array" aca="1" ref="AC10" ca="1">INDIRECT(ADDRESS($W10,COLUMN()-$Y10+$X10))/$V10</f>
        <v>64531.333333333336</v>
      </c>
      <c r="AD10" s="18" cm="1">
        <f t="array" aca="1" ref="AD10" ca="1">INDIRECT(ADDRESS($W10,COLUMN()-$Y10+$X10))/$V10</f>
        <v>46807.333333333336</v>
      </c>
      <c r="AE10" s="18" cm="1">
        <f t="array" aca="1" ref="AE10" ca="1">INDIRECT(ADDRESS($W10,COLUMN()-$Y10+$X10))/$V10</f>
        <v>6868</v>
      </c>
      <c r="AF10" s="18" cm="1">
        <f t="array" aca="1" ref="AF10" ca="1">INDIRECT(ADDRESS($W10,COLUMN()-$Y10+$X10))/$V10</f>
        <v>6766</v>
      </c>
      <c r="AG10" s="18" cm="1">
        <f t="array" aca="1" ref="AG10" ca="1">INDIRECT(ADDRESS($W10,COLUMN()-$Y10+$X10))/$V10</f>
        <v>27440.666666666668</v>
      </c>
      <c r="AH10" s="18" cm="1">
        <f t="array" aca="1" ref="AH10" ca="1">INDIRECT(ADDRESS($W10,COLUMN()-$Y10+$X10))/$V10</f>
        <v>705</v>
      </c>
      <c r="AI10" s="18" cm="1">
        <f t="array" aca="1" ref="AI10" ca="1">INDIRECT(ADDRESS($W10,COLUMN()-$Y10+$X10))/$V10</f>
        <v>3069.6666666666665</v>
      </c>
      <c r="AJ10" s="18" cm="1">
        <f t="array" aca="1" ref="AJ10" ca="1">INDIRECT(ADDRESS($W10,COLUMN()-$Y10+$X10))/$V10</f>
        <v>1216.6666666666667</v>
      </c>
      <c r="AK10" s="18" cm="1">
        <f t="array" aca="1" ref="AK10" ca="1">INDIRECT(ADDRESS($W10,COLUMN()-$Y10+$X10))/$V10</f>
        <v>22218</v>
      </c>
      <c r="AL10" s="18" cm="1">
        <f t="array" aca="1" ref="AL10" ca="1">INDIRECT(ADDRESS($W10,COLUMN()-$Y10+$X10))/$V10</f>
        <v>993.33333333333337</v>
      </c>
      <c r="AM10" s="18" cm="1">
        <f t="array" aca="1" ref="AM10" ca="1">INDIRECT(ADDRESS($W10,COLUMN()-$Y10+$X10))/$V10</f>
        <v>40108.666666666664</v>
      </c>
      <c r="AN10" s="18" cm="1">
        <f t="array" aca="1" ref="AN10" ca="1">INDIRECT(ADDRESS($W10,COLUMN()-$Y10+$X10))/$V10</f>
        <v>9582.6666666666661</v>
      </c>
      <c r="AO10" s="18" cm="1">
        <f t="array" aca="1" ref="AO10" ca="1">INDIRECT(ADDRESS($W10,COLUMN()-$Y10+$X10))/$V10</f>
        <v>2716.3333333333335</v>
      </c>
      <c r="AP10" s="18" cm="1">
        <f t="array" aca="1" ref="AP10" ca="1">INDIRECT(ADDRESS($W10,COLUMN()-$Y10+$X10))/$V10</f>
        <v>27604</v>
      </c>
      <c r="AQ10" s="18" cm="1">
        <f t="array" aca="1" ref="AQ10" ca="1">INDIRECT(ADDRESS($W10,COLUMN()-$Y10+$X10))/$V10</f>
        <v>1334.3333333333333</v>
      </c>
      <c r="AR10" s="9">
        <f t="shared" si="1"/>
        <v>9</v>
      </c>
      <c r="AS10" s="9">
        <f t="shared" si="2"/>
        <v>11</v>
      </c>
      <c r="AT10" s="9">
        <f t="shared" si="3"/>
        <v>26</v>
      </c>
      <c r="AU10" s="3">
        <f t="shared" si="4"/>
        <v>43</v>
      </c>
      <c r="AV10" s="20">
        <f t="shared" ca="1" si="5"/>
        <v>6</v>
      </c>
      <c r="AW10" s="20">
        <f t="shared" ca="1" si="5"/>
        <v>8</v>
      </c>
      <c r="AX10" s="20">
        <f t="shared" ca="1" si="5"/>
        <v>15</v>
      </c>
      <c r="AY10" s="20">
        <f t="shared" ca="1" si="5"/>
        <v>14</v>
      </c>
      <c r="AZ10" s="20">
        <f t="shared" ca="1" si="5"/>
        <v>16</v>
      </c>
      <c r="BA10" s="20">
        <f t="shared" ca="1" si="5"/>
        <v>34</v>
      </c>
      <c r="BB10" s="20">
        <f t="shared" ca="1" si="5"/>
        <v>35</v>
      </c>
      <c r="BC10" s="20">
        <f t="shared" ca="1" si="5"/>
        <v>23</v>
      </c>
      <c r="BD10" s="20">
        <f t="shared" ca="1" si="5"/>
        <v>52</v>
      </c>
      <c r="BE10" s="20">
        <f t="shared" ca="1" si="5"/>
        <v>41</v>
      </c>
      <c r="BF10" s="20">
        <f t="shared" ca="1" si="5"/>
        <v>48</v>
      </c>
      <c r="BG10" s="20">
        <f t="shared" ca="1" si="5"/>
        <v>25</v>
      </c>
      <c r="BH10" s="20">
        <f t="shared" ca="1" si="5"/>
        <v>49</v>
      </c>
      <c r="BI10" s="20">
        <f t="shared" ca="1" si="5"/>
        <v>17</v>
      </c>
      <c r="BJ10" s="20">
        <f t="shared" ca="1" si="5"/>
        <v>31</v>
      </c>
      <c r="BK10" s="20">
        <f t="shared" ca="1" si="5"/>
        <v>43</v>
      </c>
      <c r="BL10" s="20">
        <f t="shared" ca="1" si="6"/>
        <v>22</v>
      </c>
      <c r="BM10" s="20">
        <f t="shared" ca="1" si="6"/>
        <v>47</v>
      </c>
      <c r="BN10" s="9">
        <f t="shared" si="7"/>
        <v>9</v>
      </c>
      <c r="BO10" s="9">
        <v>3</v>
      </c>
      <c r="BP10" s="22" cm="1">
        <f t="array" aca="1" ref="BP10" ca="1">IF(AV10&gt;INDIRECT(ADDRESS($BN10,$BO10)),0,1)</f>
        <v>1</v>
      </c>
      <c r="BQ10" s="22" cm="1">
        <f t="array" aca="1" ref="BQ10" ca="1">IF(AW10&gt;INDIRECT(ADDRESS($BN10,$BO10)),0,1)</f>
        <v>1</v>
      </c>
      <c r="BR10" s="22" cm="1">
        <f t="array" aca="1" ref="BR10" ca="1">IF(AX10&gt;INDIRECT(ADDRESS($BN10,$BO10)),0,1)</f>
        <v>0</v>
      </c>
      <c r="BS10" s="22" cm="1">
        <f t="array" aca="1" ref="BS10" ca="1">IF(AY10&gt;INDIRECT(ADDRESS($BN10,$BO10)),0,1)</f>
        <v>0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78270.2</v>
      </c>
      <c r="AA11" s="18" cm="1">
        <f t="array" aca="1" ref="AA11" ca="1">INDIRECT(ADDRESS($W11,COLUMN()-$Y11+$X11))/$V11</f>
        <v>69455.600000000006</v>
      </c>
      <c r="AB11" s="18" cm="1">
        <f t="array" aca="1" ref="AB11" ca="1">INDIRECT(ADDRESS($W11,COLUMN()-$Y11+$X11))/$V11</f>
        <v>33812.400000000001</v>
      </c>
      <c r="AC11" s="18" cm="1">
        <f t="array" aca="1" ref="AC11" ca="1">INDIRECT(ADDRESS($W11,COLUMN()-$Y11+$X11))/$V11</f>
        <v>38718.800000000003</v>
      </c>
      <c r="AD11" s="18" cm="1">
        <f t="array" aca="1" ref="AD11" ca="1">INDIRECT(ADDRESS($W11,COLUMN()-$Y11+$X11))/$V11</f>
        <v>28084.400000000001</v>
      </c>
      <c r="AE11" s="18" cm="1">
        <f t="array" aca="1" ref="AE11" ca="1">INDIRECT(ADDRESS($W11,COLUMN()-$Y11+$X11))/$V11</f>
        <v>4120.8</v>
      </c>
      <c r="AF11" s="18" cm="1">
        <f t="array" aca="1" ref="AF11" ca="1">INDIRECT(ADDRESS($W11,COLUMN()-$Y11+$X11))/$V11</f>
        <v>4059.6</v>
      </c>
      <c r="AG11" s="18" cm="1">
        <f t="array" aca="1" ref="AG11" ca="1">INDIRECT(ADDRESS($W11,COLUMN()-$Y11+$X11))/$V11</f>
        <v>16464.400000000001</v>
      </c>
      <c r="AH11" s="18" cm="1">
        <f t="array" aca="1" ref="AH11" ca="1">INDIRECT(ADDRESS($W11,COLUMN()-$Y11+$X11))/$V11</f>
        <v>423</v>
      </c>
      <c r="AI11" s="18" cm="1">
        <f t="array" aca="1" ref="AI11" ca="1">INDIRECT(ADDRESS($W11,COLUMN()-$Y11+$X11))/$V11</f>
        <v>1841.8</v>
      </c>
      <c r="AJ11" s="18" cm="1">
        <f t="array" aca="1" ref="AJ11" ca="1">INDIRECT(ADDRESS($W11,COLUMN()-$Y11+$X11))/$V11</f>
        <v>730</v>
      </c>
      <c r="AK11" s="18" cm="1">
        <f t="array" aca="1" ref="AK11" ca="1">INDIRECT(ADDRESS($W11,COLUMN()-$Y11+$X11))/$V11</f>
        <v>13330.8</v>
      </c>
      <c r="AL11" s="18" cm="1">
        <f t="array" aca="1" ref="AL11" ca="1">INDIRECT(ADDRESS($W11,COLUMN()-$Y11+$X11))/$V11</f>
        <v>596</v>
      </c>
      <c r="AM11" s="18" cm="1">
        <f t="array" aca="1" ref="AM11" ca="1">INDIRECT(ADDRESS($W11,COLUMN()-$Y11+$X11))/$V11</f>
        <v>24065.200000000001</v>
      </c>
      <c r="AN11" s="18" cm="1">
        <f t="array" aca="1" ref="AN11" ca="1">INDIRECT(ADDRESS($W11,COLUMN()-$Y11+$X11))/$V11</f>
        <v>5749.6</v>
      </c>
      <c r="AO11" s="18" cm="1">
        <f t="array" aca="1" ref="AO11" ca="1">INDIRECT(ADDRESS($W11,COLUMN()-$Y11+$X11))/$V11</f>
        <v>1629.8</v>
      </c>
      <c r="AP11" s="18" cm="1">
        <f t="array" aca="1" ref="AP11" ca="1">INDIRECT(ADDRESS($W11,COLUMN()-$Y11+$X11))/$V11</f>
        <v>16562.400000000001</v>
      </c>
      <c r="AQ11" s="18" cm="1">
        <f t="array" aca="1" ref="AQ11" ca="1">INDIRECT(ADDRESS($W11,COLUMN()-$Y11+$X11))/$V11</f>
        <v>800.6</v>
      </c>
      <c r="AR11" s="9">
        <f t="shared" si="1"/>
        <v>9</v>
      </c>
      <c r="AS11" s="9">
        <f t="shared" si="2"/>
        <v>11</v>
      </c>
      <c r="AT11" s="9">
        <f t="shared" si="3"/>
        <v>26</v>
      </c>
      <c r="AU11" s="3">
        <f t="shared" si="4"/>
        <v>43</v>
      </c>
      <c r="AV11" s="20">
        <f t="shared" ca="1" si="5"/>
        <v>11</v>
      </c>
      <c r="AW11" s="20">
        <f t="shared" ca="1" si="5"/>
        <v>12</v>
      </c>
      <c r="AX11" s="20">
        <f t="shared" ca="1" si="5"/>
        <v>19</v>
      </c>
      <c r="AY11" s="20">
        <f t="shared" ca="1" si="5"/>
        <v>18</v>
      </c>
      <c r="AZ11" s="20">
        <f t="shared" ca="1" si="5"/>
        <v>21</v>
      </c>
      <c r="BA11" s="20">
        <f t="shared" ca="1" si="5"/>
        <v>37</v>
      </c>
      <c r="BB11" s="20">
        <f t="shared" ca="1" si="5"/>
        <v>38</v>
      </c>
      <c r="BC11" s="20">
        <f t="shared" ca="1" si="5"/>
        <v>29</v>
      </c>
      <c r="BD11" s="20">
        <f t="shared" ca="1" si="5"/>
        <v>54</v>
      </c>
      <c r="BE11" s="20">
        <f t="shared" ca="1" si="5"/>
        <v>45</v>
      </c>
      <c r="BF11" s="20">
        <f t="shared" ca="1" si="5"/>
        <v>51</v>
      </c>
      <c r="BG11" s="20">
        <f t="shared" ca="1" si="5"/>
        <v>30</v>
      </c>
      <c r="BH11" s="20">
        <f t="shared" ca="1" si="5"/>
        <v>53</v>
      </c>
      <c r="BI11" s="20">
        <f t="shared" ca="1" si="5"/>
        <v>24</v>
      </c>
      <c r="BJ11" s="20">
        <f t="shared" ca="1" si="5"/>
        <v>36</v>
      </c>
      <c r="BK11" s="20">
        <f t="shared" ca="1" si="5"/>
        <v>46</v>
      </c>
      <c r="BL11" s="20">
        <f t="shared" ca="1" si="6"/>
        <v>28</v>
      </c>
      <c r="BM11" s="20">
        <f t="shared" ca="1" si="6"/>
        <v>50</v>
      </c>
      <c r="BN11" s="9">
        <f t="shared" si="7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213</v>
      </c>
      <c r="C12" s="3">
        <v>9</v>
      </c>
      <c r="D12" s="15">
        <f>VALUE(SUBSTITUTE('DPRD Jatim KPU Raw'!B4,".",","))</f>
        <v>411859</v>
      </c>
      <c r="E12" s="15">
        <f>VALUE(SUBSTITUTE('DPRD Jatim KPU Raw'!C4,".",","))</f>
        <v>329166</v>
      </c>
      <c r="F12" s="15">
        <f>VALUE(SUBSTITUTE('DPRD Jatim KPU Raw'!D4,".",","))</f>
        <v>235531</v>
      </c>
      <c r="G12" s="15">
        <f>VALUE(SUBSTITUTE('DPRD Jatim KPU Raw'!E4,".",","))</f>
        <v>180176</v>
      </c>
      <c r="H12" s="15">
        <f>VALUE(SUBSTITUTE('DPRD Jatim KPU Raw'!F4,".",","))</f>
        <v>67853</v>
      </c>
      <c r="I12" s="15">
        <f>VALUE(SUBSTITUTE('DPRD Jatim KPU Raw'!G4,".",","))</f>
        <v>6503</v>
      </c>
      <c r="J12" s="15">
        <f>VALUE(SUBSTITUTE('DPRD Jatim KPU Raw'!H4,".",","))</f>
        <v>20951</v>
      </c>
      <c r="K12" s="15">
        <f>VALUE(SUBSTITUTE('DPRD Jatim KPU Raw'!I4,".",","))</f>
        <v>54612</v>
      </c>
      <c r="L12" s="15">
        <f>VALUE(SUBSTITUTE('DPRD Jatim KPU Raw'!J4,".",","))</f>
        <v>2689</v>
      </c>
      <c r="M12" s="15">
        <f>VALUE(SUBSTITUTE('DPRD Jatim KPU Raw'!K4,".",","))</f>
        <v>10004</v>
      </c>
      <c r="N12" s="15">
        <f>VALUE(SUBSTITUTE('DPRD Jatim KPU Raw'!L4,".",","))</f>
        <v>4722</v>
      </c>
      <c r="O12" s="15">
        <f>VALUE(SUBSTITUTE('DPRD Jatim KPU Raw'!M4,".",","))</f>
        <v>37104</v>
      </c>
      <c r="P12" s="15">
        <f>VALUE(SUBSTITUTE('DPRD Jatim KPU Raw'!N4,".",","))</f>
        <v>5745</v>
      </c>
      <c r="Q12" s="15">
        <f>VALUE(SUBSTITUTE('DPRD Jatim KPU Raw'!O4,".",","))</f>
        <v>131493</v>
      </c>
      <c r="R12" s="15">
        <f>VALUE(SUBSTITUTE('DPRD Jatim KPU Raw'!P4,".",","))</f>
        <v>27421</v>
      </c>
      <c r="S12" s="15">
        <f>VALUE(SUBSTITUTE('DPRD Jatim KPU Raw'!Q4,".",","))</f>
        <v>7301</v>
      </c>
      <c r="T12" s="15">
        <f>VALUE(SUBSTITUTE('DPRD Jatim KPU Raw'!R4,".",","))</f>
        <v>165646</v>
      </c>
      <c r="U12" s="15">
        <f>VALUE(SUBSTITUTE('DPRD Jatim KPU Raw'!S4,".",","))</f>
        <v>6814</v>
      </c>
      <c r="V12" s="5">
        <v>1</v>
      </c>
      <c r="W12" s="5">
        <f>W11+3</f>
        <v>12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411859</v>
      </c>
      <c r="AA12" s="18" cm="1">
        <f t="array" aca="1" ref="AA12" ca="1">INDIRECT(ADDRESS($W12,COLUMN()-$Y12+$X12))/$V12</f>
        <v>329166</v>
      </c>
      <c r="AB12" s="18" cm="1">
        <f t="array" aca="1" ref="AB12" ca="1">INDIRECT(ADDRESS($W12,COLUMN()-$Y12+$X12))/$V12</f>
        <v>235531</v>
      </c>
      <c r="AC12" s="18" cm="1">
        <f t="array" aca="1" ref="AC12" ca="1">INDIRECT(ADDRESS($W12,COLUMN()-$Y12+$X12))/$V12</f>
        <v>180176</v>
      </c>
      <c r="AD12" s="18" cm="1">
        <f t="array" aca="1" ref="AD12" ca="1">INDIRECT(ADDRESS($W12,COLUMN()-$Y12+$X12))/$V12</f>
        <v>67853</v>
      </c>
      <c r="AE12" s="18" cm="1">
        <f t="array" aca="1" ref="AE12" ca="1">INDIRECT(ADDRESS($W12,COLUMN()-$Y12+$X12))/$V12</f>
        <v>6503</v>
      </c>
      <c r="AF12" s="18" cm="1">
        <f t="array" aca="1" ref="AF12" ca="1">INDIRECT(ADDRESS($W12,COLUMN()-$Y12+$X12))/$V12</f>
        <v>20951</v>
      </c>
      <c r="AG12" s="18" cm="1">
        <f t="array" aca="1" ref="AG12" ca="1">INDIRECT(ADDRESS($W12,COLUMN()-$Y12+$X12))/$V12</f>
        <v>54612</v>
      </c>
      <c r="AH12" s="18" cm="1">
        <f t="array" aca="1" ref="AH12" ca="1">INDIRECT(ADDRESS($W12,COLUMN()-$Y12+$X12))/$V12</f>
        <v>2689</v>
      </c>
      <c r="AI12" s="18" cm="1">
        <f t="array" aca="1" ref="AI12" ca="1">INDIRECT(ADDRESS($W12,COLUMN()-$Y12+$X12))/$V12</f>
        <v>10004</v>
      </c>
      <c r="AJ12" s="18" cm="1">
        <f t="array" aca="1" ref="AJ12" ca="1">INDIRECT(ADDRESS($W12,COLUMN()-$Y12+$X12))/$V12</f>
        <v>4722</v>
      </c>
      <c r="AK12" s="18" cm="1">
        <f t="array" aca="1" ref="AK12" ca="1">INDIRECT(ADDRESS($W12,COLUMN()-$Y12+$X12))/$V12</f>
        <v>37104</v>
      </c>
      <c r="AL12" s="18" cm="1">
        <f t="array" aca="1" ref="AL12" ca="1">INDIRECT(ADDRESS($W12,COLUMN()-$Y12+$X12))/$V12</f>
        <v>5745</v>
      </c>
      <c r="AM12" s="18" cm="1">
        <f t="array" aca="1" ref="AM12" ca="1">INDIRECT(ADDRESS($W12,COLUMN()-$Y12+$X12))/$V12</f>
        <v>131493</v>
      </c>
      <c r="AN12" s="18" cm="1">
        <f t="array" aca="1" ref="AN12" ca="1">INDIRECT(ADDRESS($W12,COLUMN()-$Y12+$X12))/$V12</f>
        <v>27421</v>
      </c>
      <c r="AO12" s="18" cm="1">
        <f t="array" aca="1" ref="AO12" ca="1">INDIRECT(ADDRESS($W12,COLUMN()-$Y12+$X12))/$V12</f>
        <v>7301</v>
      </c>
      <c r="AP12" s="18" cm="1">
        <f t="array" aca="1" ref="AP12" ca="1">INDIRECT(ADDRESS($W12,COLUMN()-$Y12+$X12))/$V12</f>
        <v>165646</v>
      </c>
      <c r="AQ12" s="18" cm="1">
        <f t="array" aca="1" ref="AQ12" ca="1">INDIRECT(ADDRESS($W12,COLUMN()-$Y12+$X12))/$V12</f>
        <v>6814</v>
      </c>
      <c r="AR12" s="9">
        <f t="shared" si="1"/>
        <v>12</v>
      </c>
      <c r="AS12" s="9">
        <f t="shared" si="2"/>
        <v>14</v>
      </c>
      <c r="AT12" s="9">
        <f t="shared" si="3"/>
        <v>26</v>
      </c>
      <c r="AU12" s="3">
        <f t="shared" si="4"/>
        <v>43</v>
      </c>
      <c r="AV12" s="20">
        <f t="shared" ca="1" si="5"/>
        <v>1</v>
      </c>
      <c r="AW12" s="20">
        <f t="shared" ca="1" si="5"/>
        <v>2</v>
      </c>
      <c r="AX12" s="20">
        <f t="shared" ca="1" si="5"/>
        <v>3</v>
      </c>
      <c r="AY12" s="20">
        <f t="shared" ca="1" si="5"/>
        <v>4</v>
      </c>
      <c r="AZ12" s="20">
        <f t="shared" ca="1" si="5"/>
        <v>11</v>
      </c>
      <c r="BA12" s="20">
        <f t="shared" ca="1" si="5"/>
        <v>35</v>
      </c>
      <c r="BB12" s="20">
        <f t="shared" ca="1" si="5"/>
        <v>24</v>
      </c>
      <c r="BC12" s="20">
        <f t="shared" ca="1" si="5"/>
        <v>15</v>
      </c>
      <c r="BD12" s="20">
        <f t="shared" ca="1" si="5"/>
        <v>41</v>
      </c>
      <c r="BE12" s="20">
        <f t="shared" ca="1" si="5"/>
        <v>29</v>
      </c>
      <c r="BF12" s="20">
        <f t="shared" ca="1" si="5"/>
        <v>38</v>
      </c>
      <c r="BG12" s="20">
        <f t="shared" ca="1" si="5"/>
        <v>18</v>
      </c>
      <c r="BH12" s="20">
        <f t="shared" ca="1" si="5"/>
        <v>36</v>
      </c>
      <c r="BI12" s="20">
        <f t="shared" ca="1" si="5"/>
        <v>7</v>
      </c>
      <c r="BJ12" s="20">
        <f t="shared" ca="1" si="5"/>
        <v>21</v>
      </c>
      <c r="BK12" s="20">
        <f t="shared" ca="1" si="5"/>
        <v>32</v>
      </c>
      <c r="BL12" s="20">
        <f t="shared" ca="1" si="6"/>
        <v>5</v>
      </c>
      <c r="BM12" s="20">
        <f t="shared" ca="1" si="6"/>
        <v>34</v>
      </c>
      <c r="BN12" s="9">
        <f t="shared" si="7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0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0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0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1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1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14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9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5</v>
      </c>
      <c r="CP12" s="4">
        <f ca="1">LARGE(OFFSET($A$1,$AR12-1,$AT12-1,$AS12-$AR12+1,$AU12-$AT12+1),1)/(CO12+2)</f>
        <v>58837</v>
      </c>
      <c r="CQ12" s="4">
        <f ca="1">LARGE(OFFSET($A$1,$AR12-1,$AT12-1,$AS12-$AR12+1,$AU12-$AT12+1),C12)</f>
        <v>82371.8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137286.33333333334</v>
      </c>
      <c r="AA13" s="18" cm="1">
        <f t="array" aca="1" ref="AA13" ca="1">INDIRECT(ADDRESS($W13,COLUMN()-$Y13+$X13))/$V13</f>
        <v>109722</v>
      </c>
      <c r="AB13" s="18" cm="1">
        <f t="array" aca="1" ref="AB13" ca="1">INDIRECT(ADDRESS($W13,COLUMN()-$Y13+$X13))/$V13</f>
        <v>78510.333333333328</v>
      </c>
      <c r="AC13" s="18" cm="1">
        <f t="array" aca="1" ref="AC13" ca="1">INDIRECT(ADDRESS($W13,COLUMN()-$Y13+$X13))/$V13</f>
        <v>60058.666666666664</v>
      </c>
      <c r="AD13" s="18" cm="1">
        <f t="array" aca="1" ref="AD13" ca="1">INDIRECT(ADDRESS($W13,COLUMN()-$Y13+$X13))/$V13</f>
        <v>22617.666666666668</v>
      </c>
      <c r="AE13" s="18" cm="1">
        <f t="array" aca="1" ref="AE13" ca="1">INDIRECT(ADDRESS($W13,COLUMN()-$Y13+$X13))/$V13</f>
        <v>2167.6666666666665</v>
      </c>
      <c r="AF13" s="18" cm="1">
        <f t="array" aca="1" ref="AF13" ca="1">INDIRECT(ADDRESS($W13,COLUMN()-$Y13+$X13))/$V13</f>
        <v>6983.666666666667</v>
      </c>
      <c r="AG13" s="18" cm="1">
        <f t="array" aca="1" ref="AG13" ca="1">INDIRECT(ADDRESS($W13,COLUMN()-$Y13+$X13))/$V13</f>
        <v>18204</v>
      </c>
      <c r="AH13" s="18" cm="1">
        <f t="array" aca="1" ref="AH13" ca="1">INDIRECT(ADDRESS($W13,COLUMN()-$Y13+$X13))/$V13</f>
        <v>896.33333333333337</v>
      </c>
      <c r="AI13" s="18" cm="1">
        <f t="array" aca="1" ref="AI13" ca="1">INDIRECT(ADDRESS($W13,COLUMN()-$Y13+$X13))/$V13</f>
        <v>3334.6666666666665</v>
      </c>
      <c r="AJ13" s="18" cm="1">
        <f t="array" aca="1" ref="AJ13" ca="1">INDIRECT(ADDRESS($W13,COLUMN()-$Y13+$X13))/$V13</f>
        <v>1574</v>
      </c>
      <c r="AK13" s="18" cm="1">
        <f t="array" aca="1" ref="AK13" ca="1">INDIRECT(ADDRESS($W13,COLUMN()-$Y13+$X13))/$V13</f>
        <v>12368</v>
      </c>
      <c r="AL13" s="18" cm="1">
        <f t="array" aca="1" ref="AL13" ca="1">INDIRECT(ADDRESS($W13,COLUMN()-$Y13+$X13))/$V13</f>
        <v>1915</v>
      </c>
      <c r="AM13" s="18" cm="1">
        <f t="array" aca="1" ref="AM13" ca="1">INDIRECT(ADDRESS($W13,COLUMN()-$Y13+$X13))/$V13</f>
        <v>43831</v>
      </c>
      <c r="AN13" s="18" cm="1">
        <f t="array" aca="1" ref="AN13" ca="1">INDIRECT(ADDRESS($W13,COLUMN()-$Y13+$X13))/$V13</f>
        <v>9140.3333333333339</v>
      </c>
      <c r="AO13" s="18" cm="1">
        <f t="array" aca="1" ref="AO13" ca="1">INDIRECT(ADDRESS($W13,COLUMN()-$Y13+$X13))/$V13</f>
        <v>2433.6666666666665</v>
      </c>
      <c r="AP13" s="18" cm="1">
        <f t="array" aca="1" ref="AP13" ca="1">INDIRECT(ADDRESS($W13,COLUMN()-$Y13+$X13))/$V13</f>
        <v>55215.333333333336</v>
      </c>
      <c r="AQ13" s="18" cm="1">
        <f t="array" aca="1" ref="AQ13" ca="1">INDIRECT(ADDRESS($W13,COLUMN()-$Y13+$X13))/$V13</f>
        <v>2271.3333333333335</v>
      </c>
      <c r="AR13" s="9">
        <f t="shared" si="1"/>
        <v>12</v>
      </c>
      <c r="AS13" s="9">
        <f t="shared" si="2"/>
        <v>14</v>
      </c>
      <c r="AT13" s="9">
        <f t="shared" si="3"/>
        <v>26</v>
      </c>
      <c r="AU13" s="3">
        <f t="shared" si="4"/>
        <v>43</v>
      </c>
      <c r="AV13" s="20">
        <f t="shared" ca="1" si="5"/>
        <v>6</v>
      </c>
      <c r="AW13" s="20">
        <f t="shared" ca="1" si="5"/>
        <v>8</v>
      </c>
      <c r="AX13" s="20">
        <f t="shared" ca="1" si="5"/>
        <v>10</v>
      </c>
      <c r="AY13" s="20">
        <f t="shared" ca="1" si="5"/>
        <v>13</v>
      </c>
      <c r="AZ13" s="20">
        <f t="shared" ca="1" si="5"/>
        <v>23</v>
      </c>
      <c r="BA13" s="20">
        <f t="shared" ca="1" si="5"/>
        <v>44</v>
      </c>
      <c r="BB13" s="20">
        <f t="shared" ca="1" si="5"/>
        <v>33</v>
      </c>
      <c r="BC13" s="20">
        <f t="shared" ca="1" si="5"/>
        <v>25</v>
      </c>
      <c r="BD13" s="20">
        <f t="shared" ca="1" si="5"/>
        <v>53</v>
      </c>
      <c r="BE13" s="20">
        <f t="shared" ca="1" si="5"/>
        <v>40</v>
      </c>
      <c r="BF13" s="20">
        <f t="shared" ca="1" si="5"/>
        <v>47</v>
      </c>
      <c r="BG13" s="20">
        <f t="shared" ca="1" si="5"/>
        <v>27</v>
      </c>
      <c r="BH13" s="20">
        <f t="shared" ca="1" si="5"/>
        <v>46</v>
      </c>
      <c r="BI13" s="20">
        <f t="shared" ca="1" si="5"/>
        <v>17</v>
      </c>
      <c r="BJ13" s="20">
        <f t="shared" ca="1" si="5"/>
        <v>30</v>
      </c>
      <c r="BK13" s="20">
        <f t="shared" ca="1" si="5"/>
        <v>42</v>
      </c>
      <c r="BL13" s="20">
        <f t="shared" ca="1" si="6"/>
        <v>14</v>
      </c>
      <c r="BM13" s="20">
        <f t="shared" ca="1" si="6"/>
        <v>43</v>
      </c>
      <c r="BN13" s="9">
        <f t="shared" si="7"/>
        <v>12</v>
      </c>
      <c r="BO13" s="9">
        <v>3</v>
      </c>
      <c r="BP13" s="22" cm="1">
        <f t="array" aca="1" ref="BP13" ca="1">IF(AV13&gt;INDIRECT(ADDRESS($BN13,$BO13)),0,1)</f>
        <v>1</v>
      </c>
      <c r="BQ13" s="22" cm="1">
        <f t="array" aca="1" ref="BQ13" ca="1">IF(AW13&gt;INDIRECT(ADDRESS($BN13,$BO13)),0,1)</f>
        <v>1</v>
      </c>
      <c r="BR13" s="22" cm="1">
        <f t="array" aca="1" ref="BR13" ca="1">IF(AX13&gt;INDIRECT(ADDRESS($BN13,$BO13)),0,1)</f>
        <v>0</v>
      </c>
      <c r="BS13" s="22" cm="1">
        <f t="array" aca="1" ref="BS13" ca="1">IF(AY13&gt;INDIRECT(ADDRESS($BN13,$BO13)),0,1)</f>
        <v>0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82371.8</v>
      </c>
      <c r="AA14" s="18" cm="1">
        <f t="array" aca="1" ref="AA14" ca="1">INDIRECT(ADDRESS($W14,COLUMN()-$Y14+$X14))/$V14</f>
        <v>65833.2</v>
      </c>
      <c r="AB14" s="18" cm="1">
        <f t="array" aca="1" ref="AB14" ca="1">INDIRECT(ADDRESS($W14,COLUMN()-$Y14+$X14))/$V14</f>
        <v>47106.2</v>
      </c>
      <c r="AC14" s="18" cm="1">
        <f t="array" aca="1" ref="AC14" ca="1">INDIRECT(ADDRESS($W14,COLUMN()-$Y14+$X14))/$V14</f>
        <v>36035.199999999997</v>
      </c>
      <c r="AD14" s="18" cm="1">
        <f t="array" aca="1" ref="AD14" ca="1">INDIRECT(ADDRESS($W14,COLUMN()-$Y14+$X14))/$V14</f>
        <v>13570.6</v>
      </c>
      <c r="AE14" s="18" cm="1">
        <f t="array" aca="1" ref="AE14" ca="1">INDIRECT(ADDRESS($W14,COLUMN()-$Y14+$X14))/$V14</f>
        <v>1300.5999999999999</v>
      </c>
      <c r="AF14" s="18" cm="1">
        <f t="array" aca="1" ref="AF14" ca="1">INDIRECT(ADDRESS($W14,COLUMN()-$Y14+$X14))/$V14</f>
        <v>4190.2</v>
      </c>
      <c r="AG14" s="18" cm="1">
        <f t="array" aca="1" ref="AG14" ca="1">INDIRECT(ADDRESS($W14,COLUMN()-$Y14+$X14))/$V14</f>
        <v>10922.4</v>
      </c>
      <c r="AH14" s="18" cm="1">
        <f t="array" aca="1" ref="AH14" ca="1">INDIRECT(ADDRESS($W14,COLUMN()-$Y14+$X14))/$V14</f>
        <v>537.79999999999995</v>
      </c>
      <c r="AI14" s="18" cm="1">
        <f t="array" aca="1" ref="AI14" ca="1">INDIRECT(ADDRESS($W14,COLUMN()-$Y14+$X14))/$V14</f>
        <v>2000.8</v>
      </c>
      <c r="AJ14" s="18" cm="1">
        <f t="array" aca="1" ref="AJ14" ca="1">INDIRECT(ADDRESS($W14,COLUMN()-$Y14+$X14))/$V14</f>
        <v>944.4</v>
      </c>
      <c r="AK14" s="18" cm="1">
        <f t="array" aca="1" ref="AK14" ca="1">INDIRECT(ADDRESS($W14,COLUMN()-$Y14+$X14))/$V14</f>
        <v>7420.8</v>
      </c>
      <c r="AL14" s="18" cm="1">
        <f t="array" aca="1" ref="AL14" ca="1">INDIRECT(ADDRESS($W14,COLUMN()-$Y14+$X14))/$V14</f>
        <v>1149</v>
      </c>
      <c r="AM14" s="18" cm="1">
        <f t="array" aca="1" ref="AM14" ca="1">INDIRECT(ADDRESS($W14,COLUMN()-$Y14+$X14))/$V14</f>
        <v>26298.6</v>
      </c>
      <c r="AN14" s="18" cm="1">
        <f t="array" aca="1" ref="AN14" ca="1">INDIRECT(ADDRESS($W14,COLUMN()-$Y14+$X14))/$V14</f>
        <v>5484.2</v>
      </c>
      <c r="AO14" s="18" cm="1">
        <f t="array" aca="1" ref="AO14" ca="1">INDIRECT(ADDRESS($W14,COLUMN()-$Y14+$X14))/$V14</f>
        <v>1460.2</v>
      </c>
      <c r="AP14" s="18" cm="1">
        <f t="array" aca="1" ref="AP14" ca="1">INDIRECT(ADDRESS($W14,COLUMN()-$Y14+$X14))/$V14</f>
        <v>33129.199999999997</v>
      </c>
      <c r="AQ14" s="18" cm="1">
        <f t="array" aca="1" ref="AQ14" ca="1">INDIRECT(ADDRESS($W14,COLUMN()-$Y14+$X14))/$V14</f>
        <v>1362.8</v>
      </c>
      <c r="AR14" s="9">
        <f t="shared" si="1"/>
        <v>12</v>
      </c>
      <c r="AS14" s="9">
        <f t="shared" si="2"/>
        <v>14</v>
      </c>
      <c r="AT14" s="9">
        <f t="shared" si="3"/>
        <v>26</v>
      </c>
      <c r="AU14" s="3">
        <f t="shared" si="4"/>
        <v>43</v>
      </c>
      <c r="AV14" s="20">
        <f t="shared" ca="1" si="5"/>
        <v>9</v>
      </c>
      <c r="AW14" s="20">
        <f t="shared" ca="1" si="5"/>
        <v>12</v>
      </c>
      <c r="AX14" s="20">
        <f t="shared" ca="1" si="5"/>
        <v>16</v>
      </c>
      <c r="AY14" s="20">
        <f t="shared" ca="1" si="5"/>
        <v>19</v>
      </c>
      <c r="AZ14" s="20">
        <f t="shared" ca="1" si="5"/>
        <v>26</v>
      </c>
      <c r="BA14" s="20">
        <f t="shared" ca="1" si="5"/>
        <v>50</v>
      </c>
      <c r="BB14" s="20">
        <f t="shared" ca="1" si="5"/>
        <v>39</v>
      </c>
      <c r="BC14" s="20">
        <f t="shared" ca="1" si="5"/>
        <v>28</v>
      </c>
      <c r="BD14" s="20">
        <f t="shared" ca="1" si="5"/>
        <v>54</v>
      </c>
      <c r="BE14" s="20">
        <f t="shared" ca="1" si="5"/>
        <v>45</v>
      </c>
      <c r="BF14" s="20">
        <f t="shared" ca="1" si="5"/>
        <v>52</v>
      </c>
      <c r="BG14" s="20">
        <f t="shared" ca="1" si="5"/>
        <v>31</v>
      </c>
      <c r="BH14" s="20">
        <f t="shared" ca="1" si="5"/>
        <v>51</v>
      </c>
      <c r="BI14" s="20">
        <f t="shared" ca="1" si="5"/>
        <v>22</v>
      </c>
      <c r="BJ14" s="20">
        <f t="shared" ca="1" si="5"/>
        <v>37</v>
      </c>
      <c r="BK14" s="20">
        <f t="shared" ca="1" si="5"/>
        <v>48</v>
      </c>
      <c r="BL14" s="20">
        <f t="shared" ca="1" si="6"/>
        <v>20</v>
      </c>
      <c r="BM14" s="20">
        <f t="shared" ca="1" si="6"/>
        <v>49</v>
      </c>
      <c r="BN14" s="9">
        <f t="shared" si="7"/>
        <v>12</v>
      </c>
      <c r="BO14" s="9">
        <v>3</v>
      </c>
      <c r="BP14" s="22" cm="1">
        <f t="array" aca="1" ref="BP14" ca="1">IF(AV14&gt;INDIRECT(ADDRESS($BN14,$BO14)),0,1)</f>
        <v>1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 t="s">
        <v>214</v>
      </c>
      <c r="C15" s="3">
        <v>11</v>
      </c>
      <c r="D15" s="15">
        <f>VALUE(SUBSTITUTE('DPRD Jatim KPU Raw'!B5,".",","))</f>
        <v>340683</v>
      </c>
      <c r="E15" s="15">
        <f>VALUE(SUBSTITUTE('DPRD Jatim KPU Raw'!C5,".",","))</f>
        <v>494479</v>
      </c>
      <c r="F15" s="15">
        <f>VALUE(SUBSTITUTE('DPRD Jatim KPU Raw'!D5,".",","))</f>
        <v>261104</v>
      </c>
      <c r="G15" s="15">
        <f>VALUE(SUBSTITUTE('DPRD Jatim KPU Raw'!E5,".",","))</f>
        <v>253481</v>
      </c>
      <c r="H15" s="15">
        <f>VALUE(SUBSTITUTE('DPRD Jatim KPU Raw'!F5,".",","))</f>
        <v>112802</v>
      </c>
      <c r="I15" s="15">
        <f>VALUE(SUBSTITUTE('DPRD Jatim KPU Raw'!G5,".",","))</f>
        <v>6621</v>
      </c>
      <c r="J15" s="15">
        <f>VALUE(SUBSTITUTE('DPRD Jatim KPU Raw'!H5,".",","))</f>
        <v>11437</v>
      </c>
      <c r="K15" s="15">
        <f>VALUE(SUBSTITUTE('DPRD Jatim KPU Raw'!I5,".",","))</f>
        <v>162518</v>
      </c>
      <c r="L15" s="15">
        <f>VALUE(SUBSTITUTE('DPRD Jatim KPU Raw'!J5,".",","))</f>
        <v>1414</v>
      </c>
      <c r="M15" s="15">
        <f>VALUE(SUBSTITUTE('DPRD Jatim KPU Raw'!K5,".",","))</f>
        <v>3549</v>
      </c>
      <c r="N15" s="15">
        <f>VALUE(SUBSTITUTE('DPRD Jatim KPU Raw'!L5,".",","))</f>
        <v>4415</v>
      </c>
      <c r="O15" s="15">
        <f>VALUE(SUBSTITUTE('DPRD Jatim KPU Raw'!M5,".",","))</f>
        <v>49012</v>
      </c>
      <c r="P15" s="15">
        <f>VALUE(SUBSTITUTE('DPRD Jatim KPU Raw'!N5,".",","))</f>
        <v>4284</v>
      </c>
      <c r="Q15" s="15">
        <f>VALUE(SUBSTITUTE('DPRD Jatim KPU Raw'!O5,".",","))</f>
        <v>60426</v>
      </c>
      <c r="R15" s="15">
        <f>VALUE(SUBSTITUTE('DPRD Jatim KPU Raw'!P5,".",","))</f>
        <v>31264</v>
      </c>
      <c r="S15" s="15">
        <f>VALUE(SUBSTITUTE('DPRD Jatim KPU Raw'!Q5,".",","))</f>
        <v>27713</v>
      </c>
      <c r="T15" s="15">
        <f>VALUE(SUBSTITUTE('DPRD Jatim KPU Raw'!R5,".",","))</f>
        <v>124035</v>
      </c>
      <c r="U15" s="15">
        <f>VALUE(SUBSTITUTE('DPRD Jatim KPU Raw'!S5,".",","))</f>
        <v>7241</v>
      </c>
      <c r="V15" s="5">
        <v>1</v>
      </c>
      <c r="W15" s="5">
        <f>W14+3</f>
        <v>15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340683</v>
      </c>
      <c r="AA15" s="18" cm="1">
        <f t="array" aca="1" ref="AA15" ca="1">INDIRECT(ADDRESS($W15,COLUMN()-$Y15+$X15))/$V15</f>
        <v>494479</v>
      </c>
      <c r="AB15" s="18" cm="1">
        <f t="array" aca="1" ref="AB15" ca="1">INDIRECT(ADDRESS($W15,COLUMN()-$Y15+$X15))/$V15</f>
        <v>261104</v>
      </c>
      <c r="AC15" s="18" cm="1">
        <f t="array" aca="1" ref="AC15" ca="1">INDIRECT(ADDRESS($W15,COLUMN()-$Y15+$X15))/$V15</f>
        <v>253481</v>
      </c>
      <c r="AD15" s="18" cm="1">
        <f t="array" aca="1" ref="AD15" ca="1">INDIRECT(ADDRESS($W15,COLUMN()-$Y15+$X15))/$V15</f>
        <v>112802</v>
      </c>
      <c r="AE15" s="18" cm="1">
        <f t="array" aca="1" ref="AE15" ca="1">INDIRECT(ADDRESS($W15,COLUMN()-$Y15+$X15))/$V15</f>
        <v>6621</v>
      </c>
      <c r="AF15" s="18" cm="1">
        <f t="array" aca="1" ref="AF15" ca="1">INDIRECT(ADDRESS($W15,COLUMN()-$Y15+$X15))/$V15</f>
        <v>11437</v>
      </c>
      <c r="AG15" s="18" cm="1">
        <f t="array" aca="1" ref="AG15" ca="1">INDIRECT(ADDRESS($W15,COLUMN()-$Y15+$X15))/$V15</f>
        <v>162518</v>
      </c>
      <c r="AH15" s="18" cm="1">
        <f t="array" aca="1" ref="AH15" ca="1">INDIRECT(ADDRESS($W15,COLUMN()-$Y15+$X15))/$V15</f>
        <v>1414</v>
      </c>
      <c r="AI15" s="18" cm="1">
        <f t="array" aca="1" ref="AI15" ca="1">INDIRECT(ADDRESS($W15,COLUMN()-$Y15+$X15))/$V15</f>
        <v>3549</v>
      </c>
      <c r="AJ15" s="18" cm="1">
        <f t="array" aca="1" ref="AJ15" ca="1">INDIRECT(ADDRESS($W15,COLUMN()-$Y15+$X15))/$V15</f>
        <v>4415</v>
      </c>
      <c r="AK15" s="18" cm="1">
        <f t="array" aca="1" ref="AK15" ca="1">INDIRECT(ADDRESS($W15,COLUMN()-$Y15+$X15))/$V15</f>
        <v>49012</v>
      </c>
      <c r="AL15" s="18" cm="1">
        <f t="array" aca="1" ref="AL15" ca="1">INDIRECT(ADDRESS($W15,COLUMN()-$Y15+$X15))/$V15</f>
        <v>4284</v>
      </c>
      <c r="AM15" s="18" cm="1">
        <f t="array" aca="1" ref="AM15" ca="1">INDIRECT(ADDRESS($W15,COLUMN()-$Y15+$X15))/$V15</f>
        <v>60426</v>
      </c>
      <c r="AN15" s="18" cm="1">
        <f t="array" aca="1" ref="AN15" ca="1">INDIRECT(ADDRESS($W15,COLUMN()-$Y15+$X15))/$V15</f>
        <v>31264</v>
      </c>
      <c r="AO15" s="18" cm="1">
        <f t="array" aca="1" ref="AO15" ca="1">INDIRECT(ADDRESS($W15,COLUMN()-$Y15+$X15))/$V15</f>
        <v>27713</v>
      </c>
      <c r="AP15" s="18" cm="1">
        <f t="array" aca="1" ref="AP15" ca="1">INDIRECT(ADDRESS($W15,COLUMN()-$Y15+$X15))/$V15</f>
        <v>124035</v>
      </c>
      <c r="AQ15" s="18" cm="1">
        <f t="array" aca="1" ref="AQ15" ca="1">INDIRECT(ADDRESS($W15,COLUMN()-$Y15+$X15))/$V15</f>
        <v>7241</v>
      </c>
      <c r="AR15" s="9">
        <f t="shared" si="1"/>
        <v>15</v>
      </c>
      <c r="AS15" s="9">
        <f t="shared" si="2"/>
        <v>17</v>
      </c>
      <c r="AT15" s="9">
        <f t="shared" si="3"/>
        <v>26</v>
      </c>
      <c r="AU15" s="3">
        <f t="shared" si="4"/>
        <v>43</v>
      </c>
      <c r="AV15" s="20">
        <f t="shared" ca="1" si="5"/>
        <v>2</v>
      </c>
      <c r="AW15" s="20">
        <f t="shared" ca="1" si="5"/>
        <v>1</v>
      </c>
      <c r="AX15" s="20">
        <f t="shared" ca="1" si="5"/>
        <v>3</v>
      </c>
      <c r="AY15" s="20">
        <f t="shared" ca="1" si="5"/>
        <v>4</v>
      </c>
      <c r="AZ15" s="20">
        <f t="shared" ca="1" si="5"/>
        <v>9</v>
      </c>
      <c r="BA15" s="20">
        <f t="shared" ca="1" si="5"/>
        <v>34</v>
      </c>
      <c r="BB15" s="20">
        <f t="shared" ca="1" si="5"/>
        <v>29</v>
      </c>
      <c r="BC15" s="20">
        <f t="shared" ca="1" si="5"/>
        <v>6</v>
      </c>
      <c r="BD15" s="20">
        <f t="shared" ca="1" si="5"/>
        <v>47</v>
      </c>
      <c r="BE15" s="20">
        <f t="shared" ca="1" si="5"/>
        <v>40</v>
      </c>
      <c r="BF15" s="20">
        <f t="shared" ca="1" si="5"/>
        <v>37</v>
      </c>
      <c r="BG15" s="20">
        <f t="shared" ca="1" si="5"/>
        <v>18</v>
      </c>
      <c r="BH15" s="20">
        <f t="shared" ca="1" si="5"/>
        <v>38</v>
      </c>
      <c r="BI15" s="20">
        <f t="shared" ca="1" si="5"/>
        <v>14</v>
      </c>
      <c r="BJ15" s="20">
        <f t="shared" ca="1" si="5"/>
        <v>22</v>
      </c>
      <c r="BK15" s="20">
        <f t="shared" ca="1" si="5"/>
        <v>23</v>
      </c>
      <c r="BL15" s="20">
        <f t="shared" ca="1" si="6"/>
        <v>7</v>
      </c>
      <c r="BM15" s="20">
        <f t="shared" ca="1" si="6"/>
        <v>33</v>
      </c>
      <c r="BN15" s="9">
        <f t="shared" si="7"/>
        <v>15</v>
      </c>
      <c r="BO15" s="9">
        <v>3</v>
      </c>
      <c r="BP15" s="22" cm="1">
        <f t="array" aca="1" ref="BP15" ca="1">IF(AV15&gt;INDIRECT(ADDRESS($BN15,$BO15)),0,1)</f>
        <v>1</v>
      </c>
      <c r="BQ15" s="22" cm="1">
        <f t="array" aca="1" ref="BQ15" ca="1">IF(AW15&gt;INDIRECT(ADDRESS($BN15,$BO15)),0,1)</f>
        <v>1</v>
      </c>
      <c r="BR15" s="22" cm="1">
        <f t="array" aca="1" ref="BR15" ca="1">IF(AX15&gt;INDIRECT(ADDRESS($BN15,$BO15)),0,1)</f>
        <v>1</v>
      </c>
      <c r="BS15" s="22" cm="1">
        <f t="array" aca="1" ref="BS15" ca="1">IF(AY15&gt;INDIRECT(ADDRESS($BN15,$BO15)),0,1)</f>
        <v>1</v>
      </c>
      <c r="BT15" s="22" cm="1">
        <f t="array" aca="1" ref="BT15" ca="1">IF(AZ15&gt;INDIRECT(ADDRESS($BN15,$BO15)),0,1)</f>
        <v>1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1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0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1</v>
      </c>
      <c r="CG15" s="22" cm="1">
        <f t="array" aca="1" ref="CG15" ca="1">IF(BM15&gt;INDIRECT(ADDRESS($BN15,$BO15)),0,1)</f>
        <v>0</v>
      </c>
      <c r="CH15" s="9">
        <f>AR15</f>
        <v>15</v>
      </c>
      <c r="CI15" s="9">
        <f>AS15</f>
        <v>17</v>
      </c>
      <c r="CJ15" s="3">
        <f>COLUMN(BP15)</f>
        <v>68</v>
      </c>
      <c r="CK15" s="3">
        <f>COLUMN(CG15)</f>
        <v>85</v>
      </c>
      <c r="CL15" s="3">
        <f ca="1">SUM(OFFSET($A$1,CH15-1,CJ15-1,CI15-CH15+1,CK15-CJ15+1))</f>
        <v>11</v>
      </c>
      <c r="CM15" s="3" t="b">
        <f ca="1">CL15=C15</f>
        <v>1</v>
      </c>
      <c r="CN15" s="3">
        <f>COLUMN(V15)</f>
        <v>22</v>
      </c>
      <c r="CO15" s="3">
        <f ca="1">LARGE(OFFSET($A$1,$CH15-1,$CN15-1,$CI15-$CH15+1,1),1)</f>
        <v>5</v>
      </c>
      <c r="CP15" s="4">
        <f ca="1">LARGE(OFFSET($A$1,$AR15-1,$AT15-1,$AS15-$AR15+1,$AU15-$AT15+1),1)/(CO15+2)</f>
        <v>70639.857142857145</v>
      </c>
      <c r="CQ15" s="4">
        <f ca="1">LARGE(OFFSET($A$1,$AR15-1,$AT15-1,$AS15-$AR15+1,$AU15-$AT15+1),C15)</f>
        <v>87034.666666666672</v>
      </c>
      <c r="CR15" s="3" t="b">
        <f ca="1">CQ15&gt;CP15</f>
        <v>1</v>
      </c>
    </row>
    <row r="16" spans="1:96" x14ac:dyDescent="0.55000000000000004">
      <c r="A16" s="3"/>
      <c r="B16" s="3"/>
      <c r="C16" s="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5">
        <v>3</v>
      </c>
      <c r="W16" s="5">
        <f>W15</f>
        <v>15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113561</v>
      </c>
      <c r="AA16" s="18" cm="1">
        <f t="array" aca="1" ref="AA16" ca="1">INDIRECT(ADDRESS($W16,COLUMN()-$Y16+$X16))/$V16</f>
        <v>164826.33333333334</v>
      </c>
      <c r="AB16" s="18" cm="1">
        <f t="array" aca="1" ref="AB16" ca="1">INDIRECT(ADDRESS($W16,COLUMN()-$Y16+$X16))/$V16</f>
        <v>87034.666666666672</v>
      </c>
      <c r="AC16" s="18" cm="1">
        <f t="array" aca="1" ref="AC16" ca="1">INDIRECT(ADDRESS($W16,COLUMN()-$Y16+$X16))/$V16</f>
        <v>84493.666666666672</v>
      </c>
      <c r="AD16" s="18" cm="1">
        <f t="array" aca="1" ref="AD16" ca="1">INDIRECT(ADDRESS($W16,COLUMN()-$Y16+$X16))/$V16</f>
        <v>37600.666666666664</v>
      </c>
      <c r="AE16" s="18" cm="1">
        <f t="array" aca="1" ref="AE16" ca="1">INDIRECT(ADDRESS($W16,COLUMN()-$Y16+$X16))/$V16</f>
        <v>2207</v>
      </c>
      <c r="AF16" s="18" cm="1">
        <f t="array" aca="1" ref="AF16" ca="1">INDIRECT(ADDRESS($W16,COLUMN()-$Y16+$X16))/$V16</f>
        <v>3812.3333333333335</v>
      </c>
      <c r="AG16" s="18" cm="1">
        <f t="array" aca="1" ref="AG16" ca="1">INDIRECT(ADDRESS($W16,COLUMN()-$Y16+$X16))/$V16</f>
        <v>54172.666666666664</v>
      </c>
      <c r="AH16" s="18" cm="1">
        <f t="array" aca="1" ref="AH16" ca="1">INDIRECT(ADDRESS($W16,COLUMN()-$Y16+$X16))/$V16</f>
        <v>471.33333333333331</v>
      </c>
      <c r="AI16" s="18" cm="1">
        <f t="array" aca="1" ref="AI16" ca="1">INDIRECT(ADDRESS($W16,COLUMN()-$Y16+$X16))/$V16</f>
        <v>1183</v>
      </c>
      <c r="AJ16" s="18" cm="1">
        <f t="array" aca="1" ref="AJ16" ca="1">INDIRECT(ADDRESS($W16,COLUMN()-$Y16+$X16))/$V16</f>
        <v>1471.6666666666667</v>
      </c>
      <c r="AK16" s="18" cm="1">
        <f t="array" aca="1" ref="AK16" ca="1">INDIRECT(ADDRESS($W16,COLUMN()-$Y16+$X16))/$V16</f>
        <v>16337.333333333334</v>
      </c>
      <c r="AL16" s="18" cm="1">
        <f t="array" aca="1" ref="AL16" ca="1">INDIRECT(ADDRESS($W16,COLUMN()-$Y16+$X16))/$V16</f>
        <v>1428</v>
      </c>
      <c r="AM16" s="18" cm="1">
        <f t="array" aca="1" ref="AM16" ca="1">INDIRECT(ADDRESS($W16,COLUMN()-$Y16+$X16))/$V16</f>
        <v>20142</v>
      </c>
      <c r="AN16" s="18" cm="1">
        <f t="array" aca="1" ref="AN16" ca="1">INDIRECT(ADDRESS($W16,COLUMN()-$Y16+$X16))/$V16</f>
        <v>10421.333333333334</v>
      </c>
      <c r="AO16" s="18" cm="1">
        <f t="array" aca="1" ref="AO16" ca="1">INDIRECT(ADDRESS($W16,COLUMN()-$Y16+$X16))/$V16</f>
        <v>9237.6666666666661</v>
      </c>
      <c r="AP16" s="18" cm="1">
        <f t="array" aca="1" ref="AP16" ca="1">INDIRECT(ADDRESS($W16,COLUMN()-$Y16+$X16))/$V16</f>
        <v>41345</v>
      </c>
      <c r="AQ16" s="18" cm="1">
        <f t="array" aca="1" ref="AQ16" ca="1">INDIRECT(ADDRESS($W16,COLUMN()-$Y16+$X16))/$V16</f>
        <v>2413.6666666666665</v>
      </c>
      <c r="AR16" s="9">
        <f t="shared" si="1"/>
        <v>15</v>
      </c>
      <c r="AS16" s="9">
        <f t="shared" si="2"/>
        <v>17</v>
      </c>
      <c r="AT16" s="9">
        <f t="shared" si="3"/>
        <v>26</v>
      </c>
      <c r="AU16" s="3">
        <f t="shared" si="4"/>
        <v>43</v>
      </c>
      <c r="AV16" s="20">
        <f t="shared" ca="1" si="5"/>
        <v>8</v>
      </c>
      <c r="AW16" s="20">
        <f t="shared" ca="1" si="5"/>
        <v>5</v>
      </c>
      <c r="AX16" s="20">
        <f t="shared" ca="1" si="5"/>
        <v>11</v>
      </c>
      <c r="AY16" s="20">
        <f t="shared" ca="1" si="5"/>
        <v>12</v>
      </c>
      <c r="AZ16" s="20">
        <f t="shared" ca="1" si="5"/>
        <v>20</v>
      </c>
      <c r="BA16" s="20">
        <f t="shared" ca="1" si="5"/>
        <v>43</v>
      </c>
      <c r="BB16" s="20">
        <f t="shared" ca="1" si="5"/>
        <v>39</v>
      </c>
      <c r="BC16" s="20">
        <f t="shared" ca="1" si="5"/>
        <v>15</v>
      </c>
      <c r="BD16" s="20">
        <f t="shared" ca="1" si="5"/>
        <v>53</v>
      </c>
      <c r="BE16" s="20">
        <f t="shared" ca="1" si="5"/>
        <v>49</v>
      </c>
      <c r="BF16" s="20">
        <f t="shared" ca="1" si="5"/>
        <v>44</v>
      </c>
      <c r="BG16" s="20">
        <f t="shared" ca="1" si="5"/>
        <v>27</v>
      </c>
      <c r="BH16" s="20">
        <f t="shared" ca="1" si="5"/>
        <v>46</v>
      </c>
      <c r="BI16" s="20">
        <f t="shared" ca="1" si="5"/>
        <v>26</v>
      </c>
      <c r="BJ16" s="20">
        <f t="shared" ca="1" si="5"/>
        <v>30</v>
      </c>
      <c r="BK16" s="20">
        <f t="shared" ca="1" si="5"/>
        <v>32</v>
      </c>
      <c r="BL16" s="20">
        <f t="shared" ca="1" si="6"/>
        <v>19</v>
      </c>
      <c r="BM16" s="20">
        <f t="shared" ca="1" si="6"/>
        <v>41</v>
      </c>
      <c r="BN16" s="9">
        <f t="shared" si="7"/>
        <v>15</v>
      </c>
      <c r="BO16" s="9">
        <v>3</v>
      </c>
      <c r="BP16" s="22" cm="1">
        <f t="array" aca="1" ref="BP16" ca="1">IF(AV16&gt;INDIRECT(ADDRESS($BN16,$BO16)),0,1)</f>
        <v>1</v>
      </c>
      <c r="BQ16" s="22" cm="1">
        <f t="array" aca="1" ref="BQ16" ca="1">IF(AW16&gt;INDIRECT(ADDRESS($BN16,$BO16)),0,1)</f>
        <v>1</v>
      </c>
      <c r="BR16" s="22" cm="1">
        <f t="array" aca="1" ref="BR16" ca="1">IF(AX16&gt;INDIRECT(ADDRESS($BN16,$BO16)),0,1)</f>
        <v>1</v>
      </c>
      <c r="BS16" s="22" cm="1">
        <f t="array" aca="1" ref="BS16" ca="1">IF(AY16&gt;INDIRECT(ADDRESS($BN16,$BO16)),0,1)</f>
        <v>0</v>
      </c>
      <c r="BT16" s="22" cm="1">
        <f t="array" aca="1" ref="BT16" ca="1">IF(AZ16&gt;INDIRECT(ADDRESS($BN16,$BO16)),0,1)</f>
        <v>0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0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0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0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5</v>
      </c>
      <c r="W17" s="5">
        <f>W16</f>
        <v>15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68136.600000000006</v>
      </c>
      <c r="AA17" s="18" cm="1">
        <f t="array" aca="1" ref="AA17" ca="1">INDIRECT(ADDRESS($W17,COLUMN()-$Y17+$X17))/$V17</f>
        <v>98895.8</v>
      </c>
      <c r="AB17" s="18" cm="1">
        <f t="array" aca="1" ref="AB17" ca="1">INDIRECT(ADDRESS($W17,COLUMN()-$Y17+$X17))/$V17</f>
        <v>52220.800000000003</v>
      </c>
      <c r="AC17" s="18" cm="1">
        <f t="array" aca="1" ref="AC17" ca="1">INDIRECT(ADDRESS($W17,COLUMN()-$Y17+$X17))/$V17</f>
        <v>50696.2</v>
      </c>
      <c r="AD17" s="18" cm="1">
        <f t="array" aca="1" ref="AD17" ca="1">INDIRECT(ADDRESS($W17,COLUMN()-$Y17+$X17))/$V17</f>
        <v>22560.400000000001</v>
      </c>
      <c r="AE17" s="18" cm="1">
        <f t="array" aca="1" ref="AE17" ca="1">INDIRECT(ADDRESS($W17,COLUMN()-$Y17+$X17))/$V17</f>
        <v>1324.2</v>
      </c>
      <c r="AF17" s="18" cm="1">
        <f t="array" aca="1" ref="AF17" ca="1">INDIRECT(ADDRESS($W17,COLUMN()-$Y17+$X17))/$V17</f>
        <v>2287.4</v>
      </c>
      <c r="AG17" s="18" cm="1">
        <f t="array" aca="1" ref="AG17" ca="1">INDIRECT(ADDRESS($W17,COLUMN()-$Y17+$X17))/$V17</f>
        <v>32503.599999999999</v>
      </c>
      <c r="AH17" s="18" cm="1">
        <f t="array" aca="1" ref="AH17" ca="1">INDIRECT(ADDRESS($W17,COLUMN()-$Y17+$X17))/$V17</f>
        <v>282.8</v>
      </c>
      <c r="AI17" s="18" cm="1">
        <f t="array" aca="1" ref="AI17" ca="1">INDIRECT(ADDRESS($W17,COLUMN()-$Y17+$X17))/$V17</f>
        <v>709.8</v>
      </c>
      <c r="AJ17" s="18" cm="1">
        <f t="array" aca="1" ref="AJ17" ca="1">INDIRECT(ADDRESS($W17,COLUMN()-$Y17+$X17))/$V17</f>
        <v>883</v>
      </c>
      <c r="AK17" s="18" cm="1">
        <f t="array" aca="1" ref="AK17" ca="1">INDIRECT(ADDRESS($W17,COLUMN()-$Y17+$X17))/$V17</f>
        <v>9802.4</v>
      </c>
      <c r="AL17" s="18" cm="1">
        <f t="array" aca="1" ref="AL17" ca="1">INDIRECT(ADDRESS($W17,COLUMN()-$Y17+$X17))/$V17</f>
        <v>856.8</v>
      </c>
      <c r="AM17" s="18" cm="1">
        <f t="array" aca="1" ref="AM17" ca="1">INDIRECT(ADDRESS($W17,COLUMN()-$Y17+$X17))/$V17</f>
        <v>12085.2</v>
      </c>
      <c r="AN17" s="18" cm="1">
        <f t="array" aca="1" ref="AN17" ca="1">INDIRECT(ADDRESS($W17,COLUMN()-$Y17+$X17))/$V17</f>
        <v>6252.8</v>
      </c>
      <c r="AO17" s="18" cm="1">
        <f t="array" aca="1" ref="AO17" ca="1">INDIRECT(ADDRESS($W17,COLUMN()-$Y17+$X17))/$V17</f>
        <v>5542.6</v>
      </c>
      <c r="AP17" s="18" cm="1">
        <f t="array" aca="1" ref="AP17" ca="1">INDIRECT(ADDRESS($W17,COLUMN()-$Y17+$X17))/$V17</f>
        <v>24807</v>
      </c>
      <c r="AQ17" s="18" cm="1">
        <f t="array" aca="1" ref="AQ17" ca="1">INDIRECT(ADDRESS($W17,COLUMN()-$Y17+$X17))/$V17</f>
        <v>1448.2</v>
      </c>
      <c r="AR17" s="9">
        <f t="shared" si="1"/>
        <v>15</v>
      </c>
      <c r="AS17" s="9">
        <f t="shared" si="2"/>
        <v>17</v>
      </c>
      <c r="AT17" s="9">
        <f t="shared" si="3"/>
        <v>26</v>
      </c>
      <c r="AU17" s="3">
        <f t="shared" si="4"/>
        <v>43</v>
      </c>
      <c r="AV17" s="20">
        <f t="shared" ca="1" si="5"/>
        <v>13</v>
      </c>
      <c r="AW17" s="20">
        <f t="shared" ca="1" si="5"/>
        <v>10</v>
      </c>
      <c r="AX17" s="20">
        <f t="shared" ca="1" si="5"/>
        <v>16</v>
      </c>
      <c r="AY17" s="20">
        <f t="shared" ca="1" si="5"/>
        <v>17</v>
      </c>
      <c r="AZ17" s="20">
        <f t="shared" ca="1" si="5"/>
        <v>25</v>
      </c>
      <c r="BA17" s="20">
        <f t="shared" ca="1" si="5"/>
        <v>48</v>
      </c>
      <c r="BB17" s="20">
        <f t="shared" ca="1" si="5"/>
        <v>42</v>
      </c>
      <c r="BC17" s="20">
        <f t="shared" ca="1" si="5"/>
        <v>21</v>
      </c>
      <c r="BD17" s="20">
        <f t="shared" ca="1" si="5"/>
        <v>54</v>
      </c>
      <c r="BE17" s="20">
        <f t="shared" ca="1" si="5"/>
        <v>52</v>
      </c>
      <c r="BF17" s="20">
        <f t="shared" ca="1" si="5"/>
        <v>50</v>
      </c>
      <c r="BG17" s="20">
        <f t="shared" ca="1" si="5"/>
        <v>31</v>
      </c>
      <c r="BH17" s="20">
        <f t="shared" ca="1" si="5"/>
        <v>51</v>
      </c>
      <c r="BI17" s="20">
        <f t="shared" ca="1" si="5"/>
        <v>28</v>
      </c>
      <c r="BJ17" s="20">
        <f t="shared" ca="1" si="5"/>
        <v>35</v>
      </c>
      <c r="BK17" s="20">
        <f t="shared" ca="1" si="5"/>
        <v>36</v>
      </c>
      <c r="BL17" s="20">
        <f t="shared" ca="1" si="6"/>
        <v>24</v>
      </c>
      <c r="BM17" s="20">
        <f t="shared" ca="1" si="6"/>
        <v>45</v>
      </c>
      <c r="BN17" s="9">
        <f t="shared" si="7"/>
        <v>15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1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 t="s">
        <v>215</v>
      </c>
      <c r="C18" s="3">
        <v>11</v>
      </c>
      <c r="D18" s="15">
        <f>VALUE(SUBSTITUTE('DPRD Jatim KPU Raw'!B6,".",","))</f>
        <v>373458</v>
      </c>
      <c r="E18" s="15">
        <f>VALUE(SUBSTITUTE('DPRD Jatim KPU Raw'!C6,".",","))</f>
        <v>340405</v>
      </c>
      <c r="F18" s="15">
        <f>VALUE(SUBSTITUTE('DPRD Jatim KPU Raw'!D6,".",","))</f>
        <v>499481</v>
      </c>
      <c r="G18" s="15">
        <f>VALUE(SUBSTITUTE('DPRD Jatim KPU Raw'!E6,".",","))</f>
        <v>189837</v>
      </c>
      <c r="H18" s="15">
        <f>VALUE(SUBSTITUTE('DPRD Jatim KPU Raw'!F6,".",","))</f>
        <v>101415</v>
      </c>
      <c r="I18" s="15">
        <f>VALUE(SUBSTITUTE('DPRD Jatim KPU Raw'!G6,".",","))</f>
        <v>13128</v>
      </c>
      <c r="J18" s="15">
        <f>VALUE(SUBSTITUTE('DPRD Jatim KPU Raw'!H6,".",","))</f>
        <v>20929</v>
      </c>
      <c r="K18" s="15">
        <f>VALUE(SUBSTITUTE('DPRD Jatim KPU Raw'!I6,".",","))</f>
        <v>181611</v>
      </c>
      <c r="L18" s="15">
        <f>VALUE(SUBSTITUTE('DPRD Jatim KPU Raw'!J6,".",","))</f>
        <v>2862</v>
      </c>
      <c r="M18" s="15">
        <f>VALUE(SUBSTITUTE('DPRD Jatim KPU Raw'!K6,".",","))</f>
        <v>6972</v>
      </c>
      <c r="N18" s="15">
        <f>VALUE(SUBSTITUTE('DPRD Jatim KPU Raw'!L6,".",","))</f>
        <v>8667</v>
      </c>
      <c r="O18" s="15">
        <f>VALUE(SUBSTITUTE('DPRD Jatim KPU Raw'!M6,".",","))</f>
        <v>51018</v>
      </c>
      <c r="P18" s="15">
        <f>VALUE(SUBSTITUTE('DPRD Jatim KPU Raw'!N6,".",","))</f>
        <v>3187</v>
      </c>
      <c r="Q18" s="15">
        <f>VALUE(SUBSTITUTE('DPRD Jatim KPU Raw'!O6,".",","))</f>
        <v>92798</v>
      </c>
      <c r="R18" s="15">
        <f>VALUE(SUBSTITUTE('DPRD Jatim KPU Raw'!P6,".",","))</f>
        <v>77460</v>
      </c>
      <c r="S18" s="15">
        <f>VALUE(SUBSTITUTE('DPRD Jatim KPU Raw'!Q6,".",","))</f>
        <v>15851</v>
      </c>
      <c r="T18" s="15">
        <f>VALUE(SUBSTITUTE('DPRD Jatim KPU Raw'!R6,".",","))</f>
        <v>83903</v>
      </c>
      <c r="U18" s="15">
        <f>VALUE(SUBSTITUTE('DPRD Jatim KPU Raw'!S6,".",","))</f>
        <v>5959</v>
      </c>
      <c r="V18" s="5">
        <v>1</v>
      </c>
      <c r="W18" s="5">
        <f>W17+3</f>
        <v>18</v>
      </c>
      <c r="X18" s="5">
        <v>4</v>
      </c>
      <c r="Y18" s="5">
        <f t="shared" si="0"/>
        <v>26</v>
      </c>
      <c r="Z18" s="18" cm="1">
        <f t="array" aca="1" ref="Z18" ca="1">INDIRECT(ADDRESS($W18,COLUMN()-$Y18+$X18))/$V18</f>
        <v>373458</v>
      </c>
      <c r="AA18" s="18" cm="1">
        <f t="array" aca="1" ref="AA18" ca="1">INDIRECT(ADDRESS($W18,COLUMN()-$Y18+$X18))/$V18</f>
        <v>340405</v>
      </c>
      <c r="AB18" s="18" cm="1">
        <f t="array" aca="1" ref="AB18" ca="1">INDIRECT(ADDRESS($W18,COLUMN()-$Y18+$X18))/$V18</f>
        <v>499481</v>
      </c>
      <c r="AC18" s="18" cm="1">
        <f t="array" aca="1" ref="AC18" ca="1">INDIRECT(ADDRESS($W18,COLUMN()-$Y18+$X18))/$V18</f>
        <v>189837</v>
      </c>
      <c r="AD18" s="18" cm="1">
        <f t="array" aca="1" ref="AD18" ca="1">INDIRECT(ADDRESS($W18,COLUMN()-$Y18+$X18))/$V18</f>
        <v>101415</v>
      </c>
      <c r="AE18" s="18" cm="1">
        <f t="array" aca="1" ref="AE18" ca="1">INDIRECT(ADDRESS($W18,COLUMN()-$Y18+$X18))/$V18</f>
        <v>13128</v>
      </c>
      <c r="AF18" s="18" cm="1">
        <f t="array" aca="1" ref="AF18" ca="1">INDIRECT(ADDRESS($W18,COLUMN()-$Y18+$X18))/$V18</f>
        <v>20929</v>
      </c>
      <c r="AG18" s="18" cm="1">
        <f t="array" aca="1" ref="AG18" ca="1">INDIRECT(ADDRESS($W18,COLUMN()-$Y18+$X18))/$V18</f>
        <v>181611</v>
      </c>
      <c r="AH18" s="18" cm="1">
        <f t="array" aca="1" ref="AH18" ca="1">INDIRECT(ADDRESS($W18,COLUMN()-$Y18+$X18))/$V18</f>
        <v>2862</v>
      </c>
      <c r="AI18" s="18" cm="1">
        <f t="array" aca="1" ref="AI18" ca="1">INDIRECT(ADDRESS($W18,COLUMN()-$Y18+$X18))/$V18</f>
        <v>6972</v>
      </c>
      <c r="AJ18" s="18" cm="1">
        <f t="array" aca="1" ref="AJ18" ca="1">INDIRECT(ADDRESS($W18,COLUMN()-$Y18+$X18))/$V18</f>
        <v>8667</v>
      </c>
      <c r="AK18" s="18" cm="1">
        <f t="array" aca="1" ref="AK18" ca="1">INDIRECT(ADDRESS($W18,COLUMN()-$Y18+$X18))/$V18</f>
        <v>51018</v>
      </c>
      <c r="AL18" s="18" cm="1">
        <f t="array" aca="1" ref="AL18" ca="1">INDIRECT(ADDRESS($W18,COLUMN()-$Y18+$X18))/$V18</f>
        <v>3187</v>
      </c>
      <c r="AM18" s="18" cm="1">
        <f t="array" aca="1" ref="AM18" ca="1">INDIRECT(ADDRESS($W18,COLUMN()-$Y18+$X18))/$V18</f>
        <v>92798</v>
      </c>
      <c r="AN18" s="18" cm="1">
        <f t="array" aca="1" ref="AN18" ca="1">INDIRECT(ADDRESS($W18,COLUMN()-$Y18+$X18))/$V18</f>
        <v>77460</v>
      </c>
      <c r="AO18" s="18" cm="1">
        <f t="array" aca="1" ref="AO18" ca="1">INDIRECT(ADDRESS($W18,COLUMN()-$Y18+$X18))/$V18</f>
        <v>15851</v>
      </c>
      <c r="AP18" s="18" cm="1">
        <f t="array" aca="1" ref="AP18" ca="1">INDIRECT(ADDRESS($W18,COLUMN()-$Y18+$X18))/$V18</f>
        <v>83903</v>
      </c>
      <c r="AQ18" s="18" cm="1">
        <f t="array" aca="1" ref="AQ18" ca="1">INDIRECT(ADDRESS($W18,COLUMN()-$Y18+$X18))/$V18</f>
        <v>5959</v>
      </c>
      <c r="AR18" s="9">
        <f t="shared" si="1"/>
        <v>18</v>
      </c>
      <c r="AS18" s="9">
        <f t="shared" si="2"/>
        <v>20</v>
      </c>
      <c r="AT18" s="9">
        <f t="shared" si="3"/>
        <v>26</v>
      </c>
      <c r="AU18" s="3">
        <f t="shared" si="4"/>
        <v>43</v>
      </c>
      <c r="AV18" s="20">
        <f t="shared" ca="1" si="5"/>
        <v>2</v>
      </c>
      <c r="AW18" s="20">
        <f t="shared" ca="1" si="5"/>
        <v>3</v>
      </c>
      <c r="AX18" s="20">
        <f t="shared" ca="1" si="5"/>
        <v>1</v>
      </c>
      <c r="AY18" s="20">
        <f t="shared" ca="1" si="5"/>
        <v>4</v>
      </c>
      <c r="AZ18" s="20">
        <f t="shared" ca="1" si="5"/>
        <v>9</v>
      </c>
      <c r="BA18" s="20">
        <f t="shared" ca="1" si="5"/>
        <v>32</v>
      </c>
      <c r="BB18" s="20">
        <f t="shared" ca="1" si="5"/>
        <v>25</v>
      </c>
      <c r="BC18" s="20">
        <f t="shared" ca="1" si="5"/>
        <v>5</v>
      </c>
      <c r="BD18" s="20">
        <f t="shared" ca="1" si="5"/>
        <v>44</v>
      </c>
      <c r="BE18" s="20">
        <f t="shared" ca="1" si="5"/>
        <v>36</v>
      </c>
      <c r="BF18" s="20">
        <f t="shared" ca="1" si="5"/>
        <v>34</v>
      </c>
      <c r="BG18" s="20">
        <f t="shared" ca="1" si="5"/>
        <v>18</v>
      </c>
      <c r="BH18" s="20">
        <f t="shared" ca="1" si="5"/>
        <v>41</v>
      </c>
      <c r="BI18" s="20">
        <f t="shared" ca="1" si="5"/>
        <v>11</v>
      </c>
      <c r="BJ18" s="20">
        <f t="shared" ca="1" si="5"/>
        <v>13</v>
      </c>
      <c r="BK18" s="20">
        <f t="shared" ref="BK18:BM33" ca="1" si="8">_xlfn.RANK.EQ(AO18,OFFSET($A$1,$AR18-1,$AT18-1,$AS18-$AR18+1,$AU18-$AT18+1),0)</f>
        <v>30</v>
      </c>
      <c r="BL18" s="20">
        <f t="shared" ca="1" si="8"/>
        <v>12</v>
      </c>
      <c r="BM18" s="20">
        <f t="shared" ca="1" si="8"/>
        <v>37</v>
      </c>
      <c r="BN18" s="9">
        <f t="shared" si="7"/>
        <v>18</v>
      </c>
      <c r="BO18" s="9">
        <v>3</v>
      </c>
      <c r="BP18" s="22" cm="1">
        <f t="array" aca="1" ref="BP18" ca="1">IF(AV18&gt;INDIRECT(ADDRESS($BN18,$BO18)),0,1)</f>
        <v>1</v>
      </c>
      <c r="BQ18" s="22" cm="1">
        <f t="array" aca="1" ref="BQ18" ca="1">IF(AW18&gt;INDIRECT(ADDRESS($BN18,$BO18)),0,1)</f>
        <v>1</v>
      </c>
      <c r="BR18" s="22" cm="1">
        <f t="array" aca="1" ref="BR18" ca="1">IF(AX18&gt;INDIRECT(ADDRESS($BN18,$BO18)),0,1)</f>
        <v>1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1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1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0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1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9">
        <f>AR18</f>
        <v>18</v>
      </c>
      <c r="CI18" s="9">
        <f>AS18</f>
        <v>20</v>
      </c>
      <c r="CJ18" s="3">
        <f>COLUMN(BP18)</f>
        <v>68</v>
      </c>
      <c r="CK18" s="3">
        <f>COLUMN(CG18)</f>
        <v>85</v>
      </c>
      <c r="CL18" s="3">
        <f ca="1">SUM(OFFSET($A$1,CH18-1,CJ18-1,CI18-CH18+1,CK18-CJ18+1))</f>
        <v>11</v>
      </c>
      <c r="CM18" s="3" t="b">
        <f ca="1">CL18=C18</f>
        <v>1</v>
      </c>
      <c r="CN18" s="3">
        <f>COLUMN(V18)</f>
        <v>22</v>
      </c>
      <c r="CO18" s="3">
        <f ca="1">LARGE(OFFSET($A$1,$CH18-1,$CN18-1,$CI18-$CH18+1,1),1)</f>
        <v>5</v>
      </c>
      <c r="CP18" s="4">
        <f ca="1">LARGE(OFFSET($A$1,$AR18-1,$AT18-1,$AS18-$AR18+1,$AU18-$AT18+1),1)/(CO18+2)</f>
        <v>71354.428571428565</v>
      </c>
      <c r="CQ18" s="4">
        <f ca="1">LARGE(OFFSET($A$1,$AR18-1,$AT18-1,$AS18-$AR18+1,$AU18-$AT18+1),C18)</f>
        <v>92798</v>
      </c>
      <c r="CR18" s="3" t="b">
        <f ca="1">CQ18&gt;CP18</f>
        <v>1</v>
      </c>
    </row>
    <row r="19" spans="1:96" x14ac:dyDescent="0.55000000000000004">
      <c r="A19" s="3"/>
      <c r="B19" s="3"/>
      <c r="C19" s="3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5">
        <v>3</v>
      </c>
      <c r="W19" s="5">
        <f>W18</f>
        <v>18</v>
      </c>
      <c r="X19" s="5">
        <v>4</v>
      </c>
      <c r="Y19" s="5">
        <f t="shared" si="0"/>
        <v>26</v>
      </c>
      <c r="Z19" s="18" cm="1">
        <f t="array" aca="1" ref="Z19" ca="1">INDIRECT(ADDRESS($W19,COLUMN()-$Y19+$X19))/$V19</f>
        <v>124486</v>
      </c>
      <c r="AA19" s="18" cm="1">
        <f t="array" aca="1" ref="AA19" ca="1">INDIRECT(ADDRESS($W19,COLUMN()-$Y19+$X19))/$V19</f>
        <v>113468.33333333333</v>
      </c>
      <c r="AB19" s="18" cm="1">
        <f t="array" aca="1" ref="AB19" ca="1">INDIRECT(ADDRESS($W19,COLUMN()-$Y19+$X19))/$V19</f>
        <v>166493.66666666666</v>
      </c>
      <c r="AC19" s="18" cm="1">
        <f t="array" aca="1" ref="AC19" ca="1">INDIRECT(ADDRESS($W19,COLUMN()-$Y19+$X19))/$V19</f>
        <v>63279</v>
      </c>
      <c r="AD19" s="18" cm="1">
        <f t="array" aca="1" ref="AD19" ca="1">INDIRECT(ADDRESS($W19,COLUMN()-$Y19+$X19))/$V19</f>
        <v>33805</v>
      </c>
      <c r="AE19" s="18" cm="1">
        <f t="array" aca="1" ref="AE19" ca="1">INDIRECT(ADDRESS($W19,COLUMN()-$Y19+$X19))/$V19</f>
        <v>4376</v>
      </c>
      <c r="AF19" s="18" cm="1">
        <f t="array" aca="1" ref="AF19" ca="1">INDIRECT(ADDRESS($W19,COLUMN()-$Y19+$X19))/$V19</f>
        <v>6976.333333333333</v>
      </c>
      <c r="AG19" s="18" cm="1">
        <f t="array" aca="1" ref="AG19" ca="1">INDIRECT(ADDRESS($W19,COLUMN()-$Y19+$X19))/$V19</f>
        <v>60537</v>
      </c>
      <c r="AH19" s="18" cm="1">
        <f t="array" aca="1" ref="AH19" ca="1">INDIRECT(ADDRESS($W19,COLUMN()-$Y19+$X19))/$V19</f>
        <v>954</v>
      </c>
      <c r="AI19" s="18" cm="1">
        <f t="array" aca="1" ref="AI19" ca="1">INDIRECT(ADDRESS($W19,COLUMN()-$Y19+$X19))/$V19</f>
        <v>2324</v>
      </c>
      <c r="AJ19" s="18" cm="1">
        <f t="array" aca="1" ref="AJ19" ca="1">INDIRECT(ADDRESS($W19,COLUMN()-$Y19+$X19))/$V19</f>
        <v>2889</v>
      </c>
      <c r="AK19" s="18" cm="1">
        <f t="array" aca="1" ref="AK19" ca="1">INDIRECT(ADDRESS($W19,COLUMN()-$Y19+$X19))/$V19</f>
        <v>17006</v>
      </c>
      <c r="AL19" s="18" cm="1">
        <f t="array" aca="1" ref="AL19" ca="1">INDIRECT(ADDRESS($W19,COLUMN()-$Y19+$X19))/$V19</f>
        <v>1062.3333333333333</v>
      </c>
      <c r="AM19" s="18" cm="1">
        <f t="array" aca="1" ref="AM19" ca="1">INDIRECT(ADDRESS($W19,COLUMN()-$Y19+$X19))/$V19</f>
        <v>30932.666666666668</v>
      </c>
      <c r="AN19" s="18" cm="1">
        <f t="array" aca="1" ref="AN19" ca="1">INDIRECT(ADDRESS($W19,COLUMN()-$Y19+$X19))/$V19</f>
        <v>25820</v>
      </c>
      <c r="AO19" s="18" cm="1">
        <f t="array" aca="1" ref="AO19" ca="1">INDIRECT(ADDRESS($W19,COLUMN()-$Y19+$X19))/$V19</f>
        <v>5283.666666666667</v>
      </c>
      <c r="AP19" s="18" cm="1">
        <f t="array" aca="1" ref="AP19" ca="1">INDIRECT(ADDRESS($W19,COLUMN()-$Y19+$X19))/$V19</f>
        <v>27967.666666666668</v>
      </c>
      <c r="AQ19" s="18" cm="1">
        <f t="array" aca="1" ref="AQ19" ca="1">INDIRECT(ADDRESS($W19,COLUMN()-$Y19+$X19))/$V19</f>
        <v>1986.3333333333333</v>
      </c>
      <c r="AR19" s="9">
        <f t="shared" si="1"/>
        <v>18</v>
      </c>
      <c r="AS19" s="9">
        <f t="shared" si="2"/>
        <v>20</v>
      </c>
      <c r="AT19" s="9">
        <f t="shared" si="3"/>
        <v>26</v>
      </c>
      <c r="AU19" s="3">
        <f t="shared" si="4"/>
        <v>43</v>
      </c>
      <c r="AV19" s="20">
        <f t="shared" ref="AV19:BK34" ca="1" si="9">_xlfn.RANK.EQ(Z19,OFFSET($A$1,$AR19-1,$AT19-1,$AS19-$AR19+1,$AU19-$AT19+1),0)</f>
        <v>7</v>
      </c>
      <c r="AW19" s="20">
        <f t="shared" ca="1" si="9"/>
        <v>8</v>
      </c>
      <c r="AX19" s="20">
        <f t="shared" ca="1" si="9"/>
        <v>6</v>
      </c>
      <c r="AY19" s="20">
        <f t="shared" ca="1" si="9"/>
        <v>16</v>
      </c>
      <c r="AZ19" s="20">
        <f t="shared" ca="1" si="9"/>
        <v>21</v>
      </c>
      <c r="BA19" s="20">
        <f t="shared" ca="1" si="9"/>
        <v>39</v>
      </c>
      <c r="BB19" s="20">
        <f t="shared" ca="1" si="9"/>
        <v>35</v>
      </c>
      <c r="BC19" s="20">
        <f t="shared" ca="1" si="9"/>
        <v>17</v>
      </c>
      <c r="BD19" s="20">
        <f t="shared" ca="1" si="9"/>
        <v>52</v>
      </c>
      <c r="BE19" s="20">
        <f t="shared" ca="1" si="9"/>
        <v>46</v>
      </c>
      <c r="BF19" s="20">
        <f t="shared" ca="1" si="9"/>
        <v>43</v>
      </c>
      <c r="BG19" s="20">
        <f t="shared" ca="1" si="9"/>
        <v>28</v>
      </c>
      <c r="BH19" s="20">
        <f t="shared" ca="1" si="9"/>
        <v>51</v>
      </c>
      <c r="BI19" s="20">
        <f t="shared" ca="1" si="9"/>
        <v>22</v>
      </c>
      <c r="BJ19" s="20">
        <f t="shared" ca="1" si="9"/>
        <v>24</v>
      </c>
      <c r="BK19" s="20">
        <f t="shared" ca="1" si="8"/>
        <v>38</v>
      </c>
      <c r="BL19" s="20">
        <f t="shared" ca="1" si="8"/>
        <v>23</v>
      </c>
      <c r="BM19" s="20">
        <f t="shared" ca="1" si="8"/>
        <v>47</v>
      </c>
      <c r="BN19" s="9">
        <f t="shared" si="7"/>
        <v>18</v>
      </c>
      <c r="BO19" s="9">
        <v>3</v>
      </c>
      <c r="BP19" s="22" cm="1">
        <f t="array" aca="1" ref="BP19" ca="1">IF(AV19&gt;INDIRECT(ADDRESS($BN19,$BO19)),0,1)</f>
        <v>1</v>
      </c>
      <c r="BQ19" s="22" cm="1">
        <f t="array" aca="1" ref="BQ19" ca="1">IF(AW19&gt;INDIRECT(ADDRESS($BN19,$BO19)),0,1)</f>
        <v>1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0</v>
      </c>
      <c r="BT19" s="22" cm="1">
        <f t="array" aca="1" ref="BT19" ca="1">IF(AZ19&gt;INDIRECT(ADDRESS($BN19,$BO19)),0,1)</f>
        <v>0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0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0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5</v>
      </c>
      <c r="W20" s="5">
        <f>W19</f>
        <v>18</v>
      </c>
      <c r="X20" s="5">
        <v>4</v>
      </c>
      <c r="Y20" s="5">
        <f t="shared" si="0"/>
        <v>26</v>
      </c>
      <c r="Z20" s="18" cm="1">
        <f t="array" aca="1" ref="Z20" ca="1">INDIRECT(ADDRESS($W20,COLUMN()-$Y20+$X20))/$V20</f>
        <v>74691.600000000006</v>
      </c>
      <c r="AA20" s="18" cm="1">
        <f t="array" aca="1" ref="AA20" ca="1">INDIRECT(ADDRESS($W20,COLUMN()-$Y20+$X20))/$V20</f>
        <v>68081</v>
      </c>
      <c r="AB20" s="18" cm="1">
        <f t="array" aca="1" ref="AB20" ca="1">INDIRECT(ADDRESS($W20,COLUMN()-$Y20+$X20))/$V20</f>
        <v>99896.2</v>
      </c>
      <c r="AC20" s="18" cm="1">
        <f t="array" aca="1" ref="AC20" ca="1">INDIRECT(ADDRESS($W20,COLUMN()-$Y20+$X20))/$V20</f>
        <v>37967.4</v>
      </c>
      <c r="AD20" s="18" cm="1">
        <f t="array" aca="1" ref="AD20" ca="1">INDIRECT(ADDRESS($W20,COLUMN()-$Y20+$X20))/$V20</f>
        <v>20283</v>
      </c>
      <c r="AE20" s="18" cm="1">
        <f t="array" aca="1" ref="AE20" ca="1">INDIRECT(ADDRESS($W20,COLUMN()-$Y20+$X20))/$V20</f>
        <v>2625.6</v>
      </c>
      <c r="AF20" s="18" cm="1">
        <f t="array" aca="1" ref="AF20" ca="1">INDIRECT(ADDRESS($W20,COLUMN()-$Y20+$X20))/$V20</f>
        <v>4185.8</v>
      </c>
      <c r="AG20" s="18" cm="1">
        <f t="array" aca="1" ref="AG20" ca="1">INDIRECT(ADDRESS($W20,COLUMN()-$Y20+$X20))/$V20</f>
        <v>36322.199999999997</v>
      </c>
      <c r="AH20" s="18" cm="1">
        <f t="array" aca="1" ref="AH20" ca="1">INDIRECT(ADDRESS($W20,COLUMN()-$Y20+$X20))/$V20</f>
        <v>572.4</v>
      </c>
      <c r="AI20" s="18" cm="1">
        <f t="array" aca="1" ref="AI20" ca="1">INDIRECT(ADDRESS($W20,COLUMN()-$Y20+$X20))/$V20</f>
        <v>1394.4</v>
      </c>
      <c r="AJ20" s="18" cm="1">
        <f t="array" aca="1" ref="AJ20" ca="1">INDIRECT(ADDRESS($W20,COLUMN()-$Y20+$X20))/$V20</f>
        <v>1733.4</v>
      </c>
      <c r="AK20" s="18" cm="1">
        <f t="array" aca="1" ref="AK20" ca="1">INDIRECT(ADDRESS($W20,COLUMN()-$Y20+$X20))/$V20</f>
        <v>10203.6</v>
      </c>
      <c r="AL20" s="18" cm="1">
        <f t="array" aca="1" ref="AL20" ca="1">INDIRECT(ADDRESS($W20,COLUMN()-$Y20+$X20))/$V20</f>
        <v>637.4</v>
      </c>
      <c r="AM20" s="18" cm="1">
        <f t="array" aca="1" ref="AM20" ca="1">INDIRECT(ADDRESS($W20,COLUMN()-$Y20+$X20))/$V20</f>
        <v>18559.599999999999</v>
      </c>
      <c r="AN20" s="18" cm="1">
        <f t="array" aca="1" ref="AN20" ca="1">INDIRECT(ADDRESS($W20,COLUMN()-$Y20+$X20))/$V20</f>
        <v>15492</v>
      </c>
      <c r="AO20" s="18" cm="1">
        <f t="array" aca="1" ref="AO20" ca="1">INDIRECT(ADDRESS($W20,COLUMN()-$Y20+$X20))/$V20</f>
        <v>3170.2</v>
      </c>
      <c r="AP20" s="18" cm="1">
        <f t="array" aca="1" ref="AP20" ca="1">INDIRECT(ADDRESS($W20,COLUMN()-$Y20+$X20))/$V20</f>
        <v>16780.599999999999</v>
      </c>
      <c r="AQ20" s="18" cm="1">
        <f t="array" aca="1" ref="AQ20" ca="1">INDIRECT(ADDRESS($W20,COLUMN()-$Y20+$X20))/$V20</f>
        <v>1191.8</v>
      </c>
      <c r="AR20" s="9">
        <f t="shared" si="1"/>
        <v>18</v>
      </c>
      <c r="AS20" s="9">
        <f t="shared" si="2"/>
        <v>20</v>
      </c>
      <c r="AT20" s="9">
        <f t="shared" si="3"/>
        <v>26</v>
      </c>
      <c r="AU20" s="3">
        <f t="shared" si="4"/>
        <v>43</v>
      </c>
      <c r="AV20" s="20">
        <f t="shared" ca="1" si="9"/>
        <v>14</v>
      </c>
      <c r="AW20" s="20">
        <f t="shared" ca="1" si="9"/>
        <v>15</v>
      </c>
      <c r="AX20" s="20">
        <f t="shared" ca="1" si="9"/>
        <v>10</v>
      </c>
      <c r="AY20" s="20">
        <f t="shared" ca="1" si="9"/>
        <v>19</v>
      </c>
      <c r="AZ20" s="20">
        <f t="shared" ca="1" si="9"/>
        <v>26</v>
      </c>
      <c r="BA20" s="20">
        <f t="shared" ca="1" si="9"/>
        <v>45</v>
      </c>
      <c r="BB20" s="20">
        <f t="shared" ca="1" si="9"/>
        <v>40</v>
      </c>
      <c r="BC20" s="20">
        <f t="shared" ca="1" si="9"/>
        <v>20</v>
      </c>
      <c r="BD20" s="20">
        <f t="shared" ca="1" si="9"/>
        <v>54</v>
      </c>
      <c r="BE20" s="20">
        <f t="shared" ca="1" si="9"/>
        <v>49</v>
      </c>
      <c r="BF20" s="20">
        <f t="shared" ca="1" si="9"/>
        <v>48</v>
      </c>
      <c r="BG20" s="20">
        <f t="shared" ca="1" si="9"/>
        <v>33</v>
      </c>
      <c r="BH20" s="20">
        <f t="shared" ca="1" si="9"/>
        <v>53</v>
      </c>
      <c r="BI20" s="20">
        <f t="shared" ca="1" si="9"/>
        <v>27</v>
      </c>
      <c r="BJ20" s="20">
        <f t="shared" ca="1" si="9"/>
        <v>31</v>
      </c>
      <c r="BK20" s="20">
        <f t="shared" ca="1" si="8"/>
        <v>42</v>
      </c>
      <c r="BL20" s="20">
        <f t="shared" ca="1" si="8"/>
        <v>29</v>
      </c>
      <c r="BM20" s="20">
        <f t="shared" ca="1" si="8"/>
        <v>50</v>
      </c>
      <c r="BN20" s="9">
        <f t="shared" si="7"/>
        <v>18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1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 t="s">
        <v>216</v>
      </c>
      <c r="C21" s="3">
        <v>7</v>
      </c>
      <c r="D21" s="15">
        <f>VALUE(SUBSTITUTE('DPRD Jatim KPU Raw'!B7,".",","))</f>
        <v>274079</v>
      </c>
      <c r="E21" s="15">
        <f>VALUE(SUBSTITUTE('DPRD Jatim KPU Raw'!C7,".",","))</f>
        <v>212548</v>
      </c>
      <c r="F21" s="15">
        <f>VALUE(SUBSTITUTE('DPRD Jatim KPU Raw'!D7,".",","))</f>
        <v>314565</v>
      </c>
      <c r="G21" s="15">
        <f>VALUE(SUBSTITUTE('DPRD Jatim KPU Raw'!E7,".",","))</f>
        <v>140349</v>
      </c>
      <c r="H21" s="15">
        <f>VALUE(SUBSTITUTE('DPRD Jatim KPU Raw'!F7,".",","))</f>
        <v>72502</v>
      </c>
      <c r="I21" s="15">
        <f>VALUE(SUBSTITUTE('DPRD Jatim KPU Raw'!G7,".",","))</f>
        <v>5280</v>
      </c>
      <c r="J21" s="15">
        <f>VALUE(SUBSTITUTE('DPRD Jatim KPU Raw'!H7,".",","))</f>
        <v>10010</v>
      </c>
      <c r="K21" s="15">
        <f>VALUE(SUBSTITUTE('DPRD Jatim KPU Raw'!I7,".",","))</f>
        <v>32597</v>
      </c>
      <c r="L21" s="15">
        <f>VALUE(SUBSTITUTE('DPRD Jatim KPU Raw'!J7,".",","))</f>
        <v>27090</v>
      </c>
      <c r="M21" s="15">
        <f>VALUE(SUBSTITUTE('DPRD Jatim KPU Raw'!K7,".",","))</f>
        <v>5999</v>
      </c>
      <c r="N21" s="15">
        <f>VALUE(SUBSTITUTE('DPRD Jatim KPU Raw'!L7,".",","))</f>
        <v>3177</v>
      </c>
      <c r="O21" s="15">
        <f>VALUE(SUBSTITUTE('DPRD Jatim KPU Raw'!M7,".",","))</f>
        <v>119166</v>
      </c>
      <c r="P21" s="15">
        <f>VALUE(SUBSTITUTE('DPRD Jatim KPU Raw'!N7,".",","))</f>
        <v>2484</v>
      </c>
      <c r="Q21" s="15">
        <f>VALUE(SUBSTITUTE('DPRD Jatim KPU Raw'!O7,".",","))</f>
        <v>55110</v>
      </c>
      <c r="R21" s="15">
        <f>VALUE(SUBSTITUTE('DPRD Jatim KPU Raw'!P7,".",","))</f>
        <v>41373</v>
      </c>
      <c r="S21" s="15">
        <f>VALUE(SUBSTITUTE('DPRD Jatim KPU Raw'!Q7,".",","))</f>
        <v>5230</v>
      </c>
      <c r="T21" s="15">
        <f>VALUE(SUBSTITUTE('DPRD Jatim KPU Raw'!R7,".",","))</f>
        <v>22899</v>
      </c>
      <c r="U21" s="15">
        <f>VALUE(SUBSTITUTE('DPRD Jatim KPU Raw'!S7,".",","))</f>
        <v>2196</v>
      </c>
      <c r="V21" s="5">
        <v>1</v>
      </c>
      <c r="W21" s="5">
        <f>W20+3</f>
        <v>21</v>
      </c>
      <c r="X21" s="5">
        <v>4</v>
      </c>
      <c r="Y21" s="5">
        <f t="shared" si="0"/>
        <v>26</v>
      </c>
      <c r="Z21" s="18" cm="1">
        <f t="array" aca="1" ref="Z21" ca="1">INDIRECT(ADDRESS($W21,COLUMN()-$Y21+$X21))/$V21</f>
        <v>274079</v>
      </c>
      <c r="AA21" s="18" cm="1">
        <f t="array" aca="1" ref="AA21" ca="1">INDIRECT(ADDRESS($W21,COLUMN()-$Y21+$X21))/$V21</f>
        <v>212548</v>
      </c>
      <c r="AB21" s="18" cm="1">
        <f t="array" aca="1" ref="AB21" ca="1">INDIRECT(ADDRESS($W21,COLUMN()-$Y21+$X21))/$V21</f>
        <v>314565</v>
      </c>
      <c r="AC21" s="18" cm="1">
        <f t="array" aca="1" ref="AC21" ca="1">INDIRECT(ADDRESS($W21,COLUMN()-$Y21+$X21))/$V21</f>
        <v>140349</v>
      </c>
      <c r="AD21" s="18" cm="1">
        <f t="array" aca="1" ref="AD21" ca="1">INDIRECT(ADDRESS($W21,COLUMN()-$Y21+$X21))/$V21</f>
        <v>72502</v>
      </c>
      <c r="AE21" s="18" cm="1">
        <f t="array" aca="1" ref="AE21" ca="1">INDIRECT(ADDRESS($W21,COLUMN()-$Y21+$X21))/$V21</f>
        <v>5280</v>
      </c>
      <c r="AF21" s="18" cm="1">
        <f t="array" aca="1" ref="AF21" ca="1">INDIRECT(ADDRESS($W21,COLUMN()-$Y21+$X21))/$V21</f>
        <v>10010</v>
      </c>
      <c r="AG21" s="18" cm="1">
        <f t="array" aca="1" ref="AG21" ca="1">INDIRECT(ADDRESS($W21,COLUMN()-$Y21+$X21))/$V21</f>
        <v>32597</v>
      </c>
      <c r="AH21" s="18" cm="1">
        <f t="array" aca="1" ref="AH21" ca="1">INDIRECT(ADDRESS($W21,COLUMN()-$Y21+$X21))/$V21</f>
        <v>27090</v>
      </c>
      <c r="AI21" s="18" cm="1">
        <f t="array" aca="1" ref="AI21" ca="1">INDIRECT(ADDRESS($W21,COLUMN()-$Y21+$X21))/$V21</f>
        <v>5999</v>
      </c>
      <c r="AJ21" s="18" cm="1">
        <f t="array" aca="1" ref="AJ21" ca="1">INDIRECT(ADDRESS($W21,COLUMN()-$Y21+$X21))/$V21</f>
        <v>3177</v>
      </c>
      <c r="AK21" s="18" cm="1">
        <f t="array" aca="1" ref="AK21" ca="1">INDIRECT(ADDRESS($W21,COLUMN()-$Y21+$X21))/$V21</f>
        <v>119166</v>
      </c>
      <c r="AL21" s="18" cm="1">
        <f t="array" aca="1" ref="AL21" ca="1">INDIRECT(ADDRESS($W21,COLUMN()-$Y21+$X21))/$V21</f>
        <v>2484</v>
      </c>
      <c r="AM21" s="18" cm="1">
        <f t="array" aca="1" ref="AM21" ca="1">INDIRECT(ADDRESS($W21,COLUMN()-$Y21+$X21))/$V21</f>
        <v>55110</v>
      </c>
      <c r="AN21" s="18" cm="1">
        <f t="array" aca="1" ref="AN21" ca="1">INDIRECT(ADDRESS($W21,COLUMN()-$Y21+$X21))/$V21</f>
        <v>41373</v>
      </c>
      <c r="AO21" s="18" cm="1">
        <f t="array" aca="1" ref="AO21" ca="1">INDIRECT(ADDRESS($W21,COLUMN()-$Y21+$X21))/$V21</f>
        <v>5230</v>
      </c>
      <c r="AP21" s="18" cm="1">
        <f t="array" aca="1" ref="AP21" ca="1">INDIRECT(ADDRESS($W21,COLUMN()-$Y21+$X21))/$V21</f>
        <v>22899</v>
      </c>
      <c r="AQ21" s="18" cm="1">
        <f t="array" aca="1" ref="AQ21" ca="1">INDIRECT(ADDRESS($W21,COLUMN()-$Y21+$X21))/$V21</f>
        <v>2196</v>
      </c>
      <c r="AR21" s="9">
        <f t="shared" si="1"/>
        <v>21</v>
      </c>
      <c r="AS21" s="9">
        <f t="shared" si="2"/>
        <v>23</v>
      </c>
      <c r="AT21" s="9">
        <f t="shared" si="3"/>
        <v>26</v>
      </c>
      <c r="AU21" s="3">
        <f t="shared" si="4"/>
        <v>43</v>
      </c>
      <c r="AV21" s="20">
        <f t="shared" ca="1" si="9"/>
        <v>2</v>
      </c>
      <c r="AW21" s="20">
        <f t="shared" ca="1" si="9"/>
        <v>3</v>
      </c>
      <c r="AX21" s="20">
        <f t="shared" ca="1" si="9"/>
        <v>1</v>
      </c>
      <c r="AY21" s="20">
        <f t="shared" ca="1" si="9"/>
        <v>4</v>
      </c>
      <c r="AZ21" s="20">
        <f t="shared" ca="1" si="9"/>
        <v>8</v>
      </c>
      <c r="BA21" s="20">
        <f t="shared" ca="1" si="9"/>
        <v>35</v>
      </c>
      <c r="BB21" s="20">
        <f t="shared" ca="1" si="9"/>
        <v>28</v>
      </c>
      <c r="BC21" s="20">
        <f t="shared" ca="1" si="9"/>
        <v>17</v>
      </c>
      <c r="BD21" s="20">
        <f t="shared" ca="1" si="9"/>
        <v>19</v>
      </c>
      <c r="BE21" s="20">
        <f t="shared" ca="1" si="9"/>
        <v>33</v>
      </c>
      <c r="BF21" s="20">
        <f t="shared" ca="1" si="9"/>
        <v>39</v>
      </c>
      <c r="BG21" s="20">
        <f t="shared" ca="1" si="9"/>
        <v>5</v>
      </c>
      <c r="BH21" s="20">
        <f t="shared" ca="1" si="9"/>
        <v>40</v>
      </c>
      <c r="BI21" s="20">
        <f t="shared" ca="1" si="9"/>
        <v>11</v>
      </c>
      <c r="BJ21" s="20">
        <f t="shared" ca="1" si="9"/>
        <v>15</v>
      </c>
      <c r="BK21" s="20">
        <f t="shared" ca="1" si="8"/>
        <v>36</v>
      </c>
      <c r="BL21" s="20">
        <f t="shared" ca="1" si="8"/>
        <v>22</v>
      </c>
      <c r="BM21" s="20">
        <f t="shared" ca="1" si="8"/>
        <v>41</v>
      </c>
      <c r="BN21" s="9">
        <f t="shared" si="7"/>
        <v>21</v>
      </c>
      <c r="BO21" s="9">
        <v>3</v>
      </c>
      <c r="BP21" s="22" cm="1">
        <f t="array" aca="1" ref="BP21" ca="1">IF(AV21&gt;INDIRECT(ADDRESS($BN21,$BO21)),0,1)</f>
        <v>1</v>
      </c>
      <c r="BQ21" s="22" cm="1">
        <f t="array" aca="1" ref="BQ21" ca="1">IF(AW21&gt;INDIRECT(ADDRESS($BN21,$BO21)),0,1)</f>
        <v>1</v>
      </c>
      <c r="BR21" s="22" cm="1">
        <f t="array" aca="1" ref="BR21" ca="1">IF(AX21&gt;INDIRECT(ADDRESS($BN21,$BO21)),0,1)</f>
        <v>1</v>
      </c>
      <c r="BS21" s="22" cm="1">
        <f t="array" aca="1" ref="BS21" ca="1">IF(AY21&gt;INDIRECT(ADDRESS($BN21,$BO21)),0,1)</f>
        <v>1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1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9">
        <f>AR21</f>
        <v>21</v>
      </c>
      <c r="CI21" s="9">
        <f>AS21</f>
        <v>23</v>
      </c>
      <c r="CJ21" s="3">
        <f>COLUMN(BP21)</f>
        <v>68</v>
      </c>
      <c r="CK21" s="3">
        <f>COLUMN(CG21)</f>
        <v>85</v>
      </c>
      <c r="CL21" s="3">
        <f ca="1">SUM(OFFSET($A$1,CH21-1,CJ21-1,CI21-CH21+1,CK21-CJ21+1))</f>
        <v>7</v>
      </c>
      <c r="CM21" s="3" t="b">
        <f ca="1">CL21=C21</f>
        <v>1</v>
      </c>
      <c r="CN21" s="3">
        <f>COLUMN(V21)</f>
        <v>22</v>
      </c>
      <c r="CO21" s="3">
        <f ca="1">LARGE(OFFSET($A$1,$CH21-1,$CN21-1,$CI21-$CH21+1,1),1)</f>
        <v>5</v>
      </c>
      <c r="CP21" s="4">
        <f ca="1">LARGE(OFFSET($A$1,$AR21-1,$AT21-1,$AS21-$AR21+1,$AU21-$AT21+1),1)/(CO21+2)</f>
        <v>44937.857142857145</v>
      </c>
      <c r="CQ21" s="4">
        <f ca="1">LARGE(OFFSET($A$1,$AR21-1,$AT21-1,$AS21-$AR21+1,$AU21-$AT21+1),C21)</f>
        <v>91359.666666666672</v>
      </c>
      <c r="CR21" s="3" t="b">
        <f ca="1">CQ21&gt;CP21</f>
        <v>1</v>
      </c>
    </row>
    <row r="22" spans="1:96" x14ac:dyDescent="0.55000000000000004">
      <c r="A22" s="3"/>
      <c r="B22" s="3"/>
      <c r="C22" s="3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5">
        <v>3</v>
      </c>
      <c r="W22" s="5">
        <f>W21</f>
        <v>21</v>
      </c>
      <c r="X22" s="5">
        <v>4</v>
      </c>
      <c r="Y22" s="5">
        <f t="shared" si="0"/>
        <v>26</v>
      </c>
      <c r="Z22" s="18" cm="1">
        <f t="array" aca="1" ref="Z22" ca="1">INDIRECT(ADDRESS($W22,COLUMN()-$Y22+$X22))/$V22</f>
        <v>91359.666666666672</v>
      </c>
      <c r="AA22" s="18" cm="1">
        <f t="array" aca="1" ref="AA22" ca="1">INDIRECT(ADDRESS($W22,COLUMN()-$Y22+$X22))/$V22</f>
        <v>70849.333333333328</v>
      </c>
      <c r="AB22" s="18" cm="1">
        <f t="array" aca="1" ref="AB22" ca="1">INDIRECT(ADDRESS($W22,COLUMN()-$Y22+$X22))/$V22</f>
        <v>104855</v>
      </c>
      <c r="AC22" s="18" cm="1">
        <f t="array" aca="1" ref="AC22" ca="1">INDIRECT(ADDRESS($W22,COLUMN()-$Y22+$X22))/$V22</f>
        <v>46783</v>
      </c>
      <c r="AD22" s="18" cm="1">
        <f t="array" aca="1" ref="AD22" ca="1">INDIRECT(ADDRESS($W22,COLUMN()-$Y22+$X22))/$V22</f>
        <v>24167.333333333332</v>
      </c>
      <c r="AE22" s="18" cm="1">
        <f t="array" aca="1" ref="AE22" ca="1">INDIRECT(ADDRESS($W22,COLUMN()-$Y22+$X22))/$V22</f>
        <v>1760</v>
      </c>
      <c r="AF22" s="18" cm="1">
        <f t="array" aca="1" ref="AF22" ca="1">INDIRECT(ADDRESS($W22,COLUMN()-$Y22+$X22))/$V22</f>
        <v>3336.6666666666665</v>
      </c>
      <c r="AG22" s="18" cm="1">
        <f t="array" aca="1" ref="AG22" ca="1">INDIRECT(ADDRESS($W22,COLUMN()-$Y22+$X22))/$V22</f>
        <v>10865.666666666666</v>
      </c>
      <c r="AH22" s="18" cm="1">
        <f t="array" aca="1" ref="AH22" ca="1">INDIRECT(ADDRESS($W22,COLUMN()-$Y22+$X22))/$V22</f>
        <v>9030</v>
      </c>
      <c r="AI22" s="18" cm="1">
        <f t="array" aca="1" ref="AI22" ca="1">INDIRECT(ADDRESS($W22,COLUMN()-$Y22+$X22))/$V22</f>
        <v>1999.6666666666667</v>
      </c>
      <c r="AJ22" s="18" cm="1">
        <f t="array" aca="1" ref="AJ22" ca="1">INDIRECT(ADDRESS($W22,COLUMN()-$Y22+$X22))/$V22</f>
        <v>1059</v>
      </c>
      <c r="AK22" s="18" cm="1">
        <f t="array" aca="1" ref="AK22" ca="1">INDIRECT(ADDRESS($W22,COLUMN()-$Y22+$X22))/$V22</f>
        <v>39722</v>
      </c>
      <c r="AL22" s="18" cm="1">
        <f t="array" aca="1" ref="AL22" ca="1">INDIRECT(ADDRESS($W22,COLUMN()-$Y22+$X22))/$V22</f>
        <v>828</v>
      </c>
      <c r="AM22" s="18" cm="1">
        <f t="array" aca="1" ref="AM22" ca="1">INDIRECT(ADDRESS($W22,COLUMN()-$Y22+$X22))/$V22</f>
        <v>18370</v>
      </c>
      <c r="AN22" s="18" cm="1">
        <f t="array" aca="1" ref="AN22" ca="1">INDIRECT(ADDRESS($W22,COLUMN()-$Y22+$X22))/$V22</f>
        <v>13791</v>
      </c>
      <c r="AO22" s="18" cm="1">
        <f t="array" aca="1" ref="AO22" ca="1">INDIRECT(ADDRESS($W22,COLUMN()-$Y22+$X22))/$V22</f>
        <v>1743.3333333333333</v>
      </c>
      <c r="AP22" s="18" cm="1">
        <f t="array" aca="1" ref="AP22" ca="1">INDIRECT(ADDRESS($W22,COLUMN()-$Y22+$X22))/$V22</f>
        <v>7633</v>
      </c>
      <c r="AQ22" s="18" cm="1">
        <f t="array" aca="1" ref="AQ22" ca="1">INDIRECT(ADDRESS($W22,COLUMN()-$Y22+$X22))/$V22</f>
        <v>732</v>
      </c>
      <c r="AR22" s="9">
        <f t="shared" si="1"/>
        <v>21</v>
      </c>
      <c r="AS22" s="9">
        <f t="shared" si="2"/>
        <v>23</v>
      </c>
      <c r="AT22" s="9">
        <f t="shared" si="3"/>
        <v>26</v>
      </c>
      <c r="AU22" s="3">
        <f t="shared" si="4"/>
        <v>43</v>
      </c>
      <c r="AV22" s="20">
        <f t="shared" ca="1" si="9"/>
        <v>7</v>
      </c>
      <c r="AW22" s="20">
        <f t="shared" ca="1" si="9"/>
        <v>9</v>
      </c>
      <c r="AX22" s="20">
        <f t="shared" ca="1" si="9"/>
        <v>6</v>
      </c>
      <c r="AY22" s="20">
        <f t="shared" ca="1" si="9"/>
        <v>13</v>
      </c>
      <c r="AZ22" s="20">
        <f t="shared" ca="1" si="9"/>
        <v>20</v>
      </c>
      <c r="BA22" s="20">
        <f t="shared" ca="1" si="9"/>
        <v>44</v>
      </c>
      <c r="BB22" s="20">
        <f t="shared" ca="1" si="9"/>
        <v>38</v>
      </c>
      <c r="BC22" s="20">
        <f t="shared" ca="1" si="9"/>
        <v>27</v>
      </c>
      <c r="BD22" s="20">
        <f t="shared" ca="1" si="9"/>
        <v>29</v>
      </c>
      <c r="BE22" s="20">
        <f t="shared" ca="1" si="9"/>
        <v>43</v>
      </c>
      <c r="BF22" s="20">
        <f t="shared" ca="1" si="9"/>
        <v>47</v>
      </c>
      <c r="BG22" s="20">
        <f t="shared" ca="1" si="9"/>
        <v>16</v>
      </c>
      <c r="BH22" s="20">
        <f t="shared" ca="1" si="9"/>
        <v>50</v>
      </c>
      <c r="BI22" s="20">
        <f t="shared" ca="1" si="9"/>
        <v>23</v>
      </c>
      <c r="BJ22" s="20">
        <f t="shared" ca="1" si="9"/>
        <v>25</v>
      </c>
      <c r="BK22" s="20">
        <f t="shared" ca="1" si="8"/>
        <v>45</v>
      </c>
      <c r="BL22" s="20">
        <f t="shared" ca="1" si="8"/>
        <v>31</v>
      </c>
      <c r="BM22" s="20">
        <f t="shared" ca="1" si="8"/>
        <v>51</v>
      </c>
      <c r="BN22" s="9">
        <f t="shared" si="7"/>
        <v>21</v>
      </c>
      <c r="BO22" s="9">
        <v>3</v>
      </c>
      <c r="BP22" s="22" cm="1">
        <f t="array" aca="1" ref="BP22" ca="1">IF(AV22&gt;INDIRECT(ADDRESS($BN22,$BO22)),0,1)</f>
        <v>1</v>
      </c>
      <c r="BQ22" s="22" cm="1">
        <f t="array" aca="1" ref="BQ22" ca="1">IF(AW22&gt;INDIRECT(ADDRESS($BN22,$BO22)),0,1)</f>
        <v>0</v>
      </c>
      <c r="BR22" s="22" cm="1">
        <f t="array" aca="1" ref="BR22" ca="1">IF(AX22&gt;INDIRECT(ADDRESS($BN22,$BO22)),0,1)</f>
        <v>1</v>
      </c>
      <c r="BS22" s="22" cm="1">
        <f t="array" aca="1" ref="BS22" ca="1">IF(AY22&gt;INDIRECT(ADDRESS($BN22,$BO22)),0,1)</f>
        <v>0</v>
      </c>
      <c r="BT22" s="22" cm="1">
        <f t="array" aca="1" ref="BT22" ca="1">IF(AZ22&gt;INDIRECT(ADDRESS($BN22,$BO22)),0,1)</f>
        <v>0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0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0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0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55000000000000004">
      <c r="A23" s="3"/>
      <c r="B23" s="3"/>
      <c r="C23" s="3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5">
        <v>5</v>
      </c>
      <c r="W23" s="5">
        <f>W22</f>
        <v>21</v>
      </c>
      <c r="X23" s="5">
        <v>4</v>
      </c>
      <c r="Y23" s="5">
        <f t="shared" si="0"/>
        <v>26</v>
      </c>
      <c r="Z23" s="18" cm="1">
        <f t="array" aca="1" ref="Z23" ca="1">INDIRECT(ADDRESS($W23,COLUMN()-$Y23+$X23))/$V23</f>
        <v>54815.8</v>
      </c>
      <c r="AA23" s="18" cm="1">
        <f t="array" aca="1" ref="AA23" ca="1">INDIRECT(ADDRESS($W23,COLUMN()-$Y23+$X23))/$V23</f>
        <v>42509.599999999999</v>
      </c>
      <c r="AB23" s="18" cm="1">
        <f t="array" aca="1" ref="AB23" ca="1">INDIRECT(ADDRESS($W23,COLUMN()-$Y23+$X23))/$V23</f>
        <v>62913</v>
      </c>
      <c r="AC23" s="18" cm="1">
        <f t="array" aca="1" ref="AC23" ca="1">INDIRECT(ADDRESS($W23,COLUMN()-$Y23+$X23))/$V23</f>
        <v>28069.8</v>
      </c>
      <c r="AD23" s="18" cm="1">
        <f t="array" aca="1" ref="AD23" ca="1">INDIRECT(ADDRESS($W23,COLUMN()-$Y23+$X23))/$V23</f>
        <v>14500.4</v>
      </c>
      <c r="AE23" s="18" cm="1">
        <f t="array" aca="1" ref="AE23" ca="1">INDIRECT(ADDRESS($W23,COLUMN()-$Y23+$X23))/$V23</f>
        <v>1056</v>
      </c>
      <c r="AF23" s="18" cm="1">
        <f t="array" aca="1" ref="AF23" ca="1">INDIRECT(ADDRESS($W23,COLUMN()-$Y23+$X23))/$V23</f>
        <v>2002</v>
      </c>
      <c r="AG23" s="18" cm="1">
        <f t="array" aca="1" ref="AG23" ca="1">INDIRECT(ADDRESS($W23,COLUMN()-$Y23+$X23))/$V23</f>
        <v>6519.4</v>
      </c>
      <c r="AH23" s="18" cm="1">
        <f t="array" aca="1" ref="AH23" ca="1">INDIRECT(ADDRESS($W23,COLUMN()-$Y23+$X23))/$V23</f>
        <v>5418</v>
      </c>
      <c r="AI23" s="18" cm="1">
        <f t="array" aca="1" ref="AI23" ca="1">INDIRECT(ADDRESS($W23,COLUMN()-$Y23+$X23))/$V23</f>
        <v>1199.8</v>
      </c>
      <c r="AJ23" s="18" cm="1">
        <f t="array" aca="1" ref="AJ23" ca="1">INDIRECT(ADDRESS($W23,COLUMN()-$Y23+$X23))/$V23</f>
        <v>635.4</v>
      </c>
      <c r="AK23" s="18" cm="1">
        <f t="array" aca="1" ref="AK23" ca="1">INDIRECT(ADDRESS($W23,COLUMN()-$Y23+$X23))/$V23</f>
        <v>23833.200000000001</v>
      </c>
      <c r="AL23" s="18" cm="1">
        <f t="array" aca="1" ref="AL23" ca="1">INDIRECT(ADDRESS($W23,COLUMN()-$Y23+$X23))/$V23</f>
        <v>496.8</v>
      </c>
      <c r="AM23" s="18" cm="1">
        <f t="array" aca="1" ref="AM23" ca="1">INDIRECT(ADDRESS($W23,COLUMN()-$Y23+$X23))/$V23</f>
        <v>11022</v>
      </c>
      <c r="AN23" s="18" cm="1">
        <f t="array" aca="1" ref="AN23" ca="1">INDIRECT(ADDRESS($W23,COLUMN()-$Y23+$X23))/$V23</f>
        <v>8274.6</v>
      </c>
      <c r="AO23" s="18" cm="1">
        <f t="array" aca="1" ref="AO23" ca="1">INDIRECT(ADDRESS($W23,COLUMN()-$Y23+$X23))/$V23</f>
        <v>1046</v>
      </c>
      <c r="AP23" s="18" cm="1">
        <f t="array" aca="1" ref="AP23" ca="1">INDIRECT(ADDRESS($W23,COLUMN()-$Y23+$X23))/$V23</f>
        <v>4579.8</v>
      </c>
      <c r="AQ23" s="18" cm="1">
        <f t="array" aca="1" ref="AQ23" ca="1">INDIRECT(ADDRESS($W23,COLUMN()-$Y23+$X23))/$V23</f>
        <v>439.2</v>
      </c>
      <c r="AR23" s="9">
        <f t="shared" si="1"/>
        <v>21</v>
      </c>
      <c r="AS23" s="9">
        <f t="shared" si="2"/>
        <v>23</v>
      </c>
      <c r="AT23" s="9">
        <f t="shared" si="3"/>
        <v>26</v>
      </c>
      <c r="AU23" s="3">
        <f t="shared" si="4"/>
        <v>43</v>
      </c>
      <c r="AV23" s="20">
        <f t="shared" ca="1" si="9"/>
        <v>12</v>
      </c>
      <c r="AW23" s="20">
        <f t="shared" ca="1" si="9"/>
        <v>14</v>
      </c>
      <c r="AX23" s="20">
        <f t="shared" ca="1" si="9"/>
        <v>10</v>
      </c>
      <c r="AY23" s="20">
        <f t="shared" ca="1" si="9"/>
        <v>18</v>
      </c>
      <c r="AZ23" s="20">
        <f t="shared" ca="1" si="9"/>
        <v>24</v>
      </c>
      <c r="BA23" s="20">
        <f t="shared" ca="1" si="9"/>
        <v>48</v>
      </c>
      <c r="BB23" s="20">
        <f t="shared" ca="1" si="9"/>
        <v>42</v>
      </c>
      <c r="BC23" s="20">
        <f t="shared" ca="1" si="9"/>
        <v>32</v>
      </c>
      <c r="BD23" s="20">
        <f t="shared" ca="1" si="9"/>
        <v>34</v>
      </c>
      <c r="BE23" s="20">
        <f t="shared" ca="1" si="9"/>
        <v>46</v>
      </c>
      <c r="BF23" s="20">
        <f t="shared" ca="1" si="9"/>
        <v>52</v>
      </c>
      <c r="BG23" s="20">
        <f t="shared" ca="1" si="9"/>
        <v>21</v>
      </c>
      <c r="BH23" s="20">
        <f t="shared" ca="1" si="9"/>
        <v>53</v>
      </c>
      <c r="BI23" s="20">
        <f t="shared" ca="1" si="9"/>
        <v>26</v>
      </c>
      <c r="BJ23" s="20">
        <f t="shared" ca="1" si="9"/>
        <v>30</v>
      </c>
      <c r="BK23" s="20">
        <f t="shared" ca="1" si="8"/>
        <v>49</v>
      </c>
      <c r="BL23" s="20">
        <f t="shared" ca="1" si="8"/>
        <v>37</v>
      </c>
      <c r="BM23" s="20">
        <f t="shared" ca="1" si="8"/>
        <v>54</v>
      </c>
      <c r="BN23" s="9">
        <f t="shared" si="7"/>
        <v>21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 t="s">
        <v>217</v>
      </c>
      <c r="C24" s="3">
        <v>6</v>
      </c>
      <c r="D24" s="15">
        <f>VALUE(SUBSTITUTE('DPRD Jatim KPU Raw'!B8,".",","))</f>
        <v>148196</v>
      </c>
      <c r="E24" s="15">
        <f>VALUE(SUBSTITUTE('DPRD Jatim KPU Raw'!C8,".",","))</f>
        <v>129175</v>
      </c>
      <c r="F24" s="15">
        <f>VALUE(SUBSTITUTE('DPRD Jatim KPU Raw'!D8,".",","))</f>
        <v>188762</v>
      </c>
      <c r="G24" s="15">
        <f>VALUE(SUBSTITUTE('DPRD Jatim KPU Raw'!E8,".",","))</f>
        <v>117251</v>
      </c>
      <c r="H24" s="15">
        <f>VALUE(SUBSTITUTE('DPRD Jatim KPU Raw'!F8,".",","))</f>
        <v>134137</v>
      </c>
      <c r="I24" s="15">
        <f>VALUE(SUBSTITUTE('DPRD Jatim KPU Raw'!G8,".",","))</f>
        <v>4270</v>
      </c>
      <c r="J24" s="15">
        <f>VALUE(SUBSTITUTE('DPRD Jatim KPU Raw'!H8,".",","))</f>
        <v>5213</v>
      </c>
      <c r="K24" s="15">
        <f>VALUE(SUBSTITUTE('DPRD Jatim KPU Raw'!I8,".",","))</f>
        <v>24633</v>
      </c>
      <c r="L24" s="15">
        <f>VALUE(SUBSTITUTE('DPRD Jatim KPU Raw'!J8,".",","))</f>
        <v>1644</v>
      </c>
      <c r="M24" s="15">
        <f>VALUE(SUBSTITUTE('DPRD Jatim KPU Raw'!K8,".",","))</f>
        <v>4024</v>
      </c>
      <c r="N24" s="15">
        <f>VALUE(SUBSTITUTE('DPRD Jatim KPU Raw'!L8,".",","))</f>
        <v>2050</v>
      </c>
      <c r="O24" s="15">
        <f>VALUE(SUBSTITUTE('DPRD Jatim KPU Raw'!M8,".",","))</f>
        <v>194200</v>
      </c>
      <c r="P24" s="15">
        <f>VALUE(SUBSTITUTE('DPRD Jatim KPU Raw'!N8,".",","))</f>
        <v>2037</v>
      </c>
      <c r="Q24" s="15">
        <f>VALUE(SUBSTITUTE('DPRD Jatim KPU Raw'!O8,".",","))</f>
        <v>70577</v>
      </c>
      <c r="R24" s="15">
        <f>VALUE(SUBSTITUTE('DPRD Jatim KPU Raw'!P8,".",","))</f>
        <v>24431</v>
      </c>
      <c r="S24" s="15">
        <f>VALUE(SUBSTITUTE('DPRD Jatim KPU Raw'!Q8,".",","))</f>
        <v>5534</v>
      </c>
      <c r="T24" s="15">
        <f>VALUE(SUBSTITUTE('DPRD Jatim KPU Raw'!R8,".",","))</f>
        <v>9657</v>
      </c>
      <c r="U24" s="15">
        <f>VALUE(SUBSTITUTE('DPRD Jatim KPU Raw'!S8,".",","))</f>
        <v>5519</v>
      </c>
      <c r="V24" s="5">
        <v>1</v>
      </c>
      <c r="W24" s="5">
        <f>W23+3</f>
        <v>24</v>
      </c>
      <c r="X24" s="5">
        <v>4</v>
      </c>
      <c r="Y24" s="5">
        <f t="shared" si="0"/>
        <v>26</v>
      </c>
      <c r="Z24" s="18" cm="1">
        <f t="array" aca="1" ref="Z24" ca="1">INDIRECT(ADDRESS($W24,COLUMN()-$Y24+$X24))/$V24</f>
        <v>148196</v>
      </c>
      <c r="AA24" s="18" cm="1">
        <f t="array" aca="1" ref="AA24" ca="1">INDIRECT(ADDRESS($W24,COLUMN()-$Y24+$X24))/$V24</f>
        <v>129175</v>
      </c>
      <c r="AB24" s="18" cm="1">
        <f t="array" aca="1" ref="AB24" ca="1">INDIRECT(ADDRESS($W24,COLUMN()-$Y24+$X24))/$V24</f>
        <v>188762</v>
      </c>
      <c r="AC24" s="18" cm="1">
        <f t="array" aca="1" ref="AC24" ca="1">INDIRECT(ADDRESS($W24,COLUMN()-$Y24+$X24))/$V24</f>
        <v>117251</v>
      </c>
      <c r="AD24" s="18" cm="1">
        <f t="array" aca="1" ref="AD24" ca="1">INDIRECT(ADDRESS($W24,COLUMN()-$Y24+$X24))/$V24</f>
        <v>134137</v>
      </c>
      <c r="AE24" s="18" cm="1">
        <f t="array" aca="1" ref="AE24" ca="1">INDIRECT(ADDRESS($W24,COLUMN()-$Y24+$X24))/$V24</f>
        <v>4270</v>
      </c>
      <c r="AF24" s="18" cm="1">
        <f t="array" aca="1" ref="AF24" ca="1">INDIRECT(ADDRESS($W24,COLUMN()-$Y24+$X24))/$V24</f>
        <v>5213</v>
      </c>
      <c r="AG24" s="18" cm="1">
        <f t="array" aca="1" ref="AG24" ca="1">INDIRECT(ADDRESS($W24,COLUMN()-$Y24+$X24))/$V24</f>
        <v>24633</v>
      </c>
      <c r="AH24" s="18" cm="1">
        <f t="array" aca="1" ref="AH24" ca="1">INDIRECT(ADDRESS($W24,COLUMN()-$Y24+$X24))/$V24</f>
        <v>1644</v>
      </c>
      <c r="AI24" s="18" cm="1">
        <f t="array" aca="1" ref="AI24" ca="1">INDIRECT(ADDRESS($W24,COLUMN()-$Y24+$X24))/$V24</f>
        <v>4024</v>
      </c>
      <c r="AJ24" s="18" cm="1">
        <f t="array" aca="1" ref="AJ24" ca="1">INDIRECT(ADDRESS($W24,COLUMN()-$Y24+$X24))/$V24</f>
        <v>2050</v>
      </c>
      <c r="AK24" s="18" cm="1">
        <f t="array" aca="1" ref="AK24" ca="1">INDIRECT(ADDRESS($W24,COLUMN()-$Y24+$X24))/$V24</f>
        <v>194200</v>
      </c>
      <c r="AL24" s="18" cm="1">
        <f t="array" aca="1" ref="AL24" ca="1">INDIRECT(ADDRESS($W24,COLUMN()-$Y24+$X24))/$V24</f>
        <v>2037</v>
      </c>
      <c r="AM24" s="18" cm="1">
        <f t="array" aca="1" ref="AM24" ca="1">INDIRECT(ADDRESS($W24,COLUMN()-$Y24+$X24))/$V24</f>
        <v>70577</v>
      </c>
      <c r="AN24" s="18" cm="1">
        <f t="array" aca="1" ref="AN24" ca="1">INDIRECT(ADDRESS($W24,COLUMN()-$Y24+$X24))/$V24</f>
        <v>24431</v>
      </c>
      <c r="AO24" s="18" cm="1">
        <f t="array" aca="1" ref="AO24" ca="1">INDIRECT(ADDRESS($W24,COLUMN()-$Y24+$X24))/$V24</f>
        <v>5534</v>
      </c>
      <c r="AP24" s="18" cm="1">
        <f t="array" aca="1" ref="AP24" ca="1">INDIRECT(ADDRESS($W24,COLUMN()-$Y24+$X24))/$V24</f>
        <v>9657</v>
      </c>
      <c r="AQ24" s="18" cm="1">
        <f t="array" aca="1" ref="AQ24" ca="1">INDIRECT(ADDRESS($W24,COLUMN()-$Y24+$X24))/$V24</f>
        <v>5519</v>
      </c>
      <c r="AR24" s="9">
        <f t="shared" si="1"/>
        <v>24</v>
      </c>
      <c r="AS24" s="9">
        <f t="shared" si="2"/>
        <v>26</v>
      </c>
      <c r="AT24" s="9">
        <f t="shared" si="3"/>
        <v>26</v>
      </c>
      <c r="AU24" s="3">
        <f t="shared" si="4"/>
        <v>43</v>
      </c>
      <c r="AV24" s="20">
        <f t="shared" ca="1" si="9"/>
        <v>3</v>
      </c>
      <c r="AW24" s="20">
        <f t="shared" ca="1" si="9"/>
        <v>5</v>
      </c>
      <c r="AX24" s="20">
        <f t="shared" ca="1" si="9"/>
        <v>2</v>
      </c>
      <c r="AY24" s="20">
        <f t="shared" ca="1" si="9"/>
        <v>6</v>
      </c>
      <c r="AZ24" s="20">
        <f t="shared" ca="1" si="9"/>
        <v>4</v>
      </c>
      <c r="BA24" s="20">
        <f t="shared" ca="1" si="9"/>
        <v>32</v>
      </c>
      <c r="BB24" s="20">
        <f t="shared" ca="1" si="9"/>
        <v>29</v>
      </c>
      <c r="BC24" s="20">
        <f t="shared" ca="1" si="9"/>
        <v>19</v>
      </c>
      <c r="BD24" s="20">
        <f t="shared" ca="1" si="9"/>
        <v>41</v>
      </c>
      <c r="BE24" s="20">
        <f t="shared" ca="1" si="9"/>
        <v>33</v>
      </c>
      <c r="BF24" s="20">
        <f t="shared" ca="1" si="9"/>
        <v>35</v>
      </c>
      <c r="BG24" s="20">
        <f t="shared" ca="1" si="9"/>
        <v>1</v>
      </c>
      <c r="BH24" s="20">
        <f t="shared" ca="1" si="9"/>
        <v>36</v>
      </c>
      <c r="BI24" s="20">
        <f t="shared" ca="1" si="9"/>
        <v>7</v>
      </c>
      <c r="BJ24" s="20">
        <f t="shared" ca="1" si="9"/>
        <v>20</v>
      </c>
      <c r="BK24" s="20">
        <f t="shared" ca="1" si="8"/>
        <v>27</v>
      </c>
      <c r="BL24" s="20">
        <f t="shared" ca="1" si="8"/>
        <v>24</v>
      </c>
      <c r="BM24" s="20">
        <f t="shared" ca="1" si="8"/>
        <v>28</v>
      </c>
      <c r="BN24" s="9">
        <f t="shared" si="7"/>
        <v>24</v>
      </c>
      <c r="BO24" s="9">
        <v>3</v>
      </c>
      <c r="BP24" s="22" cm="1">
        <f t="array" aca="1" ref="BP24" ca="1">IF(AV24&gt;INDIRECT(ADDRESS($BN24,$BO24)),0,1)</f>
        <v>1</v>
      </c>
      <c r="BQ24" s="22" cm="1">
        <f t="array" aca="1" ref="BQ24" ca="1">IF(AW24&gt;INDIRECT(ADDRESS($BN24,$BO24)),0,1)</f>
        <v>1</v>
      </c>
      <c r="BR24" s="22" cm="1">
        <f t="array" aca="1" ref="BR24" ca="1">IF(AX24&gt;INDIRECT(ADDRESS($BN24,$BO24)),0,1)</f>
        <v>1</v>
      </c>
      <c r="BS24" s="22" cm="1">
        <f t="array" aca="1" ref="BS24" ca="1">IF(AY24&gt;INDIRECT(ADDRESS($BN24,$BO24)),0,1)</f>
        <v>1</v>
      </c>
      <c r="BT24" s="22" cm="1">
        <f t="array" aca="1" ref="BT24" ca="1">IF(AZ24&gt;INDIRECT(ADDRESS($BN24,$BO24)),0,1)</f>
        <v>1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1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9">
        <f>AR24</f>
        <v>24</v>
      </c>
      <c r="CI24" s="9">
        <f>AS24</f>
        <v>26</v>
      </c>
      <c r="CJ24" s="3">
        <f>COLUMN(BP24)</f>
        <v>68</v>
      </c>
      <c r="CK24" s="3">
        <f>COLUMN(CG24)</f>
        <v>85</v>
      </c>
      <c r="CL24" s="3">
        <f ca="1">SUM(OFFSET($A$1,CH24-1,CJ24-1,CI24-CH24+1,CK24-CJ24+1))</f>
        <v>6</v>
      </c>
      <c r="CM24" s="3" t="b">
        <f ca="1">CL24=C24</f>
        <v>1</v>
      </c>
      <c r="CN24" s="3">
        <f>COLUMN(V24)</f>
        <v>22</v>
      </c>
      <c r="CO24" s="3">
        <f ca="1">LARGE(OFFSET($A$1,$CH24-1,$CN24-1,$CI24-$CH24+1,1),1)</f>
        <v>5</v>
      </c>
      <c r="CP24" s="4">
        <f ca="1">LARGE(OFFSET($A$1,$AR24-1,$AT24-1,$AS24-$AR24+1,$AU24-$AT24+1),1)/(CO24+2)</f>
        <v>27742.857142857141</v>
      </c>
      <c r="CQ24" s="4">
        <f ca="1">LARGE(OFFSET($A$1,$AR24-1,$AT24-1,$AS24-$AR24+1,$AU24-$AT24+1),C24)</f>
        <v>117251</v>
      </c>
      <c r="CR24" s="3" t="b">
        <f ca="1">CQ24&gt;CP24</f>
        <v>1</v>
      </c>
    </row>
    <row r="25" spans="1:96" x14ac:dyDescent="0.55000000000000004">
      <c r="A25" s="3"/>
      <c r="B25" s="3"/>
      <c r="C25" s="3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5">
        <v>3</v>
      </c>
      <c r="W25" s="5">
        <f>W24</f>
        <v>24</v>
      </c>
      <c r="X25" s="5">
        <v>4</v>
      </c>
      <c r="Y25" s="5">
        <f t="shared" si="0"/>
        <v>26</v>
      </c>
      <c r="Z25" s="18" cm="1">
        <f t="array" aca="1" ref="Z25" ca="1">INDIRECT(ADDRESS($W25,COLUMN()-$Y25+$X25))/$V25</f>
        <v>49398.666666666664</v>
      </c>
      <c r="AA25" s="18" cm="1">
        <f t="array" aca="1" ref="AA25" ca="1">INDIRECT(ADDRESS($W25,COLUMN()-$Y25+$X25))/$V25</f>
        <v>43058.333333333336</v>
      </c>
      <c r="AB25" s="18" cm="1">
        <f t="array" aca="1" ref="AB25" ca="1">INDIRECT(ADDRESS($W25,COLUMN()-$Y25+$X25))/$V25</f>
        <v>62920.666666666664</v>
      </c>
      <c r="AC25" s="18" cm="1">
        <f t="array" aca="1" ref="AC25" ca="1">INDIRECT(ADDRESS($W25,COLUMN()-$Y25+$X25))/$V25</f>
        <v>39083.666666666664</v>
      </c>
      <c r="AD25" s="18" cm="1">
        <f t="array" aca="1" ref="AD25" ca="1">INDIRECT(ADDRESS($W25,COLUMN()-$Y25+$X25))/$V25</f>
        <v>44712.333333333336</v>
      </c>
      <c r="AE25" s="18" cm="1">
        <f t="array" aca="1" ref="AE25" ca="1">INDIRECT(ADDRESS($W25,COLUMN()-$Y25+$X25))/$V25</f>
        <v>1423.3333333333333</v>
      </c>
      <c r="AF25" s="18" cm="1">
        <f t="array" aca="1" ref="AF25" ca="1">INDIRECT(ADDRESS($W25,COLUMN()-$Y25+$X25))/$V25</f>
        <v>1737.6666666666667</v>
      </c>
      <c r="AG25" s="18" cm="1">
        <f t="array" aca="1" ref="AG25" ca="1">INDIRECT(ADDRESS($W25,COLUMN()-$Y25+$X25))/$V25</f>
        <v>8211</v>
      </c>
      <c r="AH25" s="18" cm="1">
        <f t="array" aca="1" ref="AH25" ca="1">INDIRECT(ADDRESS($W25,COLUMN()-$Y25+$X25))/$V25</f>
        <v>548</v>
      </c>
      <c r="AI25" s="18" cm="1">
        <f t="array" aca="1" ref="AI25" ca="1">INDIRECT(ADDRESS($W25,COLUMN()-$Y25+$X25))/$V25</f>
        <v>1341.3333333333333</v>
      </c>
      <c r="AJ25" s="18" cm="1">
        <f t="array" aca="1" ref="AJ25" ca="1">INDIRECT(ADDRESS($W25,COLUMN()-$Y25+$X25))/$V25</f>
        <v>683.33333333333337</v>
      </c>
      <c r="AK25" s="18" cm="1">
        <f t="array" aca="1" ref="AK25" ca="1">INDIRECT(ADDRESS($W25,COLUMN()-$Y25+$X25))/$V25</f>
        <v>64733.333333333336</v>
      </c>
      <c r="AL25" s="18" cm="1">
        <f t="array" aca="1" ref="AL25" ca="1">INDIRECT(ADDRESS($W25,COLUMN()-$Y25+$X25))/$V25</f>
        <v>679</v>
      </c>
      <c r="AM25" s="18" cm="1">
        <f t="array" aca="1" ref="AM25" ca="1">INDIRECT(ADDRESS($W25,COLUMN()-$Y25+$X25))/$V25</f>
        <v>23525.666666666668</v>
      </c>
      <c r="AN25" s="18" cm="1">
        <f t="array" aca="1" ref="AN25" ca="1">INDIRECT(ADDRESS($W25,COLUMN()-$Y25+$X25))/$V25</f>
        <v>8143.666666666667</v>
      </c>
      <c r="AO25" s="18" cm="1">
        <f t="array" aca="1" ref="AO25" ca="1">INDIRECT(ADDRESS($W25,COLUMN()-$Y25+$X25))/$V25</f>
        <v>1844.6666666666667</v>
      </c>
      <c r="AP25" s="18" cm="1">
        <f t="array" aca="1" ref="AP25" ca="1">INDIRECT(ADDRESS($W25,COLUMN()-$Y25+$X25))/$V25</f>
        <v>3219</v>
      </c>
      <c r="AQ25" s="18" cm="1">
        <f t="array" aca="1" ref="AQ25" ca="1">INDIRECT(ADDRESS($W25,COLUMN()-$Y25+$X25))/$V25</f>
        <v>1839.6666666666667</v>
      </c>
      <c r="AR25" s="9">
        <f t="shared" si="1"/>
        <v>24</v>
      </c>
      <c r="AS25" s="9">
        <f t="shared" si="2"/>
        <v>26</v>
      </c>
      <c r="AT25" s="9">
        <f t="shared" si="3"/>
        <v>26</v>
      </c>
      <c r="AU25" s="3">
        <f t="shared" si="4"/>
        <v>43</v>
      </c>
      <c r="AV25" s="20">
        <f t="shared" ca="1" si="9"/>
        <v>10</v>
      </c>
      <c r="AW25" s="20">
        <f t="shared" ca="1" si="9"/>
        <v>12</v>
      </c>
      <c r="AX25" s="20">
        <f t="shared" ca="1" si="9"/>
        <v>9</v>
      </c>
      <c r="AY25" s="20">
        <f t="shared" ca="1" si="9"/>
        <v>13</v>
      </c>
      <c r="AZ25" s="20">
        <f t="shared" ca="1" si="9"/>
        <v>11</v>
      </c>
      <c r="BA25" s="20">
        <f t="shared" ca="1" si="9"/>
        <v>42</v>
      </c>
      <c r="BB25" s="20">
        <f t="shared" ca="1" si="9"/>
        <v>40</v>
      </c>
      <c r="BC25" s="20">
        <f t="shared" ca="1" si="9"/>
        <v>25</v>
      </c>
      <c r="BD25" s="20">
        <f t="shared" ca="1" si="9"/>
        <v>51</v>
      </c>
      <c r="BE25" s="20">
        <f t="shared" ca="1" si="9"/>
        <v>43</v>
      </c>
      <c r="BF25" s="20">
        <f t="shared" ca="1" si="9"/>
        <v>49</v>
      </c>
      <c r="BG25" s="20">
        <f t="shared" ca="1" si="9"/>
        <v>8</v>
      </c>
      <c r="BH25" s="20">
        <f t="shared" ca="1" si="9"/>
        <v>50</v>
      </c>
      <c r="BI25" s="20">
        <f t="shared" ca="1" si="9"/>
        <v>21</v>
      </c>
      <c r="BJ25" s="20">
        <f t="shared" ca="1" si="9"/>
        <v>26</v>
      </c>
      <c r="BK25" s="20">
        <f t="shared" ca="1" si="8"/>
        <v>38</v>
      </c>
      <c r="BL25" s="20">
        <f t="shared" ca="1" si="8"/>
        <v>34</v>
      </c>
      <c r="BM25" s="20">
        <f t="shared" ca="1" si="8"/>
        <v>39</v>
      </c>
      <c r="BN25" s="9">
        <f t="shared" si="7"/>
        <v>24</v>
      </c>
      <c r="BO25" s="9">
        <v>3</v>
      </c>
      <c r="BP25" s="22" cm="1">
        <f t="array" aca="1" ref="BP25" ca="1">IF(AV25&gt;INDIRECT(ADDRESS($BN25,$BO25)),0,1)</f>
        <v>0</v>
      </c>
      <c r="BQ25" s="22" cm="1">
        <f t="array" aca="1" ref="BQ25" ca="1">IF(AW25&gt;INDIRECT(ADDRESS($BN25,$BO25)),0,1)</f>
        <v>0</v>
      </c>
      <c r="BR25" s="22" cm="1">
        <f t="array" aca="1" ref="BR25" ca="1">IF(AX25&gt;INDIRECT(ADDRESS($BN25,$BO25)),0,1)</f>
        <v>0</v>
      </c>
      <c r="BS25" s="22" cm="1">
        <f t="array" aca="1" ref="BS25" ca="1">IF(AY25&gt;INDIRECT(ADDRESS($BN25,$BO25)),0,1)</f>
        <v>0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0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0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5</v>
      </c>
      <c r="W26" s="5">
        <f>W25</f>
        <v>24</v>
      </c>
      <c r="X26" s="5">
        <v>4</v>
      </c>
      <c r="Y26" s="5">
        <f t="shared" si="0"/>
        <v>26</v>
      </c>
      <c r="Z26" s="18" cm="1">
        <f t="array" aca="1" ref="Z26" ca="1">INDIRECT(ADDRESS($W26,COLUMN()-$Y26+$X26))/$V26</f>
        <v>29639.200000000001</v>
      </c>
      <c r="AA26" s="18" cm="1">
        <f t="array" aca="1" ref="AA26" ca="1">INDIRECT(ADDRESS($W26,COLUMN()-$Y26+$X26))/$V26</f>
        <v>25835</v>
      </c>
      <c r="AB26" s="18" cm="1">
        <f t="array" aca="1" ref="AB26" ca="1">INDIRECT(ADDRESS($W26,COLUMN()-$Y26+$X26))/$V26</f>
        <v>37752.400000000001</v>
      </c>
      <c r="AC26" s="18" cm="1">
        <f t="array" aca="1" ref="AC26" ca="1">INDIRECT(ADDRESS($W26,COLUMN()-$Y26+$X26))/$V26</f>
        <v>23450.2</v>
      </c>
      <c r="AD26" s="18" cm="1">
        <f t="array" aca="1" ref="AD26" ca="1">INDIRECT(ADDRESS($W26,COLUMN()-$Y26+$X26))/$V26</f>
        <v>26827.4</v>
      </c>
      <c r="AE26" s="18" cm="1">
        <f t="array" aca="1" ref="AE26" ca="1">INDIRECT(ADDRESS($W26,COLUMN()-$Y26+$X26))/$V26</f>
        <v>854</v>
      </c>
      <c r="AF26" s="18" cm="1">
        <f t="array" aca="1" ref="AF26" ca="1">INDIRECT(ADDRESS($W26,COLUMN()-$Y26+$X26))/$V26</f>
        <v>1042.5999999999999</v>
      </c>
      <c r="AG26" s="18" cm="1">
        <f t="array" aca="1" ref="AG26" ca="1">INDIRECT(ADDRESS($W26,COLUMN()-$Y26+$X26))/$V26</f>
        <v>4926.6000000000004</v>
      </c>
      <c r="AH26" s="18" cm="1">
        <f t="array" aca="1" ref="AH26" ca="1">INDIRECT(ADDRESS($W26,COLUMN()-$Y26+$X26))/$V26</f>
        <v>328.8</v>
      </c>
      <c r="AI26" s="18" cm="1">
        <f t="array" aca="1" ref="AI26" ca="1">INDIRECT(ADDRESS($W26,COLUMN()-$Y26+$X26))/$V26</f>
        <v>804.8</v>
      </c>
      <c r="AJ26" s="18" cm="1">
        <f t="array" aca="1" ref="AJ26" ca="1">INDIRECT(ADDRESS($W26,COLUMN()-$Y26+$X26))/$V26</f>
        <v>410</v>
      </c>
      <c r="AK26" s="18" cm="1">
        <f t="array" aca="1" ref="AK26" ca="1">INDIRECT(ADDRESS($W26,COLUMN()-$Y26+$X26))/$V26</f>
        <v>38840</v>
      </c>
      <c r="AL26" s="18" cm="1">
        <f t="array" aca="1" ref="AL26" ca="1">INDIRECT(ADDRESS($W26,COLUMN()-$Y26+$X26))/$V26</f>
        <v>407.4</v>
      </c>
      <c r="AM26" s="18" cm="1">
        <f t="array" aca="1" ref="AM26" ca="1">INDIRECT(ADDRESS($W26,COLUMN()-$Y26+$X26))/$V26</f>
        <v>14115.4</v>
      </c>
      <c r="AN26" s="18" cm="1">
        <f t="array" aca="1" ref="AN26" ca="1">INDIRECT(ADDRESS($W26,COLUMN()-$Y26+$X26))/$V26</f>
        <v>4886.2</v>
      </c>
      <c r="AO26" s="18" cm="1">
        <f t="array" aca="1" ref="AO26" ca="1">INDIRECT(ADDRESS($W26,COLUMN()-$Y26+$X26))/$V26</f>
        <v>1106.8</v>
      </c>
      <c r="AP26" s="18" cm="1">
        <f t="array" aca="1" ref="AP26" ca="1">INDIRECT(ADDRESS($W26,COLUMN()-$Y26+$X26))/$V26</f>
        <v>1931.4</v>
      </c>
      <c r="AQ26" s="18" cm="1">
        <f t="array" aca="1" ref="AQ26" ca="1">INDIRECT(ADDRESS($W26,COLUMN()-$Y26+$X26))/$V26</f>
        <v>1103.8</v>
      </c>
      <c r="AR26" s="9">
        <f t="shared" si="1"/>
        <v>24</v>
      </c>
      <c r="AS26" s="9">
        <f t="shared" si="2"/>
        <v>26</v>
      </c>
      <c r="AT26" s="9">
        <f t="shared" si="3"/>
        <v>26</v>
      </c>
      <c r="AU26" s="3">
        <f t="shared" si="4"/>
        <v>43</v>
      </c>
      <c r="AV26" s="20">
        <f t="shared" ca="1" si="9"/>
        <v>16</v>
      </c>
      <c r="AW26" s="20">
        <f t="shared" ca="1" si="9"/>
        <v>18</v>
      </c>
      <c r="AX26" s="20">
        <f t="shared" ca="1" si="9"/>
        <v>15</v>
      </c>
      <c r="AY26" s="20">
        <f t="shared" ca="1" si="9"/>
        <v>22</v>
      </c>
      <c r="AZ26" s="20">
        <f t="shared" ca="1" si="9"/>
        <v>17</v>
      </c>
      <c r="BA26" s="20">
        <f t="shared" ca="1" si="9"/>
        <v>47</v>
      </c>
      <c r="BB26" s="20">
        <f t="shared" ca="1" si="9"/>
        <v>46</v>
      </c>
      <c r="BC26" s="20">
        <f t="shared" ca="1" si="9"/>
        <v>30</v>
      </c>
      <c r="BD26" s="20">
        <f t="shared" ca="1" si="9"/>
        <v>54</v>
      </c>
      <c r="BE26" s="20">
        <f t="shared" ca="1" si="9"/>
        <v>48</v>
      </c>
      <c r="BF26" s="20">
        <f t="shared" ca="1" si="9"/>
        <v>52</v>
      </c>
      <c r="BG26" s="20">
        <f t="shared" ca="1" si="9"/>
        <v>14</v>
      </c>
      <c r="BH26" s="20">
        <f t="shared" ca="1" si="9"/>
        <v>53</v>
      </c>
      <c r="BI26" s="20">
        <f t="shared" ca="1" si="9"/>
        <v>23</v>
      </c>
      <c r="BJ26" s="20">
        <f t="shared" ca="1" si="9"/>
        <v>31</v>
      </c>
      <c r="BK26" s="20">
        <f t="shared" ca="1" si="8"/>
        <v>44</v>
      </c>
      <c r="BL26" s="20">
        <f t="shared" ca="1" si="8"/>
        <v>37</v>
      </c>
      <c r="BM26" s="20">
        <f t="shared" ca="1" si="8"/>
        <v>45</v>
      </c>
      <c r="BN26" s="9">
        <f t="shared" si="7"/>
        <v>24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0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0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0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 t="s">
        <v>218</v>
      </c>
      <c r="C27" s="3">
        <v>12</v>
      </c>
      <c r="D27" s="15">
        <f>VALUE(SUBSTITUTE('DPRD Jatim KPU Raw'!B9,".",","))</f>
        <v>344915</v>
      </c>
      <c r="E27" s="15">
        <f>VALUE(SUBSTITUTE('DPRD Jatim KPU Raw'!C9,".",","))</f>
        <v>269059</v>
      </c>
      <c r="F27" s="15">
        <f>VALUE(SUBSTITUTE('DPRD Jatim KPU Raw'!D9,".",","))</f>
        <v>413162</v>
      </c>
      <c r="G27" s="15">
        <f>VALUE(SUBSTITUTE('DPRD Jatim KPU Raw'!E9,".",","))</f>
        <v>183795</v>
      </c>
      <c r="H27" s="15">
        <f>VALUE(SUBSTITUTE('DPRD Jatim KPU Raw'!F9,".",","))</f>
        <v>157811</v>
      </c>
      <c r="I27" s="15">
        <f>VALUE(SUBSTITUTE('DPRD Jatim KPU Raw'!G9,".",","))</f>
        <v>7381</v>
      </c>
      <c r="J27" s="15">
        <f>VALUE(SUBSTITUTE('DPRD Jatim KPU Raw'!H9,".",","))</f>
        <v>37472</v>
      </c>
      <c r="K27" s="15">
        <f>VALUE(SUBSTITUTE('DPRD Jatim KPU Raw'!I9,".",","))</f>
        <v>159163</v>
      </c>
      <c r="L27" s="15">
        <f>VALUE(SUBSTITUTE('DPRD Jatim KPU Raw'!J9,".",","))</f>
        <v>1798</v>
      </c>
      <c r="M27" s="15">
        <f>VALUE(SUBSTITUTE('DPRD Jatim KPU Raw'!K9,".",","))</f>
        <v>14604</v>
      </c>
      <c r="N27" s="15">
        <f>VALUE(SUBSTITUTE('DPRD Jatim KPU Raw'!L9,".",","))</f>
        <v>4457</v>
      </c>
      <c r="O27" s="15">
        <f>VALUE(SUBSTITUTE('DPRD Jatim KPU Raw'!M9,".",","))</f>
        <v>105148</v>
      </c>
      <c r="P27" s="15">
        <f>VALUE(SUBSTITUTE('DPRD Jatim KPU Raw'!N9,".",","))</f>
        <v>3409</v>
      </c>
      <c r="Q27" s="15">
        <f>VALUE(SUBSTITUTE('DPRD Jatim KPU Raw'!O9,".",","))</f>
        <v>380910</v>
      </c>
      <c r="R27" s="15">
        <f>VALUE(SUBSTITUTE('DPRD Jatim KPU Raw'!P9,".",","))</f>
        <v>24651</v>
      </c>
      <c r="S27" s="15">
        <f>VALUE(SUBSTITUTE('DPRD Jatim KPU Raw'!Q9,".",","))</f>
        <v>6415</v>
      </c>
      <c r="T27" s="15">
        <f>VALUE(SUBSTITUTE('DPRD Jatim KPU Raw'!R9,".",","))</f>
        <v>20627</v>
      </c>
      <c r="U27" s="15">
        <f>VALUE(SUBSTITUTE('DPRD Jatim KPU Raw'!S9,".",","))</f>
        <v>3741</v>
      </c>
      <c r="V27" s="5">
        <v>1</v>
      </c>
      <c r="W27" s="5">
        <f>W26+3</f>
        <v>27</v>
      </c>
      <c r="X27" s="5">
        <v>4</v>
      </c>
      <c r="Y27" s="5">
        <f t="shared" si="0"/>
        <v>26</v>
      </c>
      <c r="Z27" s="18" cm="1">
        <f t="array" aca="1" ref="Z27" ca="1">INDIRECT(ADDRESS($W27,COLUMN()-$Y27+$X27))/$V27</f>
        <v>344915</v>
      </c>
      <c r="AA27" s="18" cm="1">
        <f t="array" aca="1" ref="AA27" ca="1">INDIRECT(ADDRESS($W27,COLUMN()-$Y27+$X27))/$V27</f>
        <v>269059</v>
      </c>
      <c r="AB27" s="18" cm="1">
        <f t="array" aca="1" ref="AB27" ca="1">INDIRECT(ADDRESS($W27,COLUMN()-$Y27+$X27))/$V27</f>
        <v>413162</v>
      </c>
      <c r="AC27" s="18" cm="1">
        <f t="array" aca="1" ref="AC27" ca="1">INDIRECT(ADDRESS($W27,COLUMN()-$Y27+$X27))/$V27</f>
        <v>183795</v>
      </c>
      <c r="AD27" s="18" cm="1">
        <f t="array" aca="1" ref="AD27" ca="1">INDIRECT(ADDRESS($W27,COLUMN()-$Y27+$X27))/$V27</f>
        <v>157811</v>
      </c>
      <c r="AE27" s="18" cm="1">
        <f t="array" aca="1" ref="AE27" ca="1">INDIRECT(ADDRESS($W27,COLUMN()-$Y27+$X27))/$V27</f>
        <v>7381</v>
      </c>
      <c r="AF27" s="18" cm="1">
        <f t="array" aca="1" ref="AF27" ca="1">INDIRECT(ADDRESS($W27,COLUMN()-$Y27+$X27))/$V27</f>
        <v>37472</v>
      </c>
      <c r="AG27" s="18" cm="1">
        <f t="array" aca="1" ref="AG27" ca="1">INDIRECT(ADDRESS($W27,COLUMN()-$Y27+$X27))/$V27</f>
        <v>159163</v>
      </c>
      <c r="AH27" s="18" cm="1">
        <f t="array" aca="1" ref="AH27" ca="1">INDIRECT(ADDRESS($W27,COLUMN()-$Y27+$X27))/$V27</f>
        <v>1798</v>
      </c>
      <c r="AI27" s="18" cm="1">
        <f t="array" aca="1" ref="AI27" ca="1">INDIRECT(ADDRESS($W27,COLUMN()-$Y27+$X27))/$V27</f>
        <v>14604</v>
      </c>
      <c r="AJ27" s="18" cm="1">
        <f t="array" aca="1" ref="AJ27" ca="1">INDIRECT(ADDRESS($W27,COLUMN()-$Y27+$X27))/$V27</f>
        <v>4457</v>
      </c>
      <c r="AK27" s="18" cm="1">
        <f t="array" aca="1" ref="AK27" ca="1">INDIRECT(ADDRESS($W27,COLUMN()-$Y27+$X27))/$V27</f>
        <v>105148</v>
      </c>
      <c r="AL27" s="18" cm="1">
        <f t="array" aca="1" ref="AL27" ca="1">INDIRECT(ADDRESS($W27,COLUMN()-$Y27+$X27))/$V27</f>
        <v>3409</v>
      </c>
      <c r="AM27" s="18" cm="1">
        <f t="array" aca="1" ref="AM27" ca="1">INDIRECT(ADDRESS($W27,COLUMN()-$Y27+$X27))/$V27</f>
        <v>380910</v>
      </c>
      <c r="AN27" s="18" cm="1">
        <f t="array" aca="1" ref="AN27" ca="1">INDIRECT(ADDRESS($W27,COLUMN()-$Y27+$X27))/$V27</f>
        <v>24651</v>
      </c>
      <c r="AO27" s="18" cm="1">
        <f t="array" aca="1" ref="AO27" ca="1">INDIRECT(ADDRESS($W27,COLUMN()-$Y27+$X27))/$V27</f>
        <v>6415</v>
      </c>
      <c r="AP27" s="18" cm="1">
        <f t="array" aca="1" ref="AP27" ca="1">INDIRECT(ADDRESS($W27,COLUMN()-$Y27+$X27))/$V27</f>
        <v>20627</v>
      </c>
      <c r="AQ27" s="18" cm="1">
        <f t="array" aca="1" ref="AQ27" ca="1">INDIRECT(ADDRESS($W27,COLUMN()-$Y27+$X27))/$V27</f>
        <v>3741</v>
      </c>
      <c r="AR27" s="9">
        <f t="shared" si="1"/>
        <v>27</v>
      </c>
      <c r="AS27" s="9">
        <f t="shared" si="2"/>
        <v>29</v>
      </c>
      <c r="AT27" s="9">
        <f t="shared" si="3"/>
        <v>26</v>
      </c>
      <c r="AU27" s="3">
        <f t="shared" si="4"/>
        <v>43</v>
      </c>
      <c r="AV27" s="20">
        <f t="shared" ca="1" si="9"/>
        <v>3</v>
      </c>
      <c r="AW27" s="20">
        <f t="shared" ca="1" si="9"/>
        <v>4</v>
      </c>
      <c r="AX27" s="20">
        <f t="shared" ca="1" si="9"/>
        <v>1</v>
      </c>
      <c r="AY27" s="20">
        <f t="shared" ca="1" si="9"/>
        <v>5</v>
      </c>
      <c r="AZ27" s="20">
        <f t="shared" ca="1" si="9"/>
        <v>7</v>
      </c>
      <c r="BA27" s="20">
        <f t="shared" ca="1" si="9"/>
        <v>32</v>
      </c>
      <c r="BB27" s="20">
        <f t="shared" ca="1" si="9"/>
        <v>20</v>
      </c>
      <c r="BC27" s="20">
        <f t="shared" ca="1" si="9"/>
        <v>6</v>
      </c>
      <c r="BD27" s="20">
        <f t="shared" ca="1" si="9"/>
        <v>44</v>
      </c>
      <c r="BE27" s="20">
        <f t="shared" ca="1" si="9"/>
        <v>28</v>
      </c>
      <c r="BF27" s="20">
        <f t="shared" ca="1" si="9"/>
        <v>37</v>
      </c>
      <c r="BG27" s="20">
        <f t="shared" ca="1" si="9"/>
        <v>11</v>
      </c>
      <c r="BH27" s="20">
        <f t="shared" ca="1" si="9"/>
        <v>40</v>
      </c>
      <c r="BI27" s="20">
        <f t="shared" ca="1" si="9"/>
        <v>2</v>
      </c>
      <c r="BJ27" s="20">
        <f t="shared" ca="1" si="9"/>
        <v>25</v>
      </c>
      <c r="BK27" s="20">
        <f t="shared" ca="1" si="8"/>
        <v>34</v>
      </c>
      <c r="BL27" s="20">
        <f t="shared" ca="1" si="8"/>
        <v>27</v>
      </c>
      <c r="BM27" s="20">
        <f t="shared" ca="1" si="8"/>
        <v>39</v>
      </c>
      <c r="BN27" s="9">
        <f t="shared" si="7"/>
        <v>27</v>
      </c>
      <c r="BO27" s="9">
        <v>3</v>
      </c>
      <c r="BP27" s="22" cm="1">
        <f t="array" aca="1" ref="BP27" ca="1">IF(AV27&gt;INDIRECT(ADDRESS($BN27,$BO27)),0,1)</f>
        <v>1</v>
      </c>
      <c r="BQ27" s="22" cm="1">
        <f t="array" aca="1" ref="BQ27" ca="1">IF(AW27&gt;INDIRECT(ADDRESS($BN27,$BO27)),0,1)</f>
        <v>1</v>
      </c>
      <c r="BR27" s="22" cm="1">
        <f t="array" aca="1" ref="BR27" ca="1">IF(AX27&gt;INDIRECT(ADDRESS($BN27,$BO27)),0,1)</f>
        <v>1</v>
      </c>
      <c r="BS27" s="22" cm="1">
        <f t="array" aca="1" ref="BS27" ca="1">IF(AY27&gt;INDIRECT(ADDRESS($BN27,$BO27)),0,1)</f>
        <v>1</v>
      </c>
      <c r="BT27" s="22" cm="1">
        <f t="array" aca="1" ref="BT27" ca="1">IF(AZ27&gt;INDIRECT(ADDRESS($BN27,$BO27)),0,1)</f>
        <v>1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1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1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1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9">
        <f>AR27</f>
        <v>27</v>
      </c>
      <c r="CI27" s="9">
        <f>AS27</f>
        <v>29</v>
      </c>
      <c r="CJ27" s="3">
        <f>COLUMN(BP27)</f>
        <v>68</v>
      </c>
      <c r="CK27" s="3">
        <f>COLUMN(CG27)</f>
        <v>85</v>
      </c>
      <c r="CL27" s="3">
        <f ca="1">SUM(OFFSET($A$1,CH27-1,CJ27-1,CI27-CH27+1,CK27-CJ27+1))</f>
        <v>12</v>
      </c>
      <c r="CM27" s="3" t="b">
        <f ca="1">CL27=C27</f>
        <v>1</v>
      </c>
      <c r="CN27" s="3">
        <f>COLUMN(V27)</f>
        <v>22</v>
      </c>
      <c r="CO27" s="3">
        <f ca="1">LARGE(OFFSET($A$1,$CH27-1,$CN27-1,$CI27-$CH27+1,1),1)</f>
        <v>5</v>
      </c>
      <c r="CP27" s="4">
        <f ca="1">LARGE(OFFSET($A$1,$AR27-1,$AT27-1,$AS27-$AR27+1,$AU27-$AT27+1),1)/(CO27+2)</f>
        <v>59023.142857142855</v>
      </c>
      <c r="CQ27" s="4">
        <f ca="1">LARGE(OFFSET($A$1,$AR27-1,$AT27-1,$AS27-$AR27+1,$AU27-$AT27+1),C27)</f>
        <v>89686.333333333328</v>
      </c>
      <c r="CR27" s="3" t="b">
        <f ca="1">CQ27&gt;CP27</f>
        <v>1</v>
      </c>
    </row>
    <row r="28" spans="1:96" x14ac:dyDescent="0.55000000000000004">
      <c r="A28" s="3"/>
      <c r="B28" s="3"/>
      <c r="C28" s="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5">
        <v>3</v>
      </c>
      <c r="W28" s="5">
        <f>W27</f>
        <v>27</v>
      </c>
      <c r="X28" s="5">
        <v>4</v>
      </c>
      <c r="Y28" s="5">
        <f t="shared" si="0"/>
        <v>26</v>
      </c>
      <c r="Z28" s="18" cm="1">
        <f t="array" aca="1" ref="Z28" ca="1">INDIRECT(ADDRESS($W28,COLUMN()-$Y28+$X28))/$V28</f>
        <v>114971.66666666667</v>
      </c>
      <c r="AA28" s="18" cm="1">
        <f t="array" aca="1" ref="AA28" ca="1">INDIRECT(ADDRESS($W28,COLUMN()-$Y28+$X28))/$V28</f>
        <v>89686.333333333328</v>
      </c>
      <c r="AB28" s="18" cm="1">
        <f t="array" aca="1" ref="AB28" ca="1">INDIRECT(ADDRESS($W28,COLUMN()-$Y28+$X28))/$V28</f>
        <v>137720.66666666666</v>
      </c>
      <c r="AC28" s="18" cm="1">
        <f t="array" aca="1" ref="AC28" ca="1">INDIRECT(ADDRESS($W28,COLUMN()-$Y28+$X28))/$V28</f>
        <v>61265</v>
      </c>
      <c r="AD28" s="18" cm="1">
        <f t="array" aca="1" ref="AD28" ca="1">INDIRECT(ADDRESS($W28,COLUMN()-$Y28+$X28))/$V28</f>
        <v>52603.666666666664</v>
      </c>
      <c r="AE28" s="18" cm="1">
        <f t="array" aca="1" ref="AE28" ca="1">INDIRECT(ADDRESS($W28,COLUMN()-$Y28+$X28))/$V28</f>
        <v>2460.3333333333335</v>
      </c>
      <c r="AF28" s="18" cm="1">
        <f t="array" aca="1" ref="AF28" ca="1">INDIRECT(ADDRESS($W28,COLUMN()-$Y28+$X28))/$V28</f>
        <v>12490.666666666666</v>
      </c>
      <c r="AG28" s="18" cm="1">
        <f t="array" aca="1" ref="AG28" ca="1">INDIRECT(ADDRESS($W28,COLUMN()-$Y28+$X28))/$V28</f>
        <v>53054.333333333336</v>
      </c>
      <c r="AH28" s="18" cm="1">
        <f t="array" aca="1" ref="AH28" ca="1">INDIRECT(ADDRESS($W28,COLUMN()-$Y28+$X28))/$V28</f>
        <v>599.33333333333337</v>
      </c>
      <c r="AI28" s="18" cm="1">
        <f t="array" aca="1" ref="AI28" ca="1">INDIRECT(ADDRESS($W28,COLUMN()-$Y28+$X28))/$V28</f>
        <v>4868</v>
      </c>
      <c r="AJ28" s="18" cm="1">
        <f t="array" aca="1" ref="AJ28" ca="1">INDIRECT(ADDRESS($W28,COLUMN()-$Y28+$X28))/$V28</f>
        <v>1485.6666666666667</v>
      </c>
      <c r="AK28" s="18" cm="1">
        <f t="array" aca="1" ref="AK28" ca="1">INDIRECT(ADDRESS($W28,COLUMN()-$Y28+$X28))/$V28</f>
        <v>35049.333333333336</v>
      </c>
      <c r="AL28" s="18" cm="1">
        <f t="array" aca="1" ref="AL28" ca="1">INDIRECT(ADDRESS($W28,COLUMN()-$Y28+$X28))/$V28</f>
        <v>1136.3333333333333</v>
      </c>
      <c r="AM28" s="18" cm="1">
        <f t="array" aca="1" ref="AM28" ca="1">INDIRECT(ADDRESS($W28,COLUMN()-$Y28+$X28))/$V28</f>
        <v>126970</v>
      </c>
      <c r="AN28" s="18" cm="1">
        <f t="array" aca="1" ref="AN28" ca="1">INDIRECT(ADDRESS($W28,COLUMN()-$Y28+$X28))/$V28</f>
        <v>8217</v>
      </c>
      <c r="AO28" s="18" cm="1">
        <f t="array" aca="1" ref="AO28" ca="1">INDIRECT(ADDRESS($W28,COLUMN()-$Y28+$X28))/$V28</f>
        <v>2138.3333333333335</v>
      </c>
      <c r="AP28" s="18" cm="1">
        <f t="array" aca="1" ref="AP28" ca="1">INDIRECT(ADDRESS($W28,COLUMN()-$Y28+$X28))/$V28</f>
        <v>6875.666666666667</v>
      </c>
      <c r="AQ28" s="18" cm="1">
        <f t="array" aca="1" ref="AQ28" ca="1">INDIRECT(ADDRESS($W28,COLUMN()-$Y28+$X28))/$V28</f>
        <v>1247</v>
      </c>
      <c r="AR28" s="9">
        <f t="shared" si="1"/>
        <v>27</v>
      </c>
      <c r="AS28" s="9">
        <f t="shared" si="2"/>
        <v>29</v>
      </c>
      <c r="AT28" s="9">
        <f t="shared" si="3"/>
        <v>26</v>
      </c>
      <c r="AU28" s="3">
        <f t="shared" si="4"/>
        <v>43</v>
      </c>
      <c r="AV28" s="20">
        <f t="shared" ca="1" si="9"/>
        <v>10</v>
      </c>
      <c r="AW28" s="20">
        <f t="shared" ca="1" si="9"/>
        <v>12</v>
      </c>
      <c r="AX28" s="20">
        <f t="shared" ca="1" si="9"/>
        <v>8</v>
      </c>
      <c r="AY28" s="20">
        <f t="shared" ca="1" si="9"/>
        <v>16</v>
      </c>
      <c r="AZ28" s="20">
        <f t="shared" ca="1" si="9"/>
        <v>19</v>
      </c>
      <c r="BA28" s="20">
        <f t="shared" ca="1" si="9"/>
        <v>42</v>
      </c>
      <c r="BB28" s="20">
        <f t="shared" ca="1" si="9"/>
        <v>29</v>
      </c>
      <c r="BC28" s="20">
        <f t="shared" ca="1" si="9"/>
        <v>18</v>
      </c>
      <c r="BD28" s="20">
        <f t="shared" ca="1" si="9"/>
        <v>53</v>
      </c>
      <c r="BE28" s="20">
        <f t="shared" ca="1" si="9"/>
        <v>36</v>
      </c>
      <c r="BF28" s="20">
        <f t="shared" ca="1" si="9"/>
        <v>45</v>
      </c>
      <c r="BG28" s="20">
        <f t="shared" ca="1" si="9"/>
        <v>22</v>
      </c>
      <c r="BH28" s="20">
        <f t="shared" ca="1" si="9"/>
        <v>49</v>
      </c>
      <c r="BI28" s="20">
        <f t="shared" ca="1" si="9"/>
        <v>9</v>
      </c>
      <c r="BJ28" s="20">
        <f t="shared" ca="1" si="9"/>
        <v>30</v>
      </c>
      <c r="BK28" s="20">
        <f t="shared" ca="1" si="8"/>
        <v>43</v>
      </c>
      <c r="BL28" s="20">
        <f t="shared" ca="1" si="8"/>
        <v>33</v>
      </c>
      <c r="BM28" s="20">
        <f t="shared" ca="1" si="8"/>
        <v>48</v>
      </c>
      <c r="BN28" s="9">
        <f t="shared" si="7"/>
        <v>27</v>
      </c>
      <c r="BO28" s="9">
        <v>3</v>
      </c>
      <c r="BP28" s="22" cm="1">
        <f t="array" aca="1" ref="BP28" ca="1">IF(AV28&gt;INDIRECT(ADDRESS($BN28,$BO28)),0,1)</f>
        <v>1</v>
      </c>
      <c r="BQ28" s="22" cm="1">
        <f t="array" aca="1" ref="BQ28" ca="1">IF(AW28&gt;INDIRECT(ADDRESS($BN28,$BO28)),0,1)</f>
        <v>1</v>
      </c>
      <c r="BR28" s="22" cm="1">
        <f t="array" aca="1" ref="BR28" ca="1">IF(AX28&gt;INDIRECT(ADDRESS($BN28,$BO28)),0,1)</f>
        <v>1</v>
      </c>
      <c r="BS28" s="22" cm="1">
        <f t="array" aca="1" ref="BS28" ca="1">IF(AY28&gt;INDIRECT(ADDRESS($BN28,$BO28)),0,1)</f>
        <v>0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0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0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1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5</v>
      </c>
      <c r="W29" s="5">
        <f>W28</f>
        <v>27</v>
      </c>
      <c r="X29" s="5">
        <v>4</v>
      </c>
      <c r="Y29" s="5">
        <f t="shared" si="0"/>
        <v>26</v>
      </c>
      <c r="Z29" s="18" cm="1">
        <f t="array" aca="1" ref="Z29" ca="1">INDIRECT(ADDRESS($W29,COLUMN()-$Y29+$X29))/$V29</f>
        <v>68983</v>
      </c>
      <c r="AA29" s="18" cm="1">
        <f t="array" aca="1" ref="AA29" ca="1">INDIRECT(ADDRESS($W29,COLUMN()-$Y29+$X29))/$V29</f>
        <v>53811.8</v>
      </c>
      <c r="AB29" s="18" cm="1">
        <f t="array" aca="1" ref="AB29" ca="1">INDIRECT(ADDRESS($W29,COLUMN()-$Y29+$X29))/$V29</f>
        <v>82632.399999999994</v>
      </c>
      <c r="AC29" s="18" cm="1">
        <f t="array" aca="1" ref="AC29" ca="1">INDIRECT(ADDRESS($W29,COLUMN()-$Y29+$X29))/$V29</f>
        <v>36759</v>
      </c>
      <c r="AD29" s="18" cm="1">
        <f t="array" aca="1" ref="AD29" ca="1">INDIRECT(ADDRESS($W29,COLUMN()-$Y29+$X29))/$V29</f>
        <v>31562.2</v>
      </c>
      <c r="AE29" s="18" cm="1">
        <f t="array" aca="1" ref="AE29" ca="1">INDIRECT(ADDRESS($W29,COLUMN()-$Y29+$X29))/$V29</f>
        <v>1476.2</v>
      </c>
      <c r="AF29" s="18" cm="1">
        <f t="array" aca="1" ref="AF29" ca="1">INDIRECT(ADDRESS($W29,COLUMN()-$Y29+$X29))/$V29</f>
        <v>7494.4</v>
      </c>
      <c r="AG29" s="18" cm="1">
        <f t="array" aca="1" ref="AG29" ca="1">INDIRECT(ADDRESS($W29,COLUMN()-$Y29+$X29))/$V29</f>
        <v>31832.6</v>
      </c>
      <c r="AH29" s="18" cm="1">
        <f t="array" aca="1" ref="AH29" ca="1">INDIRECT(ADDRESS($W29,COLUMN()-$Y29+$X29))/$V29</f>
        <v>359.6</v>
      </c>
      <c r="AI29" s="18" cm="1">
        <f t="array" aca="1" ref="AI29" ca="1">INDIRECT(ADDRESS($W29,COLUMN()-$Y29+$X29))/$V29</f>
        <v>2920.8</v>
      </c>
      <c r="AJ29" s="18" cm="1">
        <f t="array" aca="1" ref="AJ29" ca="1">INDIRECT(ADDRESS($W29,COLUMN()-$Y29+$X29))/$V29</f>
        <v>891.4</v>
      </c>
      <c r="AK29" s="18" cm="1">
        <f t="array" aca="1" ref="AK29" ca="1">INDIRECT(ADDRESS($W29,COLUMN()-$Y29+$X29))/$V29</f>
        <v>21029.599999999999</v>
      </c>
      <c r="AL29" s="18" cm="1">
        <f t="array" aca="1" ref="AL29" ca="1">INDIRECT(ADDRESS($W29,COLUMN()-$Y29+$X29))/$V29</f>
        <v>681.8</v>
      </c>
      <c r="AM29" s="18" cm="1">
        <f t="array" aca="1" ref="AM29" ca="1">INDIRECT(ADDRESS($W29,COLUMN()-$Y29+$X29))/$V29</f>
        <v>76182</v>
      </c>
      <c r="AN29" s="18" cm="1">
        <f t="array" aca="1" ref="AN29" ca="1">INDIRECT(ADDRESS($W29,COLUMN()-$Y29+$X29))/$V29</f>
        <v>4930.2</v>
      </c>
      <c r="AO29" s="18" cm="1">
        <f t="array" aca="1" ref="AO29" ca="1">INDIRECT(ADDRESS($W29,COLUMN()-$Y29+$X29))/$V29</f>
        <v>1283</v>
      </c>
      <c r="AP29" s="18" cm="1">
        <f t="array" aca="1" ref="AP29" ca="1">INDIRECT(ADDRESS($W29,COLUMN()-$Y29+$X29))/$V29</f>
        <v>4125.3999999999996</v>
      </c>
      <c r="AQ29" s="18" cm="1">
        <f t="array" aca="1" ref="AQ29" ca="1">INDIRECT(ADDRESS($W29,COLUMN()-$Y29+$X29))/$V29</f>
        <v>748.2</v>
      </c>
      <c r="AR29" s="9">
        <f t="shared" si="1"/>
        <v>27</v>
      </c>
      <c r="AS29" s="9">
        <f t="shared" si="2"/>
        <v>29</v>
      </c>
      <c r="AT29" s="9">
        <f t="shared" si="3"/>
        <v>26</v>
      </c>
      <c r="AU29" s="3">
        <f t="shared" si="4"/>
        <v>43</v>
      </c>
      <c r="AV29" s="20">
        <f t="shared" ca="1" si="9"/>
        <v>15</v>
      </c>
      <c r="AW29" s="20">
        <f t="shared" ca="1" si="9"/>
        <v>17</v>
      </c>
      <c r="AX29" s="20">
        <f t="shared" ca="1" si="9"/>
        <v>13</v>
      </c>
      <c r="AY29" s="20">
        <f t="shared" ca="1" si="9"/>
        <v>21</v>
      </c>
      <c r="AZ29" s="20">
        <f t="shared" ca="1" si="9"/>
        <v>24</v>
      </c>
      <c r="BA29" s="20">
        <f t="shared" ca="1" si="9"/>
        <v>46</v>
      </c>
      <c r="BB29" s="20">
        <f t="shared" ca="1" si="9"/>
        <v>31</v>
      </c>
      <c r="BC29" s="20">
        <f t="shared" ca="1" si="9"/>
        <v>23</v>
      </c>
      <c r="BD29" s="20">
        <f t="shared" ca="1" si="9"/>
        <v>54</v>
      </c>
      <c r="BE29" s="20">
        <f t="shared" ca="1" si="9"/>
        <v>41</v>
      </c>
      <c r="BF29" s="20">
        <f t="shared" ca="1" si="9"/>
        <v>50</v>
      </c>
      <c r="BG29" s="20">
        <f t="shared" ca="1" si="9"/>
        <v>26</v>
      </c>
      <c r="BH29" s="20">
        <f t="shared" ca="1" si="9"/>
        <v>52</v>
      </c>
      <c r="BI29" s="20">
        <f t="shared" ca="1" si="9"/>
        <v>14</v>
      </c>
      <c r="BJ29" s="20">
        <f t="shared" ca="1" si="9"/>
        <v>35</v>
      </c>
      <c r="BK29" s="20">
        <f t="shared" ca="1" si="8"/>
        <v>47</v>
      </c>
      <c r="BL29" s="20">
        <f t="shared" ca="1" si="8"/>
        <v>38</v>
      </c>
      <c r="BM29" s="20">
        <f t="shared" ca="1" si="8"/>
        <v>51</v>
      </c>
      <c r="BN29" s="9">
        <f t="shared" si="7"/>
        <v>27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 t="s">
        <v>219</v>
      </c>
      <c r="C30" s="3">
        <v>8</v>
      </c>
      <c r="D30" s="15">
        <f>VALUE(SUBSTITUTE('DPRD Jatim KPU Raw'!B10,".",","))</f>
        <v>277670</v>
      </c>
      <c r="E30" s="15">
        <f>VALUE(SUBSTITUTE('DPRD Jatim KPU Raw'!C10,".",","))</f>
        <v>255755</v>
      </c>
      <c r="F30" s="15">
        <f>VALUE(SUBSTITUTE('DPRD Jatim KPU Raw'!D10,".",","))</f>
        <v>207216</v>
      </c>
      <c r="G30" s="15">
        <f>VALUE(SUBSTITUTE('DPRD Jatim KPU Raw'!E10,".",","))</f>
        <v>99817</v>
      </c>
      <c r="H30" s="15">
        <f>VALUE(SUBSTITUTE('DPRD Jatim KPU Raw'!F10,".",","))</f>
        <v>175445</v>
      </c>
      <c r="I30" s="15">
        <f>VALUE(SUBSTITUTE('DPRD Jatim KPU Raw'!G10,".",","))</f>
        <v>7533</v>
      </c>
      <c r="J30" s="15">
        <f>VALUE(SUBSTITUTE('DPRD Jatim KPU Raw'!H10,".",","))</f>
        <v>7063</v>
      </c>
      <c r="K30" s="15">
        <f>VALUE(SUBSTITUTE('DPRD Jatim KPU Raw'!I10,".",","))</f>
        <v>80817</v>
      </c>
      <c r="L30" s="15">
        <f>VALUE(SUBSTITUTE('DPRD Jatim KPU Raw'!J10,".",","))</f>
        <v>1875</v>
      </c>
      <c r="M30" s="15">
        <f>VALUE(SUBSTITUTE('DPRD Jatim KPU Raw'!K10,".",","))</f>
        <v>5996</v>
      </c>
      <c r="N30" s="15">
        <f>VALUE(SUBSTITUTE('DPRD Jatim KPU Raw'!L10,".",","))</f>
        <v>3164</v>
      </c>
      <c r="O30" s="15">
        <f>VALUE(SUBSTITUTE('DPRD Jatim KPU Raw'!M10,".",","))</f>
        <v>82737</v>
      </c>
      <c r="P30" s="15">
        <f>VALUE(SUBSTITUTE('DPRD Jatim KPU Raw'!N10,".",","))</f>
        <v>4054</v>
      </c>
      <c r="Q30" s="15">
        <f>VALUE(SUBSTITUTE('DPRD Jatim KPU Raw'!O10,".",","))</f>
        <v>147145</v>
      </c>
      <c r="R30" s="15">
        <f>VALUE(SUBSTITUTE('DPRD Jatim KPU Raw'!P10,".",","))</f>
        <v>26646</v>
      </c>
      <c r="S30" s="15">
        <f>VALUE(SUBSTITUTE('DPRD Jatim KPU Raw'!Q10,".",","))</f>
        <v>10251</v>
      </c>
      <c r="T30" s="15">
        <f>VALUE(SUBSTITUTE('DPRD Jatim KPU Raw'!R10,".",","))</f>
        <v>69901</v>
      </c>
      <c r="U30" s="15">
        <f>VALUE(SUBSTITUTE('DPRD Jatim KPU Raw'!S10,".",","))</f>
        <v>6374</v>
      </c>
      <c r="V30" s="5">
        <v>1</v>
      </c>
      <c r="W30" s="5">
        <f>W29+3</f>
        <v>30</v>
      </c>
      <c r="X30" s="5">
        <v>4</v>
      </c>
      <c r="Y30" s="5">
        <f t="shared" si="0"/>
        <v>26</v>
      </c>
      <c r="Z30" s="18" cm="1">
        <f t="array" aca="1" ref="Z30" ca="1">INDIRECT(ADDRESS($W30,COLUMN()-$Y30+$X30))/$V30</f>
        <v>277670</v>
      </c>
      <c r="AA30" s="18" cm="1">
        <f t="array" aca="1" ref="AA30" ca="1">INDIRECT(ADDRESS($W30,COLUMN()-$Y30+$X30))/$V30</f>
        <v>255755</v>
      </c>
      <c r="AB30" s="18" cm="1">
        <f t="array" aca="1" ref="AB30" ca="1">INDIRECT(ADDRESS($W30,COLUMN()-$Y30+$X30))/$V30</f>
        <v>207216</v>
      </c>
      <c r="AC30" s="18" cm="1">
        <f t="array" aca="1" ref="AC30" ca="1">INDIRECT(ADDRESS($W30,COLUMN()-$Y30+$X30))/$V30</f>
        <v>99817</v>
      </c>
      <c r="AD30" s="18" cm="1">
        <f t="array" aca="1" ref="AD30" ca="1">INDIRECT(ADDRESS($W30,COLUMN()-$Y30+$X30))/$V30</f>
        <v>175445</v>
      </c>
      <c r="AE30" s="18" cm="1">
        <f t="array" aca="1" ref="AE30" ca="1">INDIRECT(ADDRESS($W30,COLUMN()-$Y30+$X30))/$V30</f>
        <v>7533</v>
      </c>
      <c r="AF30" s="18" cm="1">
        <f t="array" aca="1" ref="AF30" ca="1">INDIRECT(ADDRESS($W30,COLUMN()-$Y30+$X30))/$V30</f>
        <v>7063</v>
      </c>
      <c r="AG30" s="18" cm="1">
        <f t="array" aca="1" ref="AG30" ca="1">INDIRECT(ADDRESS($W30,COLUMN()-$Y30+$X30))/$V30</f>
        <v>80817</v>
      </c>
      <c r="AH30" s="18" cm="1">
        <f t="array" aca="1" ref="AH30" ca="1">INDIRECT(ADDRESS($W30,COLUMN()-$Y30+$X30))/$V30</f>
        <v>1875</v>
      </c>
      <c r="AI30" s="18" cm="1">
        <f t="array" aca="1" ref="AI30" ca="1">INDIRECT(ADDRESS($W30,COLUMN()-$Y30+$X30))/$V30</f>
        <v>5996</v>
      </c>
      <c r="AJ30" s="18" cm="1">
        <f t="array" aca="1" ref="AJ30" ca="1">INDIRECT(ADDRESS($W30,COLUMN()-$Y30+$X30))/$V30</f>
        <v>3164</v>
      </c>
      <c r="AK30" s="18" cm="1">
        <f t="array" aca="1" ref="AK30" ca="1">INDIRECT(ADDRESS($W30,COLUMN()-$Y30+$X30))/$V30</f>
        <v>82737</v>
      </c>
      <c r="AL30" s="18" cm="1">
        <f t="array" aca="1" ref="AL30" ca="1">INDIRECT(ADDRESS($W30,COLUMN()-$Y30+$X30))/$V30</f>
        <v>4054</v>
      </c>
      <c r="AM30" s="18" cm="1">
        <f t="array" aca="1" ref="AM30" ca="1">INDIRECT(ADDRESS($W30,COLUMN()-$Y30+$X30))/$V30</f>
        <v>147145</v>
      </c>
      <c r="AN30" s="18" cm="1">
        <f t="array" aca="1" ref="AN30" ca="1">INDIRECT(ADDRESS($W30,COLUMN()-$Y30+$X30))/$V30</f>
        <v>26646</v>
      </c>
      <c r="AO30" s="18" cm="1">
        <f t="array" aca="1" ref="AO30" ca="1">INDIRECT(ADDRESS($W30,COLUMN()-$Y30+$X30))/$V30</f>
        <v>10251</v>
      </c>
      <c r="AP30" s="18" cm="1">
        <f t="array" aca="1" ref="AP30" ca="1">INDIRECT(ADDRESS($W30,COLUMN()-$Y30+$X30))/$V30</f>
        <v>69901</v>
      </c>
      <c r="AQ30" s="18" cm="1">
        <f t="array" aca="1" ref="AQ30" ca="1">INDIRECT(ADDRESS($W30,COLUMN()-$Y30+$X30))/$V30</f>
        <v>6374</v>
      </c>
      <c r="AR30" s="9">
        <f t="shared" si="1"/>
        <v>30</v>
      </c>
      <c r="AS30" s="9">
        <f t="shared" si="2"/>
        <v>32</v>
      </c>
      <c r="AT30" s="9">
        <f t="shared" si="3"/>
        <v>26</v>
      </c>
      <c r="AU30" s="3">
        <f t="shared" si="4"/>
        <v>43</v>
      </c>
      <c r="AV30" s="20">
        <f t="shared" ca="1" si="9"/>
        <v>1</v>
      </c>
      <c r="AW30" s="20">
        <f t="shared" ca="1" si="9"/>
        <v>2</v>
      </c>
      <c r="AX30" s="20">
        <f t="shared" ca="1" si="9"/>
        <v>3</v>
      </c>
      <c r="AY30" s="20">
        <f t="shared" ca="1" si="9"/>
        <v>6</v>
      </c>
      <c r="AZ30" s="20">
        <f t="shared" ca="1" si="9"/>
        <v>4</v>
      </c>
      <c r="BA30" s="20">
        <f t="shared" ca="1" si="9"/>
        <v>31</v>
      </c>
      <c r="BB30" s="20">
        <f t="shared" ca="1" si="9"/>
        <v>32</v>
      </c>
      <c r="BC30" s="20">
        <f t="shared" ca="1" si="9"/>
        <v>10</v>
      </c>
      <c r="BD30" s="20">
        <f t="shared" ca="1" si="9"/>
        <v>44</v>
      </c>
      <c r="BE30" s="20">
        <f t="shared" ca="1" si="9"/>
        <v>34</v>
      </c>
      <c r="BF30" s="20">
        <f t="shared" ca="1" si="9"/>
        <v>38</v>
      </c>
      <c r="BG30" s="20">
        <f t="shared" ca="1" si="9"/>
        <v>9</v>
      </c>
      <c r="BH30" s="20">
        <f t="shared" ca="1" si="9"/>
        <v>36</v>
      </c>
      <c r="BI30" s="20">
        <f t="shared" ca="1" si="9"/>
        <v>5</v>
      </c>
      <c r="BJ30" s="20">
        <f t="shared" ca="1" si="9"/>
        <v>23</v>
      </c>
      <c r="BK30" s="20">
        <f t="shared" ca="1" si="8"/>
        <v>29</v>
      </c>
      <c r="BL30" s="20">
        <f t="shared" ca="1" si="8"/>
        <v>11</v>
      </c>
      <c r="BM30" s="20">
        <f t="shared" ca="1" si="8"/>
        <v>33</v>
      </c>
      <c r="BN30" s="9">
        <f t="shared" si="7"/>
        <v>30</v>
      </c>
      <c r="BO30" s="9">
        <v>3</v>
      </c>
      <c r="BP30" s="22" cm="1">
        <f t="array" aca="1" ref="BP30" ca="1">IF(AV30&gt;INDIRECT(ADDRESS($BN30,$BO30)),0,1)</f>
        <v>1</v>
      </c>
      <c r="BQ30" s="22" cm="1">
        <f t="array" aca="1" ref="BQ30" ca="1">IF(AW30&gt;INDIRECT(ADDRESS($BN30,$BO30)),0,1)</f>
        <v>1</v>
      </c>
      <c r="BR30" s="22" cm="1">
        <f t="array" aca="1" ref="BR30" ca="1">IF(AX30&gt;INDIRECT(ADDRESS($BN30,$BO30)),0,1)</f>
        <v>1</v>
      </c>
      <c r="BS30" s="22" cm="1">
        <f t="array" aca="1" ref="BS30" ca="1">IF(AY30&gt;INDIRECT(ADDRESS($BN30,$BO30)),0,1)</f>
        <v>1</v>
      </c>
      <c r="BT30" s="22" cm="1">
        <f t="array" aca="1" ref="BT30" ca="1">IF(AZ30&gt;INDIRECT(ADDRESS($BN30,$BO30)),0,1)</f>
        <v>1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1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9">
        <f>AR30</f>
        <v>30</v>
      </c>
      <c r="CI30" s="9">
        <f>AS30</f>
        <v>32</v>
      </c>
      <c r="CJ30" s="3">
        <f>COLUMN(BP30)</f>
        <v>68</v>
      </c>
      <c r="CK30" s="3">
        <f>COLUMN(CG30)</f>
        <v>85</v>
      </c>
      <c r="CL30" s="3">
        <f ca="1">SUM(OFFSET($A$1,CH30-1,CJ30-1,CI30-CH30+1,CK30-CJ30+1))</f>
        <v>8</v>
      </c>
      <c r="CM30" s="3" t="b">
        <f ca="1">CL30=C30</f>
        <v>1</v>
      </c>
      <c r="CN30" s="3">
        <f>COLUMN(V30)</f>
        <v>22</v>
      </c>
      <c r="CO30" s="3">
        <f ca="1">LARGE(OFFSET($A$1,$CH30-1,$CN30-1,$CI30-$CH30+1,1),1)</f>
        <v>5</v>
      </c>
      <c r="CP30" s="4">
        <f ca="1">LARGE(OFFSET($A$1,$AR30-1,$AT30-1,$AS30-$AR30+1,$AU30-$AT30+1),1)/(CO30+2)</f>
        <v>39667.142857142855</v>
      </c>
      <c r="CQ30" s="4">
        <f ca="1">LARGE(OFFSET($A$1,$AR30-1,$AT30-1,$AS30-$AR30+1,$AU30-$AT30+1),C30)</f>
        <v>85251.666666666672</v>
      </c>
      <c r="CR30" s="3" t="b">
        <f ca="1">CQ30&gt;CP30</f>
        <v>1</v>
      </c>
    </row>
    <row r="31" spans="1:96" x14ac:dyDescent="0.55000000000000004">
      <c r="A31" s="3"/>
      <c r="B31" s="3"/>
      <c r="C31" s="3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5">
        <v>3</v>
      </c>
      <c r="W31" s="5">
        <f>W30</f>
        <v>30</v>
      </c>
      <c r="X31" s="5">
        <v>4</v>
      </c>
      <c r="Y31" s="5">
        <f t="shared" si="0"/>
        <v>26</v>
      </c>
      <c r="Z31" s="18" cm="1">
        <f t="array" aca="1" ref="Z31" ca="1">INDIRECT(ADDRESS($W31,COLUMN()-$Y31+$X31))/$V31</f>
        <v>92556.666666666672</v>
      </c>
      <c r="AA31" s="18" cm="1">
        <f t="array" aca="1" ref="AA31" ca="1">INDIRECT(ADDRESS($W31,COLUMN()-$Y31+$X31))/$V31</f>
        <v>85251.666666666672</v>
      </c>
      <c r="AB31" s="18" cm="1">
        <f t="array" aca="1" ref="AB31" ca="1">INDIRECT(ADDRESS($W31,COLUMN()-$Y31+$X31))/$V31</f>
        <v>69072</v>
      </c>
      <c r="AC31" s="18" cm="1">
        <f t="array" aca="1" ref="AC31" ca="1">INDIRECT(ADDRESS($W31,COLUMN()-$Y31+$X31))/$V31</f>
        <v>33272.333333333336</v>
      </c>
      <c r="AD31" s="18" cm="1">
        <f t="array" aca="1" ref="AD31" ca="1">INDIRECT(ADDRESS($W31,COLUMN()-$Y31+$X31))/$V31</f>
        <v>58481.666666666664</v>
      </c>
      <c r="AE31" s="18" cm="1">
        <f t="array" aca="1" ref="AE31" ca="1">INDIRECT(ADDRESS($W31,COLUMN()-$Y31+$X31))/$V31</f>
        <v>2511</v>
      </c>
      <c r="AF31" s="18" cm="1">
        <f t="array" aca="1" ref="AF31" ca="1">INDIRECT(ADDRESS($W31,COLUMN()-$Y31+$X31))/$V31</f>
        <v>2354.3333333333335</v>
      </c>
      <c r="AG31" s="18" cm="1">
        <f t="array" aca="1" ref="AG31" ca="1">INDIRECT(ADDRESS($W31,COLUMN()-$Y31+$X31))/$V31</f>
        <v>26939</v>
      </c>
      <c r="AH31" s="18" cm="1">
        <f t="array" aca="1" ref="AH31" ca="1">INDIRECT(ADDRESS($W31,COLUMN()-$Y31+$X31))/$V31</f>
        <v>625</v>
      </c>
      <c r="AI31" s="18" cm="1">
        <f t="array" aca="1" ref="AI31" ca="1">INDIRECT(ADDRESS($W31,COLUMN()-$Y31+$X31))/$V31</f>
        <v>1998.6666666666667</v>
      </c>
      <c r="AJ31" s="18" cm="1">
        <f t="array" aca="1" ref="AJ31" ca="1">INDIRECT(ADDRESS($W31,COLUMN()-$Y31+$X31))/$V31</f>
        <v>1054.6666666666667</v>
      </c>
      <c r="AK31" s="18" cm="1">
        <f t="array" aca="1" ref="AK31" ca="1">INDIRECT(ADDRESS($W31,COLUMN()-$Y31+$X31))/$V31</f>
        <v>27579</v>
      </c>
      <c r="AL31" s="18" cm="1">
        <f t="array" aca="1" ref="AL31" ca="1">INDIRECT(ADDRESS($W31,COLUMN()-$Y31+$X31))/$V31</f>
        <v>1351.3333333333333</v>
      </c>
      <c r="AM31" s="18" cm="1">
        <f t="array" aca="1" ref="AM31" ca="1">INDIRECT(ADDRESS($W31,COLUMN()-$Y31+$X31))/$V31</f>
        <v>49048.333333333336</v>
      </c>
      <c r="AN31" s="18" cm="1">
        <f t="array" aca="1" ref="AN31" ca="1">INDIRECT(ADDRESS($W31,COLUMN()-$Y31+$X31))/$V31</f>
        <v>8882</v>
      </c>
      <c r="AO31" s="18" cm="1">
        <f t="array" aca="1" ref="AO31" ca="1">INDIRECT(ADDRESS($W31,COLUMN()-$Y31+$X31))/$V31</f>
        <v>3417</v>
      </c>
      <c r="AP31" s="18" cm="1">
        <f t="array" aca="1" ref="AP31" ca="1">INDIRECT(ADDRESS($W31,COLUMN()-$Y31+$X31))/$V31</f>
        <v>23300.333333333332</v>
      </c>
      <c r="AQ31" s="18" cm="1">
        <f t="array" aca="1" ref="AQ31" ca="1">INDIRECT(ADDRESS($W31,COLUMN()-$Y31+$X31))/$V31</f>
        <v>2124.6666666666665</v>
      </c>
      <c r="AR31" s="9">
        <f t="shared" si="1"/>
        <v>30</v>
      </c>
      <c r="AS31" s="9">
        <f t="shared" si="2"/>
        <v>32</v>
      </c>
      <c r="AT31" s="9">
        <f t="shared" si="3"/>
        <v>26</v>
      </c>
      <c r="AU31" s="3">
        <f t="shared" si="4"/>
        <v>43</v>
      </c>
      <c r="AV31" s="20">
        <f t="shared" ca="1" si="9"/>
        <v>7</v>
      </c>
      <c r="AW31" s="20">
        <f t="shared" ca="1" si="9"/>
        <v>8</v>
      </c>
      <c r="AX31" s="20">
        <f t="shared" ca="1" si="9"/>
        <v>12</v>
      </c>
      <c r="AY31" s="20">
        <f t="shared" ca="1" si="9"/>
        <v>19</v>
      </c>
      <c r="AZ31" s="20">
        <f t="shared" ca="1" si="9"/>
        <v>13</v>
      </c>
      <c r="BA31" s="20">
        <f t="shared" ca="1" si="9"/>
        <v>39</v>
      </c>
      <c r="BB31" s="20">
        <f t="shared" ca="1" si="9"/>
        <v>40</v>
      </c>
      <c r="BC31" s="20">
        <f t="shared" ca="1" si="9"/>
        <v>22</v>
      </c>
      <c r="BD31" s="20">
        <f t="shared" ca="1" si="9"/>
        <v>53</v>
      </c>
      <c r="BE31" s="20">
        <f t="shared" ca="1" si="9"/>
        <v>43</v>
      </c>
      <c r="BF31" s="20">
        <f t="shared" ca="1" si="9"/>
        <v>50</v>
      </c>
      <c r="BG31" s="20">
        <f t="shared" ca="1" si="9"/>
        <v>21</v>
      </c>
      <c r="BH31" s="20">
        <f t="shared" ca="1" si="9"/>
        <v>47</v>
      </c>
      <c r="BI31" s="20">
        <f t="shared" ca="1" si="9"/>
        <v>16</v>
      </c>
      <c r="BJ31" s="20">
        <f t="shared" ca="1" si="9"/>
        <v>30</v>
      </c>
      <c r="BK31" s="20">
        <f t="shared" ca="1" si="9"/>
        <v>37</v>
      </c>
      <c r="BL31" s="20">
        <f t="shared" ca="1" si="8"/>
        <v>24</v>
      </c>
      <c r="BM31" s="20">
        <f t="shared" ca="1" si="8"/>
        <v>41</v>
      </c>
      <c r="BN31" s="9">
        <f t="shared" si="7"/>
        <v>30</v>
      </c>
      <c r="BO31" s="9">
        <v>3</v>
      </c>
      <c r="BP31" s="22" cm="1">
        <f t="array" aca="1" ref="BP31" ca="1">IF(AV31&gt;INDIRECT(ADDRESS($BN31,$BO31)),0,1)</f>
        <v>1</v>
      </c>
      <c r="BQ31" s="22" cm="1">
        <f t="array" aca="1" ref="BQ31" ca="1">IF(AW31&gt;INDIRECT(ADDRESS($BN31,$BO31)),0,1)</f>
        <v>1</v>
      </c>
      <c r="BR31" s="22" cm="1">
        <f t="array" aca="1" ref="BR31" ca="1">IF(AX31&gt;INDIRECT(ADDRESS($BN31,$BO31)),0,1)</f>
        <v>0</v>
      </c>
      <c r="BS31" s="22" cm="1">
        <f t="array" aca="1" ref="BS31" ca="1">IF(AY31&gt;INDIRECT(ADDRESS($BN31,$BO31)),0,1)</f>
        <v>0</v>
      </c>
      <c r="BT31" s="22" cm="1">
        <f t="array" aca="1" ref="BT31" ca="1">IF(AZ31&gt;INDIRECT(ADDRESS($BN31,$BO31)),0,1)</f>
        <v>0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0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0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5</v>
      </c>
      <c r="W32" s="5">
        <f>W31</f>
        <v>30</v>
      </c>
      <c r="X32" s="5">
        <v>4</v>
      </c>
      <c r="Y32" s="5">
        <f t="shared" si="0"/>
        <v>26</v>
      </c>
      <c r="Z32" s="18" cm="1">
        <f t="array" aca="1" ref="Z32" ca="1">INDIRECT(ADDRESS($W32,COLUMN()-$Y32+$X32))/$V32</f>
        <v>55534</v>
      </c>
      <c r="AA32" s="18" cm="1">
        <f t="array" aca="1" ref="AA32" ca="1">INDIRECT(ADDRESS($W32,COLUMN()-$Y32+$X32))/$V32</f>
        <v>51151</v>
      </c>
      <c r="AB32" s="18" cm="1">
        <f t="array" aca="1" ref="AB32" ca="1">INDIRECT(ADDRESS($W32,COLUMN()-$Y32+$X32))/$V32</f>
        <v>41443.199999999997</v>
      </c>
      <c r="AC32" s="18" cm="1">
        <f t="array" aca="1" ref="AC32" ca="1">INDIRECT(ADDRESS($W32,COLUMN()-$Y32+$X32))/$V32</f>
        <v>19963.400000000001</v>
      </c>
      <c r="AD32" s="18" cm="1">
        <f t="array" aca="1" ref="AD32" ca="1">INDIRECT(ADDRESS($W32,COLUMN()-$Y32+$X32))/$V32</f>
        <v>35089</v>
      </c>
      <c r="AE32" s="18" cm="1">
        <f t="array" aca="1" ref="AE32" ca="1">INDIRECT(ADDRESS($W32,COLUMN()-$Y32+$X32))/$V32</f>
        <v>1506.6</v>
      </c>
      <c r="AF32" s="18" cm="1">
        <f t="array" aca="1" ref="AF32" ca="1">INDIRECT(ADDRESS($W32,COLUMN()-$Y32+$X32))/$V32</f>
        <v>1412.6</v>
      </c>
      <c r="AG32" s="18" cm="1">
        <f t="array" aca="1" ref="AG32" ca="1">INDIRECT(ADDRESS($W32,COLUMN()-$Y32+$X32))/$V32</f>
        <v>16163.4</v>
      </c>
      <c r="AH32" s="18" cm="1">
        <f t="array" aca="1" ref="AH32" ca="1">INDIRECT(ADDRESS($W32,COLUMN()-$Y32+$X32))/$V32</f>
        <v>375</v>
      </c>
      <c r="AI32" s="18" cm="1">
        <f t="array" aca="1" ref="AI32" ca="1">INDIRECT(ADDRESS($W32,COLUMN()-$Y32+$X32))/$V32</f>
        <v>1199.2</v>
      </c>
      <c r="AJ32" s="18" cm="1">
        <f t="array" aca="1" ref="AJ32" ca="1">INDIRECT(ADDRESS($W32,COLUMN()-$Y32+$X32))/$V32</f>
        <v>632.79999999999995</v>
      </c>
      <c r="AK32" s="18" cm="1">
        <f t="array" aca="1" ref="AK32" ca="1">INDIRECT(ADDRESS($W32,COLUMN()-$Y32+$X32))/$V32</f>
        <v>16547.400000000001</v>
      </c>
      <c r="AL32" s="18" cm="1">
        <f t="array" aca="1" ref="AL32" ca="1">INDIRECT(ADDRESS($W32,COLUMN()-$Y32+$X32))/$V32</f>
        <v>810.8</v>
      </c>
      <c r="AM32" s="18" cm="1">
        <f t="array" aca="1" ref="AM32" ca="1">INDIRECT(ADDRESS($W32,COLUMN()-$Y32+$X32))/$V32</f>
        <v>29429</v>
      </c>
      <c r="AN32" s="18" cm="1">
        <f t="array" aca="1" ref="AN32" ca="1">INDIRECT(ADDRESS($W32,COLUMN()-$Y32+$X32))/$V32</f>
        <v>5329.2</v>
      </c>
      <c r="AO32" s="18" cm="1">
        <f t="array" aca="1" ref="AO32" ca="1">INDIRECT(ADDRESS($W32,COLUMN()-$Y32+$X32))/$V32</f>
        <v>2050.1999999999998</v>
      </c>
      <c r="AP32" s="18" cm="1">
        <f t="array" aca="1" ref="AP32" ca="1">INDIRECT(ADDRESS($W32,COLUMN()-$Y32+$X32))/$V32</f>
        <v>13980.2</v>
      </c>
      <c r="AQ32" s="18" cm="1">
        <f t="array" aca="1" ref="AQ32" ca="1">INDIRECT(ADDRESS($W32,COLUMN()-$Y32+$X32))/$V32</f>
        <v>1274.8</v>
      </c>
      <c r="AR32" s="9">
        <f t="shared" si="1"/>
        <v>30</v>
      </c>
      <c r="AS32" s="9">
        <f t="shared" si="2"/>
        <v>32</v>
      </c>
      <c r="AT32" s="9">
        <f t="shared" si="3"/>
        <v>26</v>
      </c>
      <c r="AU32" s="3">
        <f t="shared" si="4"/>
        <v>43</v>
      </c>
      <c r="AV32" s="20">
        <f t="shared" ca="1" si="9"/>
        <v>14</v>
      </c>
      <c r="AW32" s="20">
        <f t="shared" ca="1" si="9"/>
        <v>15</v>
      </c>
      <c r="AX32" s="20">
        <f t="shared" ca="1" si="9"/>
        <v>17</v>
      </c>
      <c r="AY32" s="20">
        <f t="shared" ca="1" si="9"/>
        <v>25</v>
      </c>
      <c r="AZ32" s="20">
        <f t="shared" ca="1" si="9"/>
        <v>18</v>
      </c>
      <c r="BA32" s="20">
        <f t="shared" ca="1" si="9"/>
        <v>45</v>
      </c>
      <c r="BB32" s="20">
        <f t="shared" ca="1" si="9"/>
        <v>46</v>
      </c>
      <c r="BC32" s="20">
        <f t="shared" ca="1" si="9"/>
        <v>27</v>
      </c>
      <c r="BD32" s="20">
        <f t="shared" ca="1" si="9"/>
        <v>54</v>
      </c>
      <c r="BE32" s="20">
        <f t="shared" ca="1" si="9"/>
        <v>49</v>
      </c>
      <c r="BF32" s="20">
        <f t="shared" ca="1" si="9"/>
        <v>52</v>
      </c>
      <c r="BG32" s="20">
        <f t="shared" ca="1" si="9"/>
        <v>26</v>
      </c>
      <c r="BH32" s="20">
        <f t="shared" ca="1" si="9"/>
        <v>51</v>
      </c>
      <c r="BI32" s="20">
        <f t="shared" ca="1" si="9"/>
        <v>20</v>
      </c>
      <c r="BJ32" s="20">
        <f t="shared" ca="1" si="9"/>
        <v>35</v>
      </c>
      <c r="BK32" s="20">
        <f t="shared" ca="1" si="9"/>
        <v>42</v>
      </c>
      <c r="BL32" s="20">
        <f t="shared" ca="1" si="8"/>
        <v>28</v>
      </c>
      <c r="BM32" s="20">
        <f t="shared" ca="1" si="8"/>
        <v>48</v>
      </c>
      <c r="BN32" s="9">
        <f t="shared" si="7"/>
        <v>30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0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 t="s">
        <v>220</v>
      </c>
      <c r="C33" s="3">
        <v>6</v>
      </c>
      <c r="D33" s="15">
        <f>VALUE(SUBSTITUTE('DPRD Jatim KPU Raw'!B11,".",","))</f>
        <v>226950</v>
      </c>
      <c r="E33" s="15">
        <f>VALUE(SUBSTITUTE('DPRD Jatim KPU Raw'!C11,".",","))</f>
        <v>175892</v>
      </c>
      <c r="F33" s="15">
        <f>VALUE(SUBSTITUTE('DPRD Jatim KPU Raw'!D11,".",","))</f>
        <v>212434</v>
      </c>
      <c r="G33" s="15">
        <f>VALUE(SUBSTITUTE('DPRD Jatim KPU Raw'!E11,".",","))</f>
        <v>113577</v>
      </c>
      <c r="H33" s="15">
        <f>VALUE(SUBSTITUTE('DPRD Jatim KPU Raw'!F11,".",","))</f>
        <v>114398</v>
      </c>
      <c r="I33" s="15">
        <f>VALUE(SUBSTITUTE('DPRD Jatim KPU Raw'!G11,".",","))</f>
        <v>5642</v>
      </c>
      <c r="J33" s="15">
        <f>VALUE(SUBSTITUTE('DPRD Jatim KPU Raw'!H11,".",","))</f>
        <v>7941</v>
      </c>
      <c r="K33" s="15">
        <f>VALUE(SUBSTITUTE('DPRD Jatim KPU Raw'!I11,".",","))</f>
        <v>39114</v>
      </c>
      <c r="L33" s="15">
        <f>VALUE(SUBSTITUTE('DPRD Jatim KPU Raw'!J11,".",","))</f>
        <v>1693</v>
      </c>
      <c r="M33" s="15">
        <f>VALUE(SUBSTITUTE('DPRD Jatim KPU Raw'!K11,".",","))</f>
        <v>16958</v>
      </c>
      <c r="N33" s="15">
        <f>VALUE(SUBSTITUTE('DPRD Jatim KPU Raw'!L11,".",","))</f>
        <v>2269</v>
      </c>
      <c r="O33" s="15">
        <f>VALUE(SUBSTITUTE('DPRD Jatim KPU Raw'!M11,".",","))</f>
        <v>41887</v>
      </c>
      <c r="P33" s="15">
        <f>VALUE(SUBSTITUTE('DPRD Jatim KPU Raw'!N11,".",","))</f>
        <v>1325</v>
      </c>
      <c r="Q33" s="15">
        <f>VALUE(SUBSTITUTE('DPRD Jatim KPU Raw'!O11,".",","))</f>
        <v>73197</v>
      </c>
      <c r="R33" s="15">
        <f>VALUE(SUBSTITUTE('DPRD Jatim KPU Raw'!P11,".",","))</f>
        <v>34225</v>
      </c>
      <c r="S33" s="15">
        <f>VALUE(SUBSTITUTE('DPRD Jatim KPU Raw'!Q11,".",","))</f>
        <v>18363</v>
      </c>
      <c r="T33" s="15">
        <f>VALUE(SUBSTITUTE('DPRD Jatim KPU Raw'!R11,".",","))</f>
        <v>7727</v>
      </c>
      <c r="U33" s="15">
        <f>VALUE(SUBSTITUTE('DPRD Jatim KPU Raw'!S11,".",","))</f>
        <v>1847</v>
      </c>
      <c r="V33" s="5">
        <v>1</v>
      </c>
      <c r="W33" s="5">
        <f>W32+3</f>
        <v>33</v>
      </c>
      <c r="X33" s="5">
        <v>4</v>
      </c>
      <c r="Y33" s="5">
        <f t="shared" si="0"/>
        <v>26</v>
      </c>
      <c r="Z33" s="18" cm="1">
        <f t="array" aca="1" ref="Z33" ca="1">INDIRECT(ADDRESS($W33,COLUMN()-$Y33+$X33))/$V33</f>
        <v>226950</v>
      </c>
      <c r="AA33" s="18" cm="1">
        <f t="array" aca="1" ref="AA33" ca="1">INDIRECT(ADDRESS($W33,COLUMN()-$Y33+$X33))/$V33</f>
        <v>175892</v>
      </c>
      <c r="AB33" s="18" cm="1">
        <f t="array" aca="1" ref="AB33" ca="1">INDIRECT(ADDRESS($W33,COLUMN()-$Y33+$X33))/$V33</f>
        <v>212434</v>
      </c>
      <c r="AC33" s="18" cm="1">
        <f t="array" aca="1" ref="AC33" ca="1">INDIRECT(ADDRESS($W33,COLUMN()-$Y33+$X33))/$V33</f>
        <v>113577</v>
      </c>
      <c r="AD33" s="18" cm="1">
        <f t="array" aca="1" ref="AD33" ca="1">INDIRECT(ADDRESS($W33,COLUMN()-$Y33+$X33))/$V33</f>
        <v>114398</v>
      </c>
      <c r="AE33" s="18" cm="1">
        <f t="array" aca="1" ref="AE33" ca="1">INDIRECT(ADDRESS($W33,COLUMN()-$Y33+$X33))/$V33</f>
        <v>5642</v>
      </c>
      <c r="AF33" s="18" cm="1">
        <f t="array" aca="1" ref="AF33" ca="1">INDIRECT(ADDRESS($W33,COLUMN()-$Y33+$X33))/$V33</f>
        <v>7941</v>
      </c>
      <c r="AG33" s="18" cm="1">
        <f t="array" aca="1" ref="AG33" ca="1">INDIRECT(ADDRESS($W33,COLUMN()-$Y33+$X33))/$V33</f>
        <v>39114</v>
      </c>
      <c r="AH33" s="18" cm="1">
        <f t="array" aca="1" ref="AH33" ca="1">INDIRECT(ADDRESS($W33,COLUMN()-$Y33+$X33))/$V33</f>
        <v>1693</v>
      </c>
      <c r="AI33" s="18" cm="1">
        <f t="array" aca="1" ref="AI33" ca="1">INDIRECT(ADDRESS($W33,COLUMN()-$Y33+$X33))/$V33</f>
        <v>16958</v>
      </c>
      <c r="AJ33" s="18" cm="1">
        <f t="array" aca="1" ref="AJ33" ca="1">INDIRECT(ADDRESS($W33,COLUMN()-$Y33+$X33))/$V33</f>
        <v>2269</v>
      </c>
      <c r="AK33" s="18" cm="1">
        <f t="array" aca="1" ref="AK33" ca="1">INDIRECT(ADDRESS($W33,COLUMN()-$Y33+$X33))/$V33</f>
        <v>41887</v>
      </c>
      <c r="AL33" s="18" cm="1">
        <f t="array" aca="1" ref="AL33" ca="1">INDIRECT(ADDRESS($W33,COLUMN()-$Y33+$X33))/$V33</f>
        <v>1325</v>
      </c>
      <c r="AM33" s="18" cm="1">
        <f t="array" aca="1" ref="AM33" ca="1">INDIRECT(ADDRESS($W33,COLUMN()-$Y33+$X33))/$V33</f>
        <v>73197</v>
      </c>
      <c r="AN33" s="18" cm="1">
        <f t="array" aca="1" ref="AN33" ca="1">INDIRECT(ADDRESS($W33,COLUMN()-$Y33+$X33))/$V33</f>
        <v>34225</v>
      </c>
      <c r="AO33" s="18" cm="1">
        <f t="array" aca="1" ref="AO33" ca="1">INDIRECT(ADDRESS($W33,COLUMN()-$Y33+$X33))/$V33</f>
        <v>18363</v>
      </c>
      <c r="AP33" s="18" cm="1">
        <f t="array" aca="1" ref="AP33" ca="1">INDIRECT(ADDRESS($W33,COLUMN()-$Y33+$X33))/$V33</f>
        <v>7727</v>
      </c>
      <c r="AQ33" s="18" cm="1">
        <f t="array" aca="1" ref="AQ33" ca="1">INDIRECT(ADDRESS($W33,COLUMN()-$Y33+$X33))/$V33</f>
        <v>1847</v>
      </c>
      <c r="AR33" s="9">
        <f t="shared" si="1"/>
        <v>33</v>
      </c>
      <c r="AS33" s="9">
        <f t="shared" si="2"/>
        <v>35</v>
      </c>
      <c r="AT33" s="9">
        <f t="shared" si="3"/>
        <v>26</v>
      </c>
      <c r="AU33" s="3">
        <f t="shared" si="4"/>
        <v>43</v>
      </c>
      <c r="AV33" s="20">
        <f t="shared" ca="1" si="9"/>
        <v>1</v>
      </c>
      <c r="AW33" s="20">
        <f t="shared" ca="1" si="9"/>
        <v>3</v>
      </c>
      <c r="AX33" s="20">
        <f t="shared" ca="1" si="9"/>
        <v>2</v>
      </c>
      <c r="AY33" s="20">
        <f t="shared" ca="1" si="9"/>
        <v>5</v>
      </c>
      <c r="AZ33" s="20">
        <f t="shared" ca="1" si="9"/>
        <v>4</v>
      </c>
      <c r="BA33" s="20">
        <f t="shared" ca="1" si="9"/>
        <v>34</v>
      </c>
      <c r="BB33" s="20">
        <f t="shared" ca="1" si="9"/>
        <v>28</v>
      </c>
      <c r="BC33" s="20">
        <f t="shared" ca="1" si="9"/>
        <v>13</v>
      </c>
      <c r="BD33" s="20">
        <f t="shared" ca="1" si="9"/>
        <v>42</v>
      </c>
      <c r="BE33" s="20">
        <f t="shared" ca="1" si="9"/>
        <v>22</v>
      </c>
      <c r="BF33" s="20">
        <f t="shared" ca="1" si="9"/>
        <v>39</v>
      </c>
      <c r="BG33" s="20">
        <f t="shared" ca="1" si="9"/>
        <v>12</v>
      </c>
      <c r="BH33" s="20">
        <f t="shared" ca="1" si="9"/>
        <v>45</v>
      </c>
      <c r="BI33" s="20">
        <f t="shared" ca="1" si="9"/>
        <v>7</v>
      </c>
      <c r="BJ33" s="20">
        <f t="shared" ca="1" si="9"/>
        <v>17</v>
      </c>
      <c r="BK33" s="20">
        <f t="shared" ca="1" si="9"/>
        <v>21</v>
      </c>
      <c r="BL33" s="20">
        <f t="shared" ca="1" si="8"/>
        <v>30</v>
      </c>
      <c r="BM33" s="20">
        <f t="shared" ca="1" si="8"/>
        <v>41</v>
      </c>
      <c r="BN33" s="9">
        <f t="shared" si="7"/>
        <v>33</v>
      </c>
      <c r="BO33" s="9">
        <v>3</v>
      </c>
      <c r="BP33" s="22" cm="1">
        <f t="array" aca="1" ref="BP33" ca="1">IF(AV33&gt;INDIRECT(ADDRESS($BN33,$BO33)),0,1)</f>
        <v>1</v>
      </c>
      <c r="BQ33" s="22" cm="1">
        <f t="array" aca="1" ref="BQ33" ca="1">IF(AW33&gt;INDIRECT(ADDRESS($BN33,$BO33)),0,1)</f>
        <v>1</v>
      </c>
      <c r="BR33" s="22" cm="1">
        <f t="array" aca="1" ref="BR33" ca="1">IF(AX33&gt;INDIRECT(ADDRESS($BN33,$BO33)),0,1)</f>
        <v>1</v>
      </c>
      <c r="BS33" s="22" cm="1">
        <f t="array" aca="1" ref="BS33" ca="1">IF(AY33&gt;INDIRECT(ADDRESS($BN33,$BO33)),0,1)</f>
        <v>1</v>
      </c>
      <c r="BT33" s="22" cm="1">
        <f t="array" aca="1" ref="BT33" ca="1">IF(AZ33&gt;INDIRECT(ADDRESS($BN33,$BO33)),0,1)</f>
        <v>1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9">
        <f>AR33</f>
        <v>33</v>
      </c>
      <c r="CI33" s="9">
        <f>AS33</f>
        <v>35</v>
      </c>
      <c r="CJ33" s="3">
        <f>COLUMN(BP33)</f>
        <v>68</v>
      </c>
      <c r="CK33" s="3">
        <f>COLUMN(CG33)</f>
        <v>85</v>
      </c>
      <c r="CL33" s="3">
        <f ca="1">SUM(OFFSET($A$1,CH33-1,CJ33-1,CI33-CH33+1,CK33-CJ33+1))</f>
        <v>6</v>
      </c>
      <c r="CM33" s="3" t="b">
        <f ca="1">CL33=C33</f>
        <v>1</v>
      </c>
      <c r="CN33" s="3">
        <f>COLUMN(V33)</f>
        <v>22</v>
      </c>
      <c r="CO33" s="3">
        <f ca="1">LARGE(OFFSET($A$1,$CH33-1,$CN33-1,$CI33-$CH33+1,1),1)</f>
        <v>5</v>
      </c>
      <c r="CP33" s="4">
        <f ca="1">LARGE(OFFSET($A$1,$AR33-1,$AT33-1,$AS33-$AR33+1,$AU33-$AT33+1),1)/(CO33+2)</f>
        <v>32421.428571428572</v>
      </c>
      <c r="CQ33" s="4">
        <f ca="1">LARGE(OFFSET($A$1,$AR33-1,$AT33-1,$AS33-$AR33+1,$AU33-$AT33+1),C33)</f>
        <v>75650</v>
      </c>
      <c r="CR33" s="3" t="b">
        <f ca="1">CQ33&gt;CP33</f>
        <v>1</v>
      </c>
    </row>
    <row r="34" spans="1:96" x14ac:dyDescent="0.55000000000000004">
      <c r="A34" s="3"/>
      <c r="B34" s="3"/>
      <c r="C34" s="3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5">
        <v>3</v>
      </c>
      <c r="W34" s="5">
        <f>W33</f>
        <v>33</v>
      </c>
      <c r="X34" s="5">
        <v>4</v>
      </c>
      <c r="Y34" s="5">
        <f t="shared" si="0"/>
        <v>26</v>
      </c>
      <c r="Z34" s="18" cm="1">
        <f t="array" aca="1" ref="Z34" ca="1">INDIRECT(ADDRESS($W34,COLUMN()-$Y34+$X34))/$V34</f>
        <v>75650</v>
      </c>
      <c r="AA34" s="18" cm="1">
        <f t="array" aca="1" ref="AA34" ca="1">INDIRECT(ADDRESS($W34,COLUMN()-$Y34+$X34))/$V34</f>
        <v>58630.666666666664</v>
      </c>
      <c r="AB34" s="18" cm="1">
        <f t="array" aca="1" ref="AB34" ca="1">INDIRECT(ADDRESS($W34,COLUMN()-$Y34+$X34))/$V34</f>
        <v>70811.333333333328</v>
      </c>
      <c r="AC34" s="18" cm="1">
        <f t="array" aca="1" ref="AC34" ca="1">INDIRECT(ADDRESS($W34,COLUMN()-$Y34+$X34))/$V34</f>
        <v>37859</v>
      </c>
      <c r="AD34" s="18" cm="1">
        <f t="array" aca="1" ref="AD34" ca="1">INDIRECT(ADDRESS($W34,COLUMN()-$Y34+$X34))/$V34</f>
        <v>38132.666666666664</v>
      </c>
      <c r="AE34" s="18" cm="1">
        <f t="array" aca="1" ref="AE34" ca="1">INDIRECT(ADDRESS($W34,COLUMN()-$Y34+$X34))/$V34</f>
        <v>1880.6666666666667</v>
      </c>
      <c r="AF34" s="18" cm="1">
        <f t="array" aca="1" ref="AF34" ca="1">INDIRECT(ADDRESS($W34,COLUMN()-$Y34+$X34))/$V34</f>
        <v>2647</v>
      </c>
      <c r="AG34" s="18" cm="1">
        <f t="array" aca="1" ref="AG34" ca="1">INDIRECT(ADDRESS($W34,COLUMN()-$Y34+$X34))/$V34</f>
        <v>13038</v>
      </c>
      <c r="AH34" s="18" cm="1">
        <f t="array" aca="1" ref="AH34" ca="1">INDIRECT(ADDRESS($W34,COLUMN()-$Y34+$X34))/$V34</f>
        <v>564.33333333333337</v>
      </c>
      <c r="AI34" s="18" cm="1">
        <f t="array" aca="1" ref="AI34" ca="1">INDIRECT(ADDRESS($W34,COLUMN()-$Y34+$X34))/$V34</f>
        <v>5652.666666666667</v>
      </c>
      <c r="AJ34" s="18" cm="1">
        <f t="array" aca="1" ref="AJ34" ca="1">INDIRECT(ADDRESS($W34,COLUMN()-$Y34+$X34))/$V34</f>
        <v>756.33333333333337</v>
      </c>
      <c r="AK34" s="18" cm="1">
        <f t="array" aca="1" ref="AK34" ca="1">INDIRECT(ADDRESS($W34,COLUMN()-$Y34+$X34))/$V34</f>
        <v>13962.333333333334</v>
      </c>
      <c r="AL34" s="18" cm="1">
        <f t="array" aca="1" ref="AL34" ca="1">INDIRECT(ADDRESS($W34,COLUMN()-$Y34+$X34))/$V34</f>
        <v>441.66666666666669</v>
      </c>
      <c r="AM34" s="18" cm="1">
        <f t="array" aca="1" ref="AM34" ca="1">INDIRECT(ADDRESS($W34,COLUMN()-$Y34+$X34))/$V34</f>
        <v>24399</v>
      </c>
      <c r="AN34" s="18" cm="1">
        <f t="array" aca="1" ref="AN34" ca="1">INDIRECT(ADDRESS($W34,COLUMN()-$Y34+$X34))/$V34</f>
        <v>11408.333333333334</v>
      </c>
      <c r="AO34" s="18" cm="1">
        <f t="array" aca="1" ref="AO34" ca="1">INDIRECT(ADDRESS($W34,COLUMN()-$Y34+$X34))/$V34</f>
        <v>6121</v>
      </c>
      <c r="AP34" s="18" cm="1">
        <f t="array" aca="1" ref="AP34" ca="1">INDIRECT(ADDRESS($W34,COLUMN()-$Y34+$X34))/$V34</f>
        <v>2575.6666666666665</v>
      </c>
      <c r="AQ34" s="18" cm="1">
        <f t="array" aca="1" ref="AQ34" ca="1">INDIRECT(ADDRESS($W34,COLUMN()-$Y34+$X34))/$V34</f>
        <v>615.66666666666663</v>
      </c>
      <c r="AR34" s="9">
        <f t="shared" si="1"/>
        <v>33</v>
      </c>
      <c r="AS34" s="9">
        <f t="shared" si="2"/>
        <v>35</v>
      </c>
      <c r="AT34" s="9">
        <f t="shared" si="3"/>
        <v>26</v>
      </c>
      <c r="AU34" s="3">
        <f t="shared" si="4"/>
        <v>43</v>
      </c>
      <c r="AV34" s="20">
        <f t="shared" ca="1" si="9"/>
        <v>6</v>
      </c>
      <c r="AW34" s="20">
        <f t="shared" ca="1" si="9"/>
        <v>9</v>
      </c>
      <c r="AX34" s="20">
        <f t="shared" ca="1" si="9"/>
        <v>8</v>
      </c>
      <c r="AY34" s="20">
        <f t="shared" ca="1" si="9"/>
        <v>15</v>
      </c>
      <c r="AZ34" s="20">
        <f t="shared" ca="1" si="9"/>
        <v>14</v>
      </c>
      <c r="BA34" s="20">
        <f t="shared" ca="1" si="9"/>
        <v>40</v>
      </c>
      <c r="BB34" s="20">
        <f t="shared" ca="1" si="9"/>
        <v>37</v>
      </c>
      <c r="BC34" s="20">
        <f t="shared" ca="1" si="9"/>
        <v>25</v>
      </c>
      <c r="BD34" s="20">
        <f t="shared" ca="1" si="9"/>
        <v>49</v>
      </c>
      <c r="BE34" s="20">
        <f t="shared" ca="1" si="9"/>
        <v>33</v>
      </c>
      <c r="BF34" s="20">
        <f t="shared" ca="1" si="9"/>
        <v>47</v>
      </c>
      <c r="BG34" s="20">
        <f t="shared" ca="1" si="9"/>
        <v>24</v>
      </c>
      <c r="BH34" s="20">
        <f t="shared" ca="1" si="9"/>
        <v>51</v>
      </c>
      <c r="BI34" s="20">
        <f t="shared" ca="1" si="9"/>
        <v>18</v>
      </c>
      <c r="BJ34" s="20">
        <f t="shared" ca="1" si="9"/>
        <v>26</v>
      </c>
      <c r="BK34" s="20">
        <f t="shared" ca="1" si="9"/>
        <v>32</v>
      </c>
      <c r="BL34" s="20">
        <f t="shared" ref="BL34:BM44" ca="1" si="10">_xlfn.RANK.EQ(AP34,OFFSET($A$1,$AR34-1,$AT34-1,$AS34-$AR34+1,$AU34-$AT34+1),0)</f>
        <v>38</v>
      </c>
      <c r="BM34" s="20">
        <f t="shared" ca="1" si="10"/>
        <v>48</v>
      </c>
      <c r="BN34" s="9">
        <f t="shared" si="7"/>
        <v>33</v>
      </c>
      <c r="BO34" s="9">
        <v>3</v>
      </c>
      <c r="BP34" s="22" cm="1">
        <f t="array" aca="1" ref="BP34" ca="1">IF(AV34&gt;INDIRECT(ADDRESS($BN34,$BO34)),0,1)</f>
        <v>1</v>
      </c>
      <c r="BQ34" s="22" cm="1">
        <f t="array" aca="1" ref="BQ34" ca="1">IF(AW34&gt;INDIRECT(ADDRESS($BN34,$BO34)),0,1)</f>
        <v>0</v>
      </c>
      <c r="BR34" s="22" cm="1">
        <f t="array" aca="1" ref="BR34" ca="1">IF(AX34&gt;INDIRECT(ADDRESS($BN34,$BO34)),0,1)</f>
        <v>0</v>
      </c>
      <c r="BS34" s="22" cm="1">
        <f t="array" aca="1" ref="BS34" ca="1">IF(AY34&gt;INDIRECT(ADDRESS($BN34,$BO34)),0,1)</f>
        <v>0</v>
      </c>
      <c r="BT34" s="22" cm="1">
        <f t="array" aca="1" ref="BT34" ca="1">IF(AZ34&gt;INDIRECT(ADDRESS($BN34,$BO34)),0,1)</f>
        <v>0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0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0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5</v>
      </c>
      <c r="W35" s="5">
        <f>W34</f>
        <v>33</v>
      </c>
      <c r="X35" s="5">
        <v>4</v>
      </c>
      <c r="Y35" s="5">
        <f t="shared" si="0"/>
        <v>26</v>
      </c>
      <c r="Z35" s="18" cm="1">
        <f t="array" aca="1" ref="Z35" ca="1">INDIRECT(ADDRESS($W35,COLUMN()-$Y35+$X35))/$V35</f>
        <v>45390</v>
      </c>
      <c r="AA35" s="18" cm="1">
        <f t="array" aca="1" ref="AA35" ca="1">INDIRECT(ADDRESS($W35,COLUMN()-$Y35+$X35))/$V35</f>
        <v>35178.400000000001</v>
      </c>
      <c r="AB35" s="18" cm="1">
        <f t="array" aca="1" ref="AB35" ca="1">INDIRECT(ADDRESS($W35,COLUMN()-$Y35+$X35))/$V35</f>
        <v>42486.8</v>
      </c>
      <c r="AC35" s="18" cm="1">
        <f t="array" aca="1" ref="AC35" ca="1">INDIRECT(ADDRESS($W35,COLUMN()-$Y35+$X35))/$V35</f>
        <v>22715.4</v>
      </c>
      <c r="AD35" s="18" cm="1">
        <f t="array" aca="1" ref="AD35" ca="1">INDIRECT(ADDRESS($W35,COLUMN()-$Y35+$X35))/$V35</f>
        <v>22879.599999999999</v>
      </c>
      <c r="AE35" s="18" cm="1">
        <f t="array" aca="1" ref="AE35" ca="1">INDIRECT(ADDRESS($W35,COLUMN()-$Y35+$X35))/$V35</f>
        <v>1128.4000000000001</v>
      </c>
      <c r="AF35" s="18" cm="1">
        <f t="array" aca="1" ref="AF35" ca="1">INDIRECT(ADDRESS($W35,COLUMN()-$Y35+$X35))/$V35</f>
        <v>1588.2</v>
      </c>
      <c r="AG35" s="18" cm="1">
        <f t="array" aca="1" ref="AG35" ca="1">INDIRECT(ADDRESS($W35,COLUMN()-$Y35+$X35))/$V35</f>
        <v>7822.8</v>
      </c>
      <c r="AH35" s="18" cm="1">
        <f t="array" aca="1" ref="AH35" ca="1">INDIRECT(ADDRESS($W35,COLUMN()-$Y35+$X35))/$V35</f>
        <v>338.6</v>
      </c>
      <c r="AI35" s="18" cm="1">
        <f t="array" aca="1" ref="AI35" ca="1">INDIRECT(ADDRESS($W35,COLUMN()-$Y35+$X35))/$V35</f>
        <v>3391.6</v>
      </c>
      <c r="AJ35" s="18" cm="1">
        <f t="array" aca="1" ref="AJ35" ca="1">INDIRECT(ADDRESS($W35,COLUMN()-$Y35+$X35))/$V35</f>
        <v>453.8</v>
      </c>
      <c r="AK35" s="18" cm="1">
        <f t="array" aca="1" ref="AK35" ca="1">INDIRECT(ADDRESS($W35,COLUMN()-$Y35+$X35))/$V35</f>
        <v>8377.4</v>
      </c>
      <c r="AL35" s="18" cm="1">
        <f t="array" aca="1" ref="AL35" ca="1">INDIRECT(ADDRESS($W35,COLUMN()-$Y35+$X35))/$V35</f>
        <v>265</v>
      </c>
      <c r="AM35" s="18" cm="1">
        <f t="array" aca="1" ref="AM35" ca="1">INDIRECT(ADDRESS($W35,COLUMN()-$Y35+$X35))/$V35</f>
        <v>14639.4</v>
      </c>
      <c r="AN35" s="18" cm="1">
        <f t="array" aca="1" ref="AN35" ca="1">INDIRECT(ADDRESS($W35,COLUMN()-$Y35+$X35))/$V35</f>
        <v>6845</v>
      </c>
      <c r="AO35" s="18" cm="1">
        <f t="array" aca="1" ref="AO35" ca="1">INDIRECT(ADDRESS($W35,COLUMN()-$Y35+$X35))/$V35</f>
        <v>3672.6</v>
      </c>
      <c r="AP35" s="18" cm="1">
        <f t="array" aca="1" ref="AP35" ca="1">INDIRECT(ADDRESS($W35,COLUMN()-$Y35+$X35))/$V35</f>
        <v>1545.4</v>
      </c>
      <c r="AQ35" s="18" cm="1">
        <f t="array" aca="1" ref="AQ35" ca="1">INDIRECT(ADDRESS($W35,COLUMN()-$Y35+$X35))/$V35</f>
        <v>369.4</v>
      </c>
      <c r="AR35" s="9">
        <f t="shared" si="1"/>
        <v>33</v>
      </c>
      <c r="AS35" s="9">
        <f t="shared" si="2"/>
        <v>35</v>
      </c>
      <c r="AT35" s="9">
        <f t="shared" si="3"/>
        <v>26</v>
      </c>
      <c r="AU35" s="3">
        <f t="shared" si="4"/>
        <v>43</v>
      </c>
      <c r="AV35" s="20">
        <f t="shared" ref="AV35:BK44" ca="1" si="11">_xlfn.RANK.EQ(Z35,OFFSET($A$1,$AR35-1,$AT35-1,$AS35-$AR35+1,$AU35-$AT35+1),0)</f>
        <v>10</v>
      </c>
      <c r="AW35" s="20">
        <f t="shared" ca="1" si="11"/>
        <v>16</v>
      </c>
      <c r="AX35" s="20">
        <f t="shared" ca="1" si="11"/>
        <v>11</v>
      </c>
      <c r="AY35" s="20">
        <f t="shared" ca="1" si="11"/>
        <v>20</v>
      </c>
      <c r="AZ35" s="20">
        <f t="shared" ca="1" si="11"/>
        <v>19</v>
      </c>
      <c r="BA35" s="20">
        <f t="shared" ca="1" si="11"/>
        <v>46</v>
      </c>
      <c r="BB35" s="20">
        <f t="shared" ca="1" si="11"/>
        <v>43</v>
      </c>
      <c r="BC35" s="20">
        <f t="shared" ca="1" si="11"/>
        <v>29</v>
      </c>
      <c r="BD35" s="20">
        <f t="shared" ca="1" si="11"/>
        <v>53</v>
      </c>
      <c r="BE35" s="20">
        <f t="shared" ca="1" si="11"/>
        <v>36</v>
      </c>
      <c r="BF35" s="20">
        <f t="shared" ca="1" si="11"/>
        <v>50</v>
      </c>
      <c r="BG35" s="20">
        <f t="shared" ca="1" si="11"/>
        <v>27</v>
      </c>
      <c r="BH35" s="20">
        <f t="shared" ca="1" si="11"/>
        <v>54</v>
      </c>
      <c r="BI35" s="20">
        <f t="shared" ca="1" si="11"/>
        <v>23</v>
      </c>
      <c r="BJ35" s="20">
        <f t="shared" ca="1" si="11"/>
        <v>31</v>
      </c>
      <c r="BK35" s="20">
        <f t="shared" ca="1" si="11"/>
        <v>35</v>
      </c>
      <c r="BL35" s="20">
        <f t="shared" ca="1" si="10"/>
        <v>44</v>
      </c>
      <c r="BM35" s="20">
        <f t="shared" ca="1" si="10"/>
        <v>52</v>
      </c>
      <c r="BN35" s="9">
        <f t="shared" si="7"/>
        <v>33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0</v>
      </c>
      <c r="BS35" s="22" cm="1">
        <f t="array" aca="1" ref="BS35" ca="1">IF(AY35&gt;INDIRECT(ADDRESS($BN35,$BO35)),0,1)</f>
        <v>0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 t="s">
        <v>221</v>
      </c>
      <c r="C36" s="3">
        <v>7</v>
      </c>
      <c r="D36" s="15">
        <f>VALUE(SUBSTITUTE('DPRD Jatim KPU Raw'!B12,".",","))</f>
        <v>368040</v>
      </c>
      <c r="E36" s="15">
        <f>VALUE(SUBSTITUTE('DPRD Jatim KPU Raw'!C12,".",","))</f>
        <v>179699</v>
      </c>
      <c r="F36" s="15">
        <f>VALUE(SUBSTITUTE('DPRD Jatim KPU Raw'!D12,".",","))</f>
        <v>109825</v>
      </c>
      <c r="G36" s="15">
        <f>VALUE(SUBSTITUTE('DPRD Jatim KPU Raw'!E12,".",","))</f>
        <v>286702</v>
      </c>
      <c r="H36" s="15">
        <f>VALUE(SUBSTITUTE('DPRD Jatim KPU Raw'!F12,".",","))</f>
        <v>34300</v>
      </c>
      <c r="I36" s="15">
        <f>VALUE(SUBSTITUTE('DPRD Jatim KPU Raw'!G12,".",","))</f>
        <v>6030</v>
      </c>
      <c r="J36" s="15">
        <f>VALUE(SUBSTITUTE('DPRD Jatim KPU Raw'!H12,".",","))</f>
        <v>9024</v>
      </c>
      <c r="K36" s="15">
        <f>VALUE(SUBSTITUTE('DPRD Jatim KPU Raw'!I12,".",","))</f>
        <v>62215</v>
      </c>
      <c r="L36" s="15">
        <f>VALUE(SUBSTITUTE('DPRD Jatim KPU Raw'!J12,".",","))</f>
        <v>3374</v>
      </c>
      <c r="M36" s="15">
        <f>VALUE(SUBSTITUTE('DPRD Jatim KPU Raw'!K12,".",","))</f>
        <v>6042</v>
      </c>
      <c r="N36" s="15">
        <f>VALUE(SUBSTITUTE('DPRD Jatim KPU Raw'!L12,".",","))</f>
        <v>4562</v>
      </c>
      <c r="O36" s="15">
        <f>VALUE(SUBSTITUTE('DPRD Jatim KPU Raw'!M12,".",","))</f>
        <v>80394</v>
      </c>
      <c r="P36" s="15">
        <f>VALUE(SUBSTITUTE('DPRD Jatim KPU Raw'!N12,".",","))</f>
        <v>9631</v>
      </c>
      <c r="Q36" s="15">
        <f>VALUE(SUBSTITUTE('DPRD Jatim KPU Raw'!O12,".",","))</f>
        <v>132757</v>
      </c>
      <c r="R36" s="15">
        <f>VALUE(SUBSTITUTE('DPRD Jatim KPU Raw'!P12,".",","))</f>
        <v>17399</v>
      </c>
      <c r="S36" s="15">
        <f>VALUE(SUBSTITUTE('DPRD Jatim KPU Raw'!Q12,".",","))</f>
        <v>4349</v>
      </c>
      <c r="T36" s="15">
        <f>VALUE(SUBSTITUTE('DPRD Jatim KPU Raw'!R12,".",","))</f>
        <v>68568</v>
      </c>
      <c r="U36" s="15">
        <f>VALUE(SUBSTITUTE('DPRD Jatim KPU Raw'!S12,".",","))</f>
        <v>3531</v>
      </c>
      <c r="V36" s="5">
        <v>1</v>
      </c>
      <c r="W36" s="5">
        <f>W35+3</f>
        <v>36</v>
      </c>
      <c r="X36" s="5">
        <v>4</v>
      </c>
      <c r="Y36" s="5">
        <f t="shared" si="0"/>
        <v>26</v>
      </c>
      <c r="Z36" s="18" cm="1">
        <f t="array" aca="1" ref="Z36" ca="1">INDIRECT(ADDRESS($W36,COLUMN()-$Y36+$X36))/$V36</f>
        <v>368040</v>
      </c>
      <c r="AA36" s="18" cm="1">
        <f t="array" aca="1" ref="AA36" ca="1">INDIRECT(ADDRESS($W36,COLUMN()-$Y36+$X36))/$V36</f>
        <v>179699</v>
      </c>
      <c r="AB36" s="18" cm="1">
        <f t="array" aca="1" ref="AB36" ca="1">INDIRECT(ADDRESS($W36,COLUMN()-$Y36+$X36))/$V36</f>
        <v>109825</v>
      </c>
      <c r="AC36" s="18" cm="1">
        <f t="array" aca="1" ref="AC36" ca="1">INDIRECT(ADDRESS($W36,COLUMN()-$Y36+$X36))/$V36</f>
        <v>286702</v>
      </c>
      <c r="AD36" s="18" cm="1">
        <f t="array" aca="1" ref="AD36" ca="1">INDIRECT(ADDRESS($W36,COLUMN()-$Y36+$X36))/$V36</f>
        <v>34300</v>
      </c>
      <c r="AE36" s="18" cm="1">
        <f t="array" aca="1" ref="AE36" ca="1">INDIRECT(ADDRESS($W36,COLUMN()-$Y36+$X36))/$V36</f>
        <v>6030</v>
      </c>
      <c r="AF36" s="18" cm="1">
        <f t="array" aca="1" ref="AF36" ca="1">INDIRECT(ADDRESS($W36,COLUMN()-$Y36+$X36))/$V36</f>
        <v>9024</v>
      </c>
      <c r="AG36" s="18" cm="1">
        <f t="array" aca="1" ref="AG36" ca="1">INDIRECT(ADDRESS($W36,COLUMN()-$Y36+$X36))/$V36</f>
        <v>62215</v>
      </c>
      <c r="AH36" s="18" cm="1">
        <f t="array" aca="1" ref="AH36" ca="1">INDIRECT(ADDRESS($W36,COLUMN()-$Y36+$X36))/$V36</f>
        <v>3374</v>
      </c>
      <c r="AI36" s="18" cm="1">
        <f t="array" aca="1" ref="AI36" ca="1">INDIRECT(ADDRESS($W36,COLUMN()-$Y36+$X36))/$V36</f>
        <v>6042</v>
      </c>
      <c r="AJ36" s="18" cm="1">
        <f t="array" aca="1" ref="AJ36" ca="1">INDIRECT(ADDRESS($W36,COLUMN()-$Y36+$X36))/$V36</f>
        <v>4562</v>
      </c>
      <c r="AK36" s="18" cm="1">
        <f t="array" aca="1" ref="AK36" ca="1">INDIRECT(ADDRESS($W36,COLUMN()-$Y36+$X36))/$V36</f>
        <v>80394</v>
      </c>
      <c r="AL36" s="18" cm="1">
        <f t="array" aca="1" ref="AL36" ca="1">INDIRECT(ADDRESS($W36,COLUMN()-$Y36+$X36))/$V36</f>
        <v>9631</v>
      </c>
      <c r="AM36" s="18" cm="1">
        <f t="array" aca="1" ref="AM36" ca="1">INDIRECT(ADDRESS($W36,COLUMN()-$Y36+$X36))/$V36</f>
        <v>132757</v>
      </c>
      <c r="AN36" s="18" cm="1">
        <f t="array" aca="1" ref="AN36" ca="1">INDIRECT(ADDRESS($W36,COLUMN()-$Y36+$X36))/$V36</f>
        <v>17399</v>
      </c>
      <c r="AO36" s="18" cm="1">
        <f t="array" aca="1" ref="AO36" ca="1">INDIRECT(ADDRESS($W36,COLUMN()-$Y36+$X36))/$V36</f>
        <v>4349</v>
      </c>
      <c r="AP36" s="18" cm="1">
        <f t="array" aca="1" ref="AP36" ca="1">INDIRECT(ADDRESS($W36,COLUMN()-$Y36+$X36))/$V36</f>
        <v>68568</v>
      </c>
      <c r="AQ36" s="18" cm="1">
        <f t="array" aca="1" ref="AQ36" ca="1">INDIRECT(ADDRESS($W36,COLUMN()-$Y36+$X36))/$V36</f>
        <v>3531</v>
      </c>
      <c r="AR36" s="9">
        <f t="shared" si="1"/>
        <v>36</v>
      </c>
      <c r="AS36" s="9">
        <f t="shared" si="2"/>
        <v>38</v>
      </c>
      <c r="AT36" s="9">
        <f t="shared" si="3"/>
        <v>26</v>
      </c>
      <c r="AU36" s="3">
        <f t="shared" si="4"/>
        <v>43</v>
      </c>
      <c r="AV36" s="20">
        <f t="shared" ca="1" si="11"/>
        <v>1</v>
      </c>
      <c r="AW36" s="20">
        <f t="shared" ca="1" si="11"/>
        <v>3</v>
      </c>
      <c r="AX36" s="20">
        <f t="shared" ca="1" si="11"/>
        <v>6</v>
      </c>
      <c r="AY36" s="20">
        <f t="shared" ca="1" si="11"/>
        <v>2</v>
      </c>
      <c r="AZ36" s="20">
        <f t="shared" ca="1" si="11"/>
        <v>17</v>
      </c>
      <c r="BA36" s="20">
        <f t="shared" ca="1" si="11"/>
        <v>32</v>
      </c>
      <c r="BB36" s="20">
        <f t="shared" ca="1" si="11"/>
        <v>29</v>
      </c>
      <c r="BC36" s="20">
        <f t="shared" ca="1" si="11"/>
        <v>11</v>
      </c>
      <c r="BD36" s="20">
        <f t="shared" ca="1" si="11"/>
        <v>38</v>
      </c>
      <c r="BE36" s="20">
        <f t="shared" ca="1" si="11"/>
        <v>31</v>
      </c>
      <c r="BF36" s="20">
        <f t="shared" ca="1" si="11"/>
        <v>34</v>
      </c>
      <c r="BG36" s="20">
        <f t="shared" ca="1" si="11"/>
        <v>8</v>
      </c>
      <c r="BH36" s="20">
        <f t="shared" ca="1" si="11"/>
        <v>28</v>
      </c>
      <c r="BI36" s="20">
        <f t="shared" ca="1" si="11"/>
        <v>4</v>
      </c>
      <c r="BJ36" s="20">
        <f t="shared" ca="1" si="11"/>
        <v>23</v>
      </c>
      <c r="BK36" s="20">
        <f t="shared" ca="1" si="11"/>
        <v>35</v>
      </c>
      <c r="BL36" s="20">
        <f t="shared" ca="1" si="10"/>
        <v>10</v>
      </c>
      <c r="BM36" s="20">
        <f t="shared" ca="1" si="10"/>
        <v>36</v>
      </c>
      <c r="BN36" s="9">
        <f t="shared" si="7"/>
        <v>36</v>
      </c>
      <c r="BO36" s="9">
        <v>3</v>
      </c>
      <c r="BP36" s="22" cm="1">
        <f t="array" aca="1" ref="BP36" ca="1">IF(AV36&gt;INDIRECT(ADDRESS($BN36,$BO36)),0,1)</f>
        <v>1</v>
      </c>
      <c r="BQ36" s="22" cm="1">
        <f t="array" aca="1" ref="BQ36" ca="1">IF(AW36&gt;INDIRECT(ADDRESS($BN36,$BO36)),0,1)</f>
        <v>1</v>
      </c>
      <c r="BR36" s="22" cm="1">
        <f t="array" aca="1" ref="BR36" ca="1">IF(AX36&gt;INDIRECT(ADDRESS($BN36,$BO36)),0,1)</f>
        <v>1</v>
      </c>
      <c r="BS36" s="22" cm="1">
        <f t="array" aca="1" ref="BS36" ca="1">IF(AY36&gt;INDIRECT(ADDRESS($BN36,$BO36)),0,1)</f>
        <v>1</v>
      </c>
      <c r="BT36" s="22" cm="1">
        <f t="array" aca="1" ref="BT36" ca="1">IF(AZ36&gt;INDIRECT(ADDRESS($BN36,$BO36)),0,1)</f>
        <v>0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0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1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9">
        <f>AR36</f>
        <v>36</v>
      </c>
      <c r="CI36" s="9">
        <f>AS36</f>
        <v>38</v>
      </c>
      <c r="CJ36" s="3">
        <f>COLUMN(BP36)</f>
        <v>68</v>
      </c>
      <c r="CK36" s="3">
        <f>COLUMN(CG36)</f>
        <v>85</v>
      </c>
      <c r="CL36" s="3">
        <f ca="1">SUM(OFFSET($A$1,CH36-1,CJ36-1,CI36-CH36+1,CK36-CJ36+1))</f>
        <v>7</v>
      </c>
      <c r="CM36" s="3" t="b">
        <f ca="1">CL36=C36</f>
        <v>1</v>
      </c>
      <c r="CN36" s="3">
        <f>COLUMN(V36)</f>
        <v>22</v>
      </c>
      <c r="CO36" s="3">
        <f ca="1">LARGE(OFFSET($A$1,$CH36-1,$CN36-1,$CI36-$CH36+1,1),1)</f>
        <v>5</v>
      </c>
      <c r="CP36" s="4">
        <f ca="1">LARGE(OFFSET($A$1,$AR36-1,$AT36-1,$AS36-$AR36+1,$AU36-$AT36+1),1)/(CO36+2)</f>
        <v>52577.142857142855</v>
      </c>
      <c r="CQ36" s="4">
        <f ca="1">LARGE(OFFSET($A$1,$AR36-1,$AT36-1,$AS36-$AR36+1,$AU36-$AT36+1),C36)</f>
        <v>95567.333333333328</v>
      </c>
      <c r="CR36" s="3" t="b">
        <f ca="1">CQ36&gt;CP36</f>
        <v>1</v>
      </c>
    </row>
    <row r="37" spans="1:96" x14ac:dyDescent="0.55000000000000004">
      <c r="A37" s="3"/>
      <c r="B37" s="3"/>
      <c r="C37" s="3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5">
        <v>3</v>
      </c>
      <c r="W37" s="5">
        <f>W36</f>
        <v>36</v>
      </c>
      <c r="X37" s="5">
        <v>4</v>
      </c>
      <c r="Y37" s="5">
        <f t="shared" si="0"/>
        <v>26</v>
      </c>
      <c r="Z37" s="18" cm="1">
        <f t="array" aca="1" ref="Z37" ca="1">INDIRECT(ADDRESS($W37,COLUMN()-$Y37+$X37))/$V37</f>
        <v>122680</v>
      </c>
      <c r="AA37" s="18" cm="1">
        <f t="array" aca="1" ref="AA37" ca="1">INDIRECT(ADDRESS($W37,COLUMN()-$Y37+$X37))/$V37</f>
        <v>59899.666666666664</v>
      </c>
      <c r="AB37" s="18" cm="1">
        <f t="array" aca="1" ref="AB37" ca="1">INDIRECT(ADDRESS($W37,COLUMN()-$Y37+$X37))/$V37</f>
        <v>36608.333333333336</v>
      </c>
      <c r="AC37" s="18" cm="1">
        <f t="array" aca="1" ref="AC37" ca="1">INDIRECT(ADDRESS($W37,COLUMN()-$Y37+$X37))/$V37</f>
        <v>95567.333333333328</v>
      </c>
      <c r="AD37" s="18" cm="1">
        <f t="array" aca="1" ref="AD37" ca="1">INDIRECT(ADDRESS($W37,COLUMN()-$Y37+$X37))/$V37</f>
        <v>11433.333333333334</v>
      </c>
      <c r="AE37" s="18" cm="1">
        <f t="array" aca="1" ref="AE37" ca="1">INDIRECT(ADDRESS($W37,COLUMN()-$Y37+$X37))/$V37</f>
        <v>2010</v>
      </c>
      <c r="AF37" s="18" cm="1">
        <f t="array" aca="1" ref="AF37" ca="1">INDIRECT(ADDRESS($W37,COLUMN()-$Y37+$X37))/$V37</f>
        <v>3008</v>
      </c>
      <c r="AG37" s="18" cm="1">
        <f t="array" aca="1" ref="AG37" ca="1">INDIRECT(ADDRESS($W37,COLUMN()-$Y37+$X37))/$V37</f>
        <v>20738.333333333332</v>
      </c>
      <c r="AH37" s="18" cm="1">
        <f t="array" aca="1" ref="AH37" ca="1">INDIRECT(ADDRESS($W37,COLUMN()-$Y37+$X37))/$V37</f>
        <v>1124.6666666666667</v>
      </c>
      <c r="AI37" s="18" cm="1">
        <f t="array" aca="1" ref="AI37" ca="1">INDIRECT(ADDRESS($W37,COLUMN()-$Y37+$X37))/$V37</f>
        <v>2014</v>
      </c>
      <c r="AJ37" s="18" cm="1">
        <f t="array" aca="1" ref="AJ37" ca="1">INDIRECT(ADDRESS($W37,COLUMN()-$Y37+$X37))/$V37</f>
        <v>1520.6666666666667</v>
      </c>
      <c r="AK37" s="18" cm="1">
        <f t="array" aca="1" ref="AK37" ca="1">INDIRECT(ADDRESS($W37,COLUMN()-$Y37+$X37))/$V37</f>
        <v>26798</v>
      </c>
      <c r="AL37" s="18" cm="1">
        <f t="array" aca="1" ref="AL37" ca="1">INDIRECT(ADDRESS($W37,COLUMN()-$Y37+$X37))/$V37</f>
        <v>3210.3333333333335</v>
      </c>
      <c r="AM37" s="18" cm="1">
        <f t="array" aca="1" ref="AM37" ca="1">INDIRECT(ADDRESS($W37,COLUMN()-$Y37+$X37))/$V37</f>
        <v>44252.333333333336</v>
      </c>
      <c r="AN37" s="18" cm="1">
        <f t="array" aca="1" ref="AN37" ca="1">INDIRECT(ADDRESS($W37,COLUMN()-$Y37+$X37))/$V37</f>
        <v>5799.666666666667</v>
      </c>
      <c r="AO37" s="18" cm="1">
        <f t="array" aca="1" ref="AO37" ca="1">INDIRECT(ADDRESS($W37,COLUMN()-$Y37+$X37))/$V37</f>
        <v>1449.6666666666667</v>
      </c>
      <c r="AP37" s="18" cm="1">
        <f t="array" aca="1" ref="AP37" ca="1">INDIRECT(ADDRESS($W37,COLUMN()-$Y37+$X37))/$V37</f>
        <v>22856</v>
      </c>
      <c r="AQ37" s="18" cm="1">
        <f t="array" aca="1" ref="AQ37" ca="1">INDIRECT(ADDRESS($W37,COLUMN()-$Y37+$X37))/$V37</f>
        <v>1177</v>
      </c>
      <c r="AR37" s="9">
        <f t="shared" si="1"/>
        <v>36</v>
      </c>
      <c r="AS37" s="9">
        <f t="shared" si="2"/>
        <v>38</v>
      </c>
      <c r="AT37" s="9">
        <f t="shared" si="3"/>
        <v>26</v>
      </c>
      <c r="AU37" s="3">
        <f t="shared" si="4"/>
        <v>43</v>
      </c>
      <c r="AV37" s="20">
        <f t="shared" ca="1" si="11"/>
        <v>5</v>
      </c>
      <c r="AW37" s="20">
        <f t="shared" ca="1" si="11"/>
        <v>12</v>
      </c>
      <c r="AX37" s="20">
        <f t="shared" ca="1" si="11"/>
        <v>15</v>
      </c>
      <c r="AY37" s="20">
        <f t="shared" ca="1" si="11"/>
        <v>7</v>
      </c>
      <c r="AZ37" s="20">
        <f t="shared" ca="1" si="11"/>
        <v>27</v>
      </c>
      <c r="BA37" s="20">
        <f t="shared" ca="1" si="11"/>
        <v>42</v>
      </c>
      <c r="BB37" s="20">
        <f t="shared" ca="1" si="11"/>
        <v>40</v>
      </c>
      <c r="BC37" s="20">
        <f t="shared" ca="1" si="11"/>
        <v>22</v>
      </c>
      <c r="BD37" s="20">
        <f t="shared" ca="1" si="11"/>
        <v>50</v>
      </c>
      <c r="BE37" s="20">
        <f t="shared" ca="1" si="11"/>
        <v>41</v>
      </c>
      <c r="BF37" s="20">
        <f t="shared" ca="1" si="11"/>
        <v>45</v>
      </c>
      <c r="BG37" s="20">
        <f t="shared" ca="1" si="11"/>
        <v>18</v>
      </c>
      <c r="BH37" s="20">
        <f t="shared" ca="1" si="11"/>
        <v>39</v>
      </c>
      <c r="BI37" s="20">
        <f t="shared" ca="1" si="11"/>
        <v>14</v>
      </c>
      <c r="BJ37" s="20">
        <f t="shared" ca="1" si="11"/>
        <v>33</v>
      </c>
      <c r="BK37" s="20">
        <f t="shared" ca="1" si="11"/>
        <v>46</v>
      </c>
      <c r="BL37" s="20">
        <f t="shared" ca="1" si="10"/>
        <v>20</v>
      </c>
      <c r="BM37" s="20">
        <f t="shared" ca="1" si="10"/>
        <v>49</v>
      </c>
      <c r="BN37" s="9">
        <f t="shared" si="7"/>
        <v>36</v>
      </c>
      <c r="BO37" s="9">
        <v>3</v>
      </c>
      <c r="BP37" s="22" cm="1">
        <f t="array" aca="1" ref="BP37" ca="1">IF(AV37&gt;INDIRECT(ADDRESS($BN37,$BO37)),0,1)</f>
        <v>1</v>
      </c>
      <c r="BQ37" s="22" cm="1">
        <f t="array" aca="1" ref="BQ37" ca="1">IF(AW37&gt;INDIRECT(ADDRESS($BN37,$BO37)),0,1)</f>
        <v>0</v>
      </c>
      <c r="BR37" s="22" cm="1">
        <f t="array" aca="1" ref="BR37" ca="1">IF(AX37&gt;INDIRECT(ADDRESS($BN37,$BO37)),0,1)</f>
        <v>0</v>
      </c>
      <c r="BS37" s="22" cm="1">
        <f t="array" aca="1" ref="BS37" ca="1">IF(AY37&gt;INDIRECT(ADDRESS($BN37,$BO37)),0,1)</f>
        <v>1</v>
      </c>
      <c r="BT37" s="22" cm="1">
        <f t="array" aca="1" ref="BT37" ca="1">IF(AZ37&gt;INDIRECT(ADDRESS($BN37,$BO37)),0,1)</f>
        <v>0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0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0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0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55000000000000004">
      <c r="A38" s="3"/>
      <c r="B38" s="3"/>
      <c r="C38" s="3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5">
        <v>5</v>
      </c>
      <c r="W38" s="5">
        <f>W37</f>
        <v>36</v>
      </c>
      <c r="X38" s="5">
        <v>4</v>
      </c>
      <c r="Y38" s="5">
        <f t="shared" si="0"/>
        <v>26</v>
      </c>
      <c r="Z38" s="18" cm="1">
        <f t="array" aca="1" ref="Z38" ca="1">INDIRECT(ADDRESS($W38,COLUMN()-$Y38+$X38))/$V38</f>
        <v>73608</v>
      </c>
      <c r="AA38" s="18" cm="1">
        <f t="array" aca="1" ref="AA38" ca="1">INDIRECT(ADDRESS($W38,COLUMN()-$Y38+$X38))/$V38</f>
        <v>35939.800000000003</v>
      </c>
      <c r="AB38" s="18" cm="1">
        <f t="array" aca="1" ref="AB38" ca="1">INDIRECT(ADDRESS($W38,COLUMN()-$Y38+$X38))/$V38</f>
        <v>21965</v>
      </c>
      <c r="AC38" s="18" cm="1">
        <f t="array" aca="1" ref="AC38" ca="1">INDIRECT(ADDRESS($W38,COLUMN()-$Y38+$X38))/$V38</f>
        <v>57340.4</v>
      </c>
      <c r="AD38" s="18" cm="1">
        <f t="array" aca="1" ref="AD38" ca="1">INDIRECT(ADDRESS($W38,COLUMN()-$Y38+$X38))/$V38</f>
        <v>6860</v>
      </c>
      <c r="AE38" s="18" cm="1">
        <f t="array" aca="1" ref="AE38" ca="1">INDIRECT(ADDRESS($W38,COLUMN()-$Y38+$X38))/$V38</f>
        <v>1206</v>
      </c>
      <c r="AF38" s="18" cm="1">
        <f t="array" aca="1" ref="AF38" ca="1">INDIRECT(ADDRESS($W38,COLUMN()-$Y38+$X38))/$V38</f>
        <v>1804.8</v>
      </c>
      <c r="AG38" s="18" cm="1">
        <f t="array" aca="1" ref="AG38" ca="1">INDIRECT(ADDRESS($W38,COLUMN()-$Y38+$X38))/$V38</f>
        <v>12443</v>
      </c>
      <c r="AH38" s="18" cm="1">
        <f t="array" aca="1" ref="AH38" ca="1">INDIRECT(ADDRESS($W38,COLUMN()-$Y38+$X38))/$V38</f>
        <v>674.8</v>
      </c>
      <c r="AI38" s="18" cm="1">
        <f t="array" aca="1" ref="AI38" ca="1">INDIRECT(ADDRESS($W38,COLUMN()-$Y38+$X38))/$V38</f>
        <v>1208.4000000000001</v>
      </c>
      <c r="AJ38" s="18" cm="1">
        <f t="array" aca="1" ref="AJ38" ca="1">INDIRECT(ADDRESS($W38,COLUMN()-$Y38+$X38))/$V38</f>
        <v>912.4</v>
      </c>
      <c r="AK38" s="18" cm="1">
        <f t="array" aca="1" ref="AK38" ca="1">INDIRECT(ADDRESS($W38,COLUMN()-$Y38+$X38))/$V38</f>
        <v>16078.8</v>
      </c>
      <c r="AL38" s="18" cm="1">
        <f t="array" aca="1" ref="AL38" ca="1">INDIRECT(ADDRESS($W38,COLUMN()-$Y38+$X38))/$V38</f>
        <v>1926.2</v>
      </c>
      <c r="AM38" s="18" cm="1">
        <f t="array" aca="1" ref="AM38" ca="1">INDIRECT(ADDRESS($W38,COLUMN()-$Y38+$X38))/$V38</f>
        <v>26551.4</v>
      </c>
      <c r="AN38" s="18" cm="1">
        <f t="array" aca="1" ref="AN38" ca="1">INDIRECT(ADDRESS($W38,COLUMN()-$Y38+$X38))/$V38</f>
        <v>3479.8</v>
      </c>
      <c r="AO38" s="18" cm="1">
        <f t="array" aca="1" ref="AO38" ca="1">INDIRECT(ADDRESS($W38,COLUMN()-$Y38+$X38))/$V38</f>
        <v>869.8</v>
      </c>
      <c r="AP38" s="18" cm="1">
        <f t="array" aca="1" ref="AP38" ca="1">INDIRECT(ADDRESS($W38,COLUMN()-$Y38+$X38))/$V38</f>
        <v>13713.6</v>
      </c>
      <c r="AQ38" s="18" cm="1">
        <f t="array" aca="1" ref="AQ38" ca="1">INDIRECT(ADDRESS($W38,COLUMN()-$Y38+$X38))/$V38</f>
        <v>706.2</v>
      </c>
      <c r="AR38" s="9">
        <f t="shared" si="1"/>
        <v>36</v>
      </c>
      <c r="AS38" s="9">
        <f t="shared" si="2"/>
        <v>38</v>
      </c>
      <c r="AT38" s="9">
        <f t="shared" si="3"/>
        <v>26</v>
      </c>
      <c r="AU38" s="3">
        <f t="shared" si="4"/>
        <v>43</v>
      </c>
      <c r="AV38" s="20">
        <f t="shared" ca="1" si="11"/>
        <v>9</v>
      </c>
      <c r="AW38" s="20">
        <f t="shared" ca="1" si="11"/>
        <v>16</v>
      </c>
      <c r="AX38" s="20">
        <f t="shared" ca="1" si="11"/>
        <v>21</v>
      </c>
      <c r="AY38" s="20">
        <f t="shared" ca="1" si="11"/>
        <v>13</v>
      </c>
      <c r="AZ38" s="20">
        <f t="shared" ca="1" si="11"/>
        <v>30</v>
      </c>
      <c r="BA38" s="20">
        <f t="shared" ca="1" si="11"/>
        <v>48</v>
      </c>
      <c r="BB38" s="20">
        <f t="shared" ca="1" si="11"/>
        <v>44</v>
      </c>
      <c r="BC38" s="20">
        <f t="shared" ca="1" si="11"/>
        <v>26</v>
      </c>
      <c r="BD38" s="20">
        <f t="shared" ca="1" si="11"/>
        <v>54</v>
      </c>
      <c r="BE38" s="20">
        <f t="shared" ca="1" si="11"/>
        <v>47</v>
      </c>
      <c r="BF38" s="20">
        <f t="shared" ca="1" si="11"/>
        <v>51</v>
      </c>
      <c r="BG38" s="20">
        <f t="shared" ca="1" si="11"/>
        <v>24</v>
      </c>
      <c r="BH38" s="20">
        <f t="shared" ca="1" si="11"/>
        <v>43</v>
      </c>
      <c r="BI38" s="20">
        <f t="shared" ca="1" si="11"/>
        <v>19</v>
      </c>
      <c r="BJ38" s="20">
        <f t="shared" ca="1" si="11"/>
        <v>37</v>
      </c>
      <c r="BK38" s="20">
        <f t="shared" ca="1" si="11"/>
        <v>52</v>
      </c>
      <c r="BL38" s="20">
        <f t="shared" ca="1" si="10"/>
        <v>25</v>
      </c>
      <c r="BM38" s="20">
        <f t="shared" ca="1" si="10"/>
        <v>53</v>
      </c>
      <c r="BN38" s="9">
        <f t="shared" si="7"/>
        <v>36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0</v>
      </c>
      <c r="BR38" s="22" cm="1">
        <f t="array" aca="1" ref="BR38" ca="1">IF(AX38&gt;INDIRECT(ADDRESS($BN38,$BO38)),0,1)</f>
        <v>0</v>
      </c>
      <c r="BS38" s="22" cm="1">
        <f t="array" aca="1" ref="BS38" ca="1">IF(AY38&gt;INDIRECT(ADDRESS($BN38,$BO38)),0,1)</f>
        <v>0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 t="s">
        <v>222</v>
      </c>
      <c r="C39" s="3">
        <v>8</v>
      </c>
      <c r="D39" s="15">
        <f>VALUE(SUBSTITUTE('DPRD Jatim KPU Raw'!B13,".",","))</f>
        <v>361472</v>
      </c>
      <c r="E39" s="15">
        <f>VALUE(SUBSTITUTE('DPRD Jatim KPU Raw'!C13,".",","))</f>
        <v>205525</v>
      </c>
      <c r="F39" s="15">
        <f>VALUE(SUBSTITUTE('DPRD Jatim KPU Raw'!D13,".",","))</f>
        <v>219453</v>
      </c>
      <c r="G39" s="15">
        <f>VALUE(SUBSTITUTE('DPRD Jatim KPU Raw'!E13,".",","))</f>
        <v>131958</v>
      </c>
      <c r="H39" s="15">
        <f>VALUE(SUBSTITUTE('DPRD Jatim KPU Raw'!F13,".",","))</f>
        <v>95809</v>
      </c>
      <c r="I39" s="15">
        <f>VALUE(SUBSTITUTE('DPRD Jatim KPU Raw'!G13,".",","))</f>
        <v>10352</v>
      </c>
      <c r="J39" s="15">
        <f>VALUE(SUBSTITUTE('DPRD Jatim KPU Raw'!H13,".",","))</f>
        <v>5890</v>
      </c>
      <c r="K39" s="15">
        <f>VALUE(SUBSTITUTE('DPRD Jatim KPU Raw'!I13,".",","))</f>
        <v>30624</v>
      </c>
      <c r="L39" s="15">
        <f>VALUE(SUBSTITUTE('DPRD Jatim KPU Raw'!J13,".",","))</f>
        <v>916</v>
      </c>
      <c r="M39" s="15">
        <f>VALUE(SUBSTITUTE('DPRD Jatim KPU Raw'!K13,".",","))</f>
        <v>2732</v>
      </c>
      <c r="N39" s="15">
        <f>VALUE(SUBSTITUTE('DPRD Jatim KPU Raw'!L13,".",","))</f>
        <v>2305</v>
      </c>
      <c r="O39" s="15">
        <f>VALUE(SUBSTITUTE('DPRD Jatim KPU Raw'!M13,".",","))</f>
        <v>155642</v>
      </c>
      <c r="P39" s="15">
        <f>VALUE(SUBSTITUTE('DPRD Jatim KPU Raw'!N13,".",","))</f>
        <v>3543</v>
      </c>
      <c r="Q39" s="15">
        <f>VALUE(SUBSTITUTE('DPRD Jatim KPU Raw'!O13,".",","))</f>
        <v>84459</v>
      </c>
      <c r="R39" s="15">
        <f>VALUE(SUBSTITUTE('DPRD Jatim KPU Raw'!P13,".",","))</f>
        <v>29324</v>
      </c>
      <c r="S39" s="15">
        <f>VALUE(SUBSTITUTE('DPRD Jatim KPU Raw'!Q13,".",","))</f>
        <v>4978</v>
      </c>
      <c r="T39" s="15">
        <f>VALUE(SUBSTITUTE('DPRD Jatim KPU Raw'!R13,".",","))</f>
        <v>65062</v>
      </c>
      <c r="U39" s="15">
        <f>VALUE(SUBSTITUTE('DPRD Jatim KPU Raw'!S13,".",","))</f>
        <v>11823</v>
      </c>
      <c r="V39" s="5">
        <v>1</v>
      </c>
      <c r="W39" s="5">
        <f>W38+3</f>
        <v>39</v>
      </c>
      <c r="X39" s="5">
        <v>4</v>
      </c>
      <c r="Y39" s="5">
        <f t="shared" si="0"/>
        <v>26</v>
      </c>
      <c r="Z39" s="18" cm="1">
        <f t="array" aca="1" ref="Z39" ca="1">INDIRECT(ADDRESS($W39,COLUMN()-$Y39+$X39))/$V39</f>
        <v>361472</v>
      </c>
      <c r="AA39" s="18" cm="1">
        <f t="array" aca="1" ref="AA39" ca="1">INDIRECT(ADDRESS($W39,COLUMN()-$Y39+$X39))/$V39</f>
        <v>205525</v>
      </c>
      <c r="AB39" s="18" cm="1">
        <f t="array" aca="1" ref="AB39" ca="1">INDIRECT(ADDRESS($W39,COLUMN()-$Y39+$X39))/$V39</f>
        <v>219453</v>
      </c>
      <c r="AC39" s="18" cm="1">
        <f t="array" aca="1" ref="AC39" ca="1">INDIRECT(ADDRESS($W39,COLUMN()-$Y39+$X39))/$V39</f>
        <v>131958</v>
      </c>
      <c r="AD39" s="18" cm="1">
        <f t="array" aca="1" ref="AD39" ca="1">INDIRECT(ADDRESS($W39,COLUMN()-$Y39+$X39))/$V39</f>
        <v>95809</v>
      </c>
      <c r="AE39" s="18" cm="1">
        <f t="array" aca="1" ref="AE39" ca="1">INDIRECT(ADDRESS($W39,COLUMN()-$Y39+$X39))/$V39</f>
        <v>10352</v>
      </c>
      <c r="AF39" s="18" cm="1">
        <f t="array" aca="1" ref="AF39" ca="1">INDIRECT(ADDRESS($W39,COLUMN()-$Y39+$X39))/$V39</f>
        <v>5890</v>
      </c>
      <c r="AG39" s="18" cm="1">
        <f t="array" aca="1" ref="AG39" ca="1">INDIRECT(ADDRESS($W39,COLUMN()-$Y39+$X39))/$V39</f>
        <v>30624</v>
      </c>
      <c r="AH39" s="18" cm="1">
        <f t="array" aca="1" ref="AH39" ca="1">INDIRECT(ADDRESS($W39,COLUMN()-$Y39+$X39))/$V39</f>
        <v>916</v>
      </c>
      <c r="AI39" s="18" cm="1">
        <f t="array" aca="1" ref="AI39" ca="1">INDIRECT(ADDRESS($W39,COLUMN()-$Y39+$X39))/$V39</f>
        <v>2732</v>
      </c>
      <c r="AJ39" s="18" cm="1">
        <f t="array" aca="1" ref="AJ39" ca="1">INDIRECT(ADDRESS($W39,COLUMN()-$Y39+$X39))/$V39</f>
        <v>2305</v>
      </c>
      <c r="AK39" s="18" cm="1">
        <f t="array" aca="1" ref="AK39" ca="1">INDIRECT(ADDRESS($W39,COLUMN()-$Y39+$X39))/$V39</f>
        <v>155642</v>
      </c>
      <c r="AL39" s="18" cm="1">
        <f t="array" aca="1" ref="AL39" ca="1">INDIRECT(ADDRESS($W39,COLUMN()-$Y39+$X39))/$V39</f>
        <v>3543</v>
      </c>
      <c r="AM39" s="18" cm="1">
        <f t="array" aca="1" ref="AM39" ca="1">INDIRECT(ADDRESS($W39,COLUMN()-$Y39+$X39))/$V39</f>
        <v>84459</v>
      </c>
      <c r="AN39" s="18" cm="1">
        <f t="array" aca="1" ref="AN39" ca="1">INDIRECT(ADDRESS($W39,COLUMN()-$Y39+$X39))/$V39</f>
        <v>29324</v>
      </c>
      <c r="AO39" s="18" cm="1">
        <f t="array" aca="1" ref="AO39" ca="1">INDIRECT(ADDRESS($W39,COLUMN()-$Y39+$X39))/$V39</f>
        <v>4978</v>
      </c>
      <c r="AP39" s="18" cm="1">
        <f t="array" aca="1" ref="AP39" ca="1">INDIRECT(ADDRESS($W39,COLUMN()-$Y39+$X39))/$V39</f>
        <v>65062</v>
      </c>
      <c r="AQ39" s="18" cm="1">
        <f t="array" aca="1" ref="AQ39" ca="1">INDIRECT(ADDRESS($W39,COLUMN()-$Y39+$X39))/$V39</f>
        <v>11823</v>
      </c>
      <c r="AR39" s="9">
        <f t="shared" si="1"/>
        <v>39</v>
      </c>
      <c r="AS39" s="9">
        <f t="shared" si="2"/>
        <v>41</v>
      </c>
      <c r="AT39" s="9">
        <f t="shared" si="3"/>
        <v>26</v>
      </c>
      <c r="AU39" s="3">
        <f t="shared" si="4"/>
        <v>43</v>
      </c>
      <c r="AV39" s="20">
        <f t="shared" ca="1" si="11"/>
        <v>1</v>
      </c>
      <c r="AW39" s="20">
        <f t="shared" ca="1" si="11"/>
        <v>3</v>
      </c>
      <c r="AX39" s="20">
        <f t="shared" ca="1" si="11"/>
        <v>2</v>
      </c>
      <c r="AY39" s="20">
        <f t="shared" ca="1" si="11"/>
        <v>5</v>
      </c>
      <c r="AZ39" s="20">
        <f t="shared" ca="1" si="11"/>
        <v>7</v>
      </c>
      <c r="BA39" s="20">
        <f t="shared" ca="1" si="11"/>
        <v>28</v>
      </c>
      <c r="BB39" s="20">
        <f t="shared" ca="1" si="11"/>
        <v>32</v>
      </c>
      <c r="BC39" s="20">
        <f t="shared" ca="1" si="11"/>
        <v>19</v>
      </c>
      <c r="BD39" s="20">
        <f t="shared" ca="1" si="11"/>
        <v>47</v>
      </c>
      <c r="BE39" s="20">
        <f t="shared" ca="1" si="11"/>
        <v>38</v>
      </c>
      <c r="BF39" s="20">
        <f t="shared" ca="1" si="11"/>
        <v>40</v>
      </c>
      <c r="BG39" s="20">
        <f t="shared" ca="1" si="11"/>
        <v>4</v>
      </c>
      <c r="BH39" s="20">
        <f t="shared" ca="1" si="11"/>
        <v>36</v>
      </c>
      <c r="BI39" s="20">
        <f t="shared" ca="1" si="11"/>
        <v>8</v>
      </c>
      <c r="BJ39" s="20">
        <f t="shared" ca="1" si="11"/>
        <v>20</v>
      </c>
      <c r="BK39" s="20">
        <f t="shared" ca="1" si="11"/>
        <v>34</v>
      </c>
      <c r="BL39" s="20">
        <f t="shared" ca="1" si="10"/>
        <v>12</v>
      </c>
      <c r="BM39" s="20">
        <f t="shared" ca="1" si="10"/>
        <v>27</v>
      </c>
      <c r="BN39" s="9">
        <f t="shared" si="7"/>
        <v>39</v>
      </c>
      <c r="BO39" s="9">
        <v>3</v>
      </c>
      <c r="BP39" s="22" cm="1">
        <f t="array" aca="1" ref="BP39" ca="1">IF(AV39&gt;INDIRECT(ADDRESS($BN39,$BO39)),0,1)</f>
        <v>1</v>
      </c>
      <c r="BQ39" s="22" cm="1">
        <f t="array" aca="1" ref="BQ39" ca="1">IF(AW39&gt;INDIRECT(ADDRESS($BN39,$BO39)),0,1)</f>
        <v>1</v>
      </c>
      <c r="BR39" s="22" cm="1">
        <f t="array" aca="1" ref="BR39" ca="1">IF(AX39&gt;INDIRECT(ADDRESS($BN39,$BO39)),0,1)</f>
        <v>1</v>
      </c>
      <c r="BS39" s="22" cm="1">
        <f t="array" aca="1" ref="BS39" ca="1">IF(AY39&gt;INDIRECT(ADDRESS($BN39,$BO39)),0,1)</f>
        <v>1</v>
      </c>
      <c r="BT39" s="22" cm="1">
        <f t="array" aca="1" ref="BT39" ca="1">IF(AZ39&gt;INDIRECT(ADDRESS($BN39,$BO39)),0,1)</f>
        <v>1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0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1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1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0</v>
      </c>
      <c r="CG39" s="22" cm="1">
        <f t="array" aca="1" ref="CG39" ca="1">IF(BM39&gt;INDIRECT(ADDRESS($BN39,$BO39)),0,1)</f>
        <v>0</v>
      </c>
      <c r="CH39" s="9">
        <f>AR39</f>
        <v>39</v>
      </c>
      <c r="CI39" s="9">
        <f>AS39</f>
        <v>41</v>
      </c>
      <c r="CJ39" s="3">
        <f>COLUMN(BP39)</f>
        <v>68</v>
      </c>
      <c r="CK39" s="3">
        <f>COLUMN(CG39)</f>
        <v>85</v>
      </c>
      <c r="CL39" s="3">
        <f ca="1">SUM(OFFSET($A$1,CH39-1,CJ39-1,CI39-CH39+1,CK39-CJ39+1))</f>
        <v>8</v>
      </c>
      <c r="CM39" s="3" t="b">
        <f ca="1">CL39=C39</f>
        <v>1</v>
      </c>
      <c r="CN39" s="3">
        <f>COLUMN(V39)</f>
        <v>22</v>
      </c>
      <c r="CO39" s="3">
        <f ca="1">LARGE(OFFSET($A$1,$CH39-1,$CN39-1,$CI39-$CH39+1,1),1)</f>
        <v>5</v>
      </c>
      <c r="CP39" s="4">
        <f ca="1">LARGE(OFFSET($A$1,$AR39-1,$AT39-1,$AS39-$AR39+1,$AU39-$AT39+1),1)/(CO39+2)</f>
        <v>51638.857142857145</v>
      </c>
      <c r="CQ39" s="4">
        <f ca="1">LARGE(OFFSET($A$1,$AR39-1,$AT39-1,$AS39-$AR39+1,$AU39-$AT39+1),C39)</f>
        <v>84459</v>
      </c>
      <c r="CR39" s="3" t="b">
        <f ca="1">CQ39&gt;CP39</f>
        <v>1</v>
      </c>
    </row>
    <row r="40" spans="1:96" x14ac:dyDescent="0.55000000000000004">
      <c r="A40" s="3"/>
      <c r="B40" s="3"/>
      <c r="C40" s="3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5">
        <v>3</v>
      </c>
      <c r="W40" s="5">
        <f>W39</f>
        <v>39</v>
      </c>
      <c r="X40" s="5">
        <v>4</v>
      </c>
      <c r="Y40" s="5">
        <f t="shared" si="0"/>
        <v>26</v>
      </c>
      <c r="Z40" s="18" cm="1">
        <f t="array" aca="1" ref="Z40" ca="1">INDIRECT(ADDRESS($W40,COLUMN()-$Y40+$X40))/$V40</f>
        <v>120490.66666666667</v>
      </c>
      <c r="AA40" s="18" cm="1">
        <f t="array" aca="1" ref="AA40" ca="1">INDIRECT(ADDRESS($W40,COLUMN()-$Y40+$X40))/$V40</f>
        <v>68508.333333333328</v>
      </c>
      <c r="AB40" s="18" cm="1">
        <f t="array" aca="1" ref="AB40" ca="1">INDIRECT(ADDRESS($W40,COLUMN()-$Y40+$X40))/$V40</f>
        <v>73151</v>
      </c>
      <c r="AC40" s="18" cm="1">
        <f t="array" aca="1" ref="AC40" ca="1">INDIRECT(ADDRESS($W40,COLUMN()-$Y40+$X40))/$V40</f>
        <v>43986</v>
      </c>
      <c r="AD40" s="18" cm="1">
        <f t="array" aca="1" ref="AD40" ca="1">INDIRECT(ADDRESS($W40,COLUMN()-$Y40+$X40))/$V40</f>
        <v>31936.333333333332</v>
      </c>
      <c r="AE40" s="18" cm="1">
        <f t="array" aca="1" ref="AE40" ca="1">INDIRECT(ADDRESS($W40,COLUMN()-$Y40+$X40))/$V40</f>
        <v>3450.6666666666665</v>
      </c>
      <c r="AF40" s="18" cm="1">
        <f t="array" aca="1" ref="AF40" ca="1">INDIRECT(ADDRESS($W40,COLUMN()-$Y40+$X40))/$V40</f>
        <v>1963.3333333333333</v>
      </c>
      <c r="AG40" s="18" cm="1">
        <f t="array" aca="1" ref="AG40" ca="1">INDIRECT(ADDRESS($W40,COLUMN()-$Y40+$X40))/$V40</f>
        <v>10208</v>
      </c>
      <c r="AH40" s="18" cm="1">
        <f t="array" aca="1" ref="AH40" ca="1">INDIRECT(ADDRESS($W40,COLUMN()-$Y40+$X40))/$V40</f>
        <v>305.33333333333331</v>
      </c>
      <c r="AI40" s="18" cm="1">
        <f t="array" aca="1" ref="AI40" ca="1">INDIRECT(ADDRESS($W40,COLUMN()-$Y40+$X40))/$V40</f>
        <v>910.66666666666663</v>
      </c>
      <c r="AJ40" s="18" cm="1">
        <f t="array" aca="1" ref="AJ40" ca="1">INDIRECT(ADDRESS($W40,COLUMN()-$Y40+$X40))/$V40</f>
        <v>768.33333333333337</v>
      </c>
      <c r="AK40" s="18" cm="1">
        <f t="array" aca="1" ref="AK40" ca="1">INDIRECT(ADDRESS($W40,COLUMN()-$Y40+$X40))/$V40</f>
        <v>51880.666666666664</v>
      </c>
      <c r="AL40" s="18" cm="1">
        <f t="array" aca="1" ref="AL40" ca="1">INDIRECT(ADDRESS($W40,COLUMN()-$Y40+$X40))/$V40</f>
        <v>1181</v>
      </c>
      <c r="AM40" s="18" cm="1">
        <f t="array" aca="1" ref="AM40" ca="1">INDIRECT(ADDRESS($W40,COLUMN()-$Y40+$X40))/$V40</f>
        <v>28153</v>
      </c>
      <c r="AN40" s="18" cm="1">
        <f t="array" aca="1" ref="AN40" ca="1">INDIRECT(ADDRESS($W40,COLUMN()-$Y40+$X40))/$V40</f>
        <v>9774.6666666666661</v>
      </c>
      <c r="AO40" s="18" cm="1">
        <f t="array" aca="1" ref="AO40" ca="1">INDIRECT(ADDRESS($W40,COLUMN()-$Y40+$X40))/$V40</f>
        <v>1659.3333333333333</v>
      </c>
      <c r="AP40" s="18" cm="1">
        <f t="array" aca="1" ref="AP40" ca="1">INDIRECT(ADDRESS($W40,COLUMN()-$Y40+$X40))/$V40</f>
        <v>21687.333333333332</v>
      </c>
      <c r="AQ40" s="18" cm="1">
        <f t="array" aca="1" ref="AQ40" ca="1">INDIRECT(ADDRESS($W40,COLUMN()-$Y40+$X40))/$V40</f>
        <v>3941</v>
      </c>
      <c r="AR40" s="9">
        <f t="shared" si="1"/>
        <v>39</v>
      </c>
      <c r="AS40" s="9">
        <f t="shared" si="2"/>
        <v>41</v>
      </c>
      <c r="AT40" s="9">
        <f t="shared" si="3"/>
        <v>26</v>
      </c>
      <c r="AU40" s="3">
        <f t="shared" si="4"/>
        <v>43</v>
      </c>
      <c r="AV40" s="20">
        <f t="shared" ca="1" si="11"/>
        <v>6</v>
      </c>
      <c r="AW40" s="20">
        <f t="shared" ca="1" si="11"/>
        <v>11</v>
      </c>
      <c r="AX40" s="20">
        <f t="shared" ca="1" si="11"/>
        <v>9</v>
      </c>
      <c r="AY40" s="20">
        <f t="shared" ca="1" si="11"/>
        <v>14</v>
      </c>
      <c r="AZ40" s="20">
        <f t="shared" ca="1" si="11"/>
        <v>17</v>
      </c>
      <c r="BA40" s="20">
        <f t="shared" ca="1" si="11"/>
        <v>37</v>
      </c>
      <c r="BB40" s="20">
        <f t="shared" ca="1" si="11"/>
        <v>42</v>
      </c>
      <c r="BC40" s="20">
        <f t="shared" ca="1" si="11"/>
        <v>29</v>
      </c>
      <c r="BD40" s="20">
        <f t="shared" ca="1" si="11"/>
        <v>53</v>
      </c>
      <c r="BE40" s="20">
        <f t="shared" ca="1" si="11"/>
        <v>48</v>
      </c>
      <c r="BF40" s="20">
        <f t="shared" ca="1" si="11"/>
        <v>49</v>
      </c>
      <c r="BG40" s="20">
        <f t="shared" ca="1" si="11"/>
        <v>13</v>
      </c>
      <c r="BH40" s="20">
        <f t="shared" ca="1" si="11"/>
        <v>44</v>
      </c>
      <c r="BI40" s="20">
        <f t="shared" ca="1" si="11"/>
        <v>21</v>
      </c>
      <c r="BJ40" s="20">
        <f t="shared" ca="1" si="11"/>
        <v>30</v>
      </c>
      <c r="BK40" s="20">
        <f t="shared" ca="1" si="11"/>
        <v>43</v>
      </c>
      <c r="BL40" s="20">
        <f t="shared" ca="1" si="10"/>
        <v>23</v>
      </c>
      <c r="BM40" s="20">
        <f t="shared" ca="1" si="10"/>
        <v>35</v>
      </c>
      <c r="BN40" s="9">
        <f t="shared" si="7"/>
        <v>39</v>
      </c>
      <c r="BO40" s="9">
        <v>3</v>
      </c>
      <c r="BP40" s="22" cm="1">
        <f t="array" aca="1" ref="BP40" ca="1">IF(AV40&gt;INDIRECT(ADDRESS($BN40,$BO40)),0,1)</f>
        <v>1</v>
      </c>
      <c r="BQ40" s="22" cm="1">
        <f t="array" aca="1" ref="BQ40" ca="1">IF(AW40&gt;INDIRECT(ADDRESS($BN40,$BO40)),0,1)</f>
        <v>0</v>
      </c>
      <c r="BR40" s="22" cm="1">
        <f t="array" aca="1" ref="BR40" ca="1">IF(AX40&gt;INDIRECT(ADDRESS($BN40,$BO40)),0,1)</f>
        <v>0</v>
      </c>
      <c r="BS40" s="22" cm="1">
        <f t="array" aca="1" ref="BS40" ca="1">IF(AY40&gt;INDIRECT(ADDRESS($BN40,$BO40)),0,1)</f>
        <v>0</v>
      </c>
      <c r="BT40" s="22" cm="1">
        <f t="array" aca="1" ref="BT40" ca="1">IF(AZ40&gt;INDIRECT(ADDRESS($BN40,$BO40)),0,1)</f>
        <v>0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5</v>
      </c>
      <c r="W41" s="5">
        <f>W40</f>
        <v>39</v>
      </c>
      <c r="X41" s="5">
        <v>4</v>
      </c>
      <c r="Y41" s="5">
        <f t="shared" si="0"/>
        <v>26</v>
      </c>
      <c r="Z41" s="18" cm="1">
        <f t="array" aca="1" ref="Z41" ca="1">INDIRECT(ADDRESS($W41,COLUMN()-$Y41+$X41))/$V41</f>
        <v>72294.399999999994</v>
      </c>
      <c r="AA41" s="18" cm="1">
        <f t="array" aca="1" ref="AA41" ca="1">INDIRECT(ADDRESS($W41,COLUMN()-$Y41+$X41))/$V41</f>
        <v>41105</v>
      </c>
      <c r="AB41" s="18" cm="1">
        <f t="array" aca="1" ref="AB41" ca="1">INDIRECT(ADDRESS($W41,COLUMN()-$Y41+$X41))/$V41</f>
        <v>43890.6</v>
      </c>
      <c r="AC41" s="18" cm="1">
        <f t="array" aca="1" ref="AC41" ca="1">INDIRECT(ADDRESS($W41,COLUMN()-$Y41+$X41))/$V41</f>
        <v>26391.599999999999</v>
      </c>
      <c r="AD41" s="18" cm="1">
        <f t="array" aca="1" ref="AD41" ca="1">INDIRECT(ADDRESS($W41,COLUMN()-$Y41+$X41))/$V41</f>
        <v>19161.8</v>
      </c>
      <c r="AE41" s="18" cm="1">
        <f t="array" aca="1" ref="AE41" ca="1">INDIRECT(ADDRESS($W41,COLUMN()-$Y41+$X41))/$V41</f>
        <v>2070.4</v>
      </c>
      <c r="AF41" s="18" cm="1">
        <f t="array" aca="1" ref="AF41" ca="1">INDIRECT(ADDRESS($W41,COLUMN()-$Y41+$X41))/$V41</f>
        <v>1178</v>
      </c>
      <c r="AG41" s="18" cm="1">
        <f t="array" aca="1" ref="AG41" ca="1">INDIRECT(ADDRESS($W41,COLUMN()-$Y41+$X41))/$V41</f>
        <v>6124.8</v>
      </c>
      <c r="AH41" s="18" cm="1">
        <f t="array" aca="1" ref="AH41" ca="1">INDIRECT(ADDRESS($W41,COLUMN()-$Y41+$X41))/$V41</f>
        <v>183.2</v>
      </c>
      <c r="AI41" s="18" cm="1">
        <f t="array" aca="1" ref="AI41" ca="1">INDIRECT(ADDRESS($W41,COLUMN()-$Y41+$X41))/$V41</f>
        <v>546.4</v>
      </c>
      <c r="AJ41" s="18" cm="1">
        <f t="array" aca="1" ref="AJ41" ca="1">INDIRECT(ADDRESS($W41,COLUMN()-$Y41+$X41))/$V41</f>
        <v>461</v>
      </c>
      <c r="AK41" s="18" cm="1">
        <f t="array" aca="1" ref="AK41" ca="1">INDIRECT(ADDRESS($W41,COLUMN()-$Y41+$X41))/$V41</f>
        <v>31128.400000000001</v>
      </c>
      <c r="AL41" s="18" cm="1">
        <f t="array" aca="1" ref="AL41" ca="1">INDIRECT(ADDRESS($W41,COLUMN()-$Y41+$X41))/$V41</f>
        <v>708.6</v>
      </c>
      <c r="AM41" s="18" cm="1">
        <f t="array" aca="1" ref="AM41" ca="1">INDIRECT(ADDRESS($W41,COLUMN()-$Y41+$X41))/$V41</f>
        <v>16891.8</v>
      </c>
      <c r="AN41" s="18" cm="1">
        <f t="array" aca="1" ref="AN41" ca="1">INDIRECT(ADDRESS($W41,COLUMN()-$Y41+$X41))/$V41</f>
        <v>5864.8</v>
      </c>
      <c r="AO41" s="18" cm="1">
        <f t="array" aca="1" ref="AO41" ca="1">INDIRECT(ADDRESS($W41,COLUMN()-$Y41+$X41))/$V41</f>
        <v>995.6</v>
      </c>
      <c r="AP41" s="18" cm="1">
        <f t="array" aca="1" ref="AP41" ca="1">INDIRECT(ADDRESS($W41,COLUMN()-$Y41+$X41))/$V41</f>
        <v>13012.4</v>
      </c>
      <c r="AQ41" s="18" cm="1">
        <f t="array" aca="1" ref="AQ41" ca="1">INDIRECT(ADDRESS($W41,COLUMN()-$Y41+$X41))/$V41</f>
        <v>2364.6</v>
      </c>
      <c r="AR41" s="9">
        <f t="shared" si="1"/>
        <v>39</v>
      </c>
      <c r="AS41" s="9">
        <f t="shared" si="2"/>
        <v>41</v>
      </c>
      <c r="AT41" s="9">
        <f t="shared" si="3"/>
        <v>26</v>
      </c>
      <c r="AU41" s="3">
        <f t="shared" si="4"/>
        <v>43</v>
      </c>
      <c r="AV41" s="20">
        <f t="shared" ca="1" si="11"/>
        <v>10</v>
      </c>
      <c r="AW41" s="20">
        <f t="shared" ca="1" si="11"/>
        <v>16</v>
      </c>
      <c r="AX41" s="20">
        <f t="shared" ca="1" si="11"/>
        <v>15</v>
      </c>
      <c r="AY41" s="20">
        <f t="shared" ca="1" si="11"/>
        <v>22</v>
      </c>
      <c r="AZ41" s="20">
        <f t="shared" ca="1" si="11"/>
        <v>24</v>
      </c>
      <c r="BA41" s="20">
        <f t="shared" ca="1" si="11"/>
        <v>41</v>
      </c>
      <c r="BB41" s="20">
        <f t="shared" ca="1" si="11"/>
        <v>45</v>
      </c>
      <c r="BC41" s="20">
        <f t="shared" ca="1" si="11"/>
        <v>31</v>
      </c>
      <c r="BD41" s="20">
        <f t="shared" ca="1" si="11"/>
        <v>54</v>
      </c>
      <c r="BE41" s="20">
        <f t="shared" ca="1" si="11"/>
        <v>51</v>
      </c>
      <c r="BF41" s="20">
        <f t="shared" ca="1" si="11"/>
        <v>52</v>
      </c>
      <c r="BG41" s="20">
        <f t="shared" ca="1" si="11"/>
        <v>18</v>
      </c>
      <c r="BH41" s="20">
        <f t="shared" ca="1" si="11"/>
        <v>50</v>
      </c>
      <c r="BI41" s="20">
        <f t="shared" ca="1" si="11"/>
        <v>25</v>
      </c>
      <c r="BJ41" s="20">
        <f t="shared" ca="1" si="11"/>
        <v>33</v>
      </c>
      <c r="BK41" s="20">
        <f t="shared" ca="1" si="11"/>
        <v>46</v>
      </c>
      <c r="BL41" s="20">
        <f t="shared" ca="1" si="10"/>
        <v>26</v>
      </c>
      <c r="BM41" s="20">
        <f t="shared" ca="1" si="10"/>
        <v>39</v>
      </c>
      <c r="BN41" s="9">
        <f t="shared" si="7"/>
        <v>39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0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 t="s">
        <v>223</v>
      </c>
      <c r="C42" s="3">
        <v>12</v>
      </c>
      <c r="D42" s="15">
        <f>VALUE(SUBSTITUTE('DPRD Jatim KPU Raw'!B14,".",","))</f>
        <v>543978</v>
      </c>
      <c r="E42" s="15">
        <f>VALUE(SUBSTITUTE('DPRD Jatim KPU Raw'!C14,".",","))</f>
        <v>184632</v>
      </c>
      <c r="F42" s="15">
        <f>VALUE(SUBSTITUTE('DPRD Jatim KPU Raw'!D14,".",","))</f>
        <v>492509</v>
      </c>
      <c r="G42" s="15">
        <f>VALUE(SUBSTITUTE('DPRD Jatim KPU Raw'!E14,".",","))</f>
        <v>228574</v>
      </c>
      <c r="H42" s="15">
        <f>VALUE(SUBSTITUTE('DPRD Jatim KPU Raw'!F14,".",","))</f>
        <v>534718</v>
      </c>
      <c r="I42" s="15">
        <f>VALUE(SUBSTITUTE('DPRD Jatim KPU Raw'!G14,".",","))</f>
        <v>1106</v>
      </c>
      <c r="J42" s="15">
        <f>VALUE(SUBSTITUTE('DPRD Jatim KPU Raw'!H14,".",","))</f>
        <v>2619</v>
      </c>
      <c r="K42" s="15">
        <f>VALUE(SUBSTITUTE('DPRD Jatim KPU Raw'!I14,".",","))</f>
        <v>204978</v>
      </c>
      <c r="L42" s="15">
        <f>VALUE(SUBSTITUTE('DPRD Jatim KPU Raw'!J14,".",","))</f>
        <v>255</v>
      </c>
      <c r="M42" s="15">
        <f>VALUE(SUBSTITUTE('DPRD Jatim KPU Raw'!K14,".",","))</f>
        <v>1530</v>
      </c>
      <c r="N42" s="15">
        <f>VALUE(SUBSTITUTE('DPRD Jatim KPU Raw'!L14,".",","))</f>
        <v>550</v>
      </c>
      <c r="O42" s="15">
        <f>VALUE(SUBSTITUTE('DPRD Jatim KPU Raw'!M14,".",","))</f>
        <v>179138</v>
      </c>
      <c r="P42" s="15">
        <f>VALUE(SUBSTITUTE('DPRD Jatim KPU Raw'!N14,".",","))</f>
        <v>42126</v>
      </c>
      <c r="Q42" s="15">
        <f>VALUE(SUBSTITUTE('DPRD Jatim KPU Raw'!O14,".",","))</f>
        <v>337385</v>
      </c>
      <c r="R42" s="15">
        <f>VALUE(SUBSTITUTE('DPRD Jatim KPU Raw'!P14,".",","))</f>
        <v>1715</v>
      </c>
      <c r="S42" s="15">
        <f>VALUE(SUBSTITUTE('DPRD Jatim KPU Raw'!Q14,".",","))</f>
        <v>21556</v>
      </c>
      <c r="T42" s="15">
        <f>VALUE(SUBSTITUTE('DPRD Jatim KPU Raw'!R14,".",","))</f>
        <v>198295</v>
      </c>
      <c r="U42" s="15">
        <f>VALUE(SUBSTITUTE('DPRD Jatim KPU Raw'!S14,".",","))</f>
        <v>1131</v>
      </c>
      <c r="V42" s="5">
        <v>1</v>
      </c>
      <c r="W42" s="5">
        <f>W41+3</f>
        <v>42</v>
      </c>
      <c r="X42" s="5">
        <v>4</v>
      </c>
      <c r="Y42" s="5">
        <f t="shared" si="0"/>
        <v>26</v>
      </c>
      <c r="Z42" s="18" cm="1">
        <f t="array" aca="1" ref="Z42" ca="1">INDIRECT(ADDRESS($W42,COLUMN()-$Y42+$X42))/$V42</f>
        <v>543978</v>
      </c>
      <c r="AA42" s="18" cm="1">
        <f t="array" aca="1" ref="AA42" ca="1">INDIRECT(ADDRESS($W42,COLUMN()-$Y42+$X42))/$V42</f>
        <v>184632</v>
      </c>
      <c r="AB42" s="18" cm="1">
        <f t="array" aca="1" ref="AB42" ca="1">INDIRECT(ADDRESS($W42,COLUMN()-$Y42+$X42))/$V42</f>
        <v>492509</v>
      </c>
      <c r="AC42" s="18" cm="1">
        <f t="array" aca="1" ref="AC42" ca="1">INDIRECT(ADDRESS($W42,COLUMN()-$Y42+$X42))/$V42</f>
        <v>228574</v>
      </c>
      <c r="AD42" s="18" cm="1">
        <f t="array" aca="1" ref="AD42" ca="1">INDIRECT(ADDRESS($W42,COLUMN()-$Y42+$X42))/$V42</f>
        <v>534718</v>
      </c>
      <c r="AE42" s="18" cm="1">
        <f t="array" aca="1" ref="AE42" ca="1">INDIRECT(ADDRESS($W42,COLUMN()-$Y42+$X42))/$V42</f>
        <v>1106</v>
      </c>
      <c r="AF42" s="18" cm="1">
        <f t="array" aca="1" ref="AF42" ca="1">INDIRECT(ADDRESS($W42,COLUMN()-$Y42+$X42))/$V42</f>
        <v>2619</v>
      </c>
      <c r="AG42" s="18" cm="1">
        <f t="array" aca="1" ref="AG42" ca="1">INDIRECT(ADDRESS($W42,COLUMN()-$Y42+$X42))/$V42</f>
        <v>204978</v>
      </c>
      <c r="AH42" s="18" cm="1">
        <f t="array" aca="1" ref="AH42" ca="1">INDIRECT(ADDRESS($W42,COLUMN()-$Y42+$X42))/$V42</f>
        <v>255</v>
      </c>
      <c r="AI42" s="18" cm="1">
        <f t="array" aca="1" ref="AI42" ca="1">INDIRECT(ADDRESS($W42,COLUMN()-$Y42+$X42))/$V42</f>
        <v>1530</v>
      </c>
      <c r="AJ42" s="18" cm="1">
        <f t="array" aca="1" ref="AJ42" ca="1">INDIRECT(ADDRESS($W42,COLUMN()-$Y42+$X42))/$V42</f>
        <v>550</v>
      </c>
      <c r="AK42" s="18" cm="1">
        <f t="array" aca="1" ref="AK42" ca="1">INDIRECT(ADDRESS($W42,COLUMN()-$Y42+$X42))/$V42</f>
        <v>179138</v>
      </c>
      <c r="AL42" s="18" cm="1">
        <f t="array" aca="1" ref="AL42" ca="1">INDIRECT(ADDRESS($W42,COLUMN()-$Y42+$X42))/$V42</f>
        <v>42126</v>
      </c>
      <c r="AM42" s="18" cm="1">
        <f t="array" aca="1" ref="AM42" ca="1">INDIRECT(ADDRESS($W42,COLUMN()-$Y42+$X42))/$V42</f>
        <v>337385</v>
      </c>
      <c r="AN42" s="18" cm="1">
        <f t="array" aca="1" ref="AN42" ca="1">INDIRECT(ADDRESS($W42,COLUMN()-$Y42+$X42))/$V42</f>
        <v>1715</v>
      </c>
      <c r="AO42" s="18" cm="1">
        <f t="array" aca="1" ref="AO42" ca="1">INDIRECT(ADDRESS($W42,COLUMN()-$Y42+$X42))/$V42</f>
        <v>21556</v>
      </c>
      <c r="AP42" s="18" cm="1">
        <f t="array" aca="1" ref="AP42" ca="1">INDIRECT(ADDRESS($W42,COLUMN()-$Y42+$X42))/$V42</f>
        <v>198295</v>
      </c>
      <c r="AQ42" s="18" cm="1">
        <f t="array" aca="1" ref="AQ42" ca="1">INDIRECT(ADDRESS($W42,COLUMN()-$Y42+$X42))/$V42</f>
        <v>1131</v>
      </c>
      <c r="AR42" s="9">
        <f t="shared" si="1"/>
        <v>42</v>
      </c>
      <c r="AS42" s="9">
        <f t="shared" si="2"/>
        <v>44</v>
      </c>
      <c r="AT42" s="9">
        <f t="shared" si="3"/>
        <v>26</v>
      </c>
      <c r="AU42" s="3">
        <f t="shared" si="4"/>
        <v>43</v>
      </c>
      <c r="AV42" s="20">
        <f t="shared" ca="1" si="11"/>
        <v>1</v>
      </c>
      <c r="AW42" s="20">
        <f t="shared" ca="1" si="11"/>
        <v>8</v>
      </c>
      <c r="AX42" s="20">
        <f t="shared" ca="1" si="11"/>
        <v>3</v>
      </c>
      <c r="AY42" s="20">
        <f t="shared" ca="1" si="11"/>
        <v>5</v>
      </c>
      <c r="AZ42" s="20">
        <f t="shared" ca="1" si="11"/>
        <v>2</v>
      </c>
      <c r="BA42" s="20">
        <f t="shared" ca="1" si="11"/>
        <v>38</v>
      </c>
      <c r="BB42" s="20">
        <f t="shared" ca="1" si="11"/>
        <v>34</v>
      </c>
      <c r="BC42" s="20">
        <f t="shared" ca="1" si="11"/>
        <v>6</v>
      </c>
      <c r="BD42" s="20">
        <f t="shared" ca="1" si="11"/>
        <v>48</v>
      </c>
      <c r="BE42" s="20">
        <f t="shared" ca="1" si="11"/>
        <v>36</v>
      </c>
      <c r="BF42" s="20">
        <f t="shared" ca="1" si="11"/>
        <v>41</v>
      </c>
      <c r="BG42" s="20">
        <f t="shared" ca="1" si="11"/>
        <v>10</v>
      </c>
      <c r="BH42" s="20">
        <f t="shared" ca="1" si="11"/>
        <v>24</v>
      </c>
      <c r="BI42" s="20">
        <f t="shared" ca="1" si="11"/>
        <v>4</v>
      </c>
      <c r="BJ42" s="20">
        <f t="shared" ca="1" si="11"/>
        <v>35</v>
      </c>
      <c r="BK42" s="20">
        <f t="shared" ca="1" si="11"/>
        <v>29</v>
      </c>
      <c r="BL42" s="20">
        <f t="shared" ca="1" si="10"/>
        <v>7</v>
      </c>
      <c r="BM42" s="20">
        <f t="shared" ca="1" si="10"/>
        <v>37</v>
      </c>
      <c r="BN42" s="9">
        <f t="shared" si="7"/>
        <v>42</v>
      </c>
      <c r="BO42" s="9">
        <v>3</v>
      </c>
      <c r="BP42" s="22" cm="1">
        <f t="array" aca="1" ref="BP42" ca="1">IF(AV42&gt;INDIRECT(ADDRESS($BN42,$BO42)),0,1)</f>
        <v>1</v>
      </c>
      <c r="BQ42" s="22" cm="1">
        <f t="array" aca="1" ref="BQ42" ca="1">IF(AW42&gt;INDIRECT(ADDRESS($BN42,$BO42)),0,1)</f>
        <v>1</v>
      </c>
      <c r="BR42" s="22" cm="1">
        <f t="array" aca="1" ref="BR42" ca="1">IF(AX42&gt;INDIRECT(ADDRESS($BN42,$BO42)),0,1)</f>
        <v>1</v>
      </c>
      <c r="BS42" s="22" cm="1">
        <f t="array" aca="1" ref="BS42" ca="1">IF(AY42&gt;INDIRECT(ADDRESS($BN42,$BO42)),0,1)</f>
        <v>1</v>
      </c>
      <c r="BT42" s="22" cm="1">
        <f t="array" aca="1" ref="BT42" ca="1">IF(AZ42&gt;INDIRECT(ADDRESS($BN42,$BO42)),0,1)</f>
        <v>1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1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1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1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1</v>
      </c>
      <c r="CG42" s="22" cm="1">
        <f t="array" aca="1" ref="CG42" ca="1">IF(BM42&gt;INDIRECT(ADDRESS($BN42,$BO42)),0,1)</f>
        <v>0</v>
      </c>
      <c r="CH42" s="9">
        <f>AR42</f>
        <v>42</v>
      </c>
      <c r="CI42" s="9">
        <f>AS42</f>
        <v>44</v>
      </c>
      <c r="CJ42" s="3">
        <f>COLUMN(BP42)</f>
        <v>68</v>
      </c>
      <c r="CK42" s="3">
        <f>COLUMN(CG42)</f>
        <v>85</v>
      </c>
      <c r="CL42" s="3">
        <f ca="1">SUM(OFFSET($A$1,CH42-1,CJ42-1,CI42-CH42+1,CK42-CJ42+1))</f>
        <v>12</v>
      </c>
      <c r="CM42" s="3" t="b">
        <f ca="1">CL42=C42</f>
        <v>1</v>
      </c>
      <c r="CN42" s="3">
        <f>COLUMN(V42)</f>
        <v>22</v>
      </c>
      <c r="CO42" s="3">
        <f ca="1">LARGE(OFFSET($A$1,$CH42-1,$CN42-1,$CI42-$CH42+1,1),1)</f>
        <v>5</v>
      </c>
      <c r="CP42" s="4">
        <f ca="1">LARGE(OFFSET($A$1,$AR42-1,$AT42-1,$AS42-$AR42+1,$AU42-$AT42+1),1)/(CO42+2)</f>
        <v>77711.142857142855</v>
      </c>
      <c r="CQ42" s="4">
        <f ca="1">LARGE(OFFSET($A$1,$AR42-1,$AT42-1,$AS42-$AR42+1,$AU42-$AT42+1),C42)</f>
        <v>164169.66666666666</v>
      </c>
      <c r="CR42" s="3" t="b">
        <f ca="1">CQ42&gt;CP42</f>
        <v>1</v>
      </c>
    </row>
    <row r="43" spans="1:96" x14ac:dyDescent="0.55000000000000004">
      <c r="A43" s="3"/>
      <c r="B43" s="3"/>
      <c r="C43" s="3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5">
        <v>3</v>
      </c>
      <c r="W43" s="5">
        <f>W42</f>
        <v>42</v>
      </c>
      <c r="X43" s="5">
        <v>4</v>
      </c>
      <c r="Y43" s="5">
        <f t="shared" si="0"/>
        <v>26</v>
      </c>
      <c r="Z43" s="18" cm="1">
        <f t="array" aca="1" ref="Z43" ca="1">INDIRECT(ADDRESS($W43,COLUMN()-$Y43+$X43))/$V43</f>
        <v>181326</v>
      </c>
      <c r="AA43" s="18" cm="1">
        <f t="array" aca="1" ref="AA43" ca="1">INDIRECT(ADDRESS($W43,COLUMN()-$Y43+$X43))/$V43</f>
        <v>61544</v>
      </c>
      <c r="AB43" s="18" cm="1">
        <f t="array" aca="1" ref="AB43" ca="1">INDIRECT(ADDRESS($W43,COLUMN()-$Y43+$X43))/$V43</f>
        <v>164169.66666666666</v>
      </c>
      <c r="AC43" s="18" cm="1">
        <f t="array" aca="1" ref="AC43" ca="1">INDIRECT(ADDRESS($W43,COLUMN()-$Y43+$X43))/$V43</f>
        <v>76191.333333333328</v>
      </c>
      <c r="AD43" s="18" cm="1">
        <f t="array" aca="1" ref="AD43" ca="1">INDIRECT(ADDRESS($W43,COLUMN()-$Y43+$X43))/$V43</f>
        <v>178239.33333333334</v>
      </c>
      <c r="AE43" s="18" cm="1">
        <f t="array" aca="1" ref="AE43" ca="1">INDIRECT(ADDRESS($W43,COLUMN()-$Y43+$X43))/$V43</f>
        <v>368.66666666666669</v>
      </c>
      <c r="AF43" s="18" cm="1">
        <f t="array" aca="1" ref="AF43" ca="1">INDIRECT(ADDRESS($W43,COLUMN()-$Y43+$X43))/$V43</f>
        <v>873</v>
      </c>
      <c r="AG43" s="18" cm="1">
        <f t="array" aca="1" ref="AG43" ca="1">INDIRECT(ADDRESS($W43,COLUMN()-$Y43+$X43))/$V43</f>
        <v>68326</v>
      </c>
      <c r="AH43" s="18" cm="1">
        <f t="array" aca="1" ref="AH43" ca="1">INDIRECT(ADDRESS($W43,COLUMN()-$Y43+$X43))/$V43</f>
        <v>85</v>
      </c>
      <c r="AI43" s="18" cm="1">
        <f t="array" aca="1" ref="AI43" ca="1">INDIRECT(ADDRESS($W43,COLUMN()-$Y43+$X43))/$V43</f>
        <v>510</v>
      </c>
      <c r="AJ43" s="18" cm="1">
        <f t="array" aca="1" ref="AJ43" ca="1">INDIRECT(ADDRESS($W43,COLUMN()-$Y43+$X43))/$V43</f>
        <v>183.33333333333334</v>
      </c>
      <c r="AK43" s="18" cm="1">
        <f t="array" aca="1" ref="AK43" ca="1">INDIRECT(ADDRESS($W43,COLUMN()-$Y43+$X43))/$V43</f>
        <v>59712.666666666664</v>
      </c>
      <c r="AL43" s="18" cm="1">
        <f t="array" aca="1" ref="AL43" ca="1">INDIRECT(ADDRESS($W43,COLUMN()-$Y43+$X43))/$V43</f>
        <v>14042</v>
      </c>
      <c r="AM43" s="18" cm="1">
        <f t="array" aca="1" ref="AM43" ca="1">INDIRECT(ADDRESS($W43,COLUMN()-$Y43+$X43))/$V43</f>
        <v>112461.66666666667</v>
      </c>
      <c r="AN43" s="18" cm="1">
        <f t="array" aca="1" ref="AN43" ca="1">INDIRECT(ADDRESS($W43,COLUMN()-$Y43+$X43))/$V43</f>
        <v>571.66666666666663</v>
      </c>
      <c r="AO43" s="18" cm="1">
        <f t="array" aca="1" ref="AO43" ca="1">INDIRECT(ADDRESS($W43,COLUMN()-$Y43+$X43))/$V43</f>
        <v>7185.333333333333</v>
      </c>
      <c r="AP43" s="18" cm="1">
        <f t="array" aca="1" ref="AP43" ca="1">INDIRECT(ADDRESS($W43,COLUMN()-$Y43+$X43))/$V43</f>
        <v>66098.333333333328</v>
      </c>
      <c r="AQ43" s="18" cm="1">
        <f t="array" aca="1" ref="AQ43" ca="1">INDIRECT(ADDRESS($W43,COLUMN()-$Y43+$X43))/$V43</f>
        <v>377</v>
      </c>
      <c r="AR43" s="9">
        <f t="shared" si="1"/>
        <v>42</v>
      </c>
      <c r="AS43" s="9">
        <f t="shared" si="2"/>
        <v>44</v>
      </c>
      <c r="AT43" s="9">
        <f t="shared" si="3"/>
        <v>26</v>
      </c>
      <c r="AU43" s="3">
        <f t="shared" si="4"/>
        <v>43</v>
      </c>
      <c r="AV43" s="20">
        <f t="shared" ca="1" si="11"/>
        <v>9</v>
      </c>
      <c r="AW43" s="20">
        <f t="shared" ca="1" si="11"/>
        <v>21</v>
      </c>
      <c r="AX43" s="20">
        <f t="shared" ca="1" si="11"/>
        <v>12</v>
      </c>
      <c r="AY43" s="20">
        <f t="shared" ca="1" si="11"/>
        <v>17</v>
      </c>
      <c r="AZ43" s="20">
        <f t="shared" ca="1" si="11"/>
        <v>11</v>
      </c>
      <c r="BA43" s="20">
        <f t="shared" ca="1" si="11"/>
        <v>45</v>
      </c>
      <c r="BB43" s="20">
        <f t="shared" ca="1" si="11"/>
        <v>39</v>
      </c>
      <c r="BC43" s="20">
        <f t="shared" ca="1" si="11"/>
        <v>18</v>
      </c>
      <c r="BD43" s="20">
        <f t="shared" ca="1" si="11"/>
        <v>53</v>
      </c>
      <c r="BE43" s="20">
        <f t="shared" ca="1" si="11"/>
        <v>43</v>
      </c>
      <c r="BF43" s="20">
        <f t="shared" ca="1" si="11"/>
        <v>51</v>
      </c>
      <c r="BG43" s="20">
        <f t="shared" ca="1" si="11"/>
        <v>22</v>
      </c>
      <c r="BH43" s="20">
        <f t="shared" ca="1" si="11"/>
        <v>30</v>
      </c>
      <c r="BI43" s="20">
        <f t="shared" ca="1" si="11"/>
        <v>13</v>
      </c>
      <c r="BJ43" s="20">
        <f t="shared" ca="1" si="11"/>
        <v>40</v>
      </c>
      <c r="BK43" s="20">
        <f t="shared" ca="1" si="11"/>
        <v>32</v>
      </c>
      <c r="BL43" s="20">
        <f t="shared" ca="1" si="10"/>
        <v>20</v>
      </c>
      <c r="BM43" s="20">
        <f t="shared" ca="1" si="10"/>
        <v>44</v>
      </c>
      <c r="BN43" s="9">
        <f t="shared" si="7"/>
        <v>42</v>
      </c>
      <c r="BO43" s="9">
        <v>3</v>
      </c>
      <c r="BP43" s="22" cm="1">
        <f t="array" aca="1" ref="BP43" ca="1">IF(AV43&gt;INDIRECT(ADDRESS($BN43,$BO43)),0,1)</f>
        <v>1</v>
      </c>
      <c r="BQ43" s="22" cm="1">
        <f t="array" aca="1" ref="BQ43" ca="1">IF(AW43&gt;INDIRECT(ADDRESS($BN43,$BO43)),0,1)</f>
        <v>0</v>
      </c>
      <c r="BR43" s="22" cm="1">
        <f t="array" aca="1" ref="BR43" ca="1">IF(AX43&gt;INDIRECT(ADDRESS($BN43,$BO43)),0,1)</f>
        <v>1</v>
      </c>
      <c r="BS43" s="22" cm="1">
        <f t="array" aca="1" ref="BS43" ca="1">IF(AY43&gt;INDIRECT(ADDRESS($BN43,$BO43)),0,1)</f>
        <v>0</v>
      </c>
      <c r="BT43" s="22" cm="1">
        <f t="array" aca="1" ref="BT43" ca="1">IF(AZ43&gt;INDIRECT(ADDRESS($BN43,$BO43)),0,1)</f>
        <v>1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0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0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0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5</v>
      </c>
      <c r="W44" s="5">
        <f>W43</f>
        <v>42</v>
      </c>
      <c r="X44" s="5">
        <v>4</v>
      </c>
      <c r="Y44" s="5">
        <f t="shared" si="0"/>
        <v>26</v>
      </c>
      <c r="Z44" s="18" cm="1">
        <f t="array" aca="1" ref="Z44" ca="1">INDIRECT(ADDRESS($W44,COLUMN()-$Y44+$X44))/$V44</f>
        <v>108795.6</v>
      </c>
      <c r="AA44" s="18" cm="1">
        <f t="array" aca="1" ref="AA44" ca="1">INDIRECT(ADDRESS($W44,COLUMN()-$Y44+$X44))/$V44</f>
        <v>36926.400000000001</v>
      </c>
      <c r="AB44" s="18" cm="1">
        <f t="array" aca="1" ref="AB44" ca="1">INDIRECT(ADDRESS($W44,COLUMN()-$Y44+$X44))/$V44</f>
        <v>98501.8</v>
      </c>
      <c r="AC44" s="18" cm="1">
        <f t="array" aca="1" ref="AC44" ca="1">INDIRECT(ADDRESS($W44,COLUMN()-$Y44+$X44))/$V44</f>
        <v>45714.8</v>
      </c>
      <c r="AD44" s="18" cm="1">
        <f t="array" aca="1" ref="AD44" ca="1">INDIRECT(ADDRESS($W44,COLUMN()-$Y44+$X44))/$V44</f>
        <v>106943.6</v>
      </c>
      <c r="AE44" s="18" cm="1">
        <f t="array" aca="1" ref="AE44" ca="1">INDIRECT(ADDRESS($W44,COLUMN()-$Y44+$X44))/$V44</f>
        <v>221.2</v>
      </c>
      <c r="AF44" s="18" cm="1">
        <f t="array" aca="1" ref="AF44" ca="1">INDIRECT(ADDRESS($W44,COLUMN()-$Y44+$X44))/$V44</f>
        <v>523.79999999999995</v>
      </c>
      <c r="AG44" s="18" cm="1">
        <f t="array" aca="1" ref="AG44" ca="1">INDIRECT(ADDRESS($W44,COLUMN()-$Y44+$X44))/$V44</f>
        <v>40995.599999999999</v>
      </c>
      <c r="AH44" s="18" cm="1">
        <f t="array" aca="1" ref="AH44" ca="1">INDIRECT(ADDRESS($W44,COLUMN()-$Y44+$X44))/$V44</f>
        <v>51</v>
      </c>
      <c r="AI44" s="18" cm="1">
        <f t="array" aca="1" ref="AI44" ca="1">INDIRECT(ADDRESS($W44,COLUMN()-$Y44+$X44))/$V44</f>
        <v>306</v>
      </c>
      <c r="AJ44" s="18" cm="1">
        <f t="array" aca="1" ref="AJ44" ca="1">INDIRECT(ADDRESS($W44,COLUMN()-$Y44+$X44))/$V44</f>
        <v>110</v>
      </c>
      <c r="AK44" s="18" cm="1">
        <f t="array" aca="1" ref="AK44" ca="1">INDIRECT(ADDRESS($W44,COLUMN()-$Y44+$X44))/$V44</f>
        <v>35827.599999999999</v>
      </c>
      <c r="AL44" s="18" cm="1">
        <f t="array" aca="1" ref="AL44" ca="1">INDIRECT(ADDRESS($W44,COLUMN()-$Y44+$X44))/$V44</f>
        <v>8425.2000000000007</v>
      </c>
      <c r="AM44" s="18" cm="1">
        <f t="array" aca="1" ref="AM44" ca="1">INDIRECT(ADDRESS($W44,COLUMN()-$Y44+$X44))/$V44</f>
        <v>67477</v>
      </c>
      <c r="AN44" s="18" cm="1">
        <f t="array" aca="1" ref="AN44" ca="1">INDIRECT(ADDRESS($W44,COLUMN()-$Y44+$X44))/$V44</f>
        <v>343</v>
      </c>
      <c r="AO44" s="18" cm="1">
        <f t="array" aca="1" ref="AO44" ca="1">INDIRECT(ADDRESS($W44,COLUMN()-$Y44+$X44))/$V44</f>
        <v>4311.2</v>
      </c>
      <c r="AP44" s="18" cm="1">
        <f t="array" aca="1" ref="AP44" ca="1">INDIRECT(ADDRESS($W44,COLUMN()-$Y44+$X44))/$V44</f>
        <v>39659</v>
      </c>
      <c r="AQ44" s="18" cm="1">
        <f t="array" aca="1" ref="AQ44" ca="1">INDIRECT(ADDRESS($W44,COLUMN()-$Y44+$X44))/$V44</f>
        <v>226.2</v>
      </c>
      <c r="AR44" s="9">
        <f t="shared" si="1"/>
        <v>42</v>
      </c>
      <c r="AS44" s="9">
        <f t="shared" si="2"/>
        <v>44</v>
      </c>
      <c r="AT44" s="9">
        <f t="shared" si="3"/>
        <v>26</v>
      </c>
      <c r="AU44" s="3">
        <f t="shared" si="4"/>
        <v>43</v>
      </c>
      <c r="AV44" s="20">
        <f t="shared" ca="1" si="11"/>
        <v>14</v>
      </c>
      <c r="AW44" s="20">
        <f t="shared" ca="1" si="11"/>
        <v>27</v>
      </c>
      <c r="AX44" s="20">
        <f t="shared" ca="1" si="11"/>
        <v>16</v>
      </c>
      <c r="AY44" s="20">
        <f t="shared" ca="1" si="11"/>
        <v>23</v>
      </c>
      <c r="AZ44" s="20">
        <f t="shared" ca="1" si="11"/>
        <v>15</v>
      </c>
      <c r="BA44" s="20">
        <f t="shared" ca="1" si="11"/>
        <v>50</v>
      </c>
      <c r="BB44" s="20">
        <f t="shared" ca="1" si="11"/>
        <v>42</v>
      </c>
      <c r="BC44" s="20">
        <f t="shared" ca="1" si="11"/>
        <v>25</v>
      </c>
      <c r="BD44" s="20">
        <f t="shared" ca="1" si="11"/>
        <v>54</v>
      </c>
      <c r="BE44" s="20">
        <f t="shared" ca="1" si="11"/>
        <v>47</v>
      </c>
      <c r="BF44" s="20">
        <f t="shared" ca="1" si="11"/>
        <v>52</v>
      </c>
      <c r="BG44" s="20">
        <f t="shared" ca="1" si="11"/>
        <v>28</v>
      </c>
      <c r="BH44" s="20">
        <f t="shared" ca="1" si="11"/>
        <v>31</v>
      </c>
      <c r="BI44" s="20">
        <f t="shared" ca="1" si="11"/>
        <v>19</v>
      </c>
      <c r="BJ44" s="20">
        <f t="shared" ca="1" si="11"/>
        <v>46</v>
      </c>
      <c r="BK44" s="20">
        <f t="shared" ca="1" si="11"/>
        <v>33</v>
      </c>
      <c r="BL44" s="20">
        <f t="shared" ca="1" si="10"/>
        <v>26</v>
      </c>
      <c r="BM44" s="20">
        <f t="shared" ca="1" si="10"/>
        <v>49</v>
      </c>
      <c r="BN44" s="9">
        <f t="shared" si="7"/>
        <v>42</v>
      </c>
      <c r="BO44" s="9">
        <v>3</v>
      </c>
      <c r="BP44" s="22" cm="1">
        <f t="array" aca="1" ref="BP44" ca="1">IF(AV44&gt;INDIRECT(ADDRESS($BN44,$BO44)),0,1)</f>
        <v>0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0</v>
      </c>
      <c r="BS44" s="22" cm="1">
        <f t="array" aca="1" ref="BS44" ca="1">IF(AY44&gt;INDIRECT(ADDRESS($BN44,$BO44)),0,1)</f>
        <v>0</v>
      </c>
      <c r="BT44" s="22" cm="1">
        <f t="array" aca="1" ref="BT44" ca="1">IF(AZ44&gt;INDIRECT(ADDRESS($BN44,$BO44)),0,1)</f>
        <v>0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C45" s="1">
        <f>SUM(C3:C44)</f>
        <v>120</v>
      </c>
      <c r="BP45" s="23">
        <f t="shared" ref="BP45:CG45" ca="1" si="12">SUM(BP3:BP44)</f>
        <v>27</v>
      </c>
      <c r="BQ45" s="23">
        <f t="shared" ca="1" si="12"/>
        <v>21</v>
      </c>
      <c r="BR45" s="23">
        <f t="shared" ca="1" si="12"/>
        <v>21</v>
      </c>
      <c r="BS45" s="23">
        <f t="shared" ca="1" si="12"/>
        <v>15</v>
      </c>
      <c r="BT45" s="23">
        <f t="shared" ca="1" si="12"/>
        <v>10</v>
      </c>
      <c r="BU45" s="23">
        <f t="shared" ca="1" si="12"/>
        <v>0</v>
      </c>
      <c r="BV45" s="23">
        <f t="shared" ca="1" si="12"/>
        <v>0</v>
      </c>
      <c r="BW45" s="23">
        <f t="shared" ca="1" si="12"/>
        <v>5</v>
      </c>
      <c r="BX45" s="23">
        <f t="shared" ca="1" si="12"/>
        <v>0</v>
      </c>
      <c r="BY45" s="23">
        <f t="shared" ca="1" si="12"/>
        <v>0</v>
      </c>
      <c r="BZ45" s="23">
        <f t="shared" ca="1" si="12"/>
        <v>0</v>
      </c>
      <c r="CA45" s="23">
        <f t="shared" ca="1" si="12"/>
        <v>5</v>
      </c>
      <c r="CB45" s="23">
        <f t="shared" ca="1" si="12"/>
        <v>0</v>
      </c>
      <c r="CC45" s="23">
        <f t="shared" ca="1" si="12"/>
        <v>11</v>
      </c>
      <c r="CD45" s="23">
        <f t="shared" ca="1" si="12"/>
        <v>1</v>
      </c>
      <c r="CE45" s="23">
        <f t="shared" ca="1" si="12"/>
        <v>0</v>
      </c>
      <c r="CF45" s="23">
        <f t="shared" ca="1" si="12"/>
        <v>4</v>
      </c>
      <c r="CG45" s="23">
        <f t="shared" ca="1" si="12"/>
        <v>0</v>
      </c>
      <c r="CL45" s="1">
        <f ca="1">SUM(CL3:CL44)</f>
        <v>120</v>
      </c>
      <c r="CM45" s="3" t="b">
        <f ca="1">CL45=C45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phoneticPr fontId="2" type="noConversion"/>
  <conditionalFormatting sqref="CM1:CO1048576 CR1:CR1048576">
    <cfRule type="cellIs" dxfId="2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B086-BCB6-41D1-9A1E-D37D6CD31700}">
  <sheetPr>
    <tabColor theme="5"/>
  </sheetPr>
  <dimension ref="A1:G22"/>
  <sheetViews>
    <sheetView topLeftCell="A2" workbookViewId="0">
      <selection activeCell="D21" sqref="D21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25</v>
      </c>
      <c r="C2" s="11">
        <f t="shared" ref="C2:C19" si="0">B2/$B$20</f>
        <v>0.20833333333333334</v>
      </c>
      <c r="D2" s="10">
        <f ca="1">'DPRD Jatim Calc'!BP45</f>
        <v>27</v>
      </c>
      <c r="E2" s="11">
        <f t="shared" ref="E2:E19" ca="1" si="1">D2/$D$20</f>
        <v>0.22500000000000001</v>
      </c>
      <c r="F2" s="10">
        <f ca="1">D2-B2</f>
        <v>2</v>
      </c>
      <c r="G2" s="12">
        <f ca="1">E2-C2</f>
        <v>1.6666666666666663E-2</v>
      </c>
    </row>
    <row r="3" spans="1:7" x14ac:dyDescent="0.55000000000000004">
      <c r="A3" s="3" t="s">
        <v>114</v>
      </c>
      <c r="B3" s="10">
        <v>15</v>
      </c>
      <c r="C3" s="11">
        <f t="shared" si="0"/>
        <v>0.125</v>
      </c>
      <c r="D3" s="10">
        <f ca="1">'DPRD Jatim Calc'!BQ45</f>
        <v>21</v>
      </c>
      <c r="E3" s="11">
        <f t="shared" ca="1" si="1"/>
        <v>0.17499999999999999</v>
      </c>
      <c r="F3" s="10">
        <f t="shared" ref="F3:G19" ca="1" si="2">D3-B3</f>
        <v>6</v>
      </c>
      <c r="G3" s="12">
        <f t="shared" ca="1" si="2"/>
        <v>4.9999999999999989E-2</v>
      </c>
    </row>
    <row r="4" spans="1:7" x14ac:dyDescent="0.55000000000000004">
      <c r="A4" s="3" t="s">
        <v>115</v>
      </c>
      <c r="B4" s="10">
        <v>27</v>
      </c>
      <c r="C4" s="11">
        <f t="shared" si="0"/>
        <v>0.22500000000000001</v>
      </c>
      <c r="D4" s="10">
        <f ca="1">'DPRD Jatim Calc'!BR45</f>
        <v>21</v>
      </c>
      <c r="E4" s="11">
        <f t="shared" ca="1" si="1"/>
        <v>0.17499999999999999</v>
      </c>
      <c r="F4" s="10">
        <f t="shared" ca="1" si="2"/>
        <v>-6</v>
      </c>
      <c r="G4" s="12">
        <f t="shared" ca="1" si="2"/>
        <v>-5.0000000000000017E-2</v>
      </c>
    </row>
    <row r="5" spans="1:7" x14ac:dyDescent="0.55000000000000004">
      <c r="A5" s="3" t="s">
        <v>116</v>
      </c>
      <c r="B5" s="10">
        <v>13</v>
      </c>
      <c r="C5" s="11">
        <f t="shared" si="0"/>
        <v>0.10833333333333334</v>
      </c>
      <c r="D5" s="10">
        <f ca="1">'DPRD Jatim Calc'!BS45</f>
        <v>15</v>
      </c>
      <c r="E5" s="11">
        <f t="shared" ca="1" si="1"/>
        <v>0.125</v>
      </c>
      <c r="F5" s="10">
        <f t="shared" ca="1" si="2"/>
        <v>2</v>
      </c>
      <c r="G5" s="12">
        <f t="shared" ca="1" si="2"/>
        <v>1.6666666666666663E-2</v>
      </c>
    </row>
    <row r="6" spans="1:7" x14ac:dyDescent="0.55000000000000004">
      <c r="A6" s="3" t="s">
        <v>117</v>
      </c>
      <c r="B6" s="10">
        <v>9</v>
      </c>
      <c r="C6" s="11">
        <f t="shared" si="0"/>
        <v>7.4999999999999997E-2</v>
      </c>
      <c r="D6" s="10">
        <f ca="1">'DPRD Jatim Calc'!BT45</f>
        <v>10</v>
      </c>
      <c r="E6" s="11">
        <f t="shared" ca="1" si="1"/>
        <v>8.3333333333333329E-2</v>
      </c>
      <c r="F6" s="10">
        <f t="shared" ca="1" si="2"/>
        <v>1</v>
      </c>
      <c r="G6" s="12">
        <f t="shared" ca="1" si="2"/>
        <v>8.3333333333333315E-3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Jatim Calc'!BU45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Jatim Calc'!BV45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4</v>
      </c>
      <c r="C9" s="11">
        <f t="shared" si="0"/>
        <v>3.3333333333333333E-2</v>
      </c>
      <c r="D9" s="10">
        <f ca="1">'DPRD Jatim Calc'!BW45</f>
        <v>5</v>
      </c>
      <c r="E9" s="11">
        <f t="shared" ca="1" si="1"/>
        <v>4.1666666666666664E-2</v>
      </c>
      <c r="F9" s="10">
        <f t="shared" ca="1" si="2"/>
        <v>1</v>
      </c>
      <c r="G9" s="12">
        <f t="shared" ca="1" si="2"/>
        <v>8.3333333333333315E-3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Jatim Calc'!BX45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1</v>
      </c>
      <c r="C11" s="11">
        <f t="shared" si="0"/>
        <v>8.3333333333333332E-3</v>
      </c>
      <c r="D11" s="10">
        <f ca="1">'DPRD Jatim Calc'!BY45</f>
        <v>0</v>
      </c>
      <c r="E11" s="11">
        <f t="shared" ca="1" si="1"/>
        <v>0</v>
      </c>
      <c r="F11" s="10">
        <f t="shared" ca="1" si="2"/>
        <v>-1</v>
      </c>
      <c r="G11" s="12">
        <f t="shared" ca="1" si="2"/>
        <v>-8.3333333333333332E-3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Jatim Calc'!BZ45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6</v>
      </c>
      <c r="C13" s="11">
        <f t="shared" si="0"/>
        <v>0.05</v>
      </c>
      <c r="D13" s="10">
        <f ca="1">'DPRD Jatim Calc'!CA45</f>
        <v>5</v>
      </c>
      <c r="E13" s="11">
        <f t="shared" ca="1" si="1"/>
        <v>4.1666666666666664E-2</v>
      </c>
      <c r="F13" s="10">
        <f t="shared" ca="1" si="2"/>
        <v>-1</v>
      </c>
      <c r="G13" s="12">
        <f t="shared" ca="1" si="2"/>
        <v>-8.3333333333333384E-3</v>
      </c>
    </row>
    <row r="14" spans="1:7" x14ac:dyDescent="0.55000000000000004">
      <c r="A14" s="3" t="s">
        <v>125</v>
      </c>
      <c r="B14" s="10">
        <v>1</v>
      </c>
      <c r="C14" s="11">
        <f t="shared" si="0"/>
        <v>8.3333333333333332E-3</v>
      </c>
      <c r="D14" s="10">
        <f ca="1">'DPRD Jatim Calc'!CB45</f>
        <v>0</v>
      </c>
      <c r="E14" s="11">
        <f t="shared" ca="1" si="1"/>
        <v>0</v>
      </c>
      <c r="F14" s="10">
        <f t="shared" ca="1" si="2"/>
        <v>-1</v>
      </c>
      <c r="G14" s="12">
        <f t="shared" ca="1" si="2"/>
        <v>-8.3333333333333332E-3</v>
      </c>
    </row>
    <row r="15" spans="1:7" x14ac:dyDescent="0.55000000000000004">
      <c r="A15" s="3" t="s">
        <v>126</v>
      </c>
      <c r="B15" s="10">
        <v>14</v>
      </c>
      <c r="C15" s="11">
        <f t="shared" si="0"/>
        <v>0.11666666666666667</v>
      </c>
      <c r="D15" s="10">
        <f ca="1">'DPRD Jatim Calc'!CC45</f>
        <v>11</v>
      </c>
      <c r="E15" s="11">
        <f t="shared" ca="1" si="1"/>
        <v>9.166666666666666E-2</v>
      </c>
      <c r="F15" s="10">
        <f t="shared" ca="1" si="2"/>
        <v>-3</v>
      </c>
      <c r="G15" s="12">
        <f t="shared" ca="1" si="2"/>
        <v>-2.5000000000000008E-2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'DPRD Jatim Calc'!CD45</f>
        <v>1</v>
      </c>
      <c r="E16" s="11">
        <f t="shared" ca="1" si="1"/>
        <v>8.3333333333333332E-3</v>
      </c>
      <c r="F16" s="10">
        <f t="shared" ca="1" si="2"/>
        <v>1</v>
      </c>
      <c r="G16" s="12">
        <f t="shared" ca="1" si="2"/>
        <v>8.3333333333333332E-3</v>
      </c>
    </row>
    <row r="17" spans="1:7" x14ac:dyDescent="0.55000000000000004">
      <c r="A17" s="3" t="s">
        <v>128</v>
      </c>
      <c r="B17" s="10">
        <v>0</v>
      </c>
      <c r="C17" s="11">
        <f t="shared" si="0"/>
        <v>0</v>
      </c>
      <c r="D17" s="10">
        <f ca="1">'DPRD Jatim Calc'!CE45</f>
        <v>0</v>
      </c>
      <c r="E17" s="11">
        <f t="shared" ca="1" si="1"/>
        <v>0</v>
      </c>
      <c r="F17" s="10">
        <f t="shared" ca="1" si="2"/>
        <v>0</v>
      </c>
      <c r="G17" s="12">
        <f t="shared" ca="1" si="2"/>
        <v>0</v>
      </c>
    </row>
    <row r="18" spans="1:7" x14ac:dyDescent="0.55000000000000004">
      <c r="A18" s="3" t="s">
        <v>129</v>
      </c>
      <c r="B18" s="10">
        <v>5</v>
      </c>
      <c r="C18" s="11">
        <f t="shared" si="0"/>
        <v>4.1666666666666664E-2</v>
      </c>
      <c r="D18" s="10">
        <f ca="1">'DPRD Jatim Calc'!CF45</f>
        <v>4</v>
      </c>
      <c r="E18" s="11">
        <f t="shared" ca="1" si="1"/>
        <v>3.3333333333333333E-2</v>
      </c>
      <c r="F18" s="10">
        <f t="shared" ca="1" si="2"/>
        <v>-1</v>
      </c>
      <c r="G18" s="12">
        <f t="shared" ca="1" si="2"/>
        <v>-8.3333333333333315E-3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Jatim Calc'!CG45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120</v>
      </c>
      <c r="D20">
        <f ca="1">SUM(D2:D19)</f>
        <v>120</v>
      </c>
    </row>
    <row r="21" spans="1:7" x14ac:dyDescent="0.55000000000000004">
      <c r="D21">
        <f ca="1">20%*D20</f>
        <v>24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14B32-ACEA-4629-8B6C-974C42C855C5}">
  <sheetPr>
    <tabColor rgb="FFFFFF00"/>
  </sheetPr>
  <dimension ref="A1:B14"/>
  <sheetViews>
    <sheetView workbookViewId="0">
      <selection activeCell="B11" sqref="B11"/>
    </sheetView>
  </sheetViews>
  <sheetFormatPr defaultRowHeight="14.4" x14ac:dyDescent="0.55000000000000004"/>
  <cols>
    <col min="2" max="2" width="54.3671875" customWidth="1"/>
  </cols>
  <sheetData>
    <row r="1" spans="1:2" x14ac:dyDescent="0.55000000000000004">
      <c r="A1" t="s">
        <v>154</v>
      </c>
      <c r="B1" s="13">
        <v>45353</v>
      </c>
    </row>
    <row r="2" spans="1:2" x14ac:dyDescent="0.55000000000000004">
      <c r="A2" t="s">
        <v>156</v>
      </c>
      <c r="B2" s="14">
        <v>0.75</v>
      </c>
    </row>
    <row r="3" spans="1:2" x14ac:dyDescent="0.55000000000000004">
      <c r="A3" t="s">
        <v>155</v>
      </c>
      <c r="B3">
        <v>20832</v>
      </c>
    </row>
    <row r="4" spans="1:2" x14ac:dyDescent="0.55000000000000004">
      <c r="A4" t="s">
        <v>157</v>
      </c>
      <c r="B4">
        <v>45875</v>
      </c>
    </row>
    <row r="5" spans="1:2" x14ac:dyDescent="0.55000000000000004">
      <c r="A5" t="s">
        <v>166</v>
      </c>
      <c r="B5" s="26">
        <f>B3/B4</f>
        <v>0.45410354223433241</v>
      </c>
    </row>
    <row r="6" spans="1:2" x14ac:dyDescent="0.55000000000000004">
      <c r="A6" t="s">
        <v>476</v>
      </c>
      <c r="B6" s="27">
        <v>12</v>
      </c>
    </row>
    <row r="7" spans="1:2" x14ac:dyDescent="0.55000000000000004">
      <c r="A7" t="s">
        <v>477</v>
      </c>
      <c r="B7" s="27">
        <v>12</v>
      </c>
    </row>
    <row r="8" spans="1:2" x14ac:dyDescent="0.55000000000000004">
      <c r="A8" t="s">
        <v>478</v>
      </c>
      <c r="B8" s="28">
        <v>45366</v>
      </c>
    </row>
    <row r="9" spans="1:2" x14ac:dyDescent="0.55000000000000004">
      <c r="A9" t="s">
        <v>479</v>
      </c>
      <c r="B9" s="29">
        <v>0.39791666666666664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12 dari 12 dapil dari website KPU per 15-Mar-2024 09:33 WIB</v>
      </c>
    </row>
    <row r="11" spans="1:2" x14ac:dyDescent="0.55000000000000004">
      <c r="A11" t="s">
        <v>159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224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Sumatera Utara 2019 vs Simulasi 2024
Data rekapitulasi 12 dari 12 dapil dari website KPU per 15-Mar-2024 09:33 WIB
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266C-3E79-412D-A348-36249F6A80BA}">
  <sheetPr>
    <tabColor rgb="FFFFFF00"/>
  </sheetPr>
  <dimension ref="A1:S16"/>
  <sheetViews>
    <sheetView workbookViewId="0">
      <selection activeCell="E12" sqref="E12"/>
    </sheetView>
  </sheetViews>
  <sheetFormatPr defaultRowHeight="14.4" x14ac:dyDescent="0.55000000000000004"/>
  <cols>
    <col min="1" max="1" width="33.47265625" style="25" bestFit="1" customWidth="1"/>
    <col min="2" max="16384" width="8.83984375" style="25"/>
  </cols>
  <sheetData>
    <row r="1" spans="1:19" x14ac:dyDescent="0.55000000000000004">
      <c r="A1" s="32" t="s">
        <v>604</v>
      </c>
      <c r="B1" s="36">
        <v>20844</v>
      </c>
      <c r="C1" s="36">
        <v>84847</v>
      </c>
      <c r="D1" s="36">
        <v>126242</v>
      </c>
      <c r="E1" s="36">
        <v>107702</v>
      </c>
      <c r="F1" s="36">
        <v>48950</v>
      </c>
      <c r="G1" s="36">
        <v>4055</v>
      </c>
      <c r="H1" s="36">
        <v>5587</v>
      </c>
      <c r="I1" s="36">
        <v>124712</v>
      </c>
      <c r="J1" s="36">
        <v>2566</v>
      </c>
      <c r="K1" s="36">
        <v>18071</v>
      </c>
      <c r="L1" s="36">
        <v>1452</v>
      </c>
      <c r="M1" s="36">
        <v>56643</v>
      </c>
      <c r="N1" s="36">
        <v>1352</v>
      </c>
      <c r="O1" s="36">
        <v>61378</v>
      </c>
      <c r="P1" s="36">
        <v>19252</v>
      </c>
      <c r="Q1" s="36">
        <v>5274</v>
      </c>
      <c r="R1" s="36">
        <v>8174</v>
      </c>
      <c r="S1" s="36">
        <v>6473</v>
      </c>
    </row>
    <row r="2" spans="1:19" x14ac:dyDescent="0.55000000000000004">
      <c r="A2" s="32" t="s">
        <v>605</v>
      </c>
      <c r="B2" s="36">
        <v>10154</v>
      </c>
      <c r="C2" s="36">
        <v>67502</v>
      </c>
      <c r="D2" s="36">
        <v>76106</v>
      </c>
      <c r="E2" s="36">
        <v>75381</v>
      </c>
      <c r="F2" s="36">
        <v>37869</v>
      </c>
      <c r="G2" s="36">
        <v>4545</v>
      </c>
      <c r="H2" s="36">
        <v>2115</v>
      </c>
      <c r="I2" s="36">
        <v>93328</v>
      </c>
      <c r="J2" s="36">
        <v>1379</v>
      </c>
      <c r="K2" s="36">
        <v>2192</v>
      </c>
      <c r="L2" s="36">
        <v>907</v>
      </c>
      <c r="M2" s="36">
        <v>16968</v>
      </c>
      <c r="N2" s="36">
        <v>1107</v>
      </c>
      <c r="O2" s="36">
        <v>16437</v>
      </c>
      <c r="P2" s="36">
        <v>23382</v>
      </c>
      <c r="Q2" s="36">
        <v>19047</v>
      </c>
      <c r="R2" s="36">
        <v>7065</v>
      </c>
      <c r="S2" s="36">
        <v>4418</v>
      </c>
    </row>
    <row r="3" spans="1:19" x14ac:dyDescent="0.55000000000000004">
      <c r="A3" s="32" t="s">
        <v>590</v>
      </c>
      <c r="B3" s="36">
        <v>46827</v>
      </c>
      <c r="C3" s="36">
        <v>166846</v>
      </c>
      <c r="D3" s="36">
        <v>123371</v>
      </c>
      <c r="E3" s="36">
        <v>122355</v>
      </c>
      <c r="F3" s="36">
        <v>69411</v>
      </c>
      <c r="G3" s="36">
        <v>8751</v>
      </c>
      <c r="H3" s="36">
        <v>11896</v>
      </c>
      <c r="I3" s="36">
        <v>112403</v>
      </c>
      <c r="J3" s="36">
        <v>1311</v>
      </c>
      <c r="K3" s="36">
        <v>39264</v>
      </c>
      <c r="L3" s="36">
        <v>3360</v>
      </c>
      <c r="M3" s="36">
        <v>53300</v>
      </c>
      <c r="N3" s="36">
        <v>6933</v>
      </c>
      <c r="O3" s="36">
        <v>95403</v>
      </c>
      <c r="P3" s="36">
        <v>26531</v>
      </c>
      <c r="Q3" s="36">
        <v>20905</v>
      </c>
      <c r="R3" s="36">
        <v>31006</v>
      </c>
      <c r="S3" s="36">
        <v>8010</v>
      </c>
    </row>
    <row r="4" spans="1:19" x14ac:dyDescent="0.55000000000000004">
      <c r="A4" s="32" t="s">
        <v>606</v>
      </c>
      <c r="B4" s="36">
        <v>44240</v>
      </c>
      <c r="C4" s="36">
        <v>44298</v>
      </c>
      <c r="D4" s="36">
        <v>100102</v>
      </c>
      <c r="E4" s="36">
        <v>65081</v>
      </c>
      <c r="F4" s="36">
        <v>18012</v>
      </c>
      <c r="G4" s="36">
        <v>1654</v>
      </c>
      <c r="H4" s="36">
        <v>8079</v>
      </c>
      <c r="I4" s="36">
        <v>34963</v>
      </c>
      <c r="J4" s="36">
        <v>271</v>
      </c>
      <c r="K4" s="36">
        <v>6129</v>
      </c>
      <c r="L4" s="36">
        <v>619</v>
      </c>
      <c r="M4" s="36">
        <v>10838</v>
      </c>
      <c r="N4" s="36">
        <v>433</v>
      </c>
      <c r="O4" s="36">
        <v>33167</v>
      </c>
      <c r="P4" s="36">
        <v>3274</v>
      </c>
      <c r="Q4" s="36">
        <v>6703</v>
      </c>
      <c r="R4" s="36">
        <v>35685</v>
      </c>
      <c r="S4" s="36">
        <v>288</v>
      </c>
    </row>
    <row r="5" spans="1:19" x14ac:dyDescent="0.55000000000000004">
      <c r="A5" s="32" t="s">
        <v>607</v>
      </c>
      <c r="B5" s="36">
        <v>26768</v>
      </c>
      <c r="C5" s="36">
        <v>89007</v>
      </c>
      <c r="D5" s="36">
        <v>121248</v>
      </c>
      <c r="E5" s="36">
        <v>105273</v>
      </c>
      <c r="F5" s="36">
        <v>41107</v>
      </c>
      <c r="G5" s="36">
        <v>2988</v>
      </c>
      <c r="H5" s="36">
        <v>5738</v>
      </c>
      <c r="I5" s="36">
        <v>78818</v>
      </c>
      <c r="J5" s="36">
        <v>642</v>
      </c>
      <c r="K5" s="36">
        <v>36581</v>
      </c>
      <c r="L5" s="36">
        <v>1039</v>
      </c>
      <c r="M5" s="36">
        <v>52043</v>
      </c>
      <c r="N5" s="36">
        <v>2137</v>
      </c>
      <c r="O5" s="36">
        <v>59839</v>
      </c>
      <c r="P5" s="36">
        <v>4702</v>
      </c>
      <c r="Q5" s="36">
        <v>1860</v>
      </c>
      <c r="R5" s="36">
        <v>23404</v>
      </c>
      <c r="S5" s="36">
        <v>1635</v>
      </c>
    </row>
    <row r="6" spans="1:19" x14ac:dyDescent="0.55000000000000004">
      <c r="A6" s="32" t="s">
        <v>608</v>
      </c>
      <c r="B6" s="36">
        <v>47043</v>
      </c>
      <c r="C6" s="36">
        <v>52869</v>
      </c>
      <c r="D6" s="36">
        <v>115681</v>
      </c>
      <c r="E6" s="36">
        <v>145292</v>
      </c>
      <c r="F6" s="36">
        <v>74582</v>
      </c>
      <c r="G6" s="36">
        <v>4784</v>
      </c>
      <c r="H6" s="36">
        <v>3911</v>
      </c>
      <c r="I6" s="36">
        <v>40366</v>
      </c>
      <c r="J6" s="36">
        <v>764</v>
      </c>
      <c r="K6" s="36">
        <v>44419</v>
      </c>
      <c r="L6" s="36">
        <v>652</v>
      </c>
      <c r="M6" s="36">
        <v>32012</v>
      </c>
      <c r="N6" s="36">
        <v>1203</v>
      </c>
      <c r="O6" s="36">
        <v>15414</v>
      </c>
      <c r="P6" s="36">
        <v>3382</v>
      </c>
      <c r="Q6" s="36">
        <v>5675</v>
      </c>
      <c r="R6" s="36">
        <v>13060</v>
      </c>
      <c r="S6" s="36">
        <v>1505</v>
      </c>
    </row>
    <row r="7" spans="1:19" x14ac:dyDescent="0.55000000000000004">
      <c r="A7" s="32" t="s">
        <v>609</v>
      </c>
      <c r="B7" s="36">
        <v>66910</v>
      </c>
      <c r="C7" s="36">
        <v>80937</v>
      </c>
      <c r="D7" s="36">
        <v>74265</v>
      </c>
      <c r="E7" s="36">
        <v>190373</v>
      </c>
      <c r="F7" s="36">
        <v>89862</v>
      </c>
      <c r="G7" s="36">
        <v>3976</v>
      </c>
      <c r="H7" s="36">
        <v>3793</v>
      </c>
      <c r="I7" s="36">
        <v>95825</v>
      </c>
      <c r="J7" s="36">
        <v>1712</v>
      </c>
      <c r="K7" s="36">
        <v>29243</v>
      </c>
      <c r="L7" s="36">
        <v>1946</v>
      </c>
      <c r="M7" s="36">
        <v>60068</v>
      </c>
      <c r="N7" s="36">
        <v>1652</v>
      </c>
      <c r="O7" s="36">
        <v>67477</v>
      </c>
      <c r="P7" s="36">
        <v>3862</v>
      </c>
      <c r="Q7" s="36">
        <v>3413</v>
      </c>
      <c r="R7" s="36">
        <v>32594</v>
      </c>
      <c r="S7" s="36">
        <v>2398</v>
      </c>
    </row>
    <row r="8" spans="1:19" x14ac:dyDescent="0.55000000000000004">
      <c r="A8" s="32" t="s">
        <v>610</v>
      </c>
      <c r="B8" s="36">
        <v>8820</v>
      </c>
      <c r="C8" s="36">
        <v>47433</v>
      </c>
      <c r="D8" s="36">
        <v>93068</v>
      </c>
      <c r="E8" s="36">
        <v>48161</v>
      </c>
      <c r="F8" s="36">
        <v>42844</v>
      </c>
      <c r="G8" s="36">
        <v>2149</v>
      </c>
      <c r="H8" s="36">
        <v>2741</v>
      </c>
      <c r="I8" s="36">
        <v>2708</v>
      </c>
      <c r="J8" s="36">
        <v>1241</v>
      </c>
      <c r="K8" s="36">
        <v>34181</v>
      </c>
      <c r="L8" s="36">
        <v>791</v>
      </c>
      <c r="M8" s="36">
        <v>41092</v>
      </c>
      <c r="N8" s="36">
        <v>291</v>
      </c>
      <c r="O8" s="36">
        <v>32181</v>
      </c>
      <c r="P8" s="36">
        <v>5592</v>
      </c>
      <c r="Q8" s="36">
        <v>5502</v>
      </c>
      <c r="R8" s="36">
        <v>196</v>
      </c>
      <c r="S8" s="36">
        <v>143</v>
      </c>
    </row>
    <row r="9" spans="1:19" x14ac:dyDescent="0.55000000000000004">
      <c r="A9" s="32" t="s">
        <v>611</v>
      </c>
      <c r="B9" s="36">
        <v>34169</v>
      </c>
      <c r="C9" s="36">
        <v>73613</v>
      </c>
      <c r="D9" s="36">
        <v>177996</v>
      </c>
      <c r="E9" s="36">
        <v>117194</v>
      </c>
      <c r="F9" s="36">
        <v>95209</v>
      </c>
      <c r="G9" s="36">
        <v>4270</v>
      </c>
      <c r="H9" s="36">
        <v>4786</v>
      </c>
      <c r="I9" s="36">
        <v>12081</v>
      </c>
      <c r="J9" s="36">
        <v>3344</v>
      </c>
      <c r="K9" s="36">
        <v>40979</v>
      </c>
      <c r="L9" s="36">
        <v>1636</v>
      </c>
      <c r="M9" s="36">
        <v>4979</v>
      </c>
      <c r="N9" s="36">
        <v>721</v>
      </c>
      <c r="O9" s="36">
        <v>19105</v>
      </c>
      <c r="P9" s="36">
        <v>8969</v>
      </c>
      <c r="Q9" s="36">
        <v>70437</v>
      </c>
      <c r="R9" s="36">
        <v>587</v>
      </c>
      <c r="S9" s="36">
        <v>239</v>
      </c>
    </row>
    <row r="10" spans="1:19" x14ac:dyDescent="0.55000000000000004">
      <c r="A10" s="32" t="s">
        <v>612</v>
      </c>
      <c r="B10" s="36">
        <v>12004</v>
      </c>
      <c r="C10" s="36">
        <v>94687</v>
      </c>
      <c r="D10" s="36">
        <v>107947</v>
      </c>
      <c r="E10" s="36">
        <v>168481</v>
      </c>
      <c r="F10" s="36">
        <v>66176</v>
      </c>
      <c r="G10" s="36">
        <v>5757</v>
      </c>
      <c r="H10" s="36">
        <v>5269</v>
      </c>
      <c r="I10" s="36">
        <v>41496</v>
      </c>
      <c r="J10" s="36">
        <v>938</v>
      </c>
      <c r="K10" s="36">
        <v>32983</v>
      </c>
      <c r="L10" s="36">
        <v>807</v>
      </c>
      <c r="M10" s="36">
        <v>16568</v>
      </c>
      <c r="N10" s="36">
        <v>1300</v>
      </c>
      <c r="O10" s="36">
        <v>30416</v>
      </c>
      <c r="P10" s="36">
        <v>20045</v>
      </c>
      <c r="Q10" s="36">
        <v>9194</v>
      </c>
      <c r="R10" s="36">
        <v>4121</v>
      </c>
      <c r="S10" s="36">
        <v>607</v>
      </c>
    </row>
    <row r="11" spans="1:19" x14ac:dyDescent="0.55000000000000004">
      <c r="A11" s="32" t="s">
        <v>613</v>
      </c>
      <c r="B11" s="36">
        <v>9728</v>
      </c>
      <c r="C11" s="36">
        <v>43201</v>
      </c>
      <c r="D11" s="36">
        <v>151035</v>
      </c>
      <c r="E11" s="36">
        <v>108200</v>
      </c>
      <c r="F11" s="36">
        <v>57003</v>
      </c>
      <c r="G11" s="36">
        <v>1776</v>
      </c>
      <c r="H11" s="36">
        <v>2337</v>
      </c>
      <c r="I11" s="36">
        <v>10251</v>
      </c>
      <c r="J11" s="36">
        <v>451</v>
      </c>
      <c r="K11" s="36">
        <v>12329</v>
      </c>
      <c r="L11" s="36">
        <v>422</v>
      </c>
      <c r="M11" s="36">
        <v>6795</v>
      </c>
      <c r="N11" s="36">
        <v>363</v>
      </c>
      <c r="O11" s="36">
        <v>5141</v>
      </c>
      <c r="P11" s="36">
        <v>7528</v>
      </c>
      <c r="Q11" s="36">
        <v>1855</v>
      </c>
      <c r="R11" s="36">
        <v>352</v>
      </c>
      <c r="S11" s="36">
        <v>113</v>
      </c>
    </row>
    <row r="12" spans="1:19" x14ac:dyDescent="0.55000000000000004">
      <c r="A12" s="32" t="s">
        <v>591</v>
      </c>
      <c r="B12" s="36">
        <v>26333</v>
      </c>
      <c r="C12" s="36">
        <v>82040</v>
      </c>
      <c r="D12" s="36">
        <v>83951</v>
      </c>
      <c r="E12" s="36">
        <v>123973</v>
      </c>
      <c r="F12" s="36">
        <v>82350</v>
      </c>
      <c r="G12" s="36">
        <v>2865</v>
      </c>
      <c r="H12" s="36">
        <v>19754</v>
      </c>
      <c r="I12" s="36">
        <v>73706</v>
      </c>
      <c r="J12" s="36">
        <v>758</v>
      </c>
      <c r="K12" s="36">
        <v>4592</v>
      </c>
      <c r="L12" s="36">
        <v>1417</v>
      </c>
      <c r="M12" s="36">
        <v>72633</v>
      </c>
      <c r="N12" s="36">
        <v>4436</v>
      </c>
      <c r="O12" s="36">
        <v>61080</v>
      </c>
      <c r="P12" s="36">
        <v>7253</v>
      </c>
      <c r="Q12" s="36">
        <v>2650</v>
      </c>
      <c r="R12" s="36">
        <v>27404</v>
      </c>
      <c r="S12" s="36">
        <v>4126</v>
      </c>
    </row>
    <row r="14" spans="1:19" x14ac:dyDescent="0.55000000000000004">
      <c r="A14" s="31" t="s">
        <v>483</v>
      </c>
    </row>
    <row r="15" spans="1:19" x14ac:dyDescent="0.55000000000000004">
      <c r="A15" s="30" t="s">
        <v>489</v>
      </c>
    </row>
    <row r="16" spans="1:19" x14ac:dyDescent="0.55000000000000004">
      <c r="A16" s="32" t="s">
        <v>490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3EA74-9757-48D2-BBB2-93EB72A6529E}">
  <sheetPr>
    <tabColor rgb="FFFFFF00"/>
  </sheetPr>
  <dimension ref="A1:CR46"/>
  <sheetViews>
    <sheetView topLeftCell="BO1" workbookViewId="0">
      <selection activeCell="AS9" sqref="AS9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7.3671875" style="17" bestFit="1" customWidth="1"/>
    <col min="5" max="5" width="8.578125" style="17" bestFit="1" customWidth="1"/>
    <col min="6" max="7" width="7.3671875" style="17" bestFit="1" customWidth="1"/>
    <col min="8" max="8" width="8.3671875" style="17" bestFit="1" customWidth="1"/>
    <col min="9" max="12" width="7.3671875" style="17" bestFit="1" customWidth="1"/>
    <col min="13" max="14" width="7.578125" style="17" bestFit="1" customWidth="1"/>
    <col min="15" max="16" width="7.3671875" style="17" bestFit="1" customWidth="1"/>
    <col min="17" max="17" width="9.5234375" style="17" bestFit="1" customWidth="1"/>
    <col min="18" max="18" width="6.3671875" style="17" bestFit="1" customWidth="1"/>
    <col min="19" max="19" width="7.83984375" style="17" bestFit="1" customWidth="1"/>
    <col min="20" max="20" width="7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6</v>
      </c>
      <c r="B3" s="3" t="s">
        <v>225</v>
      </c>
      <c r="C3" s="3">
        <v>10</v>
      </c>
      <c r="D3" s="15">
        <f>VALUE(SUBSTITUTE('DPRD Sumut KPU Raw'!B1,".",","))</f>
        <v>20844</v>
      </c>
      <c r="E3" s="15">
        <f>VALUE(SUBSTITUTE('DPRD Sumut KPU Raw'!C1,".",","))</f>
        <v>84847</v>
      </c>
      <c r="F3" s="15">
        <f>VALUE(SUBSTITUTE('DPRD Sumut KPU Raw'!D1,".",","))</f>
        <v>126242</v>
      </c>
      <c r="G3" s="15">
        <f>VALUE(SUBSTITUTE('DPRD Sumut KPU Raw'!E1,".",","))</f>
        <v>107702</v>
      </c>
      <c r="H3" s="15">
        <f>VALUE(SUBSTITUTE('DPRD Sumut KPU Raw'!F1,".",","))</f>
        <v>48950</v>
      </c>
      <c r="I3" s="15">
        <f>VALUE(SUBSTITUTE('DPRD Sumut KPU Raw'!G1,".",","))</f>
        <v>4055</v>
      </c>
      <c r="J3" s="15">
        <f>VALUE(SUBSTITUTE('DPRD Sumut KPU Raw'!H1,".",","))</f>
        <v>5587</v>
      </c>
      <c r="K3" s="15">
        <f>VALUE(SUBSTITUTE('DPRD Sumut KPU Raw'!I1,".",","))</f>
        <v>124712</v>
      </c>
      <c r="L3" s="15">
        <f>VALUE(SUBSTITUTE('DPRD Sumut KPU Raw'!J1,".",","))</f>
        <v>2566</v>
      </c>
      <c r="M3" s="15">
        <f>VALUE(SUBSTITUTE('DPRD Sumut KPU Raw'!K1,".",","))</f>
        <v>18071</v>
      </c>
      <c r="N3" s="15">
        <f>VALUE(SUBSTITUTE('DPRD Sumut KPU Raw'!L1,".",","))</f>
        <v>1452</v>
      </c>
      <c r="O3" s="15">
        <f>VALUE(SUBSTITUTE('DPRD Sumut KPU Raw'!M1,".",","))</f>
        <v>56643</v>
      </c>
      <c r="P3" s="15">
        <f>VALUE(SUBSTITUTE('DPRD Sumut KPU Raw'!N1,".",","))</f>
        <v>1352</v>
      </c>
      <c r="Q3" s="15">
        <f>VALUE(SUBSTITUTE('DPRD Sumut KPU Raw'!O1,".",","))</f>
        <v>61378</v>
      </c>
      <c r="R3" s="15">
        <f>VALUE(SUBSTITUTE('DPRD Sumut KPU Raw'!P1,".",","))</f>
        <v>19252</v>
      </c>
      <c r="S3" s="15">
        <f>VALUE(SUBSTITUTE('DPRD Sumut KPU Raw'!Q1,".",","))</f>
        <v>5274</v>
      </c>
      <c r="T3" s="15">
        <f>VALUE(SUBSTITUTE('DPRD Sumut KPU Raw'!R1,".",","))</f>
        <v>8174</v>
      </c>
      <c r="U3" s="15">
        <f>VALUE(SUBSTITUTE('DPRD Sumut KPU Raw'!S1,".",","))</f>
        <v>6473</v>
      </c>
      <c r="V3" s="5">
        <v>1</v>
      </c>
      <c r="W3" s="5">
        <v>3</v>
      </c>
      <c r="X3" s="5">
        <v>4</v>
      </c>
      <c r="Y3" s="5">
        <f t="shared" ref="Y3:Y45" si="0">COLUMN()+1</f>
        <v>26</v>
      </c>
      <c r="Z3" s="18" cm="1">
        <f t="array" aca="1" ref="Z3" ca="1">INDIRECT(ADDRESS($W3,COLUMN()-$Y3+$X3))/$V3</f>
        <v>20844</v>
      </c>
      <c r="AA3" s="18" cm="1">
        <f t="array" aca="1" ref="AA3" ca="1">INDIRECT(ADDRESS($W3,COLUMN()-$Y3+$X3))/$V3</f>
        <v>84847</v>
      </c>
      <c r="AB3" s="18" cm="1">
        <f t="array" aca="1" ref="AB3" ca="1">INDIRECT(ADDRESS($W3,COLUMN()-$Y3+$X3))/$V3</f>
        <v>126242</v>
      </c>
      <c r="AC3" s="18" cm="1">
        <f t="array" aca="1" ref="AC3" ca="1">INDIRECT(ADDRESS($W3,COLUMN()-$Y3+$X3))/$V3</f>
        <v>107702</v>
      </c>
      <c r="AD3" s="18" cm="1">
        <f t="array" aca="1" ref="AD3" ca="1">INDIRECT(ADDRESS($W3,COLUMN()-$Y3+$X3))/$V3</f>
        <v>48950</v>
      </c>
      <c r="AE3" s="18" cm="1">
        <f t="array" aca="1" ref="AE3" ca="1">INDIRECT(ADDRESS($W3,COLUMN()-$Y3+$X3))/$V3</f>
        <v>4055</v>
      </c>
      <c r="AF3" s="18" cm="1">
        <f t="array" aca="1" ref="AF3" ca="1">INDIRECT(ADDRESS($W3,COLUMN()-$Y3+$X3))/$V3</f>
        <v>5587</v>
      </c>
      <c r="AG3" s="18" cm="1">
        <f t="array" aca="1" ref="AG3" ca="1">INDIRECT(ADDRESS($W3,COLUMN()-$Y3+$X3))/$V3</f>
        <v>124712</v>
      </c>
      <c r="AH3" s="18" cm="1">
        <f t="array" aca="1" ref="AH3" ca="1">INDIRECT(ADDRESS($W3,COLUMN()-$Y3+$X3))/$V3</f>
        <v>2566</v>
      </c>
      <c r="AI3" s="18" cm="1">
        <f t="array" aca="1" ref="AI3" ca="1">INDIRECT(ADDRESS($W3,COLUMN()-$Y3+$X3))/$V3</f>
        <v>18071</v>
      </c>
      <c r="AJ3" s="18" cm="1">
        <f t="array" aca="1" ref="AJ3" ca="1">INDIRECT(ADDRESS($W3,COLUMN()-$Y3+$X3))/$V3</f>
        <v>1452</v>
      </c>
      <c r="AK3" s="18" cm="1">
        <f t="array" aca="1" ref="AK3" ca="1">INDIRECT(ADDRESS($W3,COLUMN()-$Y3+$X3))/$V3</f>
        <v>56643</v>
      </c>
      <c r="AL3" s="18" cm="1">
        <f t="array" aca="1" ref="AL3" ca="1">INDIRECT(ADDRESS($W3,COLUMN()-$Y3+$X3))/$V3</f>
        <v>1352</v>
      </c>
      <c r="AM3" s="18" cm="1">
        <f t="array" aca="1" ref="AM3" ca="1">INDIRECT(ADDRESS($W3,COLUMN()-$Y3+$X3))/$V3</f>
        <v>61378</v>
      </c>
      <c r="AN3" s="18" cm="1">
        <f t="array" aca="1" ref="AN3" ca="1">INDIRECT(ADDRESS($W3,COLUMN()-$Y3+$X3))/$V3</f>
        <v>19252</v>
      </c>
      <c r="AO3" s="18" cm="1">
        <f t="array" aca="1" ref="AO3" ca="1">INDIRECT(ADDRESS($W3,COLUMN()-$Y3+$X3))/$V3</f>
        <v>5274</v>
      </c>
      <c r="AP3" s="18" cm="1">
        <f t="array" aca="1" ref="AP3" ca="1">INDIRECT(ADDRESS($W3,COLUMN()-$Y3+$X3))/$V3</f>
        <v>8174</v>
      </c>
      <c r="AQ3" s="18" cm="1">
        <f t="array" aca="1" ref="AQ3" ca="1">INDIRECT(ADDRESS($W3,COLUMN()-$Y3+$X3))/$V3</f>
        <v>6473</v>
      </c>
      <c r="AR3" s="9">
        <f t="shared" ref="AR3:AR45" si="1">W3</f>
        <v>3</v>
      </c>
      <c r="AS3" s="9">
        <f>AR3+5</f>
        <v>8</v>
      </c>
      <c r="AT3" s="9">
        <f t="shared" ref="AT3:AT45" si="2">COLUMN(Z3)</f>
        <v>26</v>
      </c>
      <c r="AU3" s="3">
        <f t="shared" ref="AU3:AU45" si="3">COLUMN(AQ3)</f>
        <v>43</v>
      </c>
      <c r="AV3" s="20">
        <f t="shared" ref="AV3:BK23" ca="1" si="4">_xlfn.RANK.EQ(Z3,OFFSET($A$1,$AR3-1,$AT3-1,$AS3-$AR3+1,$AU3-$AT3+1),0)</f>
        <v>15</v>
      </c>
      <c r="AW3" s="20">
        <f t="shared" ca="1" si="4"/>
        <v>4</v>
      </c>
      <c r="AX3" s="20">
        <f t="shared" ca="1" si="4"/>
        <v>1</v>
      </c>
      <c r="AY3" s="20">
        <f t="shared" ca="1" si="4"/>
        <v>3</v>
      </c>
      <c r="AZ3" s="20">
        <f t="shared" ca="1" si="4"/>
        <v>7</v>
      </c>
      <c r="BA3" s="20">
        <f t="shared" ca="1" si="4"/>
        <v>54</v>
      </c>
      <c r="BB3" s="20">
        <f t="shared" ca="1" si="4"/>
        <v>47</v>
      </c>
      <c r="BC3" s="20">
        <f t="shared" ca="1" si="4"/>
        <v>2</v>
      </c>
      <c r="BD3" s="20">
        <f t="shared" ca="1" si="4"/>
        <v>61</v>
      </c>
      <c r="BE3" s="20">
        <f t="shared" ca="1" si="4"/>
        <v>19</v>
      </c>
      <c r="BF3" s="20">
        <f t="shared" ca="1" si="4"/>
        <v>72</v>
      </c>
      <c r="BG3" s="20">
        <f t="shared" ca="1" si="4"/>
        <v>6</v>
      </c>
      <c r="BH3" s="20">
        <f t="shared" ca="1" si="4"/>
        <v>73</v>
      </c>
      <c r="BI3" s="20">
        <f t="shared" ca="1" si="4"/>
        <v>5</v>
      </c>
      <c r="BJ3" s="20">
        <f t="shared" ca="1" si="4"/>
        <v>17</v>
      </c>
      <c r="BK3" s="20">
        <f t="shared" ca="1" si="4"/>
        <v>50</v>
      </c>
      <c r="BL3" s="20">
        <f t="shared" ref="BL3:BM20" ca="1" si="5">_xlfn.RANK.EQ(AP3,OFFSET($A$1,$AR3-1,$AT3-1,$AS3-$AR3+1,$AU3-$AT3+1),0)</f>
        <v>37</v>
      </c>
      <c r="BM3" s="20">
        <f t="shared" ca="1" si="5"/>
        <v>43</v>
      </c>
      <c r="BN3" s="9">
        <f t="shared" ref="BN3:BN45" si="6">W3</f>
        <v>3</v>
      </c>
      <c r="BO3" s="9">
        <v>3</v>
      </c>
      <c r="BP3" s="22" cm="1">
        <f t="array" aca="1" ref="BP3" ca="1">IF(AV3&gt;INDIRECT(ADDRESS($BN3,$BO3)),0,1)</f>
        <v>0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1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0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8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10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11</v>
      </c>
      <c r="CP3" s="4">
        <f ca="1">LARGE(OFFSET($A$1,$AR3-1,$AT3-1,$AS3-$AR3+1,$AU3-$AT3+1),1)/(CO3+2)</f>
        <v>9710.9230769230762</v>
      </c>
      <c r="CQ3" s="4">
        <f ca="1">LARGE(OFFSET($A$1,$AR3-1,$AT3-1,$AS3-$AR3+1,$AU3-$AT3+1),C3)</f>
        <v>35900.666666666664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6948</v>
      </c>
      <c r="AA4" s="18" cm="1">
        <f t="array" aca="1" ref="AA4" ca="1">INDIRECT(ADDRESS($W4,COLUMN()-$Y4+$X4))/$V4</f>
        <v>28282.333333333332</v>
      </c>
      <c r="AB4" s="18" cm="1">
        <f t="array" aca="1" ref="AB4" ca="1">INDIRECT(ADDRESS($W4,COLUMN()-$Y4+$X4))/$V4</f>
        <v>42080.666666666664</v>
      </c>
      <c r="AC4" s="18" cm="1">
        <f t="array" aca="1" ref="AC4" ca="1">INDIRECT(ADDRESS($W4,COLUMN()-$Y4+$X4))/$V4</f>
        <v>35900.666666666664</v>
      </c>
      <c r="AD4" s="18" cm="1">
        <f t="array" aca="1" ref="AD4" ca="1">INDIRECT(ADDRESS($W4,COLUMN()-$Y4+$X4))/$V4</f>
        <v>16316.666666666666</v>
      </c>
      <c r="AE4" s="18" cm="1">
        <f t="array" aca="1" ref="AE4" ca="1">INDIRECT(ADDRESS($W4,COLUMN()-$Y4+$X4))/$V4</f>
        <v>1351.6666666666667</v>
      </c>
      <c r="AF4" s="18" cm="1">
        <f t="array" aca="1" ref="AF4" ca="1">INDIRECT(ADDRESS($W4,COLUMN()-$Y4+$X4))/$V4</f>
        <v>1862.3333333333333</v>
      </c>
      <c r="AG4" s="18" cm="1">
        <f t="array" aca="1" ref="AG4" ca="1">INDIRECT(ADDRESS($W4,COLUMN()-$Y4+$X4))/$V4</f>
        <v>41570.666666666664</v>
      </c>
      <c r="AH4" s="18" cm="1">
        <f t="array" aca="1" ref="AH4" ca="1">INDIRECT(ADDRESS($W4,COLUMN()-$Y4+$X4))/$V4</f>
        <v>855.33333333333337</v>
      </c>
      <c r="AI4" s="18" cm="1">
        <f t="array" aca="1" ref="AI4" ca="1">INDIRECT(ADDRESS($W4,COLUMN()-$Y4+$X4))/$V4</f>
        <v>6023.666666666667</v>
      </c>
      <c r="AJ4" s="18" cm="1">
        <f t="array" aca="1" ref="AJ4" ca="1">INDIRECT(ADDRESS($W4,COLUMN()-$Y4+$X4))/$V4</f>
        <v>484</v>
      </c>
      <c r="AK4" s="18" cm="1">
        <f t="array" aca="1" ref="AK4" ca="1">INDIRECT(ADDRESS($W4,COLUMN()-$Y4+$X4))/$V4</f>
        <v>18881</v>
      </c>
      <c r="AL4" s="18" cm="1">
        <f t="array" aca="1" ref="AL4" ca="1">INDIRECT(ADDRESS($W4,COLUMN()-$Y4+$X4))/$V4</f>
        <v>450.66666666666669</v>
      </c>
      <c r="AM4" s="18" cm="1">
        <f t="array" aca="1" ref="AM4" ca="1">INDIRECT(ADDRESS($W4,COLUMN()-$Y4+$X4))/$V4</f>
        <v>20459.333333333332</v>
      </c>
      <c r="AN4" s="18" cm="1">
        <f t="array" aca="1" ref="AN4" ca="1">INDIRECT(ADDRESS($W4,COLUMN()-$Y4+$X4))/$V4</f>
        <v>6417.333333333333</v>
      </c>
      <c r="AO4" s="18" cm="1">
        <f t="array" aca="1" ref="AO4" ca="1">INDIRECT(ADDRESS($W4,COLUMN()-$Y4+$X4))/$V4</f>
        <v>1758</v>
      </c>
      <c r="AP4" s="18" cm="1">
        <f t="array" aca="1" ref="AP4" ca="1">INDIRECT(ADDRESS($W4,COLUMN()-$Y4+$X4))/$V4</f>
        <v>2724.6666666666665</v>
      </c>
      <c r="AQ4" s="18" cm="1">
        <f t="array" aca="1" ref="AQ4" ca="1">INDIRECT(ADDRESS($W4,COLUMN()-$Y4+$X4))/$V4</f>
        <v>2157.6666666666665</v>
      </c>
      <c r="AR4" s="9">
        <f t="shared" ref="AR4:AR8" si="7">W4</f>
        <v>3</v>
      </c>
      <c r="AS4" s="9">
        <f t="shared" ref="AS4:AS8" si="8">AR4+5</f>
        <v>8</v>
      </c>
      <c r="AT4" s="9">
        <f t="shared" ref="AT4:AT8" si="9">COLUMN(Z4)</f>
        <v>26</v>
      </c>
      <c r="AU4" s="3">
        <f t="shared" ref="AU4:AU8" si="10">COLUMN(AQ4)</f>
        <v>43</v>
      </c>
      <c r="AV4" s="20">
        <f t="shared" ca="1" si="4"/>
        <v>41</v>
      </c>
      <c r="AW4" s="20">
        <f t="shared" ca="1" si="4"/>
        <v>11</v>
      </c>
      <c r="AX4" s="20">
        <f t="shared" ca="1" si="4"/>
        <v>8</v>
      </c>
      <c r="AY4" s="20">
        <f t="shared" ca="1" si="4"/>
        <v>10</v>
      </c>
      <c r="AZ4" s="20">
        <f t="shared" ca="1" si="4"/>
        <v>23</v>
      </c>
      <c r="BA4" s="20">
        <f t="shared" ca="1" si="4"/>
        <v>74</v>
      </c>
      <c r="BB4" s="20">
        <f t="shared" ca="1" si="4"/>
        <v>67</v>
      </c>
      <c r="BC4" s="20">
        <f t="shared" ca="1" si="4"/>
        <v>9</v>
      </c>
      <c r="BD4" s="20">
        <f t="shared" ca="1" si="4"/>
        <v>81</v>
      </c>
      <c r="BE4" s="20">
        <f t="shared" ca="1" si="4"/>
        <v>46</v>
      </c>
      <c r="BF4" s="20">
        <f t="shared" ca="1" si="4"/>
        <v>93</v>
      </c>
      <c r="BG4" s="20">
        <f t="shared" ca="1" si="4"/>
        <v>18</v>
      </c>
      <c r="BH4" s="20">
        <f t="shared" ca="1" si="4"/>
        <v>95</v>
      </c>
      <c r="BI4" s="20">
        <f t="shared" ca="1" si="4"/>
        <v>16</v>
      </c>
      <c r="BJ4" s="20">
        <f t="shared" ca="1" si="4"/>
        <v>44</v>
      </c>
      <c r="BK4" s="20">
        <f t="shared" ca="1" si="4"/>
        <v>68</v>
      </c>
      <c r="BL4" s="20">
        <f t="shared" ca="1" si="5"/>
        <v>59</v>
      </c>
      <c r="BM4" s="20">
        <f t="shared" ca="1" si="5"/>
        <v>63</v>
      </c>
      <c r="BN4" s="9">
        <f t="shared" si="6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1</v>
      </c>
      <c r="BS4" s="22" cm="1">
        <f t="array" aca="1" ref="BS4" ca="1">IF(AY4&gt;INDIRECT(ADDRESS($BN4,$BO4)),0,1)</f>
        <v>1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1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4168.8</v>
      </c>
      <c r="AA5" s="18" cm="1">
        <f t="array" aca="1" ref="AA5" ca="1">INDIRECT(ADDRESS($W5,COLUMN()-$Y5+$X5))/$V5</f>
        <v>16969.400000000001</v>
      </c>
      <c r="AB5" s="18" cm="1">
        <f t="array" aca="1" ref="AB5" ca="1">INDIRECT(ADDRESS($W5,COLUMN()-$Y5+$X5))/$V5</f>
        <v>25248.400000000001</v>
      </c>
      <c r="AC5" s="18" cm="1">
        <f t="array" aca="1" ref="AC5" ca="1">INDIRECT(ADDRESS($W5,COLUMN()-$Y5+$X5))/$V5</f>
        <v>21540.400000000001</v>
      </c>
      <c r="AD5" s="18" cm="1">
        <f t="array" aca="1" ref="AD5" ca="1">INDIRECT(ADDRESS($W5,COLUMN()-$Y5+$X5))/$V5</f>
        <v>9790</v>
      </c>
      <c r="AE5" s="18" cm="1">
        <f t="array" aca="1" ref="AE5" ca="1">INDIRECT(ADDRESS($W5,COLUMN()-$Y5+$X5))/$V5</f>
        <v>811</v>
      </c>
      <c r="AF5" s="18" cm="1">
        <f t="array" aca="1" ref="AF5" ca="1">INDIRECT(ADDRESS($W5,COLUMN()-$Y5+$X5))/$V5</f>
        <v>1117.4000000000001</v>
      </c>
      <c r="AG5" s="18" cm="1">
        <f t="array" aca="1" ref="AG5" ca="1">INDIRECT(ADDRESS($W5,COLUMN()-$Y5+$X5))/$V5</f>
        <v>24942.400000000001</v>
      </c>
      <c r="AH5" s="18" cm="1">
        <f t="array" aca="1" ref="AH5" ca="1">INDIRECT(ADDRESS($W5,COLUMN()-$Y5+$X5))/$V5</f>
        <v>513.20000000000005</v>
      </c>
      <c r="AI5" s="18" cm="1">
        <f t="array" aca="1" ref="AI5" ca="1">INDIRECT(ADDRESS($W5,COLUMN()-$Y5+$X5))/$V5</f>
        <v>3614.2</v>
      </c>
      <c r="AJ5" s="18" cm="1">
        <f t="array" aca="1" ref="AJ5" ca="1">INDIRECT(ADDRESS($W5,COLUMN()-$Y5+$X5))/$V5</f>
        <v>290.39999999999998</v>
      </c>
      <c r="AK5" s="18" cm="1">
        <f t="array" aca="1" ref="AK5" ca="1">INDIRECT(ADDRESS($W5,COLUMN()-$Y5+$X5))/$V5</f>
        <v>11328.6</v>
      </c>
      <c r="AL5" s="18" cm="1">
        <f t="array" aca="1" ref="AL5" ca="1">INDIRECT(ADDRESS($W5,COLUMN()-$Y5+$X5))/$V5</f>
        <v>270.39999999999998</v>
      </c>
      <c r="AM5" s="18" cm="1">
        <f t="array" aca="1" ref="AM5" ca="1">INDIRECT(ADDRESS($W5,COLUMN()-$Y5+$X5))/$V5</f>
        <v>12275.6</v>
      </c>
      <c r="AN5" s="18" cm="1">
        <f t="array" aca="1" ref="AN5" ca="1">INDIRECT(ADDRESS($W5,COLUMN()-$Y5+$X5))/$V5</f>
        <v>3850.4</v>
      </c>
      <c r="AO5" s="18" cm="1">
        <f t="array" aca="1" ref="AO5" ca="1">INDIRECT(ADDRESS($W5,COLUMN()-$Y5+$X5))/$V5</f>
        <v>1054.8</v>
      </c>
      <c r="AP5" s="18" cm="1">
        <f t="array" aca="1" ref="AP5" ca="1">INDIRECT(ADDRESS($W5,COLUMN()-$Y5+$X5))/$V5</f>
        <v>1634.8</v>
      </c>
      <c r="AQ5" s="18" cm="1">
        <f t="array" aca="1" ref="AQ5" ca="1">INDIRECT(ADDRESS($W5,COLUMN()-$Y5+$X5))/$V5</f>
        <v>1294.5999999999999</v>
      </c>
      <c r="AR5" s="9">
        <f t="shared" si="7"/>
        <v>3</v>
      </c>
      <c r="AS5" s="9">
        <f t="shared" si="8"/>
        <v>8</v>
      </c>
      <c r="AT5" s="9">
        <f t="shared" si="9"/>
        <v>26</v>
      </c>
      <c r="AU5" s="3">
        <f t="shared" si="10"/>
        <v>43</v>
      </c>
      <c r="AV5" s="20">
        <f t="shared" ca="1" si="4"/>
        <v>53</v>
      </c>
      <c r="AW5" s="20">
        <f t="shared" ca="1" si="4"/>
        <v>22</v>
      </c>
      <c r="AX5" s="20">
        <f t="shared" ca="1" si="4"/>
        <v>12</v>
      </c>
      <c r="AY5" s="20">
        <f t="shared" ca="1" si="4"/>
        <v>14</v>
      </c>
      <c r="AZ5" s="20">
        <f t="shared" ca="1" si="4"/>
        <v>34</v>
      </c>
      <c r="BA5" s="20">
        <f t="shared" ca="1" si="4"/>
        <v>82</v>
      </c>
      <c r="BB5" s="20">
        <f t="shared" ca="1" si="4"/>
        <v>77</v>
      </c>
      <c r="BC5" s="20">
        <f t="shared" ca="1" si="4"/>
        <v>13</v>
      </c>
      <c r="BD5" s="20">
        <f t="shared" ca="1" si="4"/>
        <v>91</v>
      </c>
      <c r="BE5" s="20">
        <f t="shared" ca="1" si="4"/>
        <v>56</v>
      </c>
      <c r="BF5" s="20">
        <f t="shared" ca="1" si="4"/>
        <v>99</v>
      </c>
      <c r="BG5" s="20">
        <f t="shared" ca="1" si="4"/>
        <v>32</v>
      </c>
      <c r="BH5" s="20">
        <f t="shared" ca="1" si="4"/>
        <v>101</v>
      </c>
      <c r="BI5" s="20">
        <f t="shared" ca="1" si="4"/>
        <v>27</v>
      </c>
      <c r="BJ5" s="20">
        <f t="shared" ca="1" si="4"/>
        <v>55</v>
      </c>
      <c r="BK5" s="20">
        <f t="shared" ca="1" si="4"/>
        <v>78</v>
      </c>
      <c r="BL5" s="20">
        <f t="shared" ca="1" si="5"/>
        <v>71</v>
      </c>
      <c r="BM5" s="20">
        <f t="shared" ca="1" si="5"/>
        <v>75</v>
      </c>
      <c r="BN5" s="9">
        <f t="shared" si="6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/>
      <c r="C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5">
        <v>7</v>
      </c>
      <c r="W6" s="5">
        <f>W5</f>
        <v>3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2977.7142857142858</v>
      </c>
      <c r="AA6" s="18" cm="1">
        <f t="array" aca="1" ref="AA6" ca="1">INDIRECT(ADDRESS($W6,COLUMN()-$Y6+$X6))/$V6</f>
        <v>12121</v>
      </c>
      <c r="AB6" s="18" cm="1">
        <f t="array" aca="1" ref="AB6" ca="1">INDIRECT(ADDRESS($W6,COLUMN()-$Y6+$X6))/$V6</f>
        <v>18034.571428571428</v>
      </c>
      <c r="AC6" s="18" cm="1">
        <f t="array" aca="1" ref="AC6" ca="1">INDIRECT(ADDRESS($W6,COLUMN()-$Y6+$X6))/$V6</f>
        <v>15386</v>
      </c>
      <c r="AD6" s="18" cm="1">
        <f t="array" aca="1" ref="AD6" ca="1">INDIRECT(ADDRESS($W6,COLUMN()-$Y6+$X6))/$V6</f>
        <v>6992.8571428571431</v>
      </c>
      <c r="AE6" s="18" cm="1">
        <f t="array" aca="1" ref="AE6" ca="1">INDIRECT(ADDRESS($W6,COLUMN()-$Y6+$X6))/$V6</f>
        <v>579.28571428571433</v>
      </c>
      <c r="AF6" s="18" cm="1">
        <f t="array" aca="1" ref="AF6" ca="1">INDIRECT(ADDRESS($W6,COLUMN()-$Y6+$X6))/$V6</f>
        <v>798.14285714285711</v>
      </c>
      <c r="AG6" s="18" cm="1">
        <f t="array" aca="1" ref="AG6" ca="1">INDIRECT(ADDRESS($W6,COLUMN()-$Y6+$X6))/$V6</f>
        <v>17816</v>
      </c>
      <c r="AH6" s="18" cm="1">
        <f t="array" aca="1" ref="AH6" ca="1">INDIRECT(ADDRESS($W6,COLUMN()-$Y6+$X6))/$V6</f>
        <v>366.57142857142856</v>
      </c>
      <c r="AI6" s="18" cm="1">
        <f t="array" aca="1" ref="AI6" ca="1">INDIRECT(ADDRESS($W6,COLUMN()-$Y6+$X6))/$V6</f>
        <v>2581.5714285714284</v>
      </c>
      <c r="AJ6" s="18" cm="1">
        <f t="array" aca="1" ref="AJ6" ca="1">INDIRECT(ADDRESS($W6,COLUMN()-$Y6+$X6))/$V6</f>
        <v>207.42857142857142</v>
      </c>
      <c r="AK6" s="18" cm="1">
        <f t="array" aca="1" ref="AK6" ca="1">INDIRECT(ADDRESS($W6,COLUMN()-$Y6+$X6))/$V6</f>
        <v>8091.8571428571431</v>
      </c>
      <c r="AL6" s="18" cm="1">
        <f t="array" aca="1" ref="AL6" ca="1">INDIRECT(ADDRESS($W6,COLUMN()-$Y6+$X6))/$V6</f>
        <v>193.14285714285714</v>
      </c>
      <c r="AM6" s="18" cm="1">
        <f t="array" aca="1" ref="AM6" ca="1">INDIRECT(ADDRESS($W6,COLUMN()-$Y6+$X6))/$V6</f>
        <v>8768.2857142857138</v>
      </c>
      <c r="AN6" s="18" cm="1">
        <f t="array" aca="1" ref="AN6" ca="1">INDIRECT(ADDRESS($W6,COLUMN()-$Y6+$X6))/$V6</f>
        <v>2750.2857142857142</v>
      </c>
      <c r="AO6" s="18" cm="1">
        <f t="array" aca="1" ref="AO6" ca="1">INDIRECT(ADDRESS($W6,COLUMN()-$Y6+$X6))/$V6</f>
        <v>753.42857142857144</v>
      </c>
      <c r="AP6" s="18" cm="1">
        <f t="array" aca="1" ref="AP6" ca="1">INDIRECT(ADDRESS($W6,COLUMN()-$Y6+$X6))/$V6</f>
        <v>1167.7142857142858</v>
      </c>
      <c r="AQ6" s="18" cm="1">
        <f t="array" aca="1" ref="AQ6" ca="1">INDIRECT(ADDRESS($W6,COLUMN()-$Y6+$X6))/$V6</f>
        <v>924.71428571428567</v>
      </c>
      <c r="AR6" s="9">
        <f t="shared" si="7"/>
        <v>3</v>
      </c>
      <c r="AS6" s="9">
        <f t="shared" si="8"/>
        <v>8</v>
      </c>
      <c r="AT6" s="9">
        <f t="shared" si="9"/>
        <v>26</v>
      </c>
      <c r="AU6" s="3">
        <f t="shared" si="10"/>
        <v>43</v>
      </c>
      <c r="AV6" s="20">
        <f t="shared" ref="AV6:BM6" ca="1" si="11">_xlfn.RANK.EQ(Z6,OFFSET($A$1,$AR6-1,$AT6-1,$AS6-$AR6+1,$AU6-$AT6+1),0)</f>
        <v>57</v>
      </c>
      <c r="AW6" s="20">
        <f t="shared" ca="1" si="11"/>
        <v>28</v>
      </c>
      <c r="AX6" s="20">
        <f t="shared" ca="1" si="11"/>
        <v>20</v>
      </c>
      <c r="AY6" s="20">
        <f t="shared" ca="1" si="11"/>
        <v>24</v>
      </c>
      <c r="AZ6" s="20">
        <f t="shared" ca="1" si="11"/>
        <v>40</v>
      </c>
      <c r="BA6" s="20">
        <f t="shared" ca="1" si="11"/>
        <v>90</v>
      </c>
      <c r="BB6" s="20">
        <f t="shared" ca="1" si="11"/>
        <v>83</v>
      </c>
      <c r="BC6" s="20">
        <f t="shared" ca="1" si="11"/>
        <v>21</v>
      </c>
      <c r="BD6" s="20">
        <f t="shared" ca="1" si="11"/>
        <v>98</v>
      </c>
      <c r="BE6" s="20">
        <f t="shared" ca="1" si="11"/>
        <v>60</v>
      </c>
      <c r="BF6" s="20">
        <f t="shared" ca="1" si="11"/>
        <v>103</v>
      </c>
      <c r="BG6" s="20">
        <f t="shared" ca="1" si="11"/>
        <v>38</v>
      </c>
      <c r="BH6" s="20">
        <f t="shared" ca="1" si="11"/>
        <v>104</v>
      </c>
      <c r="BI6" s="20">
        <f t="shared" ca="1" si="11"/>
        <v>36</v>
      </c>
      <c r="BJ6" s="20">
        <f t="shared" ca="1" si="11"/>
        <v>58</v>
      </c>
      <c r="BK6" s="20">
        <f t="shared" ca="1" si="11"/>
        <v>84</v>
      </c>
      <c r="BL6" s="20">
        <f t="shared" ca="1" si="11"/>
        <v>76</v>
      </c>
      <c r="BM6" s="20">
        <f t="shared" ca="1" si="11"/>
        <v>79</v>
      </c>
      <c r="BN6" s="9">
        <f t="shared" ref="BN6" si="12">W6</f>
        <v>3</v>
      </c>
      <c r="BO6" s="9">
        <v>3</v>
      </c>
      <c r="BP6" s="22" cm="1">
        <f t="array" aca="1" ref="BP6" ca="1">IF(AV6&gt;INDIRECT(ADDRESS($BN6,$BO6)),0,1)</f>
        <v>0</v>
      </c>
      <c r="BQ6" s="22" cm="1">
        <f t="array" aca="1" ref="BQ6" ca="1">IF(AW6&gt;INDIRECT(ADDRESS($BN6,$BO6)),0,1)</f>
        <v>0</v>
      </c>
      <c r="BR6" s="22" cm="1">
        <f t="array" aca="1" ref="BR6" ca="1">IF(AX6&gt;INDIRECT(ADDRESS($BN6,$BO6)),0,1)</f>
        <v>0</v>
      </c>
      <c r="BS6" s="22" cm="1">
        <f t="array" aca="1" ref="BS6" ca="1">IF(AY6&gt;INDIRECT(ADDRESS($BN6,$BO6)),0,1)</f>
        <v>0</v>
      </c>
      <c r="BT6" s="22" cm="1">
        <f t="array" aca="1" ref="BT6" ca="1">IF(AZ6&gt;INDIRECT(ADDRESS($BN6,$BO6)),0,1)</f>
        <v>0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0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0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9</v>
      </c>
      <c r="W7" s="5">
        <f>W6</f>
        <v>3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2316</v>
      </c>
      <c r="AA7" s="18" cm="1">
        <f t="array" aca="1" ref="AA7" ca="1">INDIRECT(ADDRESS($W7,COLUMN()-$Y7+$X7))/$V7</f>
        <v>9427.4444444444453</v>
      </c>
      <c r="AB7" s="18" cm="1">
        <f t="array" aca="1" ref="AB7" ca="1">INDIRECT(ADDRESS($W7,COLUMN()-$Y7+$X7))/$V7</f>
        <v>14026.888888888889</v>
      </c>
      <c r="AC7" s="18" cm="1">
        <f t="array" aca="1" ref="AC7" ca="1">INDIRECT(ADDRESS($W7,COLUMN()-$Y7+$X7))/$V7</f>
        <v>11966.888888888889</v>
      </c>
      <c r="AD7" s="18" cm="1">
        <f t="array" aca="1" ref="AD7" ca="1">INDIRECT(ADDRESS($W7,COLUMN()-$Y7+$X7))/$V7</f>
        <v>5438.8888888888887</v>
      </c>
      <c r="AE7" s="18" cm="1">
        <f t="array" aca="1" ref="AE7" ca="1">INDIRECT(ADDRESS($W7,COLUMN()-$Y7+$X7))/$V7</f>
        <v>450.55555555555554</v>
      </c>
      <c r="AF7" s="18" cm="1">
        <f t="array" aca="1" ref="AF7" ca="1">INDIRECT(ADDRESS($W7,COLUMN()-$Y7+$X7))/$V7</f>
        <v>620.77777777777783</v>
      </c>
      <c r="AG7" s="18" cm="1">
        <f t="array" aca="1" ref="AG7" ca="1">INDIRECT(ADDRESS($W7,COLUMN()-$Y7+$X7))/$V7</f>
        <v>13856.888888888889</v>
      </c>
      <c r="AH7" s="18" cm="1">
        <f t="array" aca="1" ref="AH7" ca="1">INDIRECT(ADDRESS($W7,COLUMN()-$Y7+$X7))/$V7</f>
        <v>285.11111111111109</v>
      </c>
      <c r="AI7" s="18" cm="1">
        <f t="array" aca="1" ref="AI7" ca="1">INDIRECT(ADDRESS($W7,COLUMN()-$Y7+$X7))/$V7</f>
        <v>2007.8888888888889</v>
      </c>
      <c r="AJ7" s="18" cm="1">
        <f t="array" aca="1" ref="AJ7" ca="1">INDIRECT(ADDRESS($W7,COLUMN()-$Y7+$X7))/$V7</f>
        <v>161.33333333333334</v>
      </c>
      <c r="AK7" s="18" cm="1">
        <f t="array" aca="1" ref="AK7" ca="1">INDIRECT(ADDRESS($W7,COLUMN()-$Y7+$X7))/$V7</f>
        <v>6293.666666666667</v>
      </c>
      <c r="AL7" s="18" cm="1">
        <f t="array" aca="1" ref="AL7" ca="1">INDIRECT(ADDRESS($W7,COLUMN()-$Y7+$X7))/$V7</f>
        <v>150.22222222222223</v>
      </c>
      <c r="AM7" s="18" cm="1">
        <f t="array" aca="1" ref="AM7" ca="1">INDIRECT(ADDRESS($W7,COLUMN()-$Y7+$X7))/$V7</f>
        <v>6819.7777777777774</v>
      </c>
      <c r="AN7" s="18" cm="1">
        <f t="array" aca="1" ref="AN7" ca="1">INDIRECT(ADDRESS($W7,COLUMN()-$Y7+$X7))/$V7</f>
        <v>2139.1111111111113</v>
      </c>
      <c r="AO7" s="18" cm="1">
        <f t="array" aca="1" ref="AO7" ca="1">INDIRECT(ADDRESS($W7,COLUMN()-$Y7+$X7))/$V7</f>
        <v>586</v>
      </c>
      <c r="AP7" s="18" cm="1">
        <f t="array" aca="1" ref="AP7" ca="1">INDIRECT(ADDRESS($W7,COLUMN()-$Y7+$X7))/$V7</f>
        <v>908.22222222222217</v>
      </c>
      <c r="AQ7" s="18" cm="1">
        <f t="array" aca="1" ref="AQ7" ca="1">INDIRECT(ADDRESS($W7,COLUMN()-$Y7+$X7))/$V7</f>
        <v>719.22222222222217</v>
      </c>
      <c r="AR7" s="9">
        <f t="shared" si="7"/>
        <v>3</v>
      </c>
      <c r="AS7" s="9">
        <f t="shared" si="8"/>
        <v>8</v>
      </c>
      <c r="AT7" s="9">
        <f t="shared" si="9"/>
        <v>26</v>
      </c>
      <c r="AU7" s="3">
        <f t="shared" si="10"/>
        <v>43</v>
      </c>
      <c r="AV7" s="20">
        <f t="shared" ref="AV7" ca="1" si="13">_xlfn.RANK.EQ(Z7,OFFSET($A$1,$AR7-1,$AT7-1,$AS7-$AR7+1,$AU7-$AT7+1),0)</f>
        <v>62</v>
      </c>
      <c r="AW7" s="20">
        <f t="shared" ref="AW7:AW8" ca="1" si="14">_xlfn.RANK.EQ(AA7,OFFSET($A$1,$AR7-1,$AT7-1,$AS7-$AR7+1,$AU7-$AT7+1),0)</f>
        <v>35</v>
      </c>
      <c r="AX7" s="20">
        <f t="shared" ref="AX7:AX8" ca="1" si="15">_xlfn.RANK.EQ(AB7,OFFSET($A$1,$AR7-1,$AT7-1,$AS7-$AR7+1,$AU7-$AT7+1),0)</f>
        <v>25</v>
      </c>
      <c r="AY7" s="20">
        <f t="shared" ref="AY7:AY8" ca="1" si="16">_xlfn.RANK.EQ(AC7,OFFSET($A$1,$AR7-1,$AT7-1,$AS7-$AR7+1,$AU7-$AT7+1),0)</f>
        <v>29</v>
      </c>
      <c r="AZ7" s="20">
        <f t="shared" ref="AZ7:AZ8" ca="1" si="17">_xlfn.RANK.EQ(AD7,OFFSET($A$1,$AR7-1,$AT7-1,$AS7-$AR7+1,$AU7-$AT7+1),0)</f>
        <v>49</v>
      </c>
      <c r="BA7" s="20">
        <f t="shared" ref="BA7:BA8" ca="1" si="18">_xlfn.RANK.EQ(AE7,OFFSET($A$1,$AR7-1,$AT7-1,$AS7-$AR7+1,$AU7-$AT7+1),0)</f>
        <v>96</v>
      </c>
      <c r="BB7" s="20">
        <f t="shared" ref="BB7:BB8" ca="1" si="19">_xlfn.RANK.EQ(AF7,OFFSET($A$1,$AR7-1,$AT7-1,$AS7-$AR7+1,$AU7-$AT7+1),0)</f>
        <v>87</v>
      </c>
      <c r="BC7" s="20">
        <f t="shared" ref="BC7:BC8" ca="1" si="20">_xlfn.RANK.EQ(AG7,OFFSET($A$1,$AR7-1,$AT7-1,$AS7-$AR7+1,$AU7-$AT7+1),0)</f>
        <v>26</v>
      </c>
      <c r="BD7" s="20">
        <f t="shared" ref="BD7:BD8" ca="1" si="21">_xlfn.RANK.EQ(AH7,OFFSET($A$1,$AR7-1,$AT7-1,$AS7-$AR7+1,$AU7-$AT7+1),0)</f>
        <v>100</v>
      </c>
      <c r="BE7" s="20">
        <f t="shared" ref="BE7:BE8" ca="1" si="22">_xlfn.RANK.EQ(AI7,OFFSET($A$1,$AR7-1,$AT7-1,$AS7-$AR7+1,$AU7-$AT7+1),0)</f>
        <v>65</v>
      </c>
      <c r="BF7" s="20">
        <f t="shared" ref="BF7:BF8" ca="1" si="23">_xlfn.RANK.EQ(AJ7,OFFSET($A$1,$AR7-1,$AT7-1,$AS7-$AR7+1,$AU7-$AT7+1),0)</f>
        <v>105</v>
      </c>
      <c r="BG7" s="20">
        <f t="shared" ref="BG7:BG8" ca="1" si="24">_xlfn.RANK.EQ(AK7,OFFSET($A$1,$AR7-1,$AT7-1,$AS7-$AR7+1,$AU7-$AT7+1),0)</f>
        <v>45</v>
      </c>
      <c r="BH7" s="20">
        <f t="shared" ref="BH7:BH8" ca="1" si="25">_xlfn.RANK.EQ(AL7,OFFSET($A$1,$AR7-1,$AT7-1,$AS7-$AR7+1,$AU7-$AT7+1),0)</f>
        <v>106</v>
      </c>
      <c r="BI7" s="20">
        <f t="shared" ref="BI7:BI8" ca="1" si="26">_xlfn.RANK.EQ(AM7,OFFSET($A$1,$AR7-1,$AT7-1,$AS7-$AR7+1,$AU7-$AT7+1),0)</f>
        <v>42</v>
      </c>
      <c r="BJ7" s="20">
        <f t="shared" ref="BJ7:BJ8" ca="1" si="27">_xlfn.RANK.EQ(AN7,OFFSET($A$1,$AR7-1,$AT7-1,$AS7-$AR7+1,$AU7-$AT7+1),0)</f>
        <v>64</v>
      </c>
      <c r="BK7" s="20">
        <f t="shared" ref="BK7:BK8" ca="1" si="28">_xlfn.RANK.EQ(AO7,OFFSET($A$1,$AR7-1,$AT7-1,$AS7-$AR7+1,$AU7-$AT7+1),0)</f>
        <v>89</v>
      </c>
      <c r="BL7" s="20">
        <f t="shared" ref="BL7:BL8" ca="1" si="29">_xlfn.RANK.EQ(AP7,OFFSET($A$1,$AR7-1,$AT7-1,$AS7-$AR7+1,$AU7-$AT7+1),0)</f>
        <v>80</v>
      </c>
      <c r="BM7" s="20">
        <f t="shared" ref="BM7:BM8" ca="1" si="30">_xlfn.RANK.EQ(AQ7,OFFSET($A$1,$AR7-1,$AT7-1,$AS7-$AR7+1,$AU7-$AT7+1),0)</f>
        <v>86</v>
      </c>
      <c r="BN7" s="9">
        <f t="shared" ref="BN7" si="31">W7</f>
        <v>3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0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11</v>
      </c>
      <c r="W8" s="5">
        <f>W7</f>
        <v>3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1894.909090909091</v>
      </c>
      <c r="AA8" s="18" cm="1">
        <f t="array" aca="1" ref="AA8" ca="1">INDIRECT(ADDRESS($W8,COLUMN()-$Y8+$X8))/$V8</f>
        <v>7713.363636363636</v>
      </c>
      <c r="AB8" s="18" cm="1">
        <f t="array" aca="1" ref="AB8" ca="1">INDIRECT(ADDRESS($W8,COLUMN()-$Y8+$X8))/$V8</f>
        <v>11476.545454545454</v>
      </c>
      <c r="AC8" s="18" cm="1">
        <f t="array" aca="1" ref="AC8" ca="1">INDIRECT(ADDRESS($W8,COLUMN()-$Y8+$X8))/$V8</f>
        <v>9791.0909090909099</v>
      </c>
      <c r="AD8" s="18" cm="1">
        <f t="array" aca="1" ref="AD8" ca="1">INDIRECT(ADDRESS($W8,COLUMN()-$Y8+$X8))/$V8</f>
        <v>4450</v>
      </c>
      <c r="AE8" s="18" cm="1">
        <f t="array" aca="1" ref="AE8" ca="1">INDIRECT(ADDRESS($W8,COLUMN()-$Y8+$X8))/$V8</f>
        <v>368.63636363636363</v>
      </c>
      <c r="AF8" s="18" cm="1">
        <f t="array" aca="1" ref="AF8" ca="1">INDIRECT(ADDRESS($W8,COLUMN()-$Y8+$X8))/$V8</f>
        <v>507.90909090909093</v>
      </c>
      <c r="AG8" s="18" cm="1">
        <f t="array" aca="1" ref="AG8" ca="1">INDIRECT(ADDRESS($W8,COLUMN()-$Y8+$X8))/$V8</f>
        <v>11337.454545454546</v>
      </c>
      <c r="AH8" s="18" cm="1">
        <f t="array" aca="1" ref="AH8" ca="1">INDIRECT(ADDRESS($W8,COLUMN()-$Y8+$X8))/$V8</f>
        <v>233.27272727272728</v>
      </c>
      <c r="AI8" s="18" cm="1">
        <f t="array" aca="1" ref="AI8" ca="1">INDIRECT(ADDRESS($W8,COLUMN()-$Y8+$X8))/$V8</f>
        <v>1642.8181818181818</v>
      </c>
      <c r="AJ8" s="18" cm="1">
        <f t="array" aca="1" ref="AJ8" ca="1">INDIRECT(ADDRESS($W8,COLUMN()-$Y8+$X8))/$V8</f>
        <v>132</v>
      </c>
      <c r="AK8" s="18" cm="1">
        <f t="array" aca="1" ref="AK8" ca="1">INDIRECT(ADDRESS($W8,COLUMN()-$Y8+$X8))/$V8</f>
        <v>5149.363636363636</v>
      </c>
      <c r="AL8" s="18" cm="1">
        <f t="array" aca="1" ref="AL8" ca="1">INDIRECT(ADDRESS($W8,COLUMN()-$Y8+$X8))/$V8</f>
        <v>122.90909090909091</v>
      </c>
      <c r="AM8" s="18" cm="1">
        <f t="array" aca="1" ref="AM8" ca="1">INDIRECT(ADDRESS($W8,COLUMN()-$Y8+$X8))/$V8</f>
        <v>5579.818181818182</v>
      </c>
      <c r="AN8" s="18" cm="1">
        <f t="array" aca="1" ref="AN8" ca="1">INDIRECT(ADDRESS($W8,COLUMN()-$Y8+$X8))/$V8</f>
        <v>1750.1818181818182</v>
      </c>
      <c r="AO8" s="18" cm="1">
        <f t="array" aca="1" ref="AO8" ca="1">INDIRECT(ADDRESS($W8,COLUMN()-$Y8+$X8))/$V8</f>
        <v>479.45454545454544</v>
      </c>
      <c r="AP8" s="18" cm="1">
        <f t="array" aca="1" ref="AP8" ca="1">INDIRECT(ADDRESS($W8,COLUMN()-$Y8+$X8))/$V8</f>
        <v>743.09090909090912</v>
      </c>
      <c r="AQ8" s="18" cm="1">
        <f t="array" aca="1" ref="AQ8" ca="1">INDIRECT(ADDRESS($W8,COLUMN()-$Y8+$X8))/$V8</f>
        <v>588.4545454545455</v>
      </c>
      <c r="AR8" s="9">
        <f t="shared" si="7"/>
        <v>3</v>
      </c>
      <c r="AS8" s="9">
        <f t="shared" si="8"/>
        <v>8</v>
      </c>
      <c r="AT8" s="9">
        <f t="shared" si="9"/>
        <v>26</v>
      </c>
      <c r="AU8" s="3">
        <f t="shared" si="10"/>
        <v>43</v>
      </c>
      <c r="AV8" s="20">
        <f t="shared" ref="AV8" ca="1" si="32">_xlfn.RANK.EQ(Z8,OFFSET($A$1,$AR8-1,$AT8-1,$AS8-$AR8+1,$AU8-$AT8+1),0)</f>
        <v>66</v>
      </c>
      <c r="AW8" s="20">
        <f t="shared" ca="1" si="14"/>
        <v>39</v>
      </c>
      <c r="AX8" s="20">
        <f t="shared" ca="1" si="15"/>
        <v>30</v>
      </c>
      <c r="AY8" s="20">
        <f t="shared" ca="1" si="16"/>
        <v>33</v>
      </c>
      <c r="AZ8" s="20">
        <f t="shared" ca="1" si="17"/>
        <v>52</v>
      </c>
      <c r="BA8" s="20">
        <f t="shared" ca="1" si="18"/>
        <v>97</v>
      </c>
      <c r="BB8" s="20">
        <f t="shared" ca="1" si="19"/>
        <v>92</v>
      </c>
      <c r="BC8" s="20">
        <f t="shared" ca="1" si="20"/>
        <v>31</v>
      </c>
      <c r="BD8" s="20">
        <f t="shared" ca="1" si="21"/>
        <v>102</v>
      </c>
      <c r="BE8" s="20">
        <f t="shared" ca="1" si="22"/>
        <v>70</v>
      </c>
      <c r="BF8" s="20">
        <f t="shared" ca="1" si="23"/>
        <v>107</v>
      </c>
      <c r="BG8" s="20">
        <f t="shared" ca="1" si="24"/>
        <v>51</v>
      </c>
      <c r="BH8" s="20">
        <f t="shared" ca="1" si="25"/>
        <v>108</v>
      </c>
      <c r="BI8" s="20">
        <f t="shared" ca="1" si="26"/>
        <v>48</v>
      </c>
      <c r="BJ8" s="20">
        <f t="shared" ca="1" si="27"/>
        <v>69</v>
      </c>
      <c r="BK8" s="20">
        <f t="shared" ca="1" si="28"/>
        <v>94</v>
      </c>
      <c r="BL8" s="20">
        <f t="shared" ca="1" si="29"/>
        <v>85</v>
      </c>
      <c r="BM8" s="20">
        <f t="shared" ca="1" si="30"/>
        <v>88</v>
      </c>
      <c r="BN8" s="9">
        <f t="shared" ref="BN8" si="33">W8</f>
        <v>3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226</v>
      </c>
      <c r="C9" s="3">
        <v>7</v>
      </c>
      <c r="D9" s="15">
        <f>VALUE(SUBSTITUTE('DPRD Sumut KPU Raw'!B2,".",","))</f>
        <v>10154</v>
      </c>
      <c r="E9" s="15">
        <f>VALUE(SUBSTITUTE('DPRD Sumut KPU Raw'!C2,".",","))</f>
        <v>67502</v>
      </c>
      <c r="F9" s="15">
        <f>VALUE(SUBSTITUTE('DPRD Sumut KPU Raw'!D2,".",","))</f>
        <v>76106</v>
      </c>
      <c r="G9" s="15">
        <f>VALUE(SUBSTITUTE('DPRD Sumut KPU Raw'!E2,".",","))</f>
        <v>75381</v>
      </c>
      <c r="H9" s="15">
        <f>VALUE(SUBSTITUTE('DPRD Sumut KPU Raw'!F2,".",","))</f>
        <v>37869</v>
      </c>
      <c r="I9" s="15">
        <f>VALUE(SUBSTITUTE('DPRD Sumut KPU Raw'!G2,".",","))</f>
        <v>4545</v>
      </c>
      <c r="J9" s="15">
        <f>VALUE(SUBSTITUTE('DPRD Sumut KPU Raw'!H2,".",","))</f>
        <v>2115</v>
      </c>
      <c r="K9" s="15">
        <f>VALUE(SUBSTITUTE('DPRD Sumut KPU Raw'!I2,".",","))</f>
        <v>93328</v>
      </c>
      <c r="L9" s="15">
        <f>VALUE(SUBSTITUTE('DPRD Sumut KPU Raw'!J2,".",","))</f>
        <v>1379</v>
      </c>
      <c r="M9" s="15">
        <f>VALUE(SUBSTITUTE('DPRD Sumut KPU Raw'!K2,".",","))</f>
        <v>2192</v>
      </c>
      <c r="N9" s="15">
        <f>VALUE(SUBSTITUTE('DPRD Sumut KPU Raw'!L2,".",","))</f>
        <v>907</v>
      </c>
      <c r="O9" s="15">
        <f>VALUE(SUBSTITUTE('DPRD Sumut KPU Raw'!M2,".",","))</f>
        <v>16968</v>
      </c>
      <c r="P9" s="15">
        <f>VALUE(SUBSTITUTE('DPRD Sumut KPU Raw'!N2,".",","))</f>
        <v>1107</v>
      </c>
      <c r="Q9" s="15">
        <f>VALUE(SUBSTITUTE('DPRD Sumut KPU Raw'!O2,".",","))</f>
        <v>16437</v>
      </c>
      <c r="R9" s="15">
        <f>VALUE(SUBSTITUTE('DPRD Sumut KPU Raw'!P2,".",","))</f>
        <v>23382</v>
      </c>
      <c r="S9" s="15">
        <f>VALUE(SUBSTITUTE('DPRD Sumut KPU Raw'!Q2,".",","))</f>
        <v>19047</v>
      </c>
      <c r="T9" s="15">
        <f>VALUE(SUBSTITUTE('DPRD Sumut KPU Raw'!R2,".",","))</f>
        <v>7065</v>
      </c>
      <c r="U9" s="15">
        <f>VALUE(SUBSTITUTE('DPRD Sumut KPU Raw'!S2,".",","))</f>
        <v>4418</v>
      </c>
      <c r="V9" s="5">
        <v>1</v>
      </c>
      <c r="W9" s="5">
        <f>W8+6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10154</v>
      </c>
      <c r="AA9" s="18" cm="1">
        <f t="array" aca="1" ref="AA9" ca="1">INDIRECT(ADDRESS($W9,COLUMN()-$Y9+$X9))/$V9</f>
        <v>67502</v>
      </c>
      <c r="AB9" s="18" cm="1">
        <f t="array" aca="1" ref="AB9" ca="1">INDIRECT(ADDRESS($W9,COLUMN()-$Y9+$X9))/$V9</f>
        <v>76106</v>
      </c>
      <c r="AC9" s="18" cm="1">
        <f t="array" aca="1" ref="AC9" ca="1">INDIRECT(ADDRESS($W9,COLUMN()-$Y9+$X9))/$V9</f>
        <v>75381</v>
      </c>
      <c r="AD9" s="18" cm="1">
        <f t="array" aca="1" ref="AD9" ca="1">INDIRECT(ADDRESS($W9,COLUMN()-$Y9+$X9))/$V9</f>
        <v>37869</v>
      </c>
      <c r="AE9" s="18" cm="1">
        <f t="array" aca="1" ref="AE9" ca="1">INDIRECT(ADDRESS($W9,COLUMN()-$Y9+$X9))/$V9</f>
        <v>4545</v>
      </c>
      <c r="AF9" s="18" cm="1">
        <f t="array" aca="1" ref="AF9" ca="1">INDIRECT(ADDRESS($W9,COLUMN()-$Y9+$X9))/$V9</f>
        <v>2115</v>
      </c>
      <c r="AG9" s="18" cm="1">
        <f t="array" aca="1" ref="AG9" ca="1">INDIRECT(ADDRESS($W9,COLUMN()-$Y9+$X9))/$V9</f>
        <v>93328</v>
      </c>
      <c r="AH9" s="18" cm="1">
        <f t="array" aca="1" ref="AH9" ca="1">INDIRECT(ADDRESS($W9,COLUMN()-$Y9+$X9))/$V9</f>
        <v>1379</v>
      </c>
      <c r="AI9" s="18" cm="1">
        <f t="array" aca="1" ref="AI9" ca="1">INDIRECT(ADDRESS($W9,COLUMN()-$Y9+$X9))/$V9</f>
        <v>2192</v>
      </c>
      <c r="AJ9" s="18" cm="1">
        <f t="array" aca="1" ref="AJ9" ca="1">INDIRECT(ADDRESS($W9,COLUMN()-$Y9+$X9))/$V9</f>
        <v>907</v>
      </c>
      <c r="AK9" s="18" cm="1">
        <f t="array" aca="1" ref="AK9" ca="1">INDIRECT(ADDRESS($W9,COLUMN()-$Y9+$X9))/$V9</f>
        <v>16968</v>
      </c>
      <c r="AL9" s="18" cm="1">
        <f t="array" aca="1" ref="AL9" ca="1">INDIRECT(ADDRESS($W9,COLUMN()-$Y9+$X9))/$V9</f>
        <v>1107</v>
      </c>
      <c r="AM9" s="18" cm="1">
        <f t="array" aca="1" ref="AM9" ca="1">INDIRECT(ADDRESS($W9,COLUMN()-$Y9+$X9))/$V9</f>
        <v>16437</v>
      </c>
      <c r="AN9" s="18" cm="1">
        <f t="array" aca="1" ref="AN9" ca="1">INDIRECT(ADDRESS($W9,COLUMN()-$Y9+$X9))/$V9</f>
        <v>23382</v>
      </c>
      <c r="AO9" s="18" cm="1">
        <f t="array" aca="1" ref="AO9" ca="1">INDIRECT(ADDRESS($W9,COLUMN()-$Y9+$X9))/$V9</f>
        <v>19047</v>
      </c>
      <c r="AP9" s="18" cm="1">
        <f t="array" aca="1" ref="AP9" ca="1">INDIRECT(ADDRESS($W9,COLUMN()-$Y9+$X9))/$V9</f>
        <v>7065</v>
      </c>
      <c r="AQ9" s="18" cm="1">
        <f t="array" aca="1" ref="AQ9" ca="1">INDIRECT(ADDRESS($W9,COLUMN()-$Y9+$X9))/$V9</f>
        <v>4418</v>
      </c>
      <c r="AR9" s="9">
        <f t="shared" si="1"/>
        <v>9</v>
      </c>
      <c r="AS9" s="9">
        <f t="shared" ref="AS9:AS45" si="34">AR9+2</f>
        <v>11</v>
      </c>
      <c r="AT9" s="9">
        <f t="shared" si="2"/>
        <v>26</v>
      </c>
      <c r="AU9" s="3">
        <f t="shared" si="3"/>
        <v>43</v>
      </c>
      <c r="AV9" s="20">
        <f t="shared" ca="1" si="4"/>
        <v>19</v>
      </c>
      <c r="AW9" s="20">
        <f t="shared" ca="1" si="4"/>
        <v>4</v>
      </c>
      <c r="AX9" s="20">
        <f t="shared" ca="1" si="4"/>
        <v>2</v>
      </c>
      <c r="AY9" s="20">
        <f t="shared" ca="1" si="4"/>
        <v>3</v>
      </c>
      <c r="AZ9" s="20">
        <f t="shared" ca="1" si="4"/>
        <v>5</v>
      </c>
      <c r="BA9" s="20">
        <f t="shared" ca="1" si="4"/>
        <v>27</v>
      </c>
      <c r="BB9" s="20">
        <f t="shared" ca="1" si="4"/>
        <v>35</v>
      </c>
      <c r="BC9" s="20">
        <f t="shared" ca="1" si="4"/>
        <v>1</v>
      </c>
      <c r="BD9" s="20">
        <f t="shared" ca="1" si="4"/>
        <v>40</v>
      </c>
      <c r="BE9" s="20">
        <f t="shared" ca="1" si="4"/>
        <v>34</v>
      </c>
      <c r="BF9" s="20">
        <f t="shared" ca="1" si="4"/>
        <v>43</v>
      </c>
      <c r="BG9" s="20">
        <f t="shared" ca="1" si="4"/>
        <v>13</v>
      </c>
      <c r="BH9" s="20">
        <f t="shared" ca="1" si="4"/>
        <v>41</v>
      </c>
      <c r="BI9" s="20">
        <f t="shared" ca="1" si="4"/>
        <v>14</v>
      </c>
      <c r="BJ9" s="20">
        <f t="shared" ca="1" si="4"/>
        <v>9</v>
      </c>
      <c r="BK9" s="20">
        <f t="shared" ca="1" si="4"/>
        <v>11</v>
      </c>
      <c r="BL9" s="20">
        <f t="shared" ca="1" si="5"/>
        <v>22</v>
      </c>
      <c r="BM9" s="20">
        <f t="shared" ca="1" si="5"/>
        <v>28</v>
      </c>
      <c r="BN9" s="9">
        <f t="shared" si="6"/>
        <v>9</v>
      </c>
      <c r="BO9" s="9">
        <v>3</v>
      </c>
      <c r="BP9" s="22" cm="1">
        <f t="array" aca="1" ref="BP9" ca="1">IF(AV9&gt;INDIRECT(ADDRESS($BN9,$BO9)),0,1)</f>
        <v>0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0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0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7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13332.571428571429</v>
      </c>
      <c r="CQ9" s="4">
        <f ca="1">LARGE(OFFSET($A$1,$AR9-1,$AT9-1,$AS9-$AR9+1,$AU9-$AT9+1),C9)</f>
        <v>25368.666666666668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3384.6666666666665</v>
      </c>
      <c r="AA10" s="18" cm="1">
        <f t="array" aca="1" ref="AA10" ca="1">INDIRECT(ADDRESS($W10,COLUMN()-$Y10+$X10))/$V10</f>
        <v>22500.666666666668</v>
      </c>
      <c r="AB10" s="18" cm="1">
        <f t="array" aca="1" ref="AB10" ca="1">INDIRECT(ADDRESS($W10,COLUMN()-$Y10+$X10))/$V10</f>
        <v>25368.666666666668</v>
      </c>
      <c r="AC10" s="18" cm="1">
        <f t="array" aca="1" ref="AC10" ca="1">INDIRECT(ADDRESS($W10,COLUMN()-$Y10+$X10))/$V10</f>
        <v>25127</v>
      </c>
      <c r="AD10" s="18" cm="1">
        <f t="array" aca="1" ref="AD10" ca="1">INDIRECT(ADDRESS($W10,COLUMN()-$Y10+$X10))/$V10</f>
        <v>12623</v>
      </c>
      <c r="AE10" s="18" cm="1">
        <f t="array" aca="1" ref="AE10" ca="1">INDIRECT(ADDRESS($W10,COLUMN()-$Y10+$X10))/$V10</f>
        <v>1515</v>
      </c>
      <c r="AF10" s="18" cm="1">
        <f t="array" aca="1" ref="AF10" ca="1">INDIRECT(ADDRESS($W10,COLUMN()-$Y10+$X10))/$V10</f>
        <v>705</v>
      </c>
      <c r="AG10" s="18" cm="1">
        <f t="array" aca="1" ref="AG10" ca="1">INDIRECT(ADDRESS($W10,COLUMN()-$Y10+$X10))/$V10</f>
        <v>31109.333333333332</v>
      </c>
      <c r="AH10" s="18" cm="1">
        <f t="array" aca="1" ref="AH10" ca="1">INDIRECT(ADDRESS($W10,COLUMN()-$Y10+$X10))/$V10</f>
        <v>459.66666666666669</v>
      </c>
      <c r="AI10" s="18" cm="1">
        <f t="array" aca="1" ref="AI10" ca="1">INDIRECT(ADDRESS($W10,COLUMN()-$Y10+$X10))/$V10</f>
        <v>730.66666666666663</v>
      </c>
      <c r="AJ10" s="18" cm="1">
        <f t="array" aca="1" ref="AJ10" ca="1">INDIRECT(ADDRESS($W10,COLUMN()-$Y10+$X10))/$V10</f>
        <v>302.33333333333331</v>
      </c>
      <c r="AK10" s="18" cm="1">
        <f t="array" aca="1" ref="AK10" ca="1">INDIRECT(ADDRESS($W10,COLUMN()-$Y10+$X10))/$V10</f>
        <v>5656</v>
      </c>
      <c r="AL10" s="18" cm="1">
        <f t="array" aca="1" ref="AL10" ca="1">INDIRECT(ADDRESS($W10,COLUMN()-$Y10+$X10))/$V10</f>
        <v>369</v>
      </c>
      <c r="AM10" s="18" cm="1">
        <f t="array" aca="1" ref="AM10" ca="1">INDIRECT(ADDRESS($W10,COLUMN()-$Y10+$X10))/$V10</f>
        <v>5479</v>
      </c>
      <c r="AN10" s="18" cm="1">
        <f t="array" aca="1" ref="AN10" ca="1">INDIRECT(ADDRESS($W10,COLUMN()-$Y10+$X10))/$V10</f>
        <v>7794</v>
      </c>
      <c r="AO10" s="18" cm="1">
        <f t="array" aca="1" ref="AO10" ca="1">INDIRECT(ADDRESS($W10,COLUMN()-$Y10+$X10))/$V10</f>
        <v>6349</v>
      </c>
      <c r="AP10" s="18" cm="1">
        <f t="array" aca="1" ref="AP10" ca="1">INDIRECT(ADDRESS($W10,COLUMN()-$Y10+$X10))/$V10</f>
        <v>2355</v>
      </c>
      <c r="AQ10" s="18" cm="1">
        <f t="array" aca="1" ref="AQ10" ca="1">INDIRECT(ADDRESS($W10,COLUMN()-$Y10+$X10))/$V10</f>
        <v>1472.6666666666667</v>
      </c>
      <c r="AR10" s="9">
        <f t="shared" si="1"/>
        <v>9</v>
      </c>
      <c r="AS10" s="9">
        <f t="shared" si="34"/>
        <v>11</v>
      </c>
      <c r="AT10" s="9">
        <f t="shared" si="2"/>
        <v>26</v>
      </c>
      <c r="AU10" s="3">
        <f t="shared" si="3"/>
        <v>43</v>
      </c>
      <c r="AV10" s="20">
        <f t="shared" ca="1" si="4"/>
        <v>31</v>
      </c>
      <c r="AW10" s="20">
        <f t="shared" ca="1" si="4"/>
        <v>10</v>
      </c>
      <c r="AX10" s="20">
        <f t="shared" ca="1" si="4"/>
        <v>7</v>
      </c>
      <c r="AY10" s="20">
        <f t="shared" ca="1" si="4"/>
        <v>8</v>
      </c>
      <c r="AZ10" s="20">
        <f t="shared" ca="1" si="4"/>
        <v>18</v>
      </c>
      <c r="BA10" s="20">
        <f t="shared" ca="1" si="4"/>
        <v>37</v>
      </c>
      <c r="BB10" s="20">
        <f t="shared" ca="1" si="4"/>
        <v>46</v>
      </c>
      <c r="BC10" s="20">
        <f t="shared" ca="1" si="4"/>
        <v>6</v>
      </c>
      <c r="BD10" s="20">
        <f t="shared" ca="1" si="4"/>
        <v>47</v>
      </c>
      <c r="BE10" s="20">
        <f t="shared" ca="1" si="4"/>
        <v>45</v>
      </c>
      <c r="BF10" s="20">
        <f t="shared" ca="1" si="4"/>
        <v>51</v>
      </c>
      <c r="BG10" s="20">
        <f t="shared" ca="1" si="4"/>
        <v>24</v>
      </c>
      <c r="BH10" s="20">
        <f t="shared" ca="1" si="4"/>
        <v>50</v>
      </c>
      <c r="BI10" s="20">
        <f t="shared" ca="1" si="4"/>
        <v>25</v>
      </c>
      <c r="BJ10" s="20">
        <f t="shared" ca="1" si="4"/>
        <v>20</v>
      </c>
      <c r="BK10" s="20">
        <f t="shared" ca="1" si="4"/>
        <v>23</v>
      </c>
      <c r="BL10" s="20">
        <f t="shared" ca="1" si="5"/>
        <v>33</v>
      </c>
      <c r="BM10" s="20">
        <f t="shared" ca="1" si="5"/>
        <v>38</v>
      </c>
      <c r="BN10" s="9">
        <f t="shared" si="6"/>
        <v>9</v>
      </c>
      <c r="BO10" s="9">
        <v>3</v>
      </c>
      <c r="BP10" s="22" cm="1">
        <f t="array" aca="1" ref="BP10" ca="1">IF(AV10&gt;INDIRECT(ADDRESS($BN10,$BO10)),0,1)</f>
        <v>0</v>
      </c>
      <c r="BQ10" s="22" cm="1">
        <f t="array" aca="1" ref="BQ10" ca="1">IF(AW10&gt;INDIRECT(ADDRESS($BN10,$BO10)),0,1)</f>
        <v>0</v>
      </c>
      <c r="BR10" s="22" cm="1">
        <f t="array" aca="1" ref="BR10" ca="1">IF(AX10&gt;INDIRECT(ADDRESS($BN10,$BO10)),0,1)</f>
        <v>1</v>
      </c>
      <c r="BS10" s="22" cm="1">
        <f t="array" aca="1" ref="BS10" ca="1">IF(AY10&gt;INDIRECT(ADDRESS($BN10,$BO10)),0,1)</f>
        <v>0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1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2030.8</v>
      </c>
      <c r="AA11" s="18" cm="1">
        <f t="array" aca="1" ref="AA11" ca="1">INDIRECT(ADDRESS($W11,COLUMN()-$Y11+$X11))/$V11</f>
        <v>13500.4</v>
      </c>
      <c r="AB11" s="18" cm="1">
        <f t="array" aca="1" ref="AB11" ca="1">INDIRECT(ADDRESS($W11,COLUMN()-$Y11+$X11))/$V11</f>
        <v>15221.2</v>
      </c>
      <c r="AC11" s="18" cm="1">
        <f t="array" aca="1" ref="AC11" ca="1">INDIRECT(ADDRESS($W11,COLUMN()-$Y11+$X11))/$V11</f>
        <v>15076.2</v>
      </c>
      <c r="AD11" s="18" cm="1">
        <f t="array" aca="1" ref="AD11" ca="1">INDIRECT(ADDRESS($W11,COLUMN()-$Y11+$X11))/$V11</f>
        <v>7573.8</v>
      </c>
      <c r="AE11" s="18" cm="1">
        <f t="array" aca="1" ref="AE11" ca="1">INDIRECT(ADDRESS($W11,COLUMN()-$Y11+$X11))/$V11</f>
        <v>909</v>
      </c>
      <c r="AF11" s="18" cm="1">
        <f t="array" aca="1" ref="AF11" ca="1">INDIRECT(ADDRESS($W11,COLUMN()-$Y11+$X11))/$V11</f>
        <v>423</v>
      </c>
      <c r="AG11" s="18" cm="1">
        <f t="array" aca="1" ref="AG11" ca="1">INDIRECT(ADDRESS($W11,COLUMN()-$Y11+$X11))/$V11</f>
        <v>18665.599999999999</v>
      </c>
      <c r="AH11" s="18" cm="1">
        <f t="array" aca="1" ref="AH11" ca="1">INDIRECT(ADDRESS($W11,COLUMN()-$Y11+$X11))/$V11</f>
        <v>275.8</v>
      </c>
      <c r="AI11" s="18" cm="1">
        <f t="array" aca="1" ref="AI11" ca="1">INDIRECT(ADDRESS($W11,COLUMN()-$Y11+$X11))/$V11</f>
        <v>438.4</v>
      </c>
      <c r="AJ11" s="18" cm="1">
        <f t="array" aca="1" ref="AJ11" ca="1">INDIRECT(ADDRESS($W11,COLUMN()-$Y11+$X11))/$V11</f>
        <v>181.4</v>
      </c>
      <c r="AK11" s="18" cm="1">
        <f t="array" aca="1" ref="AK11" ca="1">INDIRECT(ADDRESS($W11,COLUMN()-$Y11+$X11))/$V11</f>
        <v>3393.6</v>
      </c>
      <c r="AL11" s="18" cm="1">
        <f t="array" aca="1" ref="AL11" ca="1">INDIRECT(ADDRESS($W11,COLUMN()-$Y11+$X11))/$V11</f>
        <v>221.4</v>
      </c>
      <c r="AM11" s="18" cm="1">
        <f t="array" aca="1" ref="AM11" ca="1">INDIRECT(ADDRESS($W11,COLUMN()-$Y11+$X11))/$V11</f>
        <v>3287.4</v>
      </c>
      <c r="AN11" s="18" cm="1">
        <f t="array" aca="1" ref="AN11" ca="1">INDIRECT(ADDRESS($W11,COLUMN()-$Y11+$X11))/$V11</f>
        <v>4676.3999999999996</v>
      </c>
      <c r="AO11" s="18" cm="1">
        <f t="array" aca="1" ref="AO11" ca="1">INDIRECT(ADDRESS($W11,COLUMN()-$Y11+$X11))/$V11</f>
        <v>3809.4</v>
      </c>
      <c r="AP11" s="18" cm="1">
        <f t="array" aca="1" ref="AP11" ca="1">INDIRECT(ADDRESS($W11,COLUMN()-$Y11+$X11))/$V11</f>
        <v>1413</v>
      </c>
      <c r="AQ11" s="18" cm="1">
        <f t="array" aca="1" ref="AQ11" ca="1">INDIRECT(ADDRESS($W11,COLUMN()-$Y11+$X11))/$V11</f>
        <v>883.6</v>
      </c>
      <c r="AR11" s="9">
        <f t="shared" si="1"/>
        <v>9</v>
      </c>
      <c r="AS11" s="9">
        <f t="shared" si="34"/>
        <v>11</v>
      </c>
      <c r="AT11" s="9">
        <f t="shared" si="2"/>
        <v>26</v>
      </c>
      <c r="AU11" s="3">
        <f t="shared" si="3"/>
        <v>43</v>
      </c>
      <c r="AV11" s="20">
        <f t="shared" ca="1" si="4"/>
        <v>36</v>
      </c>
      <c r="AW11" s="20">
        <f t="shared" ca="1" si="4"/>
        <v>17</v>
      </c>
      <c r="AX11" s="20">
        <f t="shared" ca="1" si="4"/>
        <v>15</v>
      </c>
      <c r="AY11" s="20">
        <f t="shared" ca="1" si="4"/>
        <v>16</v>
      </c>
      <c r="AZ11" s="20">
        <f t="shared" ca="1" si="4"/>
        <v>21</v>
      </c>
      <c r="BA11" s="20">
        <f t="shared" ca="1" si="4"/>
        <v>42</v>
      </c>
      <c r="BB11" s="20">
        <f t="shared" ca="1" si="4"/>
        <v>49</v>
      </c>
      <c r="BC11" s="20">
        <f t="shared" ca="1" si="4"/>
        <v>12</v>
      </c>
      <c r="BD11" s="20">
        <f t="shared" ca="1" si="4"/>
        <v>52</v>
      </c>
      <c r="BE11" s="20">
        <f t="shared" ca="1" si="4"/>
        <v>48</v>
      </c>
      <c r="BF11" s="20">
        <f t="shared" ca="1" si="4"/>
        <v>54</v>
      </c>
      <c r="BG11" s="20">
        <f t="shared" ca="1" si="4"/>
        <v>30</v>
      </c>
      <c r="BH11" s="20">
        <f t="shared" ca="1" si="4"/>
        <v>53</v>
      </c>
      <c r="BI11" s="20">
        <f t="shared" ca="1" si="4"/>
        <v>32</v>
      </c>
      <c r="BJ11" s="20">
        <f t="shared" ca="1" si="4"/>
        <v>26</v>
      </c>
      <c r="BK11" s="20">
        <f t="shared" ca="1" si="4"/>
        <v>29</v>
      </c>
      <c r="BL11" s="20">
        <f t="shared" ca="1" si="5"/>
        <v>39</v>
      </c>
      <c r="BM11" s="20">
        <f t="shared" ca="1" si="5"/>
        <v>44</v>
      </c>
      <c r="BN11" s="9">
        <f t="shared" si="6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233</v>
      </c>
      <c r="C12" s="3">
        <v>12</v>
      </c>
      <c r="D12" s="15">
        <f>VALUE(SUBSTITUTE('DPRD Sumut KPU Raw'!B3,".",","))</f>
        <v>46827</v>
      </c>
      <c r="E12" s="15">
        <f>VALUE(SUBSTITUTE('DPRD Sumut KPU Raw'!C3,".",","))</f>
        <v>166846</v>
      </c>
      <c r="F12" s="15">
        <f>VALUE(SUBSTITUTE('DPRD Sumut KPU Raw'!D3,".",","))</f>
        <v>123371</v>
      </c>
      <c r="G12" s="15">
        <f>VALUE(SUBSTITUTE('DPRD Sumut KPU Raw'!E3,".",","))</f>
        <v>122355</v>
      </c>
      <c r="H12" s="15">
        <f>VALUE(SUBSTITUTE('DPRD Sumut KPU Raw'!F3,".",","))</f>
        <v>69411</v>
      </c>
      <c r="I12" s="15">
        <f>VALUE(SUBSTITUTE('DPRD Sumut KPU Raw'!G3,".",","))</f>
        <v>8751</v>
      </c>
      <c r="J12" s="15">
        <f>VALUE(SUBSTITUTE('DPRD Sumut KPU Raw'!H3,".",","))</f>
        <v>11896</v>
      </c>
      <c r="K12" s="15">
        <f>VALUE(SUBSTITUTE('DPRD Sumut KPU Raw'!I3,".",","))</f>
        <v>112403</v>
      </c>
      <c r="L12" s="15">
        <f>VALUE(SUBSTITUTE('DPRD Sumut KPU Raw'!J3,".",","))</f>
        <v>1311</v>
      </c>
      <c r="M12" s="15">
        <f>VALUE(SUBSTITUTE('DPRD Sumut KPU Raw'!K3,".",","))</f>
        <v>39264</v>
      </c>
      <c r="N12" s="15">
        <f>VALUE(SUBSTITUTE('DPRD Sumut KPU Raw'!L3,".",","))</f>
        <v>3360</v>
      </c>
      <c r="O12" s="15">
        <f>VALUE(SUBSTITUTE('DPRD Sumut KPU Raw'!M3,".",","))</f>
        <v>53300</v>
      </c>
      <c r="P12" s="15">
        <f>VALUE(SUBSTITUTE('DPRD Sumut KPU Raw'!N3,".",","))</f>
        <v>6933</v>
      </c>
      <c r="Q12" s="15">
        <f>VALUE(SUBSTITUTE('DPRD Sumut KPU Raw'!O3,".",","))</f>
        <v>95403</v>
      </c>
      <c r="R12" s="15">
        <f>VALUE(SUBSTITUTE('DPRD Sumut KPU Raw'!P3,".",","))</f>
        <v>26531</v>
      </c>
      <c r="S12" s="15">
        <f>VALUE(SUBSTITUTE('DPRD Sumut KPU Raw'!Q3,".",","))</f>
        <v>20905</v>
      </c>
      <c r="T12" s="15">
        <f>VALUE(SUBSTITUTE('DPRD Sumut KPU Raw'!R3,".",","))</f>
        <v>31006</v>
      </c>
      <c r="U12" s="15">
        <f>VALUE(SUBSTITUTE('DPRD Sumut KPU Raw'!S3,".",","))</f>
        <v>8010</v>
      </c>
      <c r="V12" s="5">
        <v>1</v>
      </c>
      <c r="W12" s="5">
        <f>W11+3</f>
        <v>12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46827</v>
      </c>
      <c r="AA12" s="18" cm="1">
        <f t="array" aca="1" ref="AA12" ca="1">INDIRECT(ADDRESS($W12,COLUMN()-$Y12+$X12))/$V12</f>
        <v>166846</v>
      </c>
      <c r="AB12" s="18" cm="1">
        <f t="array" aca="1" ref="AB12" ca="1">INDIRECT(ADDRESS($W12,COLUMN()-$Y12+$X12))/$V12</f>
        <v>123371</v>
      </c>
      <c r="AC12" s="18" cm="1">
        <f t="array" aca="1" ref="AC12" ca="1">INDIRECT(ADDRESS($W12,COLUMN()-$Y12+$X12))/$V12</f>
        <v>122355</v>
      </c>
      <c r="AD12" s="18" cm="1">
        <f t="array" aca="1" ref="AD12" ca="1">INDIRECT(ADDRESS($W12,COLUMN()-$Y12+$X12))/$V12</f>
        <v>69411</v>
      </c>
      <c r="AE12" s="18" cm="1">
        <f t="array" aca="1" ref="AE12" ca="1">INDIRECT(ADDRESS($W12,COLUMN()-$Y12+$X12))/$V12</f>
        <v>8751</v>
      </c>
      <c r="AF12" s="18" cm="1">
        <f t="array" aca="1" ref="AF12" ca="1">INDIRECT(ADDRESS($W12,COLUMN()-$Y12+$X12))/$V12</f>
        <v>11896</v>
      </c>
      <c r="AG12" s="18" cm="1">
        <f t="array" aca="1" ref="AG12" ca="1">INDIRECT(ADDRESS($W12,COLUMN()-$Y12+$X12))/$V12</f>
        <v>112403</v>
      </c>
      <c r="AH12" s="18" cm="1">
        <f t="array" aca="1" ref="AH12" ca="1">INDIRECT(ADDRESS($W12,COLUMN()-$Y12+$X12))/$V12</f>
        <v>1311</v>
      </c>
      <c r="AI12" s="18" cm="1">
        <f t="array" aca="1" ref="AI12" ca="1">INDIRECT(ADDRESS($W12,COLUMN()-$Y12+$X12))/$V12</f>
        <v>39264</v>
      </c>
      <c r="AJ12" s="18" cm="1">
        <f t="array" aca="1" ref="AJ12" ca="1">INDIRECT(ADDRESS($W12,COLUMN()-$Y12+$X12))/$V12</f>
        <v>3360</v>
      </c>
      <c r="AK12" s="18" cm="1">
        <f t="array" aca="1" ref="AK12" ca="1">INDIRECT(ADDRESS($W12,COLUMN()-$Y12+$X12))/$V12</f>
        <v>53300</v>
      </c>
      <c r="AL12" s="18" cm="1">
        <f t="array" aca="1" ref="AL12" ca="1">INDIRECT(ADDRESS($W12,COLUMN()-$Y12+$X12))/$V12</f>
        <v>6933</v>
      </c>
      <c r="AM12" s="18" cm="1">
        <f t="array" aca="1" ref="AM12" ca="1">INDIRECT(ADDRESS($W12,COLUMN()-$Y12+$X12))/$V12</f>
        <v>95403</v>
      </c>
      <c r="AN12" s="18" cm="1">
        <f t="array" aca="1" ref="AN12" ca="1">INDIRECT(ADDRESS($W12,COLUMN()-$Y12+$X12))/$V12</f>
        <v>26531</v>
      </c>
      <c r="AO12" s="18" cm="1">
        <f t="array" aca="1" ref="AO12" ca="1">INDIRECT(ADDRESS($W12,COLUMN()-$Y12+$X12))/$V12</f>
        <v>20905</v>
      </c>
      <c r="AP12" s="18" cm="1">
        <f t="array" aca="1" ref="AP12" ca="1">INDIRECT(ADDRESS($W12,COLUMN()-$Y12+$X12))/$V12</f>
        <v>31006</v>
      </c>
      <c r="AQ12" s="18" cm="1">
        <f t="array" aca="1" ref="AQ12" ca="1">INDIRECT(ADDRESS($W12,COLUMN()-$Y12+$X12))/$V12</f>
        <v>8010</v>
      </c>
      <c r="AR12" s="9">
        <f t="shared" si="1"/>
        <v>12</v>
      </c>
      <c r="AS12" s="9">
        <f t="shared" si="34"/>
        <v>14</v>
      </c>
      <c r="AT12" s="9">
        <f t="shared" si="2"/>
        <v>26</v>
      </c>
      <c r="AU12" s="3">
        <f t="shared" si="3"/>
        <v>43</v>
      </c>
      <c r="AV12" s="20">
        <f t="shared" ca="1" si="4"/>
        <v>9</v>
      </c>
      <c r="AW12" s="20">
        <f t="shared" ca="1" si="4"/>
        <v>1</v>
      </c>
      <c r="AX12" s="20">
        <f t="shared" ca="1" si="4"/>
        <v>2</v>
      </c>
      <c r="AY12" s="20">
        <f t="shared" ca="1" si="4"/>
        <v>3</v>
      </c>
      <c r="AZ12" s="20">
        <f t="shared" ca="1" si="4"/>
        <v>6</v>
      </c>
      <c r="BA12" s="20">
        <f t="shared" ca="1" si="4"/>
        <v>33</v>
      </c>
      <c r="BB12" s="20">
        <f t="shared" ca="1" si="4"/>
        <v>28</v>
      </c>
      <c r="BC12" s="20">
        <f t="shared" ca="1" si="4"/>
        <v>4</v>
      </c>
      <c r="BD12" s="20">
        <f t="shared" ca="1" si="4"/>
        <v>50</v>
      </c>
      <c r="BE12" s="20">
        <f t="shared" ca="1" si="4"/>
        <v>12</v>
      </c>
      <c r="BF12" s="20">
        <f t="shared" ca="1" si="4"/>
        <v>42</v>
      </c>
      <c r="BG12" s="20">
        <f t="shared" ca="1" si="4"/>
        <v>8</v>
      </c>
      <c r="BH12" s="20">
        <f t="shared" ca="1" si="4"/>
        <v>37</v>
      </c>
      <c r="BI12" s="20">
        <f t="shared" ca="1" si="4"/>
        <v>5</v>
      </c>
      <c r="BJ12" s="20">
        <f t="shared" ca="1" si="4"/>
        <v>17</v>
      </c>
      <c r="BK12" s="20">
        <f t="shared" ca="1" si="4"/>
        <v>22</v>
      </c>
      <c r="BL12" s="20">
        <f t="shared" ca="1" si="5"/>
        <v>16</v>
      </c>
      <c r="BM12" s="20">
        <f t="shared" ca="1" si="5"/>
        <v>34</v>
      </c>
      <c r="BN12" s="9">
        <f t="shared" si="6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1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1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1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1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1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0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14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12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5</v>
      </c>
      <c r="CP12" s="4">
        <f ca="1">LARGE(OFFSET($A$1,$AR12-1,$AT12-1,$AS12-$AR12+1,$AU12-$AT12+1),1)/(CO12+2)</f>
        <v>23835.142857142859</v>
      </c>
      <c r="CQ12" s="4">
        <f ca="1">LARGE(OFFSET($A$1,$AR12-1,$AT12-1,$AS12-$AR12+1,$AU12-$AT12+1),C12)</f>
        <v>39264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15609</v>
      </c>
      <c r="AA13" s="18" cm="1">
        <f t="array" aca="1" ref="AA13" ca="1">INDIRECT(ADDRESS($W13,COLUMN()-$Y13+$X13))/$V13</f>
        <v>55615.333333333336</v>
      </c>
      <c r="AB13" s="18" cm="1">
        <f t="array" aca="1" ref="AB13" ca="1">INDIRECT(ADDRESS($W13,COLUMN()-$Y13+$X13))/$V13</f>
        <v>41123.666666666664</v>
      </c>
      <c r="AC13" s="18" cm="1">
        <f t="array" aca="1" ref="AC13" ca="1">INDIRECT(ADDRESS($W13,COLUMN()-$Y13+$X13))/$V13</f>
        <v>40785</v>
      </c>
      <c r="AD13" s="18" cm="1">
        <f t="array" aca="1" ref="AD13" ca="1">INDIRECT(ADDRESS($W13,COLUMN()-$Y13+$X13))/$V13</f>
        <v>23137</v>
      </c>
      <c r="AE13" s="18" cm="1">
        <f t="array" aca="1" ref="AE13" ca="1">INDIRECT(ADDRESS($W13,COLUMN()-$Y13+$X13))/$V13</f>
        <v>2917</v>
      </c>
      <c r="AF13" s="18" cm="1">
        <f t="array" aca="1" ref="AF13" ca="1">INDIRECT(ADDRESS($W13,COLUMN()-$Y13+$X13))/$V13</f>
        <v>3965.3333333333335</v>
      </c>
      <c r="AG13" s="18" cm="1">
        <f t="array" aca="1" ref="AG13" ca="1">INDIRECT(ADDRESS($W13,COLUMN()-$Y13+$X13))/$V13</f>
        <v>37467.666666666664</v>
      </c>
      <c r="AH13" s="18" cm="1">
        <f t="array" aca="1" ref="AH13" ca="1">INDIRECT(ADDRESS($W13,COLUMN()-$Y13+$X13))/$V13</f>
        <v>437</v>
      </c>
      <c r="AI13" s="18" cm="1">
        <f t="array" aca="1" ref="AI13" ca="1">INDIRECT(ADDRESS($W13,COLUMN()-$Y13+$X13))/$V13</f>
        <v>13088</v>
      </c>
      <c r="AJ13" s="18" cm="1">
        <f t="array" aca="1" ref="AJ13" ca="1">INDIRECT(ADDRESS($W13,COLUMN()-$Y13+$X13))/$V13</f>
        <v>1120</v>
      </c>
      <c r="AK13" s="18" cm="1">
        <f t="array" aca="1" ref="AK13" ca="1">INDIRECT(ADDRESS($W13,COLUMN()-$Y13+$X13))/$V13</f>
        <v>17766.666666666668</v>
      </c>
      <c r="AL13" s="18" cm="1">
        <f t="array" aca="1" ref="AL13" ca="1">INDIRECT(ADDRESS($W13,COLUMN()-$Y13+$X13))/$V13</f>
        <v>2311</v>
      </c>
      <c r="AM13" s="18" cm="1">
        <f t="array" aca="1" ref="AM13" ca="1">INDIRECT(ADDRESS($W13,COLUMN()-$Y13+$X13))/$V13</f>
        <v>31801</v>
      </c>
      <c r="AN13" s="18" cm="1">
        <f t="array" aca="1" ref="AN13" ca="1">INDIRECT(ADDRESS($W13,COLUMN()-$Y13+$X13))/$V13</f>
        <v>8843.6666666666661</v>
      </c>
      <c r="AO13" s="18" cm="1">
        <f t="array" aca="1" ref="AO13" ca="1">INDIRECT(ADDRESS($W13,COLUMN()-$Y13+$X13))/$V13</f>
        <v>6968.333333333333</v>
      </c>
      <c r="AP13" s="18" cm="1">
        <f t="array" aca="1" ref="AP13" ca="1">INDIRECT(ADDRESS($W13,COLUMN()-$Y13+$X13))/$V13</f>
        <v>10335.333333333334</v>
      </c>
      <c r="AQ13" s="18" cm="1">
        <f t="array" aca="1" ref="AQ13" ca="1">INDIRECT(ADDRESS($W13,COLUMN()-$Y13+$X13))/$V13</f>
        <v>2670</v>
      </c>
      <c r="AR13" s="9">
        <f t="shared" si="1"/>
        <v>12</v>
      </c>
      <c r="AS13" s="9">
        <f t="shared" si="34"/>
        <v>14</v>
      </c>
      <c r="AT13" s="9">
        <f t="shared" si="2"/>
        <v>26</v>
      </c>
      <c r="AU13" s="3">
        <f t="shared" si="3"/>
        <v>43</v>
      </c>
      <c r="AV13" s="20">
        <f t="shared" ca="1" si="4"/>
        <v>25</v>
      </c>
      <c r="AW13" s="20">
        <f t="shared" ca="1" si="4"/>
        <v>7</v>
      </c>
      <c r="AX13" s="20">
        <f t="shared" ca="1" si="4"/>
        <v>10</v>
      </c>
      <c r="AY13" s="20">
        <f t="shared" ca="1" si="4"/>
        <v>11</v>
      </c>
      <c r="AZ13" s="20">
        <f t="shared" ca="1" si="4"/>
        <v>20</v>
      </c>
      <c r="BA13" s="20">
        <f t="shared" ca="1" si="4"/>
        <v>43</v>
      </c>
      <c r="BB13" s="20">
        <f t="shared" ca="1" si="4"/>
        <v>41</v>
      </c>
      <c r="BC13" s="20">
        <f t="shared" ca="1" si="4"/>
        <v>13</v>
      </c>
      <c r="BD13" s="20">
        <f t="shared" ca="1" si="4"/>
        <v>53</v>
      </c>
      <c r="BE13" s="20">
        <f t="shared" ca="1" si="4"/>
        <v>27</v>
      </c>
      <c r="BF13" s="20">
        <f t="shared" ca="1" si="4"/>
        <v>51</v>
      </c>
      <c r="BG13" s="20">
        <f t="shared" ca="1" si="4"/>
        <v>24</v>
      </c>
      <c r="BH13" s="20">
        <f t="shared" ca="1" si="4"/>
        <v>46</v>
      </c>
      <c r="BI13" s="20">
        <f t="shared" ca="1" si="4"/>
        <v>15</v>
      </c>
      <c r="BJ13" s="20">
        <f t="shared" ca="1" si="4"/>
        <v>32</v>
      </c>
      <c r="BK13" s="20">
        <f t="shared" ca="1" si="4"/>
        <v>36</v>
      </c>
      <c r="BL13" s="20">
        <f t="shared" ca="1" si="5"/>
        <v>30</v>
      </c>
      <c r="BM13" s="20">
        <f t="shared" ca="1" si="5"/>
        <v>44</v>
      </c>
      <c r="BN13" s="9">
        <f t="shared" si="6"/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1</v>
      </c>
      <c r="BR13" s="22" cm="1">
        <f t="array" aca="1" ref="BR13" ca="1">IF(AX13&gt;INDIRECT(ADDRESS($BN13,$BO13)),0,1)</f>
        <v>1</v>
      </c>
      <c r="BS13" s="22" cm="1">
        <f t="array" aca="1" ref="BS13" ca="1">IF(AY13&gt;INDIRECT(ADDRESS($BN13,$BO13)),0,1)</f>
        <v>1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9365.4</v>
      </c>
      <c r="AA14" s="18" cm="1">
        <f t="array" aca="1" ref="AA14" ca="1">INDIRECT(ADDRESS($W14,COLUMN()-$Y14+$X14))/$V14</f>
        <v>33369.199999999997</v>
      </c>
      <c r="AB14" s="18" cm="1">
        <f t="array" aca="1" ref="AB14" ca="1">INDIRECT(ADDRESS($W14,COLUMN()-$Y14+$X14))/$V14</f>
        <v>24674.2</v>
      </c>
      <c r="AC14" s="18" cm="1">
        <f t="array" aca="1" ref="AC14" ca="1">INDIRECT(ADDRESS($W14,COLUMN()-$Y14+$X14))/$V14</f>
        <v>24471</v>
      </c>
      <c r="AD14" s="18" cm="1">
        <f t="array" aca="1" ref="AD14" ca="1">INDIRECT(ADDRESS($W14,COLUMN()-$Y14+$X14))/$V14</f>
        <v>13882.2</v>
      </c>
      <c r="AE14" s="18" cm="1">
        <f t="array" aca="1" ref="AE14" ca="1">INDIRECT(ADDRESS($W14,COLUMN()-$Y14+$X14))/$V14</f>
        <v>1750.2</v>
      </c>
      <c r="AF14" s="18" cm="1">
        <f t="array" aca="1" ref="AF14" ca="1">INDIRECT(ADDRESS($W14,COLUMN()-$Y14+$X14))/$V14</f>
        <v>2379.1999999999998</v>
      </c>
      <c r="AG14" s="18" cm="1">
        <f t="array" aca="1" ref="AG14" ca="1">INDIRECT(ADDRESS($W14,COLUMN()-$Y14+$X14))/$V14</f>
        <v>22480.6</v>
      </c>
      <c r="AH14" s="18" cm="1">
        <f t="array" aca="1" ref="AH14" ca="1">INDIRECT(ADDRESS($W14,COLUMN()-$Y14+$X14))/$V14</f>
        <v>262.2</v>
      </c>
      <c r="AI14" s="18" cm="1">
        <f t="array" aca="1" ref="AI14" ca="1">INDIRECT(ADDRESS($W14,COLUMN()-$Y14+$X14))/$V14</f>
        <v>7852.8</v>
      </c>
      <c r="AJ14" s="18" cm="1">
        <f t="array" aca="1" ref="AJ14" ca="1">INDIRECT(ADDRESS($W14,COLUMN()-$Y14+$X14))/$V14</f>
        <v>672</v>
      </c>
      <c r="AK14" s="18" cm="1">
        <f t="array" aca="1" ref="AK14" ca="1">INDIRECT(ADDRESS($W14,COLUMN()-$Y14+$X14))/$V14</f>
        <v>10660</v>
      </c>
      <c r="AL14" s="18" cm="1">
        <f t="array" aca="1" ref="AL14" ca="1">INDIRECT(ADDRESS($W14,COLUMN()-$Y14+$X14))/$V14</f>
        <v>1386.6</v>
      </c>
      <c r="AM14" s="18" cm="1">
        <f t="array" aca="1" ref="AM14" ca="1">INDIRECT(ADDRESS($W14,COLUMN()-$Y14+$X14))/$V14</f>
        <v>19080.599999999999</v>
      </c>
      <c r="AN14" s="18" cm="1">
        <f t="array" aca="1" ref="AN14" ca="1">INDIRECT(ADDRESS($W14,COLUMN()-$Y14+$X14))/$V14</f>
        <v>5306.2</v>
      </c>
      <c r="AO14" s="18" cm="1">
        <f t="array" aca="1" ref="AO14" ca="1">INDIRECT(ADDRESS($W14,COLUMN()-$Y14+$X14))/$V14</f>
        <v>4181</v>
      </c>
      <c r="AP14" s="18" cm="1">
        <f t="array" aca="1" ref="AP14" ca="1">INDIRECT(ADDRESS($W14,COLUMN()-$Y14+$X14))/$V14</f>
        <v>6201.2</v>
      </c>
      <c r="AQ14" s="18" cm="1">
        <f t="array" aca="1" ref="AQ14" ca="1">INDIRECT(ADDRESS($W14,COLUMN()-$Y14+$X14))/$V14</f>
        <v>1602</v>
      </c>
      <c r="AR14" s="9">
        <f t="shared" si="1"/>
        <v>12</v>
      </c>
      <c r="AS14" s="9">
        <f t="shared" si="34"/>
        <v>14</v>
      </c>
      <c r="AT14" s="9">
        <f t="shared" si="2"/>
        <v>26</v>
      </c>
      <c r="AU14" s="3">
        <f t="shared" si="3"/>
        <v>43</v>
      </c>
      <c r="AV14" s="20">
        <f t="shared" ca="1" si="4"/>
        <v>31</v>
      </c>
      <c r="AW14" s="20">
        <f t="shared" ca="1" si="4"/>
        <v>14</v>
      </c>
      <c r="AX14" s="20">
        <f t="shared" ca="1" si="4"/>
        <v>18</v>
      </c>
      <c r="AY14" s="20">
        <f t="shared" ca="1" si="4"/>
        <v>19</v>
      </c>
      <c r="AZ14" s="20">
        <f t="shared" ca="1" si="4"/>
        <v>26</v>
      </c>
      <c r="BA14" s="20">
        <f t="shared" ca="1" si="4"/>
        <v>47</v>
      </c>
      <c r="BB14" s="20">
        <f t="shared" ca="1" si="4"/>
        <v>45</v>
      </c>
      <c r="BC14" s="20">
        <f t="shared" ca="1" si="4"/>
        <v>21</v>
      </c>
      <c r="BD14" s="20">
        <f t="shared" ca="1" si="4"/>
        <v>54</v>
      </c>
      <c r="BE14" s="20">
        <f t="shared" ca="1" si="4"/>
        <v>35</v>
      </c>
      <c r="BF14" s="20">
        <f t="shared" ca="1" si="4"/>
        <v>52</v>
      </c>
      <c r="BG14" s="20">
        <f t="shared" ca="1" si="4"/>
        <v>29</v>
      </c>
      <c r="BH14" s="20">
        <f t="shared" ca="1" si="4"/>
        <v>49</v>
      </c>
      <c r="BI14" s="20">
        <f t="shared" ca="1" si="4"/>
        <v>23</v>
      </c>
      <c r="BJ14" s="20">
        <f t="shared" ca="1" si="4"/>
        <v>39</v>
      </c>
      <c r="BK14" s="20">
        <f t="shared" ca="1" si="4"/>
        <v>40</v>
      </c>
      <c r="BL14" s="20">
        <f t="shared" ca="1" si="5"/>
        <v>38</v>
      </c>
      <c r="BM14" s="20">
        <f t="shared" ca="1" si="5"/>
        <v>48</v>
      </c>
      <c r="BN14" s="9">
        <f t="shared" si="6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 t="s">
        <v>234</v>
      </c>
      <c r="C15" s="3">
        <v>5</v>
      </c>
      <c r="D15" s="15">
        <f>VALUE(SUBSTITUTE('DPRD Sumut KPU Raw'!B4,".",","))</f>
        <v>44240</v>
      </c>
      <c r="E15" s="15">
        <f>VALUE(SUBSTITUTE('DPRD Sumut KPU Raw'!C4,".",","))</f>
        <v>44298</v>
      </c>
      <c r="F15" s="15">
        <f>VALUE(SUBSTITUTE('DPRD Sumut KPU Raw'!D4,".",","))</f>
        <v>100102</v>
      </c>
      <c r="G15" s="15">
        <f>VALUE(SUBSTITUTE('DPRD Sumut KPU Raw'!E4,".",","))</f>
        <v>65081</v>
      </c>
      <c r="H15" s="15">
        <f>VALUE(SUBSTITUTE('DPRD Sumut KPU Raw'!F4,".",","))</f>
        <v>18012</v>
      </c>
      <c r="I15" s="15">
        <f>VALUE(SUBSTITUTE('DPRD Sumut KPU Raw'!G4,".",","))</f>
        <v>1654</v>
      </c>
      <c r="J15" s="15">
        <f>VALUE(SUBSTITUTE('DPRD Sumut KPU Raw'!H4,".",","))</f>
        <v>8079</v>
      </c>
      <c r="K15" s="15">
        <f>VALUE(SUBSTITUTE('DPRD Sumut KPU Raw'!I4,".",","))</f>
        <v>34963</v>
      </c>
      <c r="L15" s="15">
        <f>VALUE(SUBSTITUTE('DPRD Sumut KPU Raw'!J4,".",","))</f>
        <v>271</v>
      </c>
      <c r="M15" s="15">
        <f>VALUE(SUBSTITUTE('DPRD Sumut KPU Raw'!K4,".",","))</f>
        <v>6129</v>
      </c>
      <c r="N15" s="15">
        <f>VALUE(SUBSTITUTE('DPRD Sumut KPU Raw'!L4,".",","))</f>
        <v>619</v>
      </c>
      <c r="O15" s="15">
        <f>VALUE(SUBSTITUTE('DPRD Sumut KPU Raw'!M4,".",","))</f>
        <v>10838</v>
      </c>
      <c r="P15" s="15">
        <f>VALUE(SUBSTITUTE('DPRD Sumut KPU Raw'!N4,".",","))</f>
        <v>433</v>
      </c>
      <c r="Q15" s="15">
        <f>VALUE(SUBSTITUTE('DPRD Sumut KPU Raw'!O4,".",","))</f>
        <v>33167</v>
      </c>
      <c r="R15" s="15">
        <f>VALUE(SUBSTITUTE('DPRD Sumut KPU Raw'!P4,".",","))</f>
        <v>3274</v>
      </c>
      <c r="S15" s="15">
        <f>VALUE(SUBSTITUTE('DPRD Sumut KPU Raw'!Q4,".",","))</f>
        <v>6703</v>
      </c>
      <c r="T15" s="15">
        <f>VALUE(SUBSTITUTE('DPRD Sumut KPU Raw'!R4,".",","))</f>
        <v>35685</v>
      </c>
      <c r="U15" s="15">
        <f>VALUE(SUBSTITUTE('DPRD Sumut KPU Raw'!S4,".",","))</f>
        <v>288</v>
      </c>
      <c r="V15" s="5">
        <v>1</v>
      </c>
      <c r="W15" s="5">
        <f>W14+3</f>
        <v>15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44240</v>
      </c>
      <c r="AA15" s="18" cm="1">
        <f t="array" aca="1" ref="AA15" ca="1">INDIRECT(ADDRESS($W15,COLUMN()-$Y15+$X15))/$V15</f>
        <v>44298</v>
      </c>
      <c r="AB15" s="18" cm="1">
        <f t="array" aca="1" ref="AB15" ca="1">INDIRECT(ADDRESS($W15,COLUMN()-$Y15+$X15))/$V15</f>
        <v>100102</v>
      </c>
      <c r="AC15" s="18" cm="1">
        <f t="array" aca="1" ref="AC15" ca="1">INDIRECT(ADDRESS($W15,COLUMN()-$Y15+$X15))/$V15</f>
        <v>65081</v>
      </c>
      <c r="AD15" s="18" cm="1">
        <f t="array" aca="1" ref="AD15" ca="1">INDIRECT(ADDRESS($W15,COLUMN()-$Y15+$X15))/$V15</f>
        <v>18012</v>
      </c>
      <c r="AE15" s="18" cm="1">
        <f t="array" aca="1" ref="AE15" ca="1">INDIRECT(ADDRESS($W15,COLUMN()-$Y15+$X15))/$V15</f>
        <v>1654</v>
      </c>
      <c r="AF15" s="18" cm="1">
        <f t="array" aca="1" ref="AF15" ca="1">INDIRECT(ADDRESS($W15,COLUMN()-$Y15+$X15))/$V15</f>
        <v>8079</v>
      </c>
      <c r="AG15" s="18" cm="1">
        <f t="array" aca="1" ref="AG15" ca="1">INDIRECT(ADDRESS($W15,COLUMN()-$Y15+$X15))/$V15</f>
        <v>34963</v>
      </c>
      <c r="AH15" s="18" cm="1">
        <f t="array" aca="1" ref="AH15" ca="1">INDIRECT(ADDRESS($W15,COLUMN()-$Y15+$X15))/$V15</f>
        <v>271</v>
      </c>
      <c r="AI15" s="18" cm="1">
        <f t="array" aca="1" ref="AI15" ca="1">INDIRECT(ADDRESS($W15,COLUMN()-$Y15+$X15))/$V15</f>
        <v>6129</v>
      </c>
      <c r="AJ15" s="18" cm="1">
        <f t="array" aca="1" ref="AJ15" ca="1">INDIRECT(ADDRESS($W15,COLUMN()-$Y15+$X15))/$V15</f>
        <v>619</v>
      </c>
      <c r="AK15" s="18" cm="1">
        <f t="array" aca="1" ref="AK15" ca="1">INDIRECT(ADDRESS($W15,COLUMN()-$Y15+$X15))/$V15</f>
        <v>10838</v>
      </c>
      <c r="AL15" s="18" cm="1">
        <f t="array" aca="1" ref="AL15" ca="1">INDIRECT(ADDRESS($W15,COLUMN()-$Y15+$X15))/$V15</f>
        <v>433</v>
      </c>
      <c r="AM15" s="18" cm="1">
        <f t="array" aca="1" ref="AM15" ca="1">INDIRECT(ADDRESS($W15,COLUMN()-$Y15+$X15))/$V15</f>
        <v>33167</v>
      </c>
      <c r="AN15" s="18" cm="1">
        <f t="array" aca="1" ref="AN15" ca="1">INDIRECT(ADDRESS($W15,COLUMN()-$Y15+$X15))/$V15</f>
        <v>3274</v>
      </c>
      <c r="AO15" s="18" cm="1">
        <f t="array" aca="1" ref="AO15" ca="1">INDIRECT(ADDRESS($W15,COLUMN()-$Y15+$X15))/$V15</f>
        <v>6703</v>
      </c>
      <c r="AP15" s="18" cm="1">
        <f t="array" aca="1" ref="AP15" ca="1">INDIRECT(ADDRESS($W15,COLUMN()-$Y15+$X15))/$V15</f>
        <v>35685</v>
      </c>
      <c r="AQ15" s="18" cm="1">
        <f t="array" aca="1" ref="AQ15" ca="1">INDIRECT(ADDRESS($W15,COLUMN()-$Y15+$X15))/$V15</f>
        <v>288</v>
      </c>
      <c r="AR15" s="9">
        <f t="shared" si="1"/>
        <v>15</v>
      </c>
      <c r="AS15" s="9">
        <f t="shared" si="34"/>
        <v>17</v>
      </c>
      <c r="AT15" s="9">
        <f t="shared" si="2"/>
        <v>26</v>
      </c>
      <c r="AU15" s="3">
        <f t="shared" si="3"/>
        <v>43</v>
      </c>
      <c r="AV15" s="20">
        <f t="shared" ca="1" si="4"/>
        <v>4</v>
      </c>
      <c r="AW15" s="20">
        <f t="shared" ca="1" si="4"/>
        <v>3</v>
      </c>
      <c r="AX15" s="20">
        <f t="shared" ca="1" si="4"/>
        <v>1</v>
      </c>
      <c r="AY15" s="20">
        <f t="shared" ca="1" si="4"/>
        <v>2</v>
      </c>
      <c r="AZ15" s="20">
        <f t="shared" ca="1" si="4"/>
        <v>11</v>
      </c>
      <c r="BA15" s="20">
        <f t="shared" ca="1" si="4"/>
        <v>35</v>
      </c>
      <c r="BB15" s="20">
        <f t="shared" ca="1" si="4"/>
        <v>21</v>
      </c>
      <c r="BC15" s="20">
        <f t="shared" ca="1" si="4"/>
        <v>6</v>
      </c>
      <c r="BD15" s="20">
        <f t="shared" ca="1" si="4"/>
        <v>46</v>
      </c>
      <c r="BE15" s="20">
        <f t="shared" ca="1" si="4"/>
        <v>26</v>
      </c>
      <c r="BF15" s="20">
        <f t="shared" ca="1" si="4"/>
        <v>41</v>
      </c>
      <c r="BG15" s="20">
        <f t="shared" ca="1" si="4"/>
        <v>18</v>
      </c>
      <c r="BH15" s="20">
        <f t="shared" ca="1" si="4"/>
        <v>43</v>
      </c>
      <c r="BI15" s="20">
        <f t="shared" ca="1" si="4"/>
        <v>8</v>
      </c>
      <c r="BJ15" s="20">
        <f t="shared" ca="1" si="4"/>
        <v>30</v>
      </c>
      <c r="BK15" s="20">
        <f t="shared" ca="1" si="4"/>
        <v>24</v>
      </c>
      <c r="BL15" s="20">
        <f t="shared" ca="1" si="5"/>
        <v>5</v>
      </c>
      <c r="BM15" s="20">
        <f t="shared" ca="1" si="5"/>
        <v>45</v>
      </c>
      <c r="BN15" s="9">
        <f t="shared" si="6"/>
        <v>15</v>
      </c>
      <c r="BO15" s="9">
        <v>3</v>
      </c>
      <c r="BP15" s="22" cm="1">
        <f t="array" aca="1" ref="BP15" ca="1">IF(AV15&gt;INDIRECT(ADDRESS($BN15,$BO15)),0,1)</f>
        <v>1</v>
      </c>
      <c r="BQ15" s="22" cm="1">
        <f t="array" aca="1" ref="BQ15" ca="1">IF(AW15&gt;INDIRECT(ADDRESS($BN15,$BO15)),0,1)</f>
        <v>1</v>
      </c>
      <c r="BR15" s="22" cm="1">
        <f t="array" aca="1" ref="BR15" ca="1">IF(AX15&gt;INDIRECT(ADDRESS($BN15,$BO15)),0,1)</f>
        <v>1</v>
      </c>
      <c r="BS15" s="22" cm="1">
        <f t="array" aca="1" ref="BS15" ca="1">IF(AY15&gt;INDIRECT(ADDRESS($BN15,$BO15)),0,1)</f>
        <v>1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0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0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1</v>
      </c>
      <c r="CG15" s="22" cm="1">
        <f t="array" aca="1" ref="CG15" ca="1">IF(BM15&gt;INDIRECT(ADDRESS($BN15,$BO15)),0,1)</f>
        <v>0</v>
      </c>
      <c r="CH15" s="9">
        <f>AR15</f>
        <v>15</v>
      </c>
      <c r="CI15" s="9">
        <f>AS15</f>
        <v>17</v>
      </c>
      <c r="CJ15" s="3">
        <f>COLUMN(BP15)</f>
        <v>68</v>
      </c>
      <c r="CK15" s="3">
        <f>COLUMN(CG15)</f>
        <v>85</v>
      </c>
      <c r="CL15" s="3">
        <f ca="1">SUM(OFFSET($A$1,CH15-1,CJ15-1,CI15-CH15+1,CK15-CJ15+1))</f>
        <v>5</v>
      </c>
      <c r="CM15" s="3" t="b">
        <f ca="1">CL15=C15</f>
        <v>1</v>
      </c>
      <c r="CN15" s="3">
        <f>COLUMN(V15)</f>
        <v>22</v>
      </c>
      <c r="CO15" s="3">
        <f ca="1">LARGE(OFFSET($A$1,$CH15-1,$CN15-1,$CI15-$CH15+1,1),1)</f>
        <v>5</v>
      </c>
      <c r="CP15" s="4">
        <f ca="1">LARGE(OFFSET($A$1,$AR15-1,$AT15-1,$AS15-$AR15+1,$AU15-$AT15+1),1)/(CO15+2)</f>
        <v>14300.285714285714</v>
      </c>
      <c r="CQ15" s="4">
        <f ca="1">LARGE(OFFSET($A$1,$AR15-1,$AT15-1,$AS15-$AR15+1,$AU15-$AT15+1),C15)</f>
        <v>35685</v>
      </c>
      <c r="CR15" s="3" t="b">
        <f ca="1">CQ15&gt;CP15</f>
        <v>1</v>
      </c>
    </row>
    <row r="16" spans="1:96" x14ac:dyDescent="0.55000000000000004">
      <c r="A16" s="3"/>
      <c r="B16" s="3"/>
      <c r="C16" s="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5">
        <v>3</v>
      </c>
      <c r="W16" s="5">
        <f>W15</f>
        <v>15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14746.666666666666</v>
      </c>
      <c r="AA16" s="18" cm="1">
        <f t="array" aca="1" ref="AA16" ca="1">INDIRECT(ADDRESS($W16,COLUMN()-$Y16+$X16))/$V16</f>
        <v>14766</v>
      </c>
      <c r="AB16" s="18" cm="1">
        <f t="array" aca="1" ref="AB16" ca="1">INDIRECT(ADDRESS($W16,COLUMN()-$Y16+$X16))/$V16</f>
        <v>33367.333333333336</v>
      </c>
      <c r="AC16" s="18" cm="1">
        <f t="array" aca="1" ref="AC16" ca="1">INDIRECT(ADDRESS($W16,COLUMN()-$Y16+$X16))/$V16</f>
        <v>21693.666666666668</v>
      </c>
      <c r="AD16" s="18" cm="1">
        <f t="array" aca="1" ref="AD16" ca="1">INDIRECT(ADDRESS($W16,COLUMN()-$Y16+$X16))/$V16</f>
        <v>6004</v>
      </c>
      <c r="AE16" s="18" cm="1">
        <f t="array" aca="1" ref="AE16" ca="1">INDIRECT(ADDRESS($W16,COLUMN()-$Y16+$X16))/$V16</f>
        <v>551.33333333333337</v>
      </c>
      <c r="AF16" s="18" cm="1">
        <f t="array" aca="1" ref="AF16" ca="1">INDIRECT(ADDRESS($W16,COLUMN()-$Y16+$X16))/$V16</f>
        <v>2693</v>
      </c>
      <c r="AG16" s="18" cm="1">
        <f t="array" aca="1" ref="AG16" ca="1">INDIRECT(ADDRESS($W16,COLUMN()-$Y16+$X16))/$V16</f>
        <v>11654.333333333334</v>
      </c>
      <c r="AH16" s="18" cm="1">
        <f t="array" aca="1" ref="AH16" ca="1">INDIRECT(ADDRESS($W16,COLUMN()-$Y16+$X16))/$V16</f>
        <v>90.333333333333329</v>
      </c>
      <c r="AI16" s="18" cm="1">
        <f t="array" aca="1" ref="AI16" ca="1">INDIRECT(ADDRESS($W16,COLUMN()-$Y16+$X16))/$V16</f>
        <v>2043</v>
      </c>
      <c r="AJ16" s="18" cm="1">
        <f t="array" aca="1" ref="AJ16" ca="1">INDIRECT(ADDRESS($W16,COLUMN()-$Y16+$X16))/$V16</f>
        <v>206.33333333333334</v>
      </c>
      <c r="AK16" s="18" cm="1">
        <f t="array" aca="1" ref="AK16" ca="1">INDIRECT(ADDRESS($W16,COLUMN()-$Y16+$X16))/$V16</f>
        <v>3612.6666666666665</v>
      </c>
      <c r="AL16" s="18" cm="1">
        <f t="array" aca="1" ref="AL16" ca="1">INDIRECT(ADDRESS($W16,COLUMN()-$Y16+$X16))/$V16</f>
        <v>144.33333333333334</v>
      </c>
      <c r="AM16" s="18" cm="1">
        <f t="array" aca="1" ref="AM16" ca="1">INDIRECT(ADDRESS($W16,COLUMN()-$Y16+$X16))/$V16</f>
        <v>11055.666666666666</v>
      </c>
      <c r="AN16" s="18" cm="1">
        <f t="array" aca="1" ref="AN16" ca="1">INDIRECT(ADDRESS($W16,COLUMN()-$Y16+$X16))/$V16</f>
        <v>1091.3333333333333</v>
      </c>
      <c r="AO16" s="18" cm="1">
        <f t="array" aca="1" ref="AO16" ca="1">INDIRECT(ADDRESS($W16,COLUMN()-$Y16+$X16))/$V16</f>
        <v>2234.3333333333335</v>
      </c>
      <c r="AP16" s="18" cm="1">
        <f t="array" aca="1" ref="AP16" ca="1">INDIRECT(ADDRESS($W16,COLUMN()-$Y16+$X16))/$V16</f>
        <v>11895</v>
      </c>
      <c r="AQ16" s="18" cm="1">
        <f t="array" aca="1" ref="AQ16" ca="1">INDIRECT(ADDRESS($W16,COLUMN()-$Y16+$X16))/$V16</f>
        <v>96</v>
      </c>
      <c r="AR16" s="9">
        <f t="shared" si="1"/>
        <v>15</v>
      </c>
      <c r="AS16" s="9">
        <f t="shared" si="34"/>
        <v>17</v>
      </c>
      <c r="AT16" s="9">
        <f t="shared" si="2"/>
        <v>26</v>
      </c>
      <c r="AU16" s="3">
        <f t="shared" si="3"/>
        <v>43</v>
      </c>
      <c r="AV16" s="20">
        <f t="shared" ca="1" si="4"/>
        <v>13</v>
      </c>
      <c r="AW16" s="20">
        <f t="shared" ca="1" si="4"/>
        <v>12</v>
      </c>
      <c r="AX16" s="20">
        <f t="shared" ca="1" si="4"/>
        <v>7</v>
      </c>
      <c r="AY16" s="20">
        <f t="shared" ca="1" si="4"/>
        <v>9</v>
      </c>
      <c r="AZ16" s="20">
        <f t="shared" ca="1" si="4"/>
        <v>27</v>
      </c>
      <c r="BA16" s="20">
        <f t="shared" ca="1" si="4"/>
        <v>42</v>
      </c>
      <c r="BB16" s="20">
        <f t="shared" ca="1" si="4"/>
        <v>31</v>
      </c>
      <c r="BC16" s="20">
        <f t="shared" ca="1" si="4"/>
        <v>16</v>
      </c>
      <c r="BD16" s="20">
        <f t="shared" ca="1" si="4"/>
        <v>51</v>
      </c>
      <c r="BE16" s="20">
        <f t="shared" ca="1" si="4"/>
        <v>34</v>
      </c>
      <c r="BF16" s="20">
        <f t="shared" ca="1" si="4"/>
        <v>47</v>
      </c>
      <c r="BG16" s="20">
        <f t="shared" ca="1" si="4"/>
        <v>28</v>
      </c>
      <c r="BH16" s="20">
        <f t="shared" ca="1" si="4"/>
        <v>48</v>
      </c>
      <c r="BI16" s="20">
        <f t="shared" ca="1" si="4"/>
        <v>17</v>
      </c>
      <c r="BJ16" s="20">
        <f t="shared" ca="1" si="4"/>
        <v>39</v>
      </c>
      <c r="BK16" s="20">
        <f t="shared" ca="1" si="4"/>
        <v>32</v>
      </c>
      <c r="BL16" s="20">
        <f t="shared" ca="1" si="5"/>
        <v>15</v>
      </c>
      <c r="BM16" s="20">
        <f t="shared" ca="1" si="5"/>
        <v>50</v>
      </c>
      <c r="BN16" s="9">
        <f t="shared" si="6"/>
        <v>15</v>
      </c>
      <c r="BO16" s="9">
        <v>3</v>
      </c>
      <c r="BP16" s="22" cm="1">
        <f t="array" aca="1" ref="BP16" ca="1">IF(AV16&gt;INDIRECT(ADDRESS($BN16,$BO16)),0,1)</f>
        <v>0</v>
      </c>
      <c r="BQ16" s="22" cm="1">
        <f t="array" aca="1" ref="BQ16" ca="1">IF(AW16&gt;INDIRECT(ADDRESS($BN16,$BO16)),0,1)</f>
        <v>0</v>
      </c>
      <c r="BR16" s="22" cm="1">
        <f t="array" aca="1" ref="BR16" ca="1">IF(AX16&gt;INDIRECT(ADDRESS($BN16,$BO16)),0,1)</f>
        <v>0</v>
      </c>
      <c r="BS16" s="22" cm="1">
        <f t="array" aca="1" ref="BS16" ca="1">IF(AY16&gt;INDIRECT(ADDRESS($BN16,$BO16)),0,1)</f>
        <v>0</v>
      </c>
      <c r="BT16" s="22" cm="1">
        <f t="array" aca="1" ref="BT16" ca="1">IF(AZ16&gt;INDIRECT(ADDRESS($BN16,$BO16)),0,1)</f>
        <v>0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0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0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0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5</v>
      </c>
      <c r="W17" s="5">
        <f>W16</f>
        <v>15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8848</v>
      </c>
      <c r="AA17" s="18" cm="1">
        <f t="array" aca="1" ref="AA17" ca="1">INDIRECT(ADDRESS($W17,COLUMN()-$Y17+$X17))/$V17</f>
        <v>8859.6</v>
      </c>
      <c r="AB17" s="18" cm="1">
        <f t="array" aca="1" ref="AB17" ca="1">INDIRECT(ADDRESS($W17,COLUMN()-$Y17+$X17))/$V17</f>
        <v>20020.400000000001</v>
      </c>
      <c r="AC17" s="18" cm="1">
        <f t="array" aca="1" ref="AC17" ca="1">INDIRECT(ADDRESS($W17,COLUMN()-$Y17+$X17))/$V17</f>
        <v>13016.2</v>
      </c>
      <c r="AD17" s="18" cm="1">
        <f t="array" aca="1" ref="AD17" ca="1">INDIRECT(ADDRESS($W17,COLUMN()-$Y17+$X17))/$V17</f>
        <v>3602.4</v>
      </c>
      <c r="AE17" s="18" cm="1">
        <f t="array" aca="1" ref="AE17" ca="1">INDIRECT(ADDRESS($W17,COLUMN()-$Y17+$X17))/$V17</f>
        <v>330.8</v>
      </c>
      <c r="AF17" s="18" cm="1">
        <f t="array" aca="1" ref="AF17" ca="1">INDIRECT(ADDRESS($W17,COLUMN()-$Y17+$X17))/$V17</f>
        <v>1615.8</v>
      </c>
      <c r="AG17" s="18" cm="1">
        <f t="array" aca="1" ref="AG17" ca="1">INDIRECT(ADDRESS($W17,COLUMN()-$Y17+$X17))/$V17</f>
        <v>6992.6</v>
      </c>
      <c r="AH17" s="18" cm="1">
        <f t="array" aca="1" ref="AH17" ca="1">INDIRECT(ADDRESS($W17,COLUMN()-$Y17+$X17))/$V17</f>
        <v>54.2</v>
      </c>
      <c r="AI17" s="18" cm="1">
        <f t="array" aca="1" ref="AI17" ca="1">INDIRECT(ADDRESS($W17,COLUMN()-$Y17+$X17))/$V17</f>
        <v>1225.8</v>
      </c>
      <c r="AJ17" s="18" cm="1">
        <f t="array" aca="1" ref="AJ17" ca="1">INDIRECT(ADDRESS($W17,COLUMN()-$Y17+$X17))/$V17</f>
        <v>123.8</v>
      </c>
      <c r="AK17" s="18" cm="1">
        <f t="array" aca="1" ref="AK17" ca="1">INDIRECT(ADDRESS($W17,COLUMN()-$Y17+$X17))/$V17</f>
        <v>2167.6</v>
      </c>
      <c r="AL17" s="18" cm="1">
        <f t="array" aca="1" ref="AL17" ca="1">INDIRECT(ADDRESS($W17,COLUMN()-$Y17+$X17))/$V17</f>
        <v>86.6</v>
      </c>
      <c r="AM17" s="18" cm="1">
        <f t="array" aca="1" ref="AM17" ca="1">INDIRECT(ADDRESS($W17,COLUMN()-$Y17+$X17))/$V17</f>
        <v>6633.4</v>
      </c>
      <c r="AN17" s="18" cm="1">
        <f t="array" aca="1" ref="AN17" ca="1">INDIRECT(ADDRESS($W17,COLUMN()-$Y17+$X17))/$V17</f>
        <v>654.79999999999995</v>
      </c>
      <c r="AO17" s="18" cm="1">
        <f t="array" aca="1" ref="AO17" ca="1">INDIRECT(ADDRESS($W17,COLUMN()-$Y17+$X17))/$V17</f>
        <v>1340.6</v>
      </c>
      <c r="AP17" s="18" cm="1">
        <f t="array" aca="1" ref="AP17" ca="1">INDIRECT(ADDRESS($W17,COLUMN()-$Y17+$X17))/$V17</f>
        <v>7137</v>
      </c>
      <c r="AQ17" s="18" cm="1">
        <f t="array" aca="1" ref="AQ17" ca="1">INDIRECT(ADDRESS($W17,COLUMN()-$Y17+$X17))/$V17</f>
        <v>57.6</v>
      </c>
      <c r="AR17" s="9">
        <f t="shared" si="1"/>
        <v>15</v>
      </c>
      <c r="AS17" s="9">
        <f t="shared" si="34"/>
        <v>17</v>
      </c>
      <c r="AT17" s="9">
        <f t="shared" si="2"/>
        <v>26</v>
      </c>
      <c r="AU17" s="3">
        <f t="shared" si="3"/>
        <v>43</v>
      </c>
      <c r="AV17" s="20">
        <f t="shared" ca="1" si="4"/>
        <v>20</v>
      </c>
      <c r="AW17" s="20">
        <f t="shared" ca="1" si="4"/>
        <v>19</v>
      </c>
      <c r="AX17" s="20">
        <f t="shared" ca="1" si="4"/>
        <v>10</v>
      </c>
      <c r="AY17" s="20">
        <f t="shared" ca="1" si="4"/>
        <v>14</v>
      </c>
      <c r="AZ17" s="20">
        <f t="shared" ca="1" si="4"/>
        <v>29</v>
      </c>
      <c r="BA17" s="20">
        <f t="shared" ca="1" si="4"/>
        <v>44</v>
      </c>
      <c r="BB17" s="20">
        <f t="shared" ca="1" si="4"/>
        <v>36</v>
      </c>
      <c r="BC17" s="20">
        <f t="shared" ca="1" si="4"/>
        <v>23</v>
      </c>
      <c r="BD17" s="20">
        <f t="shared" ca="1" si="4"/>
        <v>54</v>
      </c>
      <c r="BE17" s="20">
        <f t="shared" ca="1" si="4"/>
        <v>38</v>
      </c>
      <c r="BF17" s="20">
        <f t="shared" ca="1" si="4"/>
        <v>49</v>
      </c>
      <c r="BG17" s="20">
        <f t="shared" ca="1" si="4"/>
        <v>33</v>
      </c>
      <c r="BH17" s="20">
        <f t="shared" ca="1" si="4"/>
        <v>52</v>
      </c>
      <c r="BI17" s="20">
        <f t="shared" ca="1" si="4"/>
        <v>25</v>
      </c>
      <c r="BJ17" s="20">
        <f t="shared" ca="1" si="4"/>
        <v>40</v>
      </c>
      <c r="BK17" s="20">
        <f t="shared" ca="1" si="4"/>
        <v>37</v>
      </c>
      <c r="BL17" s="20">
        <f t="shared" ca="1" si="5"/>
        <v>22</v>
      </c>
      <c r="BM17" s="20">
        <f t="shared" ca="1" si="5"/>
        <v>53</v>
      </c>
      <c r="BN17" s="9">
        <f t="shared" si="6"/>
        <v>15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 t="s">
        <v>235</v>
      </c>
      <c r="C18" s="3">
        <v>10</v>
      </c>
      <c r="D18" s="15">
        <f>VALUE(SUBSTITUTE('DPRD Sumut KPU Raw'!B5,".",","))</f>
        <v>26768</v>
      </c>
      <c r="E18" s="15">
        <f>VALUE(SUBSTITUTE('DPRD Sumut KPU Raw'!C5,".",","))</f>
        <v>89007</v>
      </c>
      <c r="F18" s="15">
        <f>VALUE(SUBSTITUTE('DPRD Sumut KPU Raw'!D5,".",","))</f>
        <v>121248</v>
      </c>
      <c r="G18" s="15">
        <f>VALUE(SUBSTITUTE('DPRD Sumut KPU Raw'!E5,".",","))</f>
        <v>105273</v>
      </c>
      <c r="H18" s="15">
        <f>VALUE(SUBSTITUTE('DPRD Sumut KPU Raw'!F5,".",","))</f>
        <v>41107</v>
      </c>
      <c r="I18" s="15">
        <f>VALUE(SUBSTITUTE('DPRD Sumut KPU Raw'!G5,".",","))</f>
        <v>2988</v>
      </c>
      <c r="J18" s="15">
        <f>VALUE(SUBSTITUTE('DPRD Sumut KPU Raw'!H5,".",","))</f>
        <v>5738</v>
      </c>
      <c r="K18" s="15">
        <f>VALUE(SUBSTITUTE('DPRD Sumut KPU Raw'!I5,".",","))</f>
        <v>78818</v>
      </c>
      <c r="L18" s="15">
        <f>VALUE(SUBSTITUTE('DPRD Sumut KPU Raw'!J5,".",","))</f>
        <v>642</v>
      </c>
      <c r="M18" s="15">
        <f>VALUE(SUBSTITUTE('DPRD Sumut KPU Raw'!K5,".",","))</f>
        <v>36581</v>
      </c>
      <c r="N18" s="15">
        <f>VALUE(SUBSTITUTE('DPRD Sumut KPU Raw'!L5,".",","))</f>
        <v>1039</v>
      </c>
      <c r="O18" s="15">
        <f>VALUE(SUBSTITUTE('DPRD Sumut KPU Raw'!M5,".",","))</f>
        <v>52043</v>
      </c>
      <c r="P18" s="15">
        <f>VALUE(SUBSTITUTE('DPRD Sumut KPU Raw'!N5,".",","))</f>
        <v>2137</v>
      </c>
      <c r="Q18" s="15">
        <f>VALUE(SUBSTITUTE('DPRD Sumut KPU Raw'!O5,".",","))</f>
        <v>59839</v>
      </c>
      <c r="R18" s="15">
        <f>VALUE(SUBSTITUTE('DPRD Sumut KPU Raw'!P5,".",","))</f>
        <v>4702</v>
      </c>
      <c r="S18" s="15">
        <f>VALUE(SUBSTITUTE('DPRD Sumut KPU Raw'!Q5,".",","))</f>
        <v>1860</v>
      </c>
      <c r="T18" s="15">
        <f>VALUE(SUBSTITUTE('DPRD Sumut KPU Raw'!R5,".",","))</f>
        <v>23404</v>
      </c>
      <c r="U18" s="15">
        <f>VALUE(SUBSTITUTE('DPRD Sumut KPU Raw'!S5,".",","))</f>
        <v>1635</v>
      </c>
      <c r="V18" s="5">
        <v>1</v>
      </c>
      <c r="W18" s="5">
        <f>W17+3</f>
        <v>18</v>
      </c>
      <c r="X18" s="5">
        <v>4</v>
      </c>
      <c r="Y18" s="5">
        <f t="shared" si="0"/>
        <v>26</v>
      </c>
      <c r="Z18" s="18" cm="1">
        <f t="array" aca="1" ref="Z18" ca="1">INDIRECT(ADDRESS($W18,COLUMN()-$Y18+$X18))/$V18</f>
        <v>26768</v>
      </c>
      <c r="AA18" s="18" cm="1">
        <f t="array" aca="1" ref="AA18" ca="1">INDIRECT(ADDRESS($W18,COLUMN()-$Y18+$X18))/$V18</f>
        <v>89007</v>
      </c>
      <c r="AB18" s="18" cm="1">
        <f t="array" aca="1" ref="AB18" ca="1">INDIRECT(ADDRESS($W18,COLUMN()-$Y18+$X18))/$V18</f>
        <v>121248</v>
      </c>
      <c r="AC18" s="18" cm="1">
        <f t="array" aca="1" ref="AC18" ca="1">INDIRECT(ADDRESS($W18,COLUMN()-$Y18+$X18))/$V18</f>
        <v>105273</v>
      </c>
      <c r="AD18" s="18" cm="1">
        <f t="array" aca="1" ref="AD18" ca="1">INDIRECT(ADDRESS($W18,COLUMN()-$Y18+$X18))/$V18</f>
        <v>41107</v>
      </c>
      <c r="AE18" s="18" cm="1">
        <f t="array" aca="1" ref="AE18" ca="1">INDIRECT(ADDRESS($W18,COLUMN()-$Y18+$X18))/$V18</f>
        <v>2988</v>
      </c>
      <c r="AF18" s="18" cm="1">
        <f t="array" aca="1" ref="AF18" ca="1">INDIRECT(ADDRESS($W18,COLUMN()-$Y18+$X18))/$V18</f>
        <v>5738</v>
      </c>
      <c r="AG18" s="18" cm="1">
        <f t="array" aca="1" ref="AG18" ca="1">INDIRECT(ADDRESS($W18,COLUMN()-$Y18+$X18))/$V18</f>
        <v>78818</v>
      </c>
      <c r="AH18" s="18" cm="1">
        <f t="array" aca="1" ref="AH18" ca="1">INDIRECT(ADDRESS($W18,COLUMN()-$Y18+$X18))/$V18</f>
        <v>642</v>
      </c>
      <c r="AI18" s="18" cm="1">
        <f t="array" aca="1" ref="AI18" ca="1">INDIRECT(ADDRESS($W18,COLUMN()-$Y18+$X18))/$V18</f>
        <v>36581</v>
      </c>
      <c r="AJ18" s="18" cm="1">
        <f t="array" aca="1" ref="AJ18" ca="1">INDIRECT(ADDRESS($W18,COLUMN()-$Y18+$X18))/$V18</f>
        <v>1039</v>
      </c>
      <c r="AK18" s="18" cm="1">
        <f t="array" aca="1" ref="AK18" ca="1">INDIRECT(ADDRESS($W18,COLUMN()-$Y18+$X18))/$V18</f>
        <v>52043</v>
      </c>
      <c r="AL18" s="18" cm="1">
        <f t="array" aca="1" ref="AL18" ca="1">INDIRECT(ADDRESS($W18,COLUMN()-$Y18+$X18))/$V18</f>
        <v>2137</v>
      </c>
      <c r="AM18" s="18" cm="1">
        <f t="array" aca="1" ref="AM18" ca="1">INDIRECT(ADDRESS($W18,COLUMN()-$Y18+$X18))/$V18</f>
        <v>59839</v>
      </c>
      <c r="AN18" s="18" cm="1">
        <f t="array" aca="1" ref="AN18" ca="1">INDIRECT(ADDRESS($W18,COLUMN()-$Y18+$X18))/$V18</f>
        <v>4702</v>
      </c>
      <c r="AO18" s="18" cm="1">
        <f t="array" aca="1" ref="AO18" ca="1">INDIRECT(ADDRESS($W18,COLUMN()-$Y18+$X18))/$V18</f>
        <v>1860</v>
      </c>
      <c r="AP18" s="18" cm="1">
        <f t="array" aca="1" ref="AP18" ca="1">INDIRECT(ADDRESS($W18,COLUMN()-$Y18+$X18))/$V18</f>
        <v>23404</v>
      </c>
      <c r="AQ18" s="18" cm="1">
        <f t="array" aca="1" ref="AQ18" ca="1">INDIRECT(ADDRESS($W18,COLUMN()-$Y18+$X18))/$V18</f>
        <v>1635</v>
      </c>
      <c r="AR18" s="9">
        <f t="shared" si="1"/>
        <v>18</v>
      </c>
      <c r="AS18" s="9">
        <f>AR18+4</f>
        <v>22</v>
      </c>
      <c r="AT18" s="9">
        <f t="shared" si="2"/>
        <v>26</v>
      </c>
      <c r="AU18" s="3">
        <f t="shared" si="3"/>
        <v>43</v>
      </c>
      <c r="AV18" s="20">
        <f t="shared" ca="1" si="4"/>
        <v>12</v>
      </c>
      <c r="AW18" s="20">
        <f t="shared" ca="1" si="4"/>
        <v>3</v>
      </c>
      <c r="AX18" s="20">
        <f t="shared" ca="1" si="4"/>
        <v>1</v>
      </c>
      <c r="AY18" s="20">
        <f t="shared" ca="1" si="4"/>
        <v>2</v>
      </c>
      <c r="AZ18" s="20">
        <f t="shared" ca="1" si="4"/>
        <v>7</v>
      </c>
      <c r="BA18" s="20">
        <f t="shared" ca="1" si="4"/>
        <v>51</v>
      </c>
      <c r="BB18" s="20">
        <f t="shared" ca="1" si="4"/>
        <v>42</v>
      </c>
      <c r="BC18" s="20">
        <f t="shared" ca="1" si="4"/>
        <v>4</v>
      </c>
      <c r="BD18" s="20">
        <f t="shared" ca="1" si="4"/>
        <v>66</v>
      </c>
      <c r="BE18" s="20">
        <f t="shared" ca="1" si="4"/>
        <v>9</v>
      </c>
      <c r="BF18" s="20">
        <f t="shared" ca="1" si="4"/>
        <v>60</v>
      </c>
      <c r="BG18" s="20">
        <f t="shared" ca="1" si="4"/>
        <v>6</v>
      </c>
      <c r="BH18" s="20">
        <f t="shared" ca="1" si="4"/>
        <v>54</v>
      </c>
      <c r="BI18" s="20">
        <f t="shared" ca="1" si="4"/>
        <v>5</v>
      </c>
      <c r="BJ18" s="20">
        <f t="shared" ca="1" si="4"/>
        <v>45</v>
      </c>
      <c r="BK18" s="20">
        <f t="shared" ca="1" si="4"/>
        <v>56</v>
      </c>
      <c r="BL18" s="20">
        <f t="shared" ca="1" si="5"/>
        <v>15</v>
      </c>
      <c r="BM18" s="20">
        <f t="shared" ca="1" si="5"/>
        <v>57</v>
      </c>
      <c r="BN18" s="9">
        <f t="shared" si="6"/>
        <v>18</v>
      </c>
      <c r="BO18" s="9">
        <v>3</v>
      </c>
      <c r="BP18" s="22" cm="1">
        <f t="array" aca="1" ref="BP18" ca="1">IF(AV18&gt;INDIRECT(ADDRESS($BN18,$BO18)),0,1)</f>
        <v>0</v>
      </c>
      <c r="BQ18" s="22" cm="1">
        <f t="array" aca="1" ref="BQ18" ca="1">IF(AW18&gt;INDIRECT(ADDRESS($BN18,$BO18)),0,1)</f>
        <v>1</v>
      </c>
      <c r="BR18" s="22" cm="1">
        <f t="array" aca="1" ref="BR18" ca="1">IF(AX18&gt;INDIRECT(ADDRESS($BN18,$BO18)),0,1)</f>
        <v>1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1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1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1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1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1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9">
        <f>AR18</f>
        <v>18</v>
      </c>
      <c r="CI18" s="9">
        <f>AS18</f>
        <v>22</v>
      </c>
      <c r="CJ18" s="3">
        <f>COLUMN(BP18)</f>
        <v>68</v>
      </c>
      <c r="CK18" s="3">
        <f>COLUMN(CG18)</f>
        <v>85</v>
      </c>
      <c r="CL18" s="3">
        <f ca="1">SUM(OFFSET($A$1,CH18-1,CJ18-1,CI18-CH18+1,CK18-CJ18+1))</f>
        <v>10</v>
      </c>
      <c r="CM18" s="3" t="b">
        <f ca="1">CL18=C18</f>
        <v>1</v>
      </c>
      <c r="CN18" s="3">
        <f>COLUMN(V18)</f>
        <v>22</v>
      </c>
      <c r="CO18" s="3">
        <f ca="1">LARGE(OFFSET($A$1,$CH18-1,$CN18-1,$CI18-$CH18+1,1),1)</f>
        <v>9</v>
      </c>
      <c r="CP18" s="4">
        <f ca="1">LARGE(OFFSET($A$1,$AR18-1,$AT18-1,$AS18-$AR18+1,$AU18-$AT18+1),1)/(CO18+2)</f>
        <v>11022.545454545454</v>
      </c>
      <c r="CQ18" s="4">
        <f ca="1">LARGE(OFFSET($A$1,$AR18-1,$AT18-1,$AS18-$AR18+1,$AU18-$AT18+1),C18)</f>
        <v>35091</v>
      </c>
      <c r="CR18" s="3" t="b">
        <f ca="1">CQ18&gt;CP18</f>
        <v>1</v>
      </c>
    </row>
    <row r="19" spans="1:96" x14ac:dyDescent="0.55000000000000004">
      <c r="A19" s="3"/>
      <c r="B19" s="3"/>
      <c r="C19" s="3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5">
        <v>3</v>
      </c>
      <c r="W19" s="5">
        <f>W18</f>
        <v>18</v>
      </c>
      <c r="X19" s="5">
        <v>4</v>
      </c>
      <c r="Y19" s="5">
        <f t="shared" si="0"/>
        <v>26</v>
      </c>
      <c r="Z19" s="18" cm="1">
        <f t="array" aca="1" ref="Z19" ca="1">INDIRECT(ADDRESS($W19,COLUMN()-$Y19+$X19))/$V19</f>
        <v>8922.6666666666661</v>
      </c>
      <c r="AA19" s="18" cm="1">
        <f t="array" aca="1" ref="AA19" ca="1">INDIRECT(ADDRESS($W19,COLUMN()-$Y19+$X19))/$V19</f>
        <v>29669</v>
      </c>
      <c r="AB19" s="18" cm="1">
        <f t="array" aca="1" ref="AB19" ca="1">INDIRECT(ADDRESS($W19,COLUMN()-$Y19+$X19))/$V19</f>
        <v>40416</v>
      </c>
      <c r="AC19" s="18" cm="1">
        <f t="array" aca="1" ref="AC19" ca="1">INDIRECT(ADDRESS($W19,COLUMN()-$Y19+$X19))/$V19</f>
        <v>35091</v>
      </c>
      <c r="AD19" s="18" cm="1">
        <f t="array" aca="1" ref="AD19" ca="1">INDIRECT(ADDRESS($W19,COLUMN()-$Y19+$X19))/$V19</f>
        <v>13702.333333333334</v>
      </c>
      <c r="AE19" s="18" cm="1">
        <f t="array" aca="1" ref="AE19" ca="1">INDIRECT(ADDRESS($W19,COLUMN()-$Y19+$X19))/$V19</f>
        <v>996</v>
      </c>
      <c r="AF19" s="18" cm="1">
        <f t="array" aca="1" ref="AF19" ca="1">INDIRECT(ADDRESS($W19,COLUMN()-$Y19+$X19))/$V19</f>
        <v>1912.6666666666667</v>
      </c>
      <c r="AG19" s="18" cm="1">
        <f t="array" aca="1" ref="AG19" ca="1">INDIRECT(ADDRESS($W19,COLUMN()-$Y19+$X19))/$V19</f>
        <v>26272.666666666668</v>
      </c>
      <c r="AH19" s="18" cm="1">
        <f t="array" aca="1" ref="AH19" ca="1">INDIRECT(ADDRESS($W19,COLUMN()-$Y19+$X19))/$V19</f>
        <v>214</v>
      </c>
      <c r="AI19" s="18" cm="1">
        <f t="array" aca="1" ref="AI19" ca="1">INDIRECT(ADDRESS($W19,COLUMN()-$Y19+$X19))/$V19</f>
        <v>12193.666666666666</v>
      </c>
      <c r="AJ19" s="18" cm="1">
        <f t="array" aca="1" ref="AJ19" ca="1">INDIRECT(ADDRESS($W19,COLUMN()-$Y19+$X19))/$V19</f>
        <v>346.33333333333331</v>
      </c>
      <c r="AK19" s="18" cm="1">
        <f t="array" aca="1" ref="AK19" ca="1">INDIRECT(ADDRESS($W19,COLUMN()-$Y19+$X19))/$V19</f>
        <v>17347.666666666668</v>
      </c>
      <c r="AL19" s="18" cm="1">
        <f t="array" aca="1" ref="AL19" ca="1">INDIRECT(ADDRESS($W19,COLUMN()-$Y19+$X19))/$V19</f>
        <v>712.33333333333337</v>
      </c>
      <c r="AM19" s="18" cm="1">
        <f t="array" aca="1" ref="AM19" ca="1">INDIRECT(ADDRESS($W19,COLUMN()-$Y19+$X19))/$V19</f>
        <v>19946.333333333332</v>
      </c>
      <c r="AN19" s="18" cm="1">
        <f t="array" aca="1" ref="AN19" ca="1">INDIRECT(ADDRESS($W19,COLUMN()-$Y19+$X19))/$V19</f>
        <v>1567.3333333333333</v>
      </c>
      <c r="AO19" s="18" cm="1">
        <f t="array" aca="1" ref="AO19" ca="1">INDIRECT(ADDRESS($W19,COLUMN()-$Y19+$X19))/$V19</f>
        <v>620</v>
      </c>
      <c r="AP19" s="18" cm="1">
        <f t="array" aca="1" ref="AP19" ca="1">INDIRECT(ADDRESS($W19,COLUMN()-$Y19+$X19))/$V19</f>
        <v>7801.333333333333</v>
      </c>
      <c r="AQ19" s="18" cm="1">
        <f t="array" aca="1" ref="AQ19" ca="1">INDIRECT(ADDRESS($W19,COLUMN()-$Y19+$X19))/$V19</f>
        <v>545</v>
      </c>
      <c r="AR19" s="9">
        <f t="shared" ref="AR19:AR22" si="35">W19</f>
        <v>18</v>
      </c>
      <c r="AS19" s="9">
        <f t="shared" ref="AS19:AS22" si="36">AR19+4</f>
        <v>22</v>
      </c>
      <c r="AT19" s="9">
        <f t="shared" ref="AT19:AT22" si="37">COLUMN(Z19)</f>
        <v>26</v>
      </c>
      <c r="AU19" s="3">
        <f t="shared" ref="AU19:AU22" si="38">COLUMN(AQ19)</f>
        <v>43</v>
      </c>
      <c r="AV19" s="20">
        <f t="shared" ca="1" si="4"/>
        <v>32</v>
      </c>
      <c r="AW19" s="20">
        <f t="shared" ca="1" si="4"/>
        <v>11</v>
      </c>
      <c r="AX19" s="20">
        <f t="shared" ca="1" si="4"/>
        <v>8</v>
      </c>
      <c r="AY19" s="20">
        <f t="shared" ca="1" si="4"/>
        <v>10</v>
      </c>
      <c r="AZ19" s="20">
        <f t="shared" ca="1" si="4"/>
        <v>23</v>
      </c>
      <c r="BA19" s="20">
        <f t="shared" ca="1" si="4"/>
        <v>61</v>
      </c>
      <c r="BB19" s="20">
        <f t="shared" ca="1" si="4"/>
        <v>55</v>
      </c>
      <c r="BC19" s="20">
        <f t="shared" ca="1" si="4"/>
        <v>13</v>
      </c>
      <c r="BD19" s="20">
        <f t="shared" ca="1" si="4"/>
        <v>82</v>
      </c>
      <c r="BE19" s="20">
        <f t="shared" ca="1" si="4"/>
        <v>26</v>
      </c>
      <c r="BF19" s="20">
        <f t="shared" ca="1" si="4"/>
        <v>75</v>
      </c>
      <c r="BG19" s="20">
        <f t="shared" ca="1" si="4"/>
        <v>19</v>
      </c>
      <c r="BH19" s="20">
        <f t="shared" ca="1" si="4"/>
        <v>64</v>
      </c>
      <c r="BI19" s="20">
        <f t="shared" ca="1" si="4"/>
        <v>17</v>
      </c>
      <c r="BJ19" s="20">
        <f t="shared" ca="1" si="4"/>
        <v>58</v>
      </c>
      <c r="BK19" s="20">
        <f t="shared" ca="1" si="4"/>
        <v>68</v>
      </c>
      <c r="BL19" s="20">
        <f t="shared" ca="1" si="5"/>
        <v>36</v>
      </c>
      <c r="BM19" s="20">
        <f t="shared" ca="1" si="5"/>
        <v>70</v>
      </c>
      <c r="BN19" s="9">
        <f t="shared" si="6"/>
        <v>18</v>
      </c>
      <c r="BO19" s="9">
        <v>3</v>
      </c>
      <c r="BP19" s="22" cm="1">
        <f t="array" aca="1" ref="BP19" ca="1">IF(AV19&gt;INDIRECT(ADDRESS($BN19,$BO19)),0,1)</f>
        <v>0</v>
      </c>
      <c r="BQ19" s="22" cm="1">
        <f t="array" aca="1" ref="BQ19" ca="1">IF(AW19&gt;INDIRECT(ADDRESS($BN19,$BO19)),0,1)</f>
        <v>0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0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0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0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5</v>
      </c>
      <c r="W20" s="5">
        <f>W19</f>
        <v>18</v>
      </c>
      <c r="X20" s="5">
        <v>4</v>
      </c>
      <c r="Y20" s="5">
        <f t="shared" si="0"/>
        <v>26</v>
      </c>
      <c r="Z20" s="18" cm="1">
        <f t="array" aca="1" ref="Z20" ca="1">INDIRECT(ADDRESS($W20,COLUMN()-$Y20+$X20))/$V20</f>
        <v>5353.6</v>
      </c>
      <c r="AA20" s="18" cm="1">
        <f t="array" aca="1" ref="AA20" ca="1">INDIRECT(ADDRESS($W20,COLUMN()-$Y20+$X20))/$V20</f>
        <v>17801.400000000001</v>
      </c>
      <c r="AB20" s="18" cm="1">
        <f t="array" aca="1" ref="AB20" ca="1">INDIRECT(ADDRESS($W20,COLUMN()-$Y20+$X20))/$V20</f>
        <v>24249.599999999999</v>
      </c>
      <c r="AC20" s="18" cm="1">
        <f t="array" aca="1" ref="AC20" ca="1">INDIRECT(ADDRESS($W20,COLUMN()-$Y20+$X20))/$V20</f>
        <v>21054.6</v>
      </c>
      <c r="AD20" s="18" cm="1">
        <f t="array" aca="1" ref="AD20" ca="1">INDIRECT(ADDRESS($W20,COLUMN()-$Y20+$X20))/$V20</f>
        <v>8221.4</v>
      </c>
      <c r="AE20" s="18" cm="1">
        <f t="array" aca="1" ref="AE20" ca="1">INDIRECT(ADDRESS($W20,COLUMN()-$Y20+$X20))/$V20</f>
        <v>597.6</v>
      </c>
      <c r="AF20" s="18" cm="1">
        <f t="array" aca="1" ref="AF20" ca="1">INDIRECT(ADDRESS($W20,COLUMN()-$Y20+$X20))/$V20</f>
        <v>1147.5999999999999</v>
      </c>
      <c r="AG20" s="18" cm="1">
        <f t="array" aca="1" ref="AG20" ca="1">INDIRECT(ADDRESS($W20,COLUMN()-$Y20+$X20))/$V20</f>
        <v>15763.6</v>
      </c>
      <c r="AH20" s="18" cm="1">
        <f t="array" aca="1" ref="AH20" ca="1">INDIRECT(ADDRESS($W20,COLUMN()-$Y20+$X20))/$V20</f>
        <v>128.4</v>
      </c>
      <c r="AI20" s="18" cm="1">
        <f t="array" aca="1" ref="AI20" ca="1">INDIRECT(ADDRESS($W20,COLUMN()-$Y20+$X20))/$V20</f>
        <v>7316.2</v>
      </c>
      <c r="AJ20" s="18" cm="1">
        <f t="array" aca="1" ref="AJ20" ca="1">INDIRECT(ADDRESS($W20,COLUMN()-$Y20+$X20))/$V20</f>
        <v>207.8</v>
      </c>
      <c r="AK20" s="18" cm="1">
        <f t="array" aca="1" ref="AK20" ca="1">INDIRECT(ADDRESS($W20,COLUMN()-$Y20+$X20))/$V20</f>
        <v>10408.6</v>
      </c>
      <c r="AL20" s="18" cm="1">
        <f t="array" aca="1" ref="AL20" ca="1">INDIRECT(ADDRESS($W20,COLUMN()-$Y20+$X20))/$V20</f>
        <v>427.4</v>
      </c>
      <c r="AM20" s="18" cm="1">
        <f t="array" aca="1" ref="AM20" ca="1">INDIRECT(ADDRESS($W20,COLUMN()-$Y20+$X20))/$V20</f>
        <v>11967.8</v>
      </c>
      <c r="AN20" s="18" cm="1">
        <f t="array" aca="1" ref="AN20" ca="1">INDIRECT(ADDRESS($W20,COLUMN()-$Y20+$X20))/$V20</f>
        <v>940.4</v>
      </c>
      <c r="AO20" s="18" cm="1">
        <f t="array" aca="1" ref="AO20" ca="1">INDIRECT(ADDRESS($W20,COLUMN()-$Y20+$X20))/$V20</f>
        <v>372</v>
      </c>
      <c r="AP20" s="18" cm="1">
        <f t="array" aca="1" ref="AP20" ca="1">INDIRECT(ADDRESS($W20,COLUMN()-$Y20+$X20))/$V20</f>
        <v>4680.8</v>
      </c>
      <c r="AQ20" s="18" cm="1">
        <f t="array" aca="1" ref="AQ20" ca="1">INDIRECT(ADDRESS($W20,COLUMN()-$Y20+$X20))/$V20</f>
        <v>327</v>
      </c>
      <c r="AR20" s="9">
        <f t="shared" si="35"/>
        <v>18</v>
      </c>
      <c r="AS20" s="9">
        <f t="shared" si="36"/>
        <v>22</v>
      </c>
      <c r="AT20" s="9">
        <f t="shared" si="37"/>
        <v>26</v>
      </c>
      <c r="AU20" s="3">
        <f t="shared" si="38"/>
        <v>43</v>
      </c>
      <c r="AV20" s="20">
        <f t="shared" ca="1" si="4"/>
        <v>43</v>
      </c>
      <c r="AW20" s="20">
        <f t="shared" ca="1" si="4"/>
        <v>18</v>
      </c>
      <c r="AX20" s="20">
        <f t="shared" ca="1" si="4"/>
        <v>14</v>
      </c>
      <c r="AY20" s="20">
        <f t="shared" ca="1" si="4"/>
        <v>16</v>
      </c>
      <c r="AZ20" s="20">
        <f t="shared" ca="1" si="4"/>
        <v>35</v>
      </c>
      <c r="BA20" s="20">
        <f t="shared" ca="1" si="4"/>
        <v>69</v>
      </c>
      <c r="BB20" s="20">
        <f t="shared" ca="1" si="4"/>
        <v>59</v>
      </c>
      <c r="BC20" s="20">
        <f t="shared" ca="1" si="4"/>
        <v>21</v>
      </c>
      <c r="BD20" s="20">
        <f t="shared" ca="1" si="4"/>
        <v>87</v>
      </c>
      <c r="BE20" s="20">
        <f t="shared" ca="1" si="4"/>
        <v>38</v>
      </c>
      <c r="BF20" s="20">
        <f t="shared" ca="1" si="4"/>
        <v>83</v>
      </c>
      <c r="BG20" s="20">
        <f t="shared" ca="1" si="4"/>
        <v>30</v>
      </c>
      <c r="BH20" s="20">
        <f t="shared" ca="1" si="4"/>
        <v>72</v>
      </c>
      <c r="BI20" s="20">
        <f t="shared" ca="1" si="4"/>
        <v>27</v>
      </c>
      <c r="BJ20" s="20">
        <f t="shared" ca="1" si="4"/>
        <v>62</v>
      </c>
      <c r="BK20" s="20">
        <f t="shared" ca="1" si="4"/>
        <v>74</v>
      </c>
      <c r="BL20" s="20">
        <f t="shared" ca="1" si="5"/>
        <v>46</v>
      </c>
      <c r="BM20" s="20">
        <f t="shared" ca="1" si="5"/>
        <v>77</v>
      </c>
      <c r="BN20" s="9">
        <f t="shared" si="6"/>
        <v>18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/>
      <c r="C21" s="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5">
        <v>7</v>
      </c>
      <c r="W21" s="5">
        <f>W20</f>
        <v>18</v>
      </c>
      <c r="X21" s="5">
        <v>4</v>
      </c>
      <c r="Y21" s="5">
        <f t="shared" si="0"/>
        <v>26</v>
      </c>
      <c r="Z21" s="18" cm="1">
        <f t="array" aca="1" ref="Z21" ca="1">INDIRECT(ADDRESS($W21,COLUMN()-$Y21+$X21))/$V21</f>
        <v>3824</v>
      </c>
      <c r="AA21" s="18" cm="1">
        <f t="array" aca="1" ref="AA21" ca="1">INDIRECT(ADDRESS($W21,COLUMN()-$Y21+$X21))/$V21</f>
        <v>12715.285714285714</v>
      </c>
      <c r="AB21" s="18" cm="1">
        <f t="array" aca="1" ref="AB21" ca="1">INDIRECT(ADDRESS($W21,COLUMN()-$Y21+$X21))/$V21</f>
        <v>17321.142857142859</v>
      </c>
      <c r="AC21" s="18" cm="1">
        <f t="array" aca="1" ref="AC21" ca="1">INDIRECT(ADDRESS($W21,COLUMN()-$Y21+$X21))/$V21</f>
        <v>15039</v>
      </c>
      <c r="AD21" s="18" cm="1">
        <f t="array" aca="1" ref="AD21" ca="1">INDIRECT(ADDRESS($W21,COLUMN()-$Y21+$X21))/$V21</f>
        <v>5872.4285714285716</v>
      </c>
      <c r="AE21" s="18" cm="1">
        <f t="array" aca="1" ref="AE21" ca="1">INDIRECT(ADDRESS($W21,COLUMN()-$Y21+$X21))/$V21</f>
        <v>426.85714285714283</v>
      </c>
      <c r="AF21" s="18" cm="1">
        <f t="array" aca="1" ref="AF21" ca="1">INDIRECT(ADDRESS($W21,COLUMN()-$Y21+$X21))/$V21</f>
        <v>819.71428571428567</v>
      </c>
      <c r="AG21" s="18" cm="1">
        <f t="array" aca="1" ref="AG21" ca="1">INDIRECT(ADDRESS($W21,COLUMN()-$Y21+$X21))/$V21</f>
        <v>11259.714285714286</v>
      </c>
      <c r="AH21" s="18" cm="1">
        <f t="array" aca="1" ref="AH21" ca="1">INDIRECT(ADDRESS($W21,COLUMN()-$Y21+$X21))/$V21</f>
        <v>91.714285714285708</v>
      </c>
      <c r="AI21" s="18" cm="1">
        <f t="array" aca="1" ref="AI21" ca="1">INDIRECT(ADDRESS($W21,COLUMN()-$Y21+$X21))/$V21</f>
        <v>5225.8571428571431</v>
      </c>
      <c r="AJ21" s="18" cm="1">
        <f t="array" aca="1" ref="AJ21" ca="1">INDIRECT(ADDRESS($W21,COLUMN()-$Y21+$X21))/$V21</f>
        <v>148.42857142857142</v>
      </c>
      <c r="AK21" s="18" cm="1">
        <f t="array" aca="1" ref="AK21" ca="1">INDIRECT(ADDRESS($W21,COLUMN()-$Y21+$X21))/$V21</f>
        <v>7434.7142857142853</v>
      </c>
      <c r="AL21" s="18" cm="1">
        <f t="array" aca="1" ref="AL21" ca="1">INDIRECT(ADDRESS($W21,COLUMN()-$Y21+$X21))/$V21</f>
        <v>305.28571428571428</v>
      </c>
      <c r="AM21" s="18" cm="1">
        <f t="array" aca="1" ref="AM21" ca="1">INDIRECT(ADDRESS($W21,COLUMN()-$Y21+$X21))/$V21</f>
        <v>8548.4285714285706</v>
      </c>
      <c r="AN21" s="18" cm="1">
        <f t="array" aca="1" ref="AN21" ca="1">INDIRECT(ADDRESS($W21,COLUMN()-$Y21+$X21))/$V21</f>
        <v>671.71428571428567</v>
      </c>
      <c r="AO21" s="18" cm="1">
        <f t="array" aca="1" ref="AO21" ca="1">INDIRECT(ADDRESS($W21,COLUMN()-$Y21+$X21))/$V21</f>
        <v>265.71428571428572</v>
      </c>
      <c r="AP21" s="18" cm="1">
        <f t="array" aca="1" ref="AP21" ca="1">INDIRECT(ADDRESS($W21,COLUMN()-$Y21+$X21))/$V21</f>
        <v>3343.4285714285716</v>
      </c>
      <c r="AQ21" s="18" cm="1">
        <f t="array" aca="1" ref="AQ21" ca="1">INDIRECT(ADDRESS($W21,COLUMN()-$Y21+$X21))/$V21</f>
        <v>233.57142857142858</v>
      </c>
      <c r="AR21" s="9">
        <f t="shared" si="35"/>
        <v>18</v>
      </c>
      <c r="AS21" s="9">
        <f t="shared" si="36"/>
        <v>22</v>
      </c>
      <c r="AT21" s="9">
        <f t="shared" si="37"/>
        <v>26</v>
      </c>
      <c r="AU21" s="3">
        <f t="shared" si="38"/>
        <v>43</v>
      </c>
      <c r="AV21" s="20">
        <f t="shared" ref="AV21:BM21" ca="1" si="39">_xlfn.RANK.EQ(Z21,OFFSET($A$1,$AR21-1,$AT21-1,$AS21-$AR21+1,$AU21-$AT21+1),0)</f>
        <v>49</v>
      </c>
      <c r="AW21" s="20">
        <f t="shared" ca="1" si="39"/>
        <v>25</v>
      </c>
      <c r="AX21" s="20">
        <f t="shared" ca="1" si="39"/>
        <v>20</v>
      </c>
      <c r="AY21" s="20">
        <f t="shared" ca="1" si="39"/>
        <v>22</v>
      </c>
      <c r="AZ21" s="20">
        <f t="shared" ca="1" si="39"/>
        <v>40</v>
      </c>
      <c r="BA21" s="20">
        <f t="shared" ca="1" si="39"/>
        <v>73</v>
      </c>
      <c r="BB21" s="20">
        <f t="shared" ca="1" si="39"/>
        <v>63</v>
      </c>
      <c r="BC21" s="20">
        <f t="shared" ca="1" si="39"/>
        <v>29</v>
      </c>
      <c r="BD21" s="20">
        <f t="shared" ca="1" si="39"/>
        <v>89</v>
      </c>
      <c r="BE21" s="20">
        <f t="shared" ca="1" si="39"/>
        <v>44</v>
      </c>
      <c r="BF21" s="20">
        <f t="shared" ca="1" si="39"/>
        <v>86</v>
      </c>
      <c r="BG21" s="20">
        <f t="shared" ca="1" si="39"/>
        <v>37</v>
      </c>
      <c r="BH21" s="20">
        <f t="shared" ca="1" si="39"/>
        <v>78</v>
      </c>
      <c r="BI21" s="20">
        <f t="shared" ca="1" si="39"/>
        <v>34</v>
      </c>
      <c r="BJ21" s="20">
        <f t="shared" ca="1" si="39"/>
        <v>65</v>
      </c>
      <c r="BK21" s="20">
        <f t="shared" ca="1" si="39"/>
        <v>79</v>
      </c>
      <c r="BL21" s="20">
        <f t="shared" ca="1" si="39"/>
        <v>50</v>
      </c>
      <c r="BM21" s="20">
        <f t="shared" ca="1" si="39"/>
        <v>81</v>
      </c>
      <c r="BN21" s="9">
        <f t="shared" ref="BN21" si="40">W21</f>
        <v>18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0</v>
      </c>
      <c r="BR21" s="22" cm="1">
        <f t="array" aca="1" ref="BR21" ca="1">IF(AX21&gt;INDIRECT(ADDRESS($BN21,$BO21)),0,1)</f>
        <v>0</v>
      </c>
      <c r="BS21" s="22" cm="1">
        <f t="array" aca="1" ref="BS21" ca="1">IF(AY21&gt;INDIRECT(ADDRESS($BN21,$BO21)),0,1)</f>
        <v>0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55000000000000004">
      <c r="A22" s="3"/>
      <c r="B22" s="3"/>
      <c r="C22" s="3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5">
        <v>9</v>
      </c>
      <c r="W22" s="5">
        <f>W21</f>
        <v>18</v>
      </c>
      <c r="X22" s="5">
        <v>4</v>
      </c>
      <c r="Y22" s="5">
        <f t="shared" si="0"/>
        <v>26</v>
      </c>
      <c r="Z22" s="18" cm="1">
        <f t="array" aca="1" ref="Z22" ca="1">INDIRECT(ADDRESS($W22,COLUMN()-$Y22+$X22))/$V22</f>
        <v>2974.2222222222222</v>
      </c>
      <c r="AA22" s="18" cm="1">
        <f t="array" aca="1" ref="AA22" ca="1">INDIRECT(ADDRESS($W22,COLUMN()-$Y22+$X22))/$V22</f>
        <v>9889.6666666666661</v>
      </c>
      <c r="AB22" s="18" cm="1">
        <f t="array" aca="1" ref="AB22" ca="1">INDIRECT(ADDRESS($W22,COLUMN()-$Y22+$X22))/$V22</f>
        <v>13472</v>
      </c>
      <c r="AC22" s="18" cm="1">
        <f t="array" aca="1" ref="AC22" ca="1">INDIRECT(ADDRESS($W22,COLUMN()-$Y22+$X22))/$V22</f>
        <v>11697</v>
      </c>
      <c r="AD22" s="18" cm="1">
        <f t="array" aca="1" ref="AD22" ca="1">INDIRECT(ADDRESS($W22,COLUMN()-$Y22+$X22))/$V22</f>
        <v>4567.4444444444443</v>
      </c>
      <c r="AE22" s="18" cm="1">
        <f t="array" aca="1" ref="AE22" ca="1">INDIRECT(ADDRESS($W22,COLUMN()-$Y22+$X22))/$V22</f>
        <v>332</v>
      </c>
      <c r="AF22" s="18" cm="1">
        <f t="array" aca="1" ref="AF22" ca="1">INDIRECT(ADDRESS($W22,COLUMN()-$Y22+$X22))/$V22</f>
        <v>637.55555555555554</v>
      </c>
      <c r="AG22" s="18" cm="1">
        <f t="array" aca="1" ref="AG22" ca="1">INDIRECT(ADDRESS($W22,COLUMN()-$Y22+$X22))/$V22</f>
        <v>8757.5555555555547</v>
      </c>
      <c r="AH22" s="18" cm="1">
        <f t="array" aca="1" ref="AH22" ca="1">INDIRECT(ADDRESS($W22,COLUMN()-$Y22+$X22))/$V22</f>
        <v>71.333333333333329</v>
      </c>
      <c r="AI22" s="18" cm="1">
        <f t="array" aca="1" ref="AI22" ca="1">INDIRECT(ADDRESS($W22,COLUMN()-$Y22+$X22))/$V22</f>
        <v>4064.5555555555557</v>
      </c>
      <c r="AJ22" s="18" cm="1">
        <f t="array" aca="1" ref="AJ22" ca="1">INDIRECT(ADDRESS($W22,COLUMN()-$Y22+$X22))/$V22</f>
        <v>115.44444444444444</v>
      </c>
      <c r="AK22" s="18" cm="1">
        <f t="array" aca="1" ref="AK22" ca="1">INDIRECT(ADDRESS($W22,COLUMN()-$Y22+$X22))/$V22</f>
        <v>5782.5555555555557</v>
      </c>
      <c r="AL22" s="18" cm="1">
        <f t="array" aca="1" ref="AL22" ca="1">INDIRECT(ADDRESS($W22,COLUMN()-$Y22+$X22))/$V22</f>
        <v>237.44444444444446</v>
      </c>
      <c r="AM22" s="18" cm="1">
        <f t="array" aca="1" ref="AM22" ca="1">INDIRECT(ADDRESS($W22,COLUMN()-$Y22+$X22))/$V22</f>
        <v>6648.7777777777774</v>
      </c>
      <c r="AN22" s="18" cm="1">
        <f t="array" aca="1" ref="AN22" ca="1">INDIRECT(ADDRESS($W22,COLUMN()-$Y22+$X22))/$V22</f>
        <v>522.44444444444446</v>
      </c>
      <c r="AO22" s="18" cm="1">
        <f t="array" aca="1" ref="AO22" ca="1">INDIRECT(ADDRESS($W22,COLUMN()-$Y22+$X22))/$V22</f>
        <v>206.66666666666666</v>
      </c>
      <c r="AP22" s="18" cm="1">
        <f t="array" aca="1" ref="AP22" ca="1">INDIRECT(ADDRESS($W22,COLUMN()-$Y22+$X22))/$V22</f>
        <v>2600.4444444444443</v>
      </c>
      <c r="AQ22" s="18" cm="1">
        <f t="array" aca="1" ref="AQ22" ca="1">INDIRECT(ADDRESS($W22,COLUMN()-$Y22+$X22))/$V22</f>
        <v>181.66666666666666</v>
      </c>
      <c r="AR22" s="9">
        <f t="shared" si="35"/>
        <v>18</v>
      </c>
      <c r="AS22" s="9">
        <f t="shared" si="36"/>
        <v>22</v>
      </c>
      <c r="AT22" s="9">
        <f t="shared" si="37"/>
        <v>26</v>
      </c>
      <c r="AU22" s="3">
        <f t="shared" si="38"/>
        <v>43</v>
      </c>
      <c r="AV22" s="20">
        <f t="shared" ref="AV22" ca="1" si="41">_xlfn.RANK.EQ(Z22,OFFSET($A$1,$AR22-1,$AT22-1,$AS22-$AR22+1,$AU22-$AT22+1),0)</f>
        <v>52</v>
      </c>
      <c r="AW22" s="20">
        <f t="shared" ref="AW22" ca="1" si="42">_xlfn.RANK.EQ(AA22,OFFSET($A$1,$AR22-1,$AT22-1,$AS22-$AR22+1,$AU22-$AT22+1),0)</f>
        <v>31</v>
      </c>
      <c r="AX22" s="20">
        <f t="shared" ref="AX22" ca="1" si="43">_xlfn.RANK.EQ(AB22,OFFSET($A$1,$AR22-1,$AT22-1,$AS22-$AR22+1,$AU22-$AT22+1),0)</f>
        <v>24</v>
      </c>
      <c r="AY22" s="20">
        <f t="shared" ref="AY22" ca="1" si="44">_xlfn.RANK.EQ(AC22,OFFSET($A$1,$AR22-1,$AT22-1,$AS22-$AR22+1,$AU22-$AT22+1),0)</f>
        <v>28</v>
      </c>
      <c r="AZ22" s="20">
        <f t="shared" ref="AZ22" ca="1" si="45">_xlfn.RANK.EQ(AD22,OFFSET($A$1,$AR22-1,$AT22-1,$AS22-$AR22+1,$AU22-$AT22+1),0)</f>
        <v>47</v>
      </c>
      <c r="BA22" s="20">
        <f t="shared" ref="BA22" ca="1" si="46">_xlfn.RANK.EQ(AE22,OFFSET($A$1,$AR22-1,$AT22-1,$AS22-$AR22+1,$AU22-$AT22+1),0)</f>
        <v>76</v>
      </c>
      <c r="BB22" s="20">
        <f t="shared" ref="BB22" ca="1" si="47">_xlfn.RANK.EQ(AF22,OFFSET($A$1,$AR22-1,$AT22-1,$AS22-$AR22+1,$AU22-$AT22+1),0)</f>
        <v>67</v>
      </c>
      <c r="BC22" s="20">
        <f t="shared" ref="BC22" ca="1" si="48">_xlfn.RANK.EQ(AG22,OFFSET($A$1,$AR22-1,$AT22-1,$AS22-$AR22+1,$AU22-$AT22+1),0)</f>
        <v>33</v>
      </c>
      <c r="BD22" s="20">
        <f t="shared" ref="BD22" ca="1" si="49">_xlfn.RANK.EQ(AH22,OFFSET($A$1,$AR22-1,$AT22-1,$AS22-$AR22+1,$AU22-$AT22+1),0)</f>
        <v>90</v>
      </c>
      <c r="BE22" s="20">
        <f t="shared" ref="BE22" ca="1" si="50">_xlfn.RANK.EQ(AI22,OFFSET($A$1,$AR22-1,$AT22-1,$AS22-$AR22+1,$AU22-$AT22+1),0)</f>
        <v>48</v>
      </c>
      <c r="BF22" s="20">
        <f t="shared" ref="BF22" ca="1" si="51">_xlfn.RANK.EQ(AJ22,OFFSET($A$1,$AR22-1,$AT22-1,$AS22-$AR22+1,$AU22-$AT22+1),0)</f>
        <v>88</v>
      </c>
      <c r="BG22" s="20">
        <f t="shared" ref="BG22" ca="1" si="52">_xlfn.RANK.EQ(AK22,OFFSET($A$1,$AR22-1,$AT22-1,$AS22-$AR22+1,$AU22-$AT22+1),0)</f>
        <v>41</v>
      </c>
      <c r="BH22" s="20">
        <f t="shared" ref="BH22" ca="1" si="53">_xlfn.RANK.EQ(AL22,OFFSET($A$1,$AR22-1,$AT22-1,$AS22-$AR22+1,$AU22-$AT22+1),0)</f>
        <v>80</v>
      </c>
      <c r="BI22" s="20">
        <f t="shared" ref="BI22" ca="1" si="54">_xlfn.RANK.EQ(AM22,OFFSET($A$1,$AR22-1,$AT22-1,$AS22-$AR22+1,$AU22-$AT22+1),0)</f>
        <v>39</v>
      </c>
      <c r="BJ22" s="20">
        <f t="shared" ref="BJ22" ca="1" si="55">_xlfn.RANK.EQ(AN22,OFFSET($A$1,$AR22-1,$AT22-1,$AS22-$AR22+1,$AU22-$AT22+1),0)</f>
        <v>71</v>
      </c>
      <c r="BK22" s="20">
        <f t="shared" ref="BK22" ca="1" si="56">_xlfn.RANK.EQ(AO22,OFFSET($A$1,$AR22-1,$AT22-1,$AS22-$AR22+1,$AU22-$AT22+1),0)</f>
        <v>84</v>
      </c>
      <c r="BL22" s="20">
        <f t="shared" ref="BL22" ca="1" si="57">_xlfn.RANK.EQ(AP22,OFFSET($A$1,$AR22-1,$AT22-1,$AS22-$AR22+1,$AU22-$AT22+1),0)</f>
        <v>53</v>
      </c>
      <c r="BM22" s="20">
        <f t="shared" ref="BM22" ca="1" si="58">_xlfn.RANK.EQ(AQ22,OFFSET($A$1,$AR22-1,$AT22-1,$AS22-$AR22+1,$AU22-$AT22+1),0)</f>
        <v>85</v>
      </c>
      <c r="BN22" s="9">
        <f t="shared" ref="BN22" si="59">W22</f>
        <v>18</v>
      </c>
      <c r="BO22" s="9">
        <v>3</v>
      </c>
      <c r="BP22" s="22" cm="1">
        <f t="array" aca="1" ref="BP22" ca="1">IF(AV22&gt;INDIRECT(ADDRESS($BN22,$BO22)),0,1)</f>
        <v>0</v>
      </c>
      <c r="BQ22" s="22" cm="1">
        <f t="array" aca="1" ref="BQ22" ca="1">IF(AW22&gt;INDIRECT(ADDRESS($BN22,$BO22)),0,1)</f>
        <v>0</v>
      </c>
      <c r="BR22" s="22" cm="1">
        <f t="array" aca="1" ref="BR22" ca="1">IF(AX22&gt;INDIRECT(ADDRESS($BN22,$BO22)),0,1)</f>
        <v>0</v>
      </c>
      <c r="BS22" s="22" cm="1">
        <f t="array" aca="1" ref="BS22" ca="1">IF(AY22&gt;INDIRECT(ADDRESS($BN22,$BO22)),0,1)</f>
        <v>0</v>
      </c>
      <c r="BT22" s="22" cm="1">
        <f t="array" aca="1" ref="BT22" ca="1">IF(AZ22&gt;INDIRECT(ADDRESS($BN22,$BO22)),0,1)</f>
        <v>0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0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0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0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55000000000000004">
      <c r="A23" s="3"/>
      <c r="B23" s="3" t="s">
        <v>230</v>
      </c>
      <c r="C23" s="3">
        <v>8</v>
      </c>
      <c r="D23" s="15">
        <f>VALUE(SUBSTITUTE('DPRD Sumut KPU Raw'!B6,".",","))</f>
        <v>47043</v>
      </c>
      <c r="E23" s="15">
        <f>VALUE(SUBSTITUTE('DPRD Sumut KPU Raw'!C6,".",","))</f>
        <v>52869</v>
      </c>
      <c r="F23" s="15">
        <f>VALUE(SUBSTITUTE('DPRD Sumut KPU Raw'!D6,".",","))</f>
        <v>115681</v>
      </c>
      <c r="G23" s="15">
        <f>VALUE(SUBSTITUTE('DPRD Sumut KPU Raw'!E6,".",","))</f>
        <v>145292</v>
      </c>
      <c r="H23" s="15">
        <f>VALUE(SUBSTITUTE('DPRD Sumut KPU Raw'!F6,".",","))</f>
        <v>74582</v>
      </c>
      <c r="I23" s="15">
        <f>VALUE(SUBSTITUTE('DPRD Sumut KPU Raw'!G6,".",","))</f>
        <v>4784</v>
      </c>
      <c r="J23" s="15">
        <f>VALUE(SUBSTITUTE('DPRD Sumut KPU Raw'!H6,".",","))</f>
        <v>3911</v>
      </c>
      <c r="K23" s="15">
        <f>VALUE(SUBSTITUTE('DPRD Sumut KPU Raw'!I6,".",","))</f>
        <v>40366</v>
      </c>
      <c r="L23" s="15">
        <f>VALUE(SUBSTITUTE('DPRD Sumut KPU Raw'!J6,".",","))</f>
        <v>764</v>
      </c>
      <c r="M23" s="15">
        <f>VALUE(SUBSTITUTE('DPRD Sumut KPU Raw'!K6,".",","))</f>
        <v>44419</v>
      </c>
      <c r="N23" s="15">
        <f>VALUE(SUBSTITUTE('DPRD Sumut KPU Raw'!L6,".",","))</f>
        <v>652</v>
      </c>
      <c r="O23" s="15">
        <f>VALUE(SUBSTITUTE('DPRD Sumut KPU Raw'!M6,".",","))</f>
        <v>32012</v>
      </c>
      <c r="P23" s="15">
        <f>VALUE(SUBSTITUTE('DPRD Sumut KPU Raw'!N6,".",","))</f>
        <v>1203</v>
      </c>
      <c r="Q23" s="15">
        <f>VALUE(SUBSTITUTE('DPRD Sumut KPU Raw'!O6,".",","))</f>
        <v>15414</v>
      </c>
      <c r="R23" s="15">
        <f>VALUE(SUBSTITUTE('DPRD Sumut KPU Raw'!P6,".",","))</f>
        <v>3382</v>
      </c>
      <c r="S23" s="15">
        <f>VALUE(SUBSTITUTE('DPRD Sumut KPU Raw'!Q6,".",","))</f>
        <v>5675</v>
      </c>
      <c r="T23" s="15">
        <f>VALUE(SUBSTITUTE('DPRD Sumut KPU Raw'!R6,".",","))</f>
        <v>13060</v>
      </c>
      <c r="U23" s="15">
        <f>VALUE(SUBSTITUTE('DPRD Sumut KPU Raw'!S6,".",","))</f>
        <v>1505</v>
      </c>
      <c r="V23" s="5">
        <v>1</v>
      </c>
      <c r="W23" s="5">
        <f>W22+5</f>
        <v>23</v>
      </c>
      <c r="X23" s="5">
        <v>4</v>
      </c>
      <c r="Y23" s="5">
        <f t="shared" si="0"/>
        <v>26</v>
      </c>
      <c r="Z23" s="18" cm="1">
        <f t="array" aca="1" ref="Z23" ca="1">INDIRECT(ADDRESS($W23,COLUMN()-$Y23+$X23))/$V23</f>
        <v>47043</v>
      </c>
      <c r="AA23" s="18" cm="1">
        <f t="array" aca="1" ref="AA23" ca="1">INDIRECT(ADDRESS($W23,COLUMN()-$Y23+$X23))/$V23</f>
        <v>52869</v>
      </c>
      <c r="AB23" s="18" cm="1">
        <f t="array" aca="1" ref="AB23" ca="1">INDIRECT(ADDRESS($W23,COLUMN()-$Y23+$X23))/$V23</f>
        <v>115681</v>
      </c>
      <c r="AC23" s="18" cm="1">
        <f t="array" aca="1" ref="AC23" ca="1">INDIRECT(ADDRESS($W23,COLUMN()-$Y23+$X23))/$V23</f>
        <v>145292</v>
      </c>
      <c r="AD23" s="18" cm="1">
        <f t="array" aca="1" ref="AD23" ca="1">INDIRECT(ADDRESS($W23,COLUMN()-$Y23+$X23))/$V23</f>
        <v>74582</v>
      </c>
      <c r="AE23" s="18" cm="1">
        <f t="array" aca="1" ref="AE23" ca="1">INDIRECT(ADDRESS($W23,COLUMN()-$Y23+$X23))/$V23</f>
        <v>4784</v>
      </c>
      <c r="AF23" s="18" cm="1">
        <f t="array" aca="1" ref="AF23" ca="1">INDIRECT(ADDRESS($W23,COLUMN()-$Y23+$X23))/$V23</f>
        <v>3911</v>
      </c>
      <c r="AG23" s="18" cm="1">
        <f t="array" aca="1" ref="AG23" ca="1">INDIRECT(ADDRESS($W23,COLUMN()-$Y23+$X23))/$V23</f>
        <v>40366</v>
      </c>
      <c r="AH23" s="18" cm="1">
        <f t="array" aca="1" ref="AH23" ca="1">INDIRECT(ADDRESS($W23,COLUMN()-$Y23+$X23))/$V23</f>
        <v>764</v>
      </c>
      <c r="AI23" s="18" cm="1">
        <f t="array" aca="1" ref="AI23" ca="1">INDIRECT(ADDRESS($W23,COLUMN()-$Y23+$X23))/$V23</f>
        <v>44419</v>
      </c>
      <c r="AJ23" s="18" cm="1">
        <f t="array" aca="1" ref="AJ23" ca="1">INDIRECT(ADDRESS($W23,COLUMN()-$Y23+$X23))/$V23</f>
        <v>652</v>
      </c>
      <c r="AK23" s="18" cm="1">
        <f t="array" aca="1" ref="AK23" ca="1">INDIRECT(ADDRESS($W23,COLUMN()-$Y23+$X23))/$V23</f>
        <v>32012</v>
      </c>
      <c r="AL23" s="18" cm="1">
        <f t="array" aca="1" ref="AL23" ca="1">INDIRECT(ADDRESS($W23,COLUMN()-$Y23+$X23))/$V23</f>
        <v>1203</v>
      </c>
      <c r="AM23" s="18" cm="1">
        <f t="array" aca="1" ref="AM23" ca="1">INDIRECT(ADDRESS($W23,COLUMN()-$Y23+$X23))/$V23</f>
        <v>15414</v>
      </c>
      <c r="AN23" s="18" cm="1">
        <f t="array" aca="1" ref="AN23" ca="1">INDIRECT(ADDRESS($W23,COLUMN()-$Y23+$X23))/$V23</f>
        <v>3382</v>
      </c>
      <c r="AO23" s="18" cm="1">
        <f t="array" aca="1" ref="AO23" ca="1">INDIRECT(ADDRESS($W23,COLUMN()-$Y23+$X23))/$V23</f>
        <v>5675</v>
      </c>
      <c r="AP23" s="18" cm="1">
        <f t="array" aca="1" ref="AP23" ca="1">INDIRECT(ADDRESS($W23,COLUMN()-$Y23+$X23))/$V23</f>
        <v>13060</v>
      </c>
      <c r="AQ23" s="18" cm="1">
        <f t="array" aca="1" ref="AQ23" ca="1">INDIRECT(ADDRESS($W23,COLUMN()-$Y23+$X23))/$V23</f>
        <v>1505</v>
      </c>
      <c r="AR23" s="9">
        <f t="shared" si="1"/>
        <v>23</v>
      </c>
      <c r="AS23" s="9">
        <f t="shared" si="34"/>
        <v>25</v>
      </c>
      <c r="AT23" s="9">
        <f t="shared" si="2"/>
        <v>26</v>
      </c>
      <c r="AU23" s="3">
        <f t="shared" si="3"/>
        <v>43</v>
      </c>
      <c r="AV23" s="20">
        <f t="shared" ca="1" si="4"/>
        <v>6</v>
      </c>
      <c r="AW23" s="20">
        <f t="shared" ca="1" si="4"/>
        <v>4</v>
      </c>
      <c r="AX23" s="20">
        <f t="shared" ca="1" si="4"/>
        <v>2</v>
      </c>
      <c r="AY23" s="20">
        <f t="shared" ca="1" si="4"/>
        <v>1</v>
      </c>
      <c r="AZ23" s="20">
        <f t="shared" ca="1" si="4"/>
        <v>3</v>
      </c>
      <c r="BA23" s="20">
        <f t="shared" ca="1" si="4"/>
        <v>29</v>
      </c>
      <c r="BB23" s="20">
        <f t="shared" ca="1" si="4"/>
        <v>31</v>
      </c>
      <c r="BC23" s="20">
        <f t="shared" ca="1" si="4"/>
        <v>8</v>
      </c>
      <c r="BD23" s="20">
        <f t="shared" ca="1" si="4"/>
        <v>44</v>
      </c>
      <c r="BE23" s="20">
        <f t="shared" ca="1" si="4"/>
        <v>7</v>
      </c>
      <c r="BF23" s="20">
        <f t="shared" ca="1" si="4"/>
        <v>46</v>
      </c>
      <c r="BG23" s="20">
        <f t="shared" ca="1" si="4"/>
        <v>10</v>
      </c>
      <c r="BH23" s="20">
        <f t="shared" ca="1" si="4"/>
        <v>39</v>
      </c>
      <c r="BI23" s="20">
        <f t="shared" ca="1" si="4"/>
        <v>16</v>
      </c>
      <c r="BJ23" s="20">
        <f t="shared" ca="1" si="4"/>
        <v>32</v>
      </c>
      <c r="BK23" s="20">
        <f t="shared" ref="BK23:BM40" ca="1" si="60">_xlfn.RANK.EQ(AO23,OFFSET($A$1,$AR23-1,$AT23-1,$AS23-$AR23+1,$AU23-$AT23+1),0)</f>
        <v>27</v>
      </c>
      <c r="BL23" s="20">
        <f t="shared" ca="1" si="60"/>
        <v>20</v>
      </c>
      <c r="BM23" s="20">
        <f t="shared" ca="1" si="60"/>
        <v>37</v>
      </c>
      <c r="BN23" s="9">
        <f t="shared" si="6"/>
        <v>23</v>
      </c>
      <c r="BO23" s="9">
        <v>3</v>
      </c>
      <c r="BP23" s="22" cm="1">
        <f t="array" aca="1" ref="BP23" ca="1">IF(AV23&gt;INDIRECT(ADDRESS($BN23,$BO23)),0,1)</f>
        <v>1</v>
      </c>
      <c r="BQ23" s="22" cm="1">
        <f t="array" aca="1" ref="BQ23" ca="1">IF(AW23&gt;INDIRECT(ADDRESS($BN23,$BO23)),0,1)</f>
        <v>1</v>
      </c>
      <c r="BR23" s="22" cm="1">
        <f t="array" aca="1" ref="BR23" ca="1">IF(AX23&gt;INDIRECT(ADDRESS($BN23,$BO23)),0,1)</f>
        <v>1</v>
      </c>
      <c r="BS23" s="22" cm="1">
        <f t="array" aca="1" ref="BS23" ca="1">IF(AY23&gt;INDIRECT(ADDRESS($BN23,$BO23)),0,1)</f>
        <v>1</v>
      </c>
      <c r="BT23" s="22" cm="1">
        <f t="array" aca="1" ref="BT23" ca="1">IF(AZ23&gt;INDIRECT(ADDRESS($BN23,$BO23)),0,1)</f>
        <v>1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1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1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9">
        <f>AR23</f>
        <v>23</v>
      </c>
      <c r="CI23" s="9">
        <f>AS23</f>
        <v>25</v>
      </c>
      <c r="CJ23" s="3">
        <f>COLUMN(BP23)</f>
        <v>68</v>
      </c>
      <c r="CK23" s="3">
        <f>COLUMN(CG23)</f>
        <v>85</v>
      </c>
      <c r="CL23" s="3">
        <f ca="1">SUM(OFFSET($A$1,CH23-1,CJ23-1,CI23-CH23+1,CK23-CJ23+1))</f>
        <v>8</v>
      </c>
      <c r="CM23" s="3" t="b">
        <f ca="1">CL23=C23</f>
        <v>1</v>
      </c>
      <c r="CN23" s="3">
        <f>COLUMN(V23)</f>
        <v>22</v>
      </c>
      <c r="CO23" s="3">
        <f ca="1">LARGE(OFFSET($A$1,$CH23-1,$CN23-1,$CI23-$CH23+1,1),1)</f>
        <v>5</v>
      </c>
      <c r="CP23" s="4">
        <f ca="1">LARGE(OFFSET($A$1,$AR23-1,$AT23-1,$AS23-$AR23+1,$AU23-$AT23+1),1)/(CO23+2)</f>
        <v>20756</v>
      </c>
      <c r="CQ23" s="4">
        <f ca="1">LARGE(OFFSET($A$1,$AR23-1,$AT23-1,$AS23-$AR23+1,$AU23-$AT23+1),C23)</f>
        <v>40366</v>
      </c>
      <c r="CR23" s="3" t="b">
        <f ca="1">CQ23&gt;CP23</f>
        <v>1</v>
      </c>
    </row>
    <row r="24" spans="1:96" x14ac:dyDescent="0.55000000000000004">
      <c r="A24" s="3"/>
      <c r="B24" s="3"/>
      <c r="C24" s="3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5">
        <v>3</v>
      </c>
      <c r="W24" s="5">
        <f>W23</f>
        <v>23</v>
      </c>
      <c r="X24" s="5">
        <v>4</v>
      </c>
      <c r="Y24" s="5">
        <f t="shared" si="0"/>
        <v>26</v>
      </c>
      <c r="Z24" s="18" cm="1">
        <f t="array" aca="1" ref="Z24" ca="1">INDIRECT(ADDRESS($W24,COLUMN()-$Y24+$X24))/$V24</f>
        <v>15681</v>
      </c>
      <c r="AA24" s="18" cm="1">
        <f t="array" aca="1" ref="AA24" ca="1">INDIRECT(ADDRESS($W24,COLUMN()-$Y24+$X24))/$V24</f>
        <v>17623</v>
      </c>
      <c r="AB24" s="18" cm="1">
        <f t="array" aca="1" ref="AB24" ca="1">INDIRECT(ADDRESS($W24,COLUMN()-$Y24+$X24))/$V24</f>
        <v>38560.333333333336</v>
      </c>
      <c r="AC24" s="18" cm="1">
        <f t="array" aca="1" ref="AC24" ca="1">INDIRECT(ADDRESS($W24,COLUMN()-$Y24+$X24))/$V24</f>
        <v>48430.666666666664</v>
      </c>
      <c r="AD24" s="18" cm="1">
        <f t="array" aca="1" ref="AD24" ca="1">INDIRECT(ADDRESS($W24,COLUMN()-$Y24+$X24))/$V24</f>
        <v>24860.666666666668</v>
      </c>
      <c r="AE24" s="18" cm="1">
        <f t="array" aca="1" ref="AE24" ca="1">INDIRECT(ADDRESS($W24,COLUMN()-$Y24+$X24))/$V24</f>
        <v>1594.6666666666667</v>
      </c>
      <c r="AF24" s="18" cm="1">
        <f t="array" aca="1" ref="AF24" ca="1">INDIRECT(ADDRESS($W24,COLUMN()-$Y24+$X24))/$V24</f>
        <v>1303.6666666666667</v>
      </c>
      <c r="AG24" s="18" cm="1">
        <f t="array" aca="1" ref="AG24" ca="1">INDIRECT(ADDRESS($W24,COLUMN()-$Y24+$X24))/$V24</f>
        <v>13455.333333333334</v>
      </c>
      <c r="AH24" s="18" cm="1">
        <f t="array" aca="1" ref="AH24" ca="1">INDIRECT(ADDRESS($W24,COLUMN()-$Y24+$X24))/$V24</f>
        <v>254.66666666666666</v>
      </c>
      <c r="AI24" s="18" cm="1">
        <f t="array" aca="1" ref="AI24" ca="1">INDIRECT(ADDRESS($W24,COLUMN()-$Y24+$X24))/$V24</f>
        <v>14806.333333333334</v>
      </c>
      <c r="AJ24" s="18" cm="1">
        <f t="array" aca="1" ref="AJ24" ca="1">INDIRECT(ADDRESS($W24,COLUMN()-$Y24+$X24))/$V24</f>
        <v>217.33333333333334</v>
      </c>
      <c r="AK24" s="18" cm="1">
        <f t="array" aca="1" ref="AK24" ca="1">INDIRECT(ADDRESS($W24,COLUMN()-$Y24+$X24))/$V24</f>
        <v>10670.666666666666</v>
      </c>
      <c r="AL24" s="18" cm="1">
        <f t="array" aca="1" ref="AL24" ca="1">INDIRECT(ADDRESS($W24,COLUMN()-$Y24+$X24))/$V24</f>
        <v>401</v>
      </c>
      <c r="AM24" s="18" cm="1">
        <f t="array" aca="1" ref="AM24" ca="1">INDIRECT(ADDRESS($W24,COLUMN()-$Y24+$X24))/$V24</f>
        <v>5138</v>
      </c>
      <c r="AN24" s="18" cm="1">
        <f t="array" aca="1" ref="AN24" ca="1">INDIRECT(ADDRESS($W24,COLUMN()-$Y24+$X24))/$V24</f>
        <v>1127.3333333333333</v>
      </c>
      <c r="AO24" s="18" cm="1">
        <f t="array" aca="1" ref="AO24" ca="1">INDIRECT(ADDRESS($W24,COLUMN()-$Y24+$X24))/$V24</f>
        <v>1891.6666666666667</v>
      </c>
      <c r="AP24" s="18" cm="1">
        <f t="array" aca="1" ref="AP24" ca="1">INDIRECT(ADDRESS($W24,COLUMN()-$Y24+$X24))/$V24</f>
        <v>4353.333333333333</v>
      </c>
      <c r="AQ24" s="18" cm="1">
        <f t="array" aca="1" ref="AQ24" ca="1">INDIRECT(ADDRESS($W24,COLUMN()-$Y24+$X24))/$V24</f>
        <v>501.66666666666669</v>
      </c>
      <c r="AR24" s="9">
        <f t="shared" si="1"/>
        <v>23</v>
      </c>
      <c r="AS24" s="9">
        <f t="shared" si="34"/>
        <v>25</v>
      </c>
      <c r="AT24" s="9">
        <f t="shared" si="2"/>
        <v>26</v>
      </c>
      <c r="AU24" s="3">
        <f t="shared" si="3"/>
        <v>43</v>
      </c>
      <c r="AV24" s="20">
        <f t="shared" ref="AV24:BK41" ca="1" si="61">_xlfn.RANK.EQ(Z24,OFFSET($A$1,$AR24-1,$AT24-1,$AS24-$AR24+1,$AU24-$AT24+1),0)</f>
        <v>15</v>
      </c>
      <c r="AW24" s="20">
        <f t="shared" ca="1" si="61"/>
        <v>14</v>
      </c>
      <c r="AX24" s="20">
        <f t="shared" ca="1" si="61"/>
        <v>9</v>
      </c>
      <c r="AY24" s="20">
        <f t="shared" ca="1" si="61"/>
        <v>5</v>
      </c>
      <c r="AZ24" s="20">
        <f t="shared" ca="1" si="61"/>
        <v>12</v>
      </c>
      <c r="BA24" s="20">
        <f t="shared" ca="1" si="61"/>
        <v>36</v>
      </c>
      <c r="BB24" s="20">
        <f t="shared" ca="1" si="61"/>
        <v>38</v>
      </c>
      <c r="BC24" s="20">
        <f t="shared" ca="1" si="61"/>
        <v>19</v>
      </c>
      <c r="BD24" s="20">
        <f t="shared" ca="1" si="61"/>
        <v>50</v>
      </c>
      <c r="BE24" s="20">
        <f t="shared" ca="1" si="61"/>
        <v>18</v>
      </c>
      <c r="BF24" s="20">
        <f t="shared" ca="1" si="61"/>
        <v>52</v>
      </c>
      <c r="BG24" s="20">
        <f t="shared" ca="1" si="61"/>
        <v>21</v>
      </c>
      <c r="BH24" s="20">
        <f t="shared" ca="1" si="61"/>
        <v>48</v>
      </c>
      <c r="BI24" s="20">
        <f t="shared" ca="1" si="61"/>
        <v>28</v>
      </c>
      <c r="BJ24" s="20">
        <f t="shared" ca="1" si="61"/>
        <v>41</v>
      </c>
      <c r="BK24" s="20">
        <f t="shared" ca="1" si="60"/>
        <v>35</v>
      </c>
      <c r="BL24" s="20">
        <f t="shared" ca="1" si="60"/>
        <v>30</v>
      </c>
      <c r="BM24" s="20">
        <f t="shared" ca="1" si="60"/>
        <v>47</v>
      </c>
      <c r="BN24" s="9">
        <f t="shared" si="6"/>
        <v>23</v>
      </c>
      <c r="BO24" s="9">
        <v>3</v>
      </c>
      <c r="BP24" s="22" cm="1">
        <f t="array" aca="1" ref="BP24" ca="1">IF(AV24&gt;INDIRECT(ADDRESS($BN24,$BO24)),0,1)</f>
        <v>0</v>
      </c>
      <c r="BQ24" s="22" cm="1">
        <f t="array" aca="1" ref="BQ24" ca="1">IF(AW24&gt;INDIRECT(ADDRESS($BN24,$BO24)),0,1)</f>
        <v>0</v>
      </c>
      <c r="BR24" s="22" cm="1">
        <f t="array" aca="1" ref="BR24" ca="1">IF(AX24&gt;INDIRECT(ADDRESS($BN24,$BO24)),0,1)</f>
        <v>0</v>
      </c>
      <c r="BS24" s="22" cm="1">
        <f t="array" aca="1" ref="BS24" ca="1">IF(AY24&gt;INDIRECT(ADDRESS($BN24,$BO24)),0,1)</f>
        <v>1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55000000000000004">
      <c r="A25" s="3"/>
      <c r="B25" s="3"/>
      <c r="C25" s="3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5">
        <v>5</v>
      </c>
      <c r="W25" s="5">
        <f>W24</f>
        <v>23</v>
      </c>
      <c r="X25" s="5">
        <v>4</v>
      </c>
      <c r="Y25" s="5">
        <f t="shared" si="0"/>
        <v>26</v>
      </c>
      <c r="Z25" s="18" cm="1">
        <f t="array" aca="1" ref="Z25" ca="1">INDIRECT(ADDRESS($W25,COLUMN()-$Y25+$X25))/$V25</f>
        <v>9408.6</v>
      </c>
      <c r="AA25" s="18" cm="1">
        <f t="array" aca="1" ref="AA25" ca="1">INDIRECT(ADDRESS($W25,COLUMN()-$Y25+$X25))/$V25</f>
        <v>10573.8</v>
      </c>
      <c r="AB25" s="18" cm="1">
        <f t="array" aca="1" ref="AB25" ca="1">INDIRECT(ADDRESS($W25,COLUMN()-$Y25+$X25))/$V25</f>
        <v>23136.2</v>
      </c>
      <c r="AC25" s="18" cm="1">
        <f t="array" aca="1" ref="AC25" ca="1">INDIRECT(ADDRESS($W25,COLUMN()-$Y25+$X25))/$V25</f>
        <v>29058.400000000001</v>
      </c>
      <c r="AD25" s="18" cm="1">
        <f t="array" aca="1" ref="AD25" ca="1">INDIRECT(ADDRESS($W25,COLUMN()-$Y25+$X25))/$V25</f>
        <v>14916.4</v>
      </c>
      <c r="AE25" s="18" cm="1">
        <f t="array" aca="1" ref="AE25" ca="1">INDIRECT(ADDRESS($W25,COLUMN()-$Y25+$X25))/$V25</f>
        <v>956.8</v>
      </c>
      <c r="AF25" s="18" cm="1">
        <f t="array" aca="1" ref="AF25" ca="1">INDIRECT(ADDRESS($W25,COLUMN()-$Y25+$X25))/$V25</f>
        <v>782.2</v>
      </c>
      <c r="AG25" s="18" cm="1">
        <f t="array" aca="1" ref="AG25" ca="1">INDIRECT(ADDRESS($W25,COLUMN()-$Y25+$X25))/$V25</f>
        <v>8073.2</v>
      </c>
      <c r="AH25" s="18" cm="1">
        <f t="array" aca="1" ref="AH25" ca="1">INDIRECT(ADDRESS($W25,COLUMN()-$Y25+$X25))/$V25</f>
        <v>152.80000000000001</v>
      </c>
      <c r="AI25" s="18" cm="1">
        <f t="array" aca="1" ref="AI25" ca="1">INDIRECT(ADDRESS($W25,COLUMN()-$Y25+$X25))/$V25</f>
        <v>8883.7999999999993</v>
      </c>
      <c r="AJ25" s="18" cm="1">
        <f t="array" aca="1" ref="AJ25" ca="1">INDIRECT(ADDRESS($W25,COLUMN()-$Y25+$X25))/$V25</f>
        <v>130.4</v>
      </c>
      <c r="AK25" s="18" cm="1">
        <f t="array" aca="1" ref="AK25" ca="1">INDIRECT(ADDRESS($W25,COLUMN()-$Y25+$X25))/$V25</f>
        <v>6402.4</v>
      </c>
      <c r="AL25" s="18" cm="1">
        <f t="array" aca="1" ref="AL25" ca="1">INDIRECT(ADDRESS($W25,COLUMN()-$Y25+$X25))/$V25</f>
        <v>240.6</v>
      </c>
      <c r="AM25" s="18" cm="1">
        <f t="array" aca="1" ref="AM25" ca="1">INDIRECT(ADDRESS($W25,COLUMN()-$Y25+$X25))/$V25</f>
        <v>3082.8</v>
      </c>
      <c r="AN25" s="18" cm="1">
        <f t="array" aca="1" ref="AN25" ca="1">INDIRECT(ADDRESS($W25,COLUMN()-$Y25+$X25))/$V25</f>
        <v>676.4</v>
      </c>
      <c r="AO25" s="18" cm="1">
        <f t="array" aca="1" ref="AO25" ca="1">INDIRECT(ADDRESS($W25,COLUMN()-$Y25+$X25))/$V25</f>
        <v>1135</v>
      </c>
      <c r="AP25" s="18" cm="1">
        <f t="array" aca="1" ref="AP25" ca="1">INDIRECT(ADDRESS($W25,COLUMN()-$Y25+$X25))/$V25</f>
        <v>2612</v>
      </c>
      <c r="AQ25" s="18" cm="1">
        <f t="array" aca="1" ref="AQ25" ca="1">INDIRECT(ADDRESS($W25,COLUMN()-$Y25+$X25))/$V25</f>
        <v>301</v>
      </c>
      <c r="AR25" s="9">
        <f t="shared" si="1"/>
        <v>23</v>
      </c>
      <c r="AS25" s="9">
        <f t="shared" si="34"/>
        <v>25</v>
      </c>
      <c r="AT25" s="9">
        <f t="shared" si="2"/>
        <v>26</v>
      </c>
      <c r="AU25" s="3">
        <f t="shared" si="3"/>
        <v>43</v>
      </c>
      <c r="AV25" s="20">
        <f t="shared" ca="1" si="61"/>
        <v>23</v>
      </c>
      <c r="AW25" s="20">
        <f t="shared" ca="1" si="61"/>
        <v>22</v>
      </c>
      <c r="AX25" s="20">
        <f t="shared" ca="1" si="61"/>
        <v>13</v>
      </c>
      <c r="AY25" s="20">
        <f t="shared" ca="1" si="61"/>
        <v>11</v>
      </c>
      <c r="AZ25" s="20">
        <f t="shared" ca="1" si="61"/>
        <v>17</v>
      </c>
      <c r="BA25" s="20">
        <f t="shared" ca="1" si="61"/>
        <v>42</v>
      </c>
      <c r="BB25" s="20">
        <f t="shared" ca="1" si="61"/>
        <v>43</v>
      </c>
      <c r="BC25" s="20">
        <f t="shared" ca="1" si="61"/>
        <v>25</v>
      </c>
      <c r="BD25" s="20">
        <f t="shared" ca="1" si="61"/>
        <v>53</v>
      </c>
      <c r="BE25" s="20">
        <f t="shared" ca="1" si="61"/>
        <v>24</v>
      </c>
      <c r="BF25" s="20">
        <f t="shared" ca="1" si="61"/>
        <v>54</v>
      </c>
      <c r="BG25" s="20">
        <f t="shared" ca="1" si="61"/>
        <v>26</v>
      </c>
      <c r="BH25" s="20">
        <f t="shared" ca="1" si="61"/>
        <v>51</v>
      </c>
      <c r="BI25" s="20">
        <f t="shared" ca="1" si="61"/>
        <v>33</v>
      </c>
      <c r="BJ25" s="20">
        <f t="shared" ca="1" si="61"/>
        <v>45</v>
      </c>
      <c r="BK25" s="20">
        <f t="shared" ca="1" si="60"/>
        <v>40</v>
      </c>
      <c r="BL25" s="20">
        <f t="shared" ca="1" si="60"/>
        <v>34</v>
      </c>
      <c r="BM25" s="20">
        <f t="shared" ca="1" si="60"/>
        <v>49</v>
      </c>
      <c r="BN25" s="9">
        <f t="shared" si="6"/>
        <v>23</v>
      </c>
      <c r="BO25" s="9">
        <v>3</v>
      </c>
      <c r="BP25" s="22" cm="1">
        <f t="array" aca="1" ref="BP25" ca="1">IF(AV25&gt;INDIRECT(ADDRESS($BN25,$BO25)),0,1)</f>
        <v>0</v>
      </c>
      <c r="BQ25" s="22" cm="1">
        <f t="array" aca="1" ref="BQ25" ca="1">IF(AW25&gt;INDIRECT(ADDRESS($BN25,$BO25)),0,1)</f>
        <v>0</v>
      </c>
      <c r="BR25" s="22" cm="1">
        <f t="array" aca="1" ref="BR25" ca="1">IF(AX25&gt;INDIRECT(ADDRESS($BN25,$BO25)),0,1)</f>
        <v>0</v>
      </c>
      <c r="BS25" s="22" cm="1">
        <f t="array" aca="1" ref="BS25" ca="1">IF(AY25&gt;INDIRECT(ADDRESS($BN25,$BO25)),0,1)</f>
        <v>0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0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0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55000000000000004">
      <c r="A26" s="3"/>
      <c r="B26" s="3" t="s">
        <v>236</v>
      </c>
      <c r="C26" s="3">
        <v>10</v>
      </c>
      <c r="D26" s="15">
        <f>VALUE(SUBSTITUTE('DPRD Sumut KPU Raw'!B7,".",","))</f>
        <v>66910</v>
      </c>
      <c r="E26" s="15">
        <f>VALUE(SUBSTITUTE('DPRD Sumut KPU Raw'!C7,".",","))</f>
        <v>80937</v>
      </c>
      <c r="F26" s="15">
        <f>VALUE(SUBSTITUTE('DPRD Sumut KPU Raw'!D7,".",","))</f>
        <v>74265</v>
      </c>
      <c r="G26" s="15">
        <f>VALUE(SUBSTITUTE('DPRD Sumut KPU Raw'!E7,".",","))</f>
        <v>190373</v>
      </c>
      <c r="H26" s="15">
        <f>VALUE(SUBSTITUTE('DPRD Sumut KPU Raw'!F7,".",","))</f>
        <v>89862</v>
      </c>
      <c r="I26" s="15">
        <f>VALUE(SUBSTITUTE('DPRD Sumut KPU Raw'!G7,".",","))</f>
        <v>3976</v>
      </c>
      <c r="J26" s="15">
        <f>VALUE(SUBSTITUTE('DPRD Sumut KPU Raw'!H7,".",","))</f>
        <v>3793</v>
      </c>
      <c r="K26" s="15">
        <f>VALUE(SUBSTITUTE('DPRD Sumut KPU Raw'!I7,".",","))</f>
        <v>95825</v>
      </c>
      <c r="L26" s="15">
        <f>VALUE(SUBSTITUTE('DPRD Sumut KPU Raw'!J7,".",","))</f>
        <v>1712</v>
      </c>
      <c r="M26" s="15">
        <f>VALUE(SUBSTITUTE('DPRD Sumut KPU Raw'!K7,".",","))</f>
        <v>29243</v>
      </c>
      <c r="N26" s="15">
        <f>VALUE(SUBSTITUTE('DPRD Sumut KPU Raw'!L7,".",","))</f>
        <v>1946</v>
      </c>
      <c r="O26" s="15">
        <f>VALUE(SUBSTITUTE('DPRD Sumut KPU Raw'!M7,".",","))</f>
        <v>60068</v>
      </c>
      <c r="P26" s="15">
        <f>VALUE(SUBSTITUTE('DPRD Sumut KPU Raw'!N7,".",","))</f>
        <v>1652</v>
      </c>
      <c r="Q26" s="15">
        <f>VALUE(SUBSTITUTE('DPRD Sumut KPU Raw'!O7,".",","))</f>
        <v>67477</v>
      </c>
      <c r="R26" s="15">
        <f>VALUE(SUBSTITUTE('DPRD Sumut KPU Raw'!P7,".",","))</f>
        <v>3862</v>
      </c>
      <c r="S26" s="15">
        <f>VALUE(SUBSTITUTE('DPRD Sumut KPU Raw'!Q7,".",","))</f>
        <v>3413</v>
      </c>
      <c r="T26" s="15">
        <f>VALUE(SUBSTITUTE('DPRD Sumut KPU Raw'!R7,".",","))</f>
        <v>32594</v>
      </c>
      <c r="U26" s="15">
        <f>VALUE(SUBSTITUTE('DPRD Sumut KPU Raw'!S7,".",","))</f>
        <v>2398</v>
      </c>
      <c r="V26" s="5">
        <v>1</v>
      </c>
      <c r="W26" s="5">
        <f>W25+3</f>
        <v>26</v>
      </c>
      <c r="X26" s="5">
        <v>4</v>
      </c>
      <c r="Y26" s="5">
        <f t="shared" si="0"/>
        <v>26</v>
      </c>
      <c r="Z26" s="18" cm="1">
        <f t="array" aca="1" ref="Z26" ca="1">INDIRECT(ADDRESS($W26,COLUMN()-$Y26+$X26))/$V26</f>
        <v>66910</v>
      </c>
      <c r="AA26" s="18" cm="1">
        <f t="array" aca="1" ref="AA26" ca="1">INDIRECT(ADDRESS($W26,COLUMN()-$Y26+$X26))/$V26</f>
        <v>80937</v>
      </c>
      <c r="AB26" s="18" cm="1">
        <f t="array" aca="1" ref="AB26" ca="1">INDIRECT(ADDRESS($W26,COLUMN()-$Y26+$X26))/$V26</f>
        <v>74265</v>
      </c>
      <c r="AC26" s="18" cm="1">
        <f t="array" aca="1" ref="AC26" ca="1">INDIRECT(ADDRESS($W26,COLUMN()-$Y26+$X26))/$V26</f>
        <v>190373</v>
      </c>
      <c r="AD26" s="18" cm="1">
        <f t="array" aca="1" ref="AD26" ca="1">INDIRECT(ADDRESS($W26,COLUMN()-$Y26+$X26))/$V26</f>
        <v>89862</v>
      </c>
      <c r="AE26" s="18" cm="1">
        <f t="array" aca="1" ref="AE26" ca="1">INDIRECT(ADDRESS($W26,COLUMN()-$Y26+$X26))/$V26</f>
        <v>3976</v>
      </c>
      <c r="AF26" s="18" cm="1">
        <f t="array" aca="1" ref="AF26" ca="1">INDIRECT(ADDRESS($W26,COLUMN()-$Y26+$X26))/$V26</f>
        <v>3793</v>
      </c>
      <c r="AG26" s="18" cm="1">
        <f t="array" aca="1" ref="AG26" ca="1">INDIRECT(ADDRESS($W26,COLUMN()-$Y26+$X26))/$V26</f>
        <v>95825</v>
      </c>
      <c r="AH26" s="18" cm="1">
        <f t="array" aca="1" ref="AH26" ca="1">INDIRECT(ADDRESS($W26,COLUMN()-$Y26+$X26))/$V26</f>
        <v>1712</v>
      </c>
      <c r="AI26" s="18" cm="1">
        <f t="array" aca="1" ref="AI26" ca="1">INDIRECT(ADDRESS($W26,COLUMN()-$Y26+$X26))/$V26</f>
        <v>29243</v>
      </c>
      <c r="AJ26" s="18" cm="1">
        <f t="array" aca="1" ref="AJ26" ca="1">INDIRECT(ADDRESS($W26,COLUMN()-$Y26+$X26))/$V26</f>
        <v>1946</v>
      </c>
      <c r="AK26" s="18" cm="1">
        <f t="array" aca="1" ref="AK26" ca="1">INDIRECT(ADDRESS($W26,COLUMN()-$Y26+$X26))/$V26</f>
        <v>60068</v>
      </c>
      <c r="AL26" s="18" cm="1">
        <f t="array" aca="1" ref="AL26" ca="1">INDIRECT(ADDRESS($W26,COLUMN()-$Y26+$X26))/$V26</f>
        <v>1652</v>
      </c>
      <c r="AM26" s="18" cm="1">
        <f t="array" aca="1" ref="AM26" ca="1">INDIRECT(ADDRESS($W26,COLUMN()-$Y26+$X26))/$V26</f>
        <v>67477</v>
      </c>
      <c r="AN26" s="18" cm="1">
        <f t="array" aca="1" ref="AN26" ca="1">INDIRECT(ADDRESS($W26,COLUMN()-$Y26+$X26))/$V26</f>
        <v>3862</v>
      </c>
      <c r="AO26" s="18" cm="1">
        <f t="array" aca="1" ref="AO26" ca="1">INDIRECT(ADDRESS($W26,COLUMN()-$Y26+$X26))/$V26</f>
        <v>3413</v>
      </c>
      <c r="AP26" s="18" cm="1">
        <f t="array" aca="1" ref="AP26" ca="1">INDIRECT(ADDRESS($W26,COLUMN()-$Y26+$X26))/$V26</f>
        <v>32594</v>
      </c>
      <c r="AQ26" s="18" cm="1">
        <f t="array" aca="1" ref="AQ26" ca="1">INDIRECT(ADDRESS($W26,COLUMN()-$Y26+$X26))/$V26</f>
        <v>2398</v>
      </c>
      <c r="AR26" s="9">
        <f t="shared" si="1"/>
        <v>26</v>
      </c>
      <c r="AS26" s="9">
        <f>AR26+4</f>
        <v>30</v>
      </c>
      <c r="AT26" s="9">
        <f t="shared" si="2"/>
        <v>26</v>
      </c>
      <c r="AU26" s="3">
        <f t="shared" si="3"/>
        <v>43</v>
      </c>
      <c r="AV26" s="20">
        <f t="shared" ca="1" si="61"/>
        <v>7</v>
      </c>
      <c r="AW26" s="20">
        <f t="shared" ca="1" si="61"/>
        <v>4</v>
      </c>
      <c r="AX26" s="20">
        <f t="shared" ca="1" si="61"/>
        <v>5</v>
      </c>
      <c r="AY26" s="20">
        <f t="shared" ca="1" si="61"/>
        <v>1</v>
      </c>
      <c r="AZ26" s="20">
        <f t="shared" ca="1" si="61"/>
        <v>3</v>
      </c>
      <c r="BA26" s="20">
        <f t="shared" ca="1" si="61"/>
        <v>49</v>
      </c>
      <c r="BB26" s="20">
        <f t="shared" ca="1" si="61"/>
        <v>51</v>
      </c>
      <c r="BC26" s="20">
        <f t="shared" ca="1" si="61"/>
        <v>2</v>
      </c>
      <c r="BD26" s="20">
        <f t="shared" ca="1" si="61"/>
        <v>57</v>
      </c>
      <c r="BE26" s="20">
        <f t="shared" ca="1" si="61"/>
        <v>14</v>
      </c>
      <c r="BF26" s="20">
        <f t="shared" ca="1" si="61"/>
        <v>56</v>
      </c>
      <c r="BG26" s="20">
        <f t="shared" ca="1" si="61"/>
        <v>9</v>
      </c>
      <c r="BH26" s="20">
        <f t="shared" ca="1" si="61"/>
        <v>58</v>
      </c>
      <c r="BI26" s="20">
        <f t="shared" ca="1" si="61"/>
        <v>6</v>
      </c>
      <c r="BJ26" s="20">
        <f t="shared" ca="1" si="61"/>
        <v>50</v>
      </c>
      <c r="BK26" s="20">
        <f t="shared" ca="1" si="60"/>
        <v>53</v>
      </c>
      <c r="BL26" s="20">
        <f t="shared" ca="1" si="60"/>
        <v>11</v>
      </c>
      <c r="BM26" s="20">
        <f t="shared" ca="1" si="60"/>
        <v>55</v>
      </c>
      <c r="BN26" s="9">
        <f t="shared" si="6"/>
        <v>26</v>
      </c>
      <c r="BO26" s="9">
        <v>3</v>
      </c>
      <c r="BP26" s="22" cm="1">
        <f t="array" aca="1" ref="BP26" ca="1">IF(AV26&gt;INDIRECT(ADDRESS($BN26,$BO26)),0,1)</f>
        <v>1</v>
      </c>
      <c r="BQ26" s="22" cm="1">
        <f t="array" aca="1" ref="BQ26" ca="1">IF(AW26&gt;INDIRECT(ADDRESS($BN26,$BO26)),0,1)</f>
        <v>1</v>
      </c>
      <c r="BR26" s="22" cm="1">
        <f t="array" aca="1" ref="BR26" ca="1">IF(AX26&gt;INDIRECT(ADDRESS($BN26,$BO26)),0,1)</f>
        <v>1</v>
      </c>
      <c r="BS26" s="22" cm="1">
        <f t="array" aca="1" ref="BS26" ca="1">IF(AY26&gt;INDIRECT(ADDRESS($BN26,$BO26)),0,1)</f>
        <v>1</v>
      </c>
      <c r="BT26" s="22" cm="1">
        <f t="array" aca="1" ref="BT26" ca="1">IF(AZ26&gt;INDIRECT(ADDRESS($BN26,$BO26)),0,1)</f>
        <v>1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1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1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1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9">
        <f>AR26</f>
        <v>26</v>
      </c>
      <c r="CI26" s="9">
        <f>AS26</f>
        <v>30</v>
      </c>
      <c r="CJ26" s="3">
        <f>COLUMN(BP26)</f>
        <v>68</v>
      </c>
      <c r="CK26" s="3">
        <f>COLUMN(CG26)</f>
        <v>85</v>
      </c>
      <c r="CL26" s="3">
        <f ca="1">SUM(OFFSET($A$1,CH26-1,CJ26-1,CI26-CH26+1,CK26-CJ26+1))</f>
        <v>10</v>
      </c>
      <c r="CM26" s="3" t="b">
        <f ca="1">CL26=C26</f>
        <v>1</v>
      </c>
      <c r="CN26" s="3">
        <f>COLUMN(V26)</f>
        <v>22</v>
      </c>
      <c r="CO26" s="3">
        <f ca="1">LARGE(OFFSET($A$1,$CH26-1,$CN26-1,$CI26-$CH26+1,1),1)</f>
        <v>9</v>
      </c>
      <c r="CP26" s="4">
        <f ca="1">LARGE(OFFSET($A$1,$AR26-1,$AT26-1,$AS26-$AR26+1,$AU26-$AT26+1),1)/(CO26+2)</f>
        <v>17306.636363636364</v>
      </c>
      <c r="CQ26" s="4">
        <f ca="1">LARGE(OFFSET($A$1,$AR26-1,$AT26-1,$AS26-$AR26+1,$AU26-$AT26+1),C26)</f>
        <v>38074.6</v>
      </c>
      <c r="CR26" s="3" t="b">
        <f ca="1">CQ26&gt;CP26</f>
        <v>1</v>
      </c>
    </row>
    <row r="27" spans="1:96" x14ac:dyDescent="0.55000000000000004">
      <c r="A27" s="3"/>
      <c r="B27" s="3"/>
      <c r="C27" s="3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5">
        <v>3</v>
      </c>
      <c r="W27" s="5">
        <f>W26</f>
        <v>26</v>
      </c>
      <c r="X27" s="5">
        <v>4</v>
      </c>
      <c r="Y27" s="5">
        <f t="shared" si="0"/>
        <v>26</v>
      </c>
      <c r="Z27" s="18" cm="1">
        <f t="array" aca="1" ref="Z27" ca="1">INDIRECT(ADDRESS($W27,COLUMN()-$Y27+$X27))/$V27</f>
        <v>22303.333333333332</v>
      </c>
      <c r="AA27" s="18" cm="1">
        <f t="array" aca="1" ref="AA27" ca="1">INDIRECT(ADDRESS($W27,COLUMN()-$Y27+$X27))/$V27</f>
        <v>26979</v>
      </c>
      <c r="AB27" s="18" cm="1">
        <f t="array" aca="1" ref="AB27" ca="1">INDIRECT(ADDRESS($W27,COLUMN()-$Y27+$X27))/$V27</f>
        <v>24755</v>
      </c>
      <c r="AC27" s="18" cm="1">
        <f t="array" aca="1" ref="AC27" ca="1">INDIRECT(ADDRESS($W27,COLUMN()-$Y27+$X27))/$V27</f>
        <v>63457.666666666664</v>
      </c>
      <c r="AD27" s="18" cm="1">
        <f t="array" aca="1" ref="AD27" ca="1">INDIRECT(ADDRESS($W27,COLUMN()-$Y27+$X27))/$V27</f>
        <v>29954</v>
      </c>
      <c r="AE27" s="18" cm="1">
        <f t="array" aca="1" ref="AE27" ca="1">INDIRECT(ADDRESS($W27,COLUMN()-$Y27+$X27))/$V27</f>
        <v>1325.3333333333333</v>
      </c>
      <c r="AF27" s="18" cm="1">
        <f t="array" aca="1" ref="AF27" ca="1">INDIRECT(ADDRESS($W27,COLUMN()-$Y27+$X27))/$V27</f>
        <v>1264.3333333333333</v>
      </c>
      <c r="AG27" s="18" cm="1">
        <f t="array" aca="1" ref="AG27" ca="1">INDIRECT(ADDRESS($W27,COLUMN()-$Y27+$X27))/$V27</f>
        <v>31941.666666666668</v>
      </c>
      <c r="AH27" s="18" cm="1">
        <f t="array" aca="1" ref="AH27" ca="1">INDIRECT(ADDRESS($W27,COLUMN()-$Y27+$X27))/$V27</f>
        <v>570.66666666666663</v>
      </c>
      <c r="AI27" s="18" cm="1">
        <f t="array" aca="1" ref="AI27" ca="1">INDIRECT(ADDRESS($W27,COLUMN()-$Y27+$X27))/$V27</f>
        <v>9747.6666666666661</v>
      </c>
      <c r="AJ27" s="18" cm="1">
        <f t="array" aca="1" ref="AJ27" ca="1">INDIRECT(ADDRESS($W27,COLUMN()-$Y27+$X27))/$V27</f>
        <v>648.66666666666663</v>
      </c>
      <c r="AK27" s="18" cm="1">
        <f t="array" aca="1" ref="AK27" ca="1">INDIRECT(ADDRESS($W27,COLUMN()-$Y27+$X27))/$V27</f>
        <v>20022.666666666668</v>
      </c>
      <c r="AL27" s="18" cm="1">
        <f t="array" aca="1" ref="AL27" ca="1">INDIRECT(ADDRESS($W27,COLUMN()-$Y27+$X27))/$V27</f>
        <v>550.66666666666663</v>
      </c>
      <c r="AM27" s="18" cm="1">
        <f t="array" aca="1" ref="AM27" ca="1">INDIRECT(ADDRESS($W27,COLUMN()-$Y27+$X27))/$V27</f>
        <v>22492.333333333332</v>
      </c>
      <c r="AN27" s="18" cm="1">
        <f t="array" aca="1" ref="AN27" ca="1">INDIRECT(ADDRESS($W27,COLUMN()-$Y27+$X27))/$V27</f>
        <v>1287.3333333333333</v>
      </c>
      <c r="AO27" s="18" cm="1">
        <f t="array" aca="1" ref="AO27" ca="1">INDIRECT(ADDRESS($W27,COLUMN()-$Y27+$X27))/$V27</f>
        <v>1137.6666666666667</v>
      </c>
      <c r="AP27" s="18" cm="1">
        <f t="array" aca="1" ref="AP27" ca="1">INDIRECT(ADDRESS($W27,COLUMN()-$Y27+$X27))/$V27</f>
        <v>10864.666666666666</v>
      </c>
      <c r="AQ27" s="18" cm="1">
        <f t="array" aca="1" ref="AQ27" ca="1">INDIRECT(ADDRESS($W27,COLUMN()-$Y27+$X27))/$V27</f>
        <v>799.33333333333337</v>
      </c>
      <c r="AR27" s="9">
        <f t="shared" ref="AR27:AR30" si="62">W27</f>
        <v>26</v>
      </c>
      <c r="AS27" s="9">
        <f t="shared" ref="AS27:AS30" si="63">AR27+4</f>
        <v>30</v>
      </c>
      <c r="AT27" s="9">
        <f t="shared" ref="AT27:AT30" si="64">COLUMN(Z27)</f>
        <v>26</v>
      </c>
      <c r="AU27" s="3">
        <f t="shared" ref="AU27:AU30" si="65">COLUMN(AQ27)</f>
        <v>43</v>
      </c>
      <c r="AV27" s="20">
        <f t="shared" ca="1" si="61"/>
        <v>19</v>
      </c>
      <c r="AW27" s="20">
        <f t="shared" ca="1" si="61"/>
        <v>16</v>
      </c>
      <c r="AX27" s="20">
        <f t="shared" ca="1" si="61"/>
        <v>17</v>
      </c>
      <c r="AY27" s="20">
        <f t="shared" ca="1" si="61"/>
        <v>8</v>
      </c>
      <c r="AZ27" s="20">
        <f t="shared" ca="1" si="61"/>
        <v>13</v>
      </c>
      <c r="BA27" s="20">
        <f t="shared" ca="1" si="61"/>
        <v>59</v>
      </c>
      <c r="BB27" s="20">
        <f t="shared" ca="1" si="61"/>
        <v>61</v>
      </c>
      <c r="BC27" s="20">
        <f t="shared" ca="1" si="61"/>
        <v>12</v>
      </c>
      <c r="BD27" s="20">
        <f t="shared" ca="1" si="61"/>
        <v>69</v>
      </c>
      <c r="BE27" s="20">
        <f t="shared" ca="1" si="61"/>
        <v>36</v>
      </c>
      <c r="BF27" s="20">
        <f t="shared" ca="1" si="61"/>
        <v>68</v>
      </c>
      <c r="BG27" s="20">
        <f t="shared" ca="1" si="61"/>
        <v>21</v>
      </c>
      <c r="BH27" s="20">
        <f t="shared" ca="1" si="61"/>
        <v>72</v>
      </c>
      <c r="BI27" s="20">
        <f t="shared" ca="1" si="61"/>
        <v>18</v>
      </c>
      <c r="BJ27" s="20">
        <f t="shared" ca="1" si="61"/>
        <v>60</v>
      </c>
      <c r="BK27" s="20">
        <f t="shared" ca="1" si="60"/>
        <v>62</v>
      </c>
      <c r="BL27" s="20">
        <f t="shared" ca="1" si="60"/>
        <v>32</v>
      </c>
      <c r="BM27" s="20">
        <f t="shared" ca="1" si="60"/>
        <v>63</v>
      </c>
      <c r="BN27" s="9">
        <f t="shared" si="6"/>
        <v>26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0</v>
      </c>
      <c r="BR27" s="22" cm="1">
        <f t="array" aca="1" ref="BR27" ca="1">IF(AX27&gt;INDIRECT(ADDRESS($BN27,$BO27)),0,1)</f>
        <v>0</v>
      </c>
      <c r="BS27" s="22" cm="1">
        <f t="array" aca="1" ref="BS27" ca="1">IF(AY27&gt;INDIRECT(ADDRESS($BN27,$BO27)),0,1)</f>
        <v>1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0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55000000000000004">
      <c r="A28" s="3"/>
      <c r="B28" s="3"/>
      <c r="C28" s="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5">
        <v>5</v>
      </c>
      <c r="W28" s="5">
        <f>W27</f>
        <v>26</v>
      </c>
      <c r="X28" s="5">
        <v>4</v>
      </c>
      <c r="Y28" s="5">
        <f t="shared" si="0"/>
        <v>26</v>
      </c>
      <c r="Z28" s="18" cm="1">
        <f t="array" aca="1" ref="Z28" ca="1">INDIRECT(ADDRESS($W28,COLUMN()-$Y28+$X28))/$V28</f>
        <v>13382</v>
      </c>
      <c r="AA28" s="18" cm="1">
        <f t="array" aca="1" ref="AA28" ca="1">INDIRECT(ADDRESS($W28,COLUMN()-$Y28+$X28))/$V28</f>
        <v>16187.4</v>
      </c>
      <c r="AB28" s="18" cm="1">
        <f t="array" aca="1" ref="AB28" ca="1">INDIRECT(ADDRESS($W28,COLUMN()-$Y28+$X28))/$V28</f>
        <v>14853</v>
      </c>
      <c r="AC28" s="18" cm="1">
        <f t="array" aca="1" ref="AC28" ca="1">INDIRECT(ADDRESS($W28,COLUMN()-$Y28+$X28))/$V28</f>
        <v>38074.6</v>
      </c>
      <c r="AD28" s="18" cm="1">
        <f t="array" aca="1" ref="AD28" ca="1">INDIRECT(ADDRESS($W28,COLUMN()-$Y28+$X28))/$V28</f>
        <v>17972.400000000001</v>
      </c>
      <c r="AE28" s="18" cm="1">
        <f t="array" aca="1" ref="AE28" ca="1">INDIRECT(ADDRESS($W28,COLUMN()-$Y28+$X28))/$V28</f>
        <v>795.2</v>
      </c>
      <c r="AF28" s="18" cm="1">
        <f t="array" aca="1" ref="AF28" ca="1">INDIRECT(ADDRESS($W28,COLUMN()-$Y28+$X28))/$V28</f>
        <v>758.6</v>
      </c>
      <c r="AG28" s="18" cm="1">
        <f t="array" aca="1" ref="AG28" ca="1">INDIRECT(ADDRESS($W28,COLUMN()-$Y28+$X28))/$V28</f>
        <v>19165</v>
      </c>
      <c r="AH28" s="18" cm="1">
        <f t="array" aca="1" ref="AH28" ca="1">INDIRECT(ADDRESS($W28,COLUMN()-$Y28+$X28))/$V28</f>
        <v>342.4</v>
      </c>
      <c r="AI28" s="18" cm="1">
        <f t="array" aca="1" ref="AI28" ca="1">INDIRECT(ADDRESS($W28,COLUMN()-$Y28+$X28))/$V28</f>
        <v>5848.6</v>
      </c>
      <c r="AJ28" s="18" cm="1">
        <f t="array" aca="1" ref="AJ28" ca="1">INDIRECT(ADDRESS($W28,COLUMN()-$Y28+$X28))/$V28</f>
        <v>389.2</v>
      </c>
      <c r="AK28" s="18" cm="1">
        <f t="array" aca="1" ref="AK28" ca="1">INDIRECT(ADDRESS($W28,COLUMN()-$Y28+$X28))/$V28</f>
        <v>12013.6</v>
      </c>
      <c r="AL28" s="18" cm="1">
        <f t="array" aca="1" ref="AL28" ca="1">INDIRECT(ADDRESS($W28,COLUMN()-$Y28+$X28))/$V28</f>
        <v>330.4</v>
      </c>
      <c r="AM28" s="18" cm="1">
        <f t="array" aca="1" ref="AM28" ca="1">INDIRECT(ADDRESS($W28,COLUMN()-$Y28+$X28))/$V28</f>
        <v>13495.4</v>
      </c>
      <c r="AN28" s="18" cm="1">
        <f t="array" aca="1" ref="AN28" ca="1">INDIRECT(ADDRESS($W28,COLUMN()-$Y28+$X28))/$V28</f>
        <v>772.4</v>
      </c>
      <c r="AO28" s="18" cm="1">
        <f t="array" aca="1" ref="AO28" ca="1">INDIRECT(ADDRESS($W28,COLUMN()-$Y28+$X28))/$V28</f>
        <v>682.6</v>
      </c>
      <c r="AP28" s="18" cm="1">
        <f t="array" aca="1" ref="AP28" ca="1">INDIRECT(ADDRESS($W28,COLUMN()-$Y28+$X28))/$V28</f>
        <v>6518.8</v>
      </c>
      <c r="AQ28" s="18" cm="1">
        <f t="array" aca="1" ref="AQ28" ca="1">INDIRECT(ADDRESS($W28,COLUMN()-$Y28+$X28))/$V28</f>
        <v>479.6</v>
      </c>
      <c r="AR28" s="9">
        <f t="shared" si="62"/>
        <v>26</v>
      </c>
      <c r="AS28" s="9">
        <f t="shared" si="63"/>
        <v>30</v>
      </c>
      <c r="AT28" s="9">
        <f t="shared" si="64"/>
        <v>26</v>
      </c>
      <c r="AU28" s="3">
        <f t="shared" si="65"/>
        <v>43</v>
      </c>
      <c r="AV28" s="20">
        <f t="shared" ca="1" si="61"/>
        <v>28</v>
      </c>
      <c r="AW28" s="20">
        <f t="shared" ca="1" si="61"/>
        <v>24</v>
      </c>
      <c r="AX28" s="20">
        <f t="shared" ca="1" si="61"/>
        <v>25</v>
      </c>
      <c r="AY28" s="20">
        <f t="shared" ca="1" si="61"/>
        <v>10</v>
      </c>
      <c r="AZ28" s="20">
        <f t="shared" ca="1" si="61"/>
        <v>23</v>
      </c>
      <c r="BA28" s="20">
        <f t="shared" ca="1" si="61"/>
        <v>64</v>
      </c>
      <c r="BB28" s="20">
        <f t="shared" ca="1" si="61"/>
        <v>66</v>
      </c>
      <c r="BC28" s="20">
        <f t="shared" ca="1" si="61"/>
        <v>22</v>
      </c>
      <c r="BD28" s="20">
        <f t="shared" ca="1" si="61"/>
        <v>82</v>
      </c>
      <c r="BE28" s="20">
        <f t="shared" ca="1" si="61"/>
        <v>46</v>
      </c>
      <c r="BF28" s="20">
        <f t="shared" ca="1" si="61"/>
        <v>79</v>
      </c>
      <c r="BG28" s="20">
        <f t="shared" ca="1" si="61"/>
        <v>30</v>
      </c>
      <c r="BH28" s="20">
        <f t="shared" ca="1" si="61"/>
        <v>83</v>
      </c>
      <c r="BI28" s="20">
        <f t="shared" ca="1" si="61"/>
        <v>27</v>
      </c>
      <c r="BJ28" s="20">
        <f t="shared" ca="1" si="61"/>
        <v>65</v>
      </c>
      <c r="BK28" s="20">
        <f t="shared" ca="1" si="60"/>
        <v>67</v>
      </c>
      <c r="BL28" s="20">
        <f t="shared" ca="1" si="60"/>
        <v>45</v>
      </c>
      <c r="BM28" s="20">
        <f t="shared" ca="1" si="60"/>
        <v>75</v>
      </c>
      <c r="BN28" s="9">
        <f t="shared" si="6"/>
        <v>26</v>
      </c>
      <c r="BO28" s="9">
        <v>3</v>
      </c>
      <c r="BP28" s="22" cm="1">
        <f t="array" aca="1" ref="BP28" ca="1">IF(AV28&gt;INDIRECT(ADDRESS($BN28,$BO28)),0,1)</f>
        <v>0</v>
      </c>
      <c r="BQ28" s="22" cm="1">
        <f t="array" aca="1" ref="BQ28" ca="1">IF(AW28&gt;INDIRECT(ADDRESS($BN28,$BO28)),0,1)</f>
        <v>0</v>
      </c>
      <c r="BR28" s="22" cm="1">
        <f t="array" aca="1" ref="BR28" ca="1">IF(AX28&gt;INDIRECT(ADDRESS($BN28,$BO28)),0,1)</f>
        <v>0</v>
      </c>
      <c r="BS28" s="22" cm="1">
        <f t="array" aca="1" ref="BS28" ca="1">IF(AY28&gt;INDIRECT(ADDRESS($BN28,$BO28)),0,1)</f>
        <v>1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0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0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7</v>
      </c>
      <c r="W29" s="5">
        <f>W28</f>
        <v>26</v>
      </c>
      <c r="X29" s="5">
        <v>4</v>
      </c>
      <c r="Y29" s="5">
        <f t="shared" si="0"/>
        <v>26</v>
      </c>
      <c r="Z29" s="18" cm="1">
        <f t="array" aca="1" ref="Z29" ca="1">INDIRECT(ADDRESS($W29,COLUMN()-$Y29+$X29))/$V29</f>
        <v>9558.5714285714294</v>
      </c>
      <c r="AA29" s="18" cm="1">
        <f t="array" aca="1" ref="AA29" ca="1">INDIRECT(ADDRESS($W29,COLUMN()-$Y29+$X29))/$V29</f>
        <v>11562.428571428571</v>
      </c>
      <c r="AB29" s="18" cm="1">
        <f t="array" aca="1" ref="AB29" ca="1">INDIRECT(ADDRESS($W29,COLUMN()-$Y29+$X29))/$V29</f>
        <v>10609.285714285714</v>
      </c>
      <c r="AC29" s="18" cm="1">
        <f t="array" aca="1" ref="AC29" ca="1">INDIRECT(ADDRESS($W29,COLUMN()-$Y29+$X29))/$V29</f>
        <v>27196.142857142859</v>
      </c>
      <c r="AD29" s="18" cm="1">
        <f t="array" aca="1" ref="AD29" ca="1">INDIRECT(ADDRESS($W29,COLUMN()-$Y29+$X29))/$V29</f>
        <v>12837.428571428571</v>
      </c>
      <c r="AE29" s="18" cm="1">
        <f t="array" aca="1" ref="AE29" ca="1">INDIRECT(ADDRESS($W29,COLUMN()-$Y29+$X29))/$V29</f>
        <v>568</v>
      </c>
      <c r="AF29" s="18" cm="1">
        <f t="array" aca="1" ref="AF29" ca="1">INDIRECT(ADDRESS($W29,COLUMN()-$Y29+$X29))/$V29</f>
        <v>541.85714285714289</v>
      </c>
      <c r="AG29" s="18" cm="1">
        <f t="array" aca="1" ref="AG29" ca="1">INDIRECT(ADDRESS($W29,COLUMN()-$Y29+$X29))/$V29</f>
        <v>13689.285714285714</v>
      </c>
      <c r="AH29" s="18" cm="1">
        <f t="array" aca="1" ref="AH29" ca="1">INDIRECT(ADDRESS($W29,COLUMN()-$Y29+$X29))/$V29</f>
        <v>244.57142857142858</v>
      </c>
      <c r="AI29" s="18" cm="1">
        <f t="array" aca="1" ref="AI29" ca="1">INDIRECT(ADDRESS($W29,COLUMN()-$Y29+$X29))/$V29</f>
        <v>4177.5714285714284</v>
      </c>
      <c r="AJ29" s="18" cm="1">
        <f t="array" aca="1" ref="AJ29" ca="1">INDIRECT(ADDRESS($W29,COLUMN()-$Y29+$X29))/$V29</f>
        <v>278</v>
      </c>
      <c r="AK29" s="18" cm="1">
        <f t="array" aca="1" ref="AK29" ca="1">INDIRECT(ADDRESS($W29,COLUMN()-$Y29+$X29))/$V29</f>
        <v>8581.1428571428569</v>
      </c>
      <c r="AL29" s="18" cm="1">
        <f t="array" aca="1" ref="AL29" ca="1">INDIRECT(ADDRESS($W29,COLUMN()-$Y29+$X29))/$V29</f>
        <v>236</v>
      </c>
      <c r="AM29" s="18" cm="1">
        <f t="array" aca="1" ref="AM29" ca="1">INDIRECT(ADDRESS($W29,COLUMN()-$Y29+$X29))/$V29</f>
        <v>9639.5714285714294</v>
      </c>
      <c r="AN29" s="18" cm="1">
        <f t="array" aca="1" ref="AN29" ca="1">INDIRECT(ADDRESS($W29,COLUMN()-$Y29+$X29))/$V29</f>
        <v>551.71428571428567</v>
      </c>
      <c r="AO29" s="18" cm="1">
        <f t="array" aca="1" ref="AO29" ca="1">INDIRECT(ADDRESS($W29,COLUMN()-$Y29+$X29))/$V29</f>
        <v>487.57142857142856</v>
      </c>
      <c r="AP29" s="18" cm="1">
        <f t="array" aca="1" ref="AP29" ca="1">INDIRECT(ADDRESS($W29,COLUMN()-$Y29+$X29))/$V29</f>
        <v>4656.2857142857147</v>
      </c>
      <c r="AQ29" s="18" cm="1">
        <f t="array" aca="1" ref="AQ29" ca="1">INDIRECT(ADDRESS($W29,COLUMN()-$Y29+$X29))/$V29</f>
        <v>342.57142857142856</v>
      </c>
      <c r="AR29" s="9">
        <f t="shared" si="62"/>
        <v>26</v>
      </c>
      <c r="AS29" s="9">
        <f t="shared" si="63"/>
        <v>30</v>
      </c>
      <c r="AT29" s="9">
        <f t="shared" si="64"/>
        <v>26</v>
      </c>
      <c r="AU29" s="3">
        <f t="shared" si="65"/>
        <v>43</v>
      </c>
      <c r="AV29" s="20">
        <f t="shared" ref="AV29" ca="1" si="66">_xlfn.RANK.EQ(Z29,OFFSET($A$1,$AR29-1,$AT29-1,$AS29-$AR29+1,$AU29-$AT29+1),0)</f>
        <v>38</v>
      </c>
      <c r="AW29" s="20">
        <f t="shared" ref="AW29:AW30" ca="1" si="67">_xlfn.RANK.EQ(AA29,OFFSET($A$1,$AR29-1,$AT29-1,$AS29-$AR29+1,$AU29-$AT29+1),0)</f>
        <v>31</v>
      </c>
      <c r="AX29" s="20">
        <f t="shared" ref="AX29:AX30" ca="1" si="68">_xlfn.RANK.EQ(AB29,OFFSET($A$1,$AR29-1,$AT29-1,$AS29-$AR29+1,$AU29-$AT29+1),0)</f>
        <v>34</v>
      </c>
      <c r="AY29" s="20">
        <f t="shared" ref="AY29:AY30" ca="1" si="69">_xlfn.RANK.EQ(AC29,OFFSET($A$1,$AR29-1,$AT29-1,$AS29-$AR29+1,$AU29-$AT29+1),0)</f>
        <v>15</v>
      </c>
      <c r="AZ29" s="20">
        <f t="shared" ref="AZ29:AZ30" ca="1" si="70">_xlfn.RANK.EQ(AD29,OFFSET($A$1,$AR29-1,$AT29-1,$AS29-$AR29+1,$AU29-$AT29+1),0)</f>
        <v>29</v>
      </c>
      <c r="BA29" s="20">
        <f t="shared" ref="BA29:BA30" ca="1" si="71">_xlfn.RANK.EQ(AE29,OFFSET($A$1,$AR29-1,$AT29-1,$AS29-$AR29+1,$AU29-$AT29+1),0)</f>
        <v>70</v>
      </c>
      <c r="BB29" s="20">
        <f t="shared" ref="BB29:BB30" ca="1" si="72">_xlfn.RANK.EQ(AF29,OFFSET($A$1,$AR29-1,$AT29-1,$AS29-$AR29+1,$AU29-$AT29+1),0)</f>
        <v>73</v>
      </c>
      <c r="BC29" s="20">
        <f t="shared" ref="BC29:BC30" ca="1" si="73">_xlfn.RANK.EQ(AG29,OFFSET($A$1,$AR29-1,$AT29-1,$AS29-$AR29+1,$AU29-$AT29+1),0)</f>
        <v>26</v>
      </c>
      <c r="BD29" s="20">
        <f t="shared" ref="BD29:BD30" ca="1" si="74">_xlfn.RANK.EQ(AH29,OFFSET($A$1,$AR29-1,$AT29-1,$AS29-$AR29+1,$AU29-$AT29+1),0)</f>
        <v>86</v>
      </c>
      <c r="BE29" s="20">
        <f t="shared" ref="BE29:BE30" ca="1" si="75">_xlfn.RANK.EQ(AI29,OFFSET($A$1,$AR29-1,$AT29-1,$AS29-$AR29+1,$AU29-$AT29+1),0)</f>
        <v>48</v>
      </c>
      <c r="BF29" s="20">
        <f t="shared" ref="BF29:BF30" ca="1" si="76">_xlfn.RANK.EQ(AJ29,OFFSET($A$1,$AR29-1,$AT29-1,$AS29-$AR29+1,$AU29-$AT29+1),0)</f>
        <v>84</v>
      </c>
      <c r="BG29" s="20">
        <f t="shared" ref="BG29:BG30" ca="1" si="77">_xlfn.RANK.EQ(AK29,OFFSET($A$1,$AR29-1,$AT29-1,$AS29-$AR29+1,$AU29-$AT29+1),0)</f>
        <v>40</v>
      </c>
      <c r="BH29" s="20">
        <f t="shared" ref="BH29:BH30" ca="1" si="78">_xlfn.RANK.EQ(AL29,OFFSET($A$1,$AR29-1,$AT29-1,$AS29-$AR29+1,$AU29-$AT29+1),0)</f>
        <v>87</v>
      </c>
      <c r="BI29" s="20">
        <f t="shared" ref="BI29:BI30" ca="1" si="79">_xlfn.RANK.EQ(AM29,OFFSET($A$1,$AR29-1,$AT29-1,$AS29-$AR29+1,$AU29-$AT29+1),0)</f>
        <v>37</v>
      </c>
      <c r="BJ29" s="20">
        <f t="shared" ref="BJ29:BJ30" ca="1" si="80">_xlfn.RANK.EQ(AN29,OFFSET($A$1,$AR29-1,$AT29-1,$AS29-$AR29+1,$AU29-$AT29+1),0)</f>
        <v>71</v>
      </c>
      <c r="BK29" s="20">
        <f t="shared" ca="1" si="60"/>
        <v>74</v>
      </c>
      <c r="BL29" s="20">
        <f t="shared" ca="1" si="60"/>
        <v>47</v>
      </c>
      <c r="BM29" s="20">
        <f t="shared" ca="1" si="60"/>
        <v>81</v>
      </c>
      <c r="BN29" s="9">
        <f t="shared" ref="BN29" si="81">W29</f>
        <v>26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/>
      <c r="C30" s="3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5">
        <v>9</v>
      </c>
      <c r="W30" s="5">
        <f>W29</f>
        <v>26</v>
      </c>
      <c r="X30" s="5">
        <v>4</v>
      </c>
      <c r="Y30" s="5">
        <f t="shared" si="0"/>
        <v>26</v>
      </c>
      <c r="Z30" s="18" cm="1">
        <f t="array" aca="1" ref="Z30" ca="1">INDIRECT(ADDRESS($W30,COLUMN()-$Y30+$X30))/$V30</f>
        <v>7434.4444444444443</v>
      </c>
      <c r="AA30" s="18" cm="1">
        <f t="array" aca="1" ref="AA30" ca="1">INDIRECT(ADDRESS($W30,COLUMN()-$Y30+$X30))/$V30</f>
        <v>8993</v>
      </c>
      <c r="AB30" s="18" cm="1">
        <f t="array" aca="1" ref="AB30" ca="1">INDIRECT(ADDRESS($W30,COLUMN()-$Y30+$X30))/$V30</f>
        <v>8251.6666666666661</v>
      </c>
      <c r="AC30" s="18" cm="1">
        <f t="array" aca="1" ref="AC30" ca="1">INDIRECT(ADDRESS($W30,COLUMN()-$Y30+$X30))/$V30</f>
        <v>21152.555555555555</v>
      </c>
      <c r="AD30" s="18" cm="1">
        <f t="array" aca="1" ref="AD30" ca="1">INDIRECT(ADDRESS($W30,COLUMN()-$Y30+$X30))/$V30</f>
        <v>9984.6666666666661</v>
      </c>
      <c r="AE30" s="18" cm="1">
        <f t="array" aca="1" ref="AE30" ca="1">INDIRECT(ADDRESS($W30,COLUMN()-$Y30+$X30))/$V30</f>
        <v>441.77777777777777</v>
      </c>
      <c r="AF30" s="18" cm="1">
        <f t="array" aca="1" ref="AF30" ca="1">INDIRECT(ADDRESS($W30,COLUMN()-$Y30+$X30))/$V30</f>
        <v>421.44444444444446</v>
      </c>
      <c r="AG30" s="18" cm="1">
        <f t="array" aca="1" ref="AG30" ca="1">INDIRECT(ADDRESS($W30,COLUMN()-$Y30+$X30))/$V30</f>
        <v>10647.222222222223</v>
      </c>
      <c r="AH30" s="18" cm="1">
        <f t="array" aca="1" ref="AH30" ca="1">INDIRECT(ADDRESS($W30,COLUMN()-$Y30+$X30))/$V30</f>
        <v>190.22222222222223</v>
      </c>
      <c r="AI30" s="18" cm="1">
        <f t="array" aca="1" ref="AI30" ca="1">INDIRECT(ADDRESS($W30,COLUMN()-$Y30+$X30))/$V30</f>
        <v>3249.2222222222222</v>
      </c>
      <c r="AJ30" s="18" cm="1">
        <f t="array" aca="1" ref="AJ30" ca="1">INDIRECT(ADDRESS($W30,COLUMN()-$Y30+$X30))/$V30</f>
        <v>216.22222222222223</v>
      </c>
      <c r="AK30" s="18" cm="1">
        <f t="array" aca="1" ref="AK30" ca="1">INDIRECT(ADDRESS($W30,COLUMN()-$Y30+$X30))/$V30</f>
        <v>6674.2222222222226</v>
      </c>
      <c r="AL30" s="18" cm="1">
        <f t="array" aca="1" ref="AL30" ca="1">INDIRECT(ADDRESS($W30,COLUMN()-$Y30+$X30))/$V30</f>
        <v>183.55555555555554</v>
      </c>
      <c r="AM30" s="18" cm="1">
        <f t="array" aca="1" ref="AM30" ca="1">INDIRECT(ADDRESS($W30,COLUMN()-$Y30+$X30))/$V30</f>
        <v>7497.4444444444443</v>
      </c>
      <c r="AN30" s="18" cm="1">
        <f t="array" aca="1" ref="AN30" ca="1">INDIRECT(ADDRESS($W30,COLUMN()-$Y30+$X30))/$V30</f>
        <v>429.11111111111109</v>
      </c>
      <c r="AO30" s="18" cm="1">
        <f t="array" aca="1" ref="AO30" ca="1">INDIRECT(ADDRESS($W30,COLUMN()-$Y30+$X30))/$V30</f>
        <v>379.22222222222223</v>
      </c>
      <c r="AP30" s="18" cm="1">
        <f t="array" aca="1" ref="AP30" ca="1">INDIRECT(ADDRESS($W30,COLUMN()-$Y30+$X30))/$V30</f>
        <v>3621.5555555555557</v>
      </c>
      <c r="AQ30" s="18" cm="1">
        <f t="array" aca="1" ref="AQ30" ca="1">INDIRECT(ADDRESS($W30,COLUMN()-$Y30+$X30))/$V30</f>
        <v>266.44444444444446</v>
      </c>
      <c r="AR30" s="9">
        <f t="shared" si="62"/>
        <v>26</v>
      </c>
      <c r="AS30" s="9">
        <f t="shared" si="63"/>
        <v>30</v>
      </c>
      <c r="AT30" s="9">
        <f t="shared" si="64"/>
        <v>26</v>
      </c>
      <c r="AU30" s="3">
        <f t="shared" si="65"/>
        <v>43</v>
      </c>
      <c r="AV30" s="20">
        <f t="shared" ref="AV30" ca="1" si="82">_xlfn.RANK.EQ(Z30,OFFSET($A$1,$AR30-1,$AT30-1,$AS30-$AR30+1,$AU30-$AT30+1),0)</f>
        <v>43</v>
      </c>
      <c r="AW30" s="20">
        <f t="shared" ca="1" si="67"/>
        <v>39</v>
      </c>
      <c r="AX30" s="20">
        <f t="shared" ca="1" si="68"/>
        <v>41</v>
      </c>
      <c r="AY30" s="20">
        <f t="shared" ca="1" si="69"/>
        <v>20</v>
      </c>
      <c r="AZ30" s="20">
        <f t="shared" ca="1" si="70"/>
        <v>35</v>
      </c>
      <c r="BA30" s="20">
        <f t="shared" ca="1" si="71"/>
        <v>76</v>
      </c>
      <c r="BB30" s="20">
        <f t="shared" ca="1" si="72"/>
        <v>78</v>
      </c>
      <c r="BC30" s="20">
        <f t="shared" ca="1" si="73"/>
        <v>33</v>
      </c>
      <c r="BD30" s="20">
        <f t="shared" ca="1" si="74"/>
        <v>89</v>
      </c>
      <c r="BE30" s="20">
        <f t="shared" ca="1" si="75"/>
        <v>54</v>
      </c>
      <c r="BF30" s="20">
        <f t="shared" ca="1" si="76"/>
        <v>88</v>
      </c>
      <c r="BG30" s="20">
        <f t="shared" ca="1" si="77"/>
        <v>44</v>
      </c>
      <c r="BH30" s="20">
        <f t="shared" ca="1" si="78"/>
        <v>90</v>
      </c>
      <c r="BI30" s="20">
        <f t="shared" ca="1" si="79"/>
        <v>42</v>
      </c>
      <c r="BJ30" s="20">
        <f t="shared" ca="1" si="80"/>
        <v>77</v>
      </c>
      <c r="BK30" s="20">
        <f t="shared" ca="1" si="60"/>
        <v>80</v>
      </c>
      <c r="BL30" s="20">
        <f t="shared" ca="1" si="60"/>
        <v>52</v>
      </c>
      <c r="BM30" s="20">
        <f t="shared" ca="1" si="60"/>
        <v>85</v>
      </c>
      <c r="BN30" s="9">
        <f t="shared" ref="BN30" si="83">W30</f>
        <v>26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0</v>
      </c>
      <c r="BR30" s="22" cm="1">
        <f t="array" aca="1" ref="BR30" ca="1">IF(AX30&gt;INDIRECT(ADDRESS($BN30,$BO30)),0,1)</f>
        <v>0</v>
      </c>
      <c r="BS30" s="22" cm="1">
        <f t="array" aca="1" ref="BS30" ca="1">IF(AY30&gt;INDIRECT(ADDRESS($BN30,$BO30)),0,1)</f>
        <v>0</v>
      </c>
      <c r="BT30" s="22" cm="1">
        <f t="array" aca="1" ref="BT30" ca="1">IF(AZ30&gt;INDIRECT(ADDRESS($BN30,$BO30)),0,1)</f>
        <v>0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55000000000000004">
      <c r="A31" s="3"/>
      <c r="B31" s="3" t="s">
        <v>227</v>
      </c>
      <c r="C31" s="3">
        <v>6</v>
      </c>
      <c r="D31" s="15">
        <f>VALUE(SUBSTITUTE('DPRD Sumut KPU Raw'!B8,".",","))</f>
        <v>8820</v>
      </c>
      <c r="E31" s="15">
        <f>VALUE(SUBSTITUTE('DPRD Sumut KPU Raw'!C8,".",","))</f>
        <v>47433</v>
      </c>
      <c r="F31" s="15">
        <f>VALUE(SUBSTITUTE('DPRD Sumut KPU Raw'!D8,".",","))</f>
        <v>93068</v>
      </c>
      <c r="G31" s="15">
        <f>VALUE(SUBSTITUTE('DPRD Sumut KPU Raw'!E8,".",","))</f>
        <v>48161</v>
      </c>
      <c r="H31" s="15">
        <f>VALUE(SUBSTITUTE('DPRD Sumut KPU Raw'!F8,".",","))</f>
        <v>42844</v>
      </c>
      <c r="I31" s="15">
        <f>VALUE(SUBSTITUTE('DPRD Sumut KPU Raw'!G8,".",","))</f>
        <v>2149</v>
      </c>
      <c r="J31" s="15">
        <f>VALUE(SUBSTITUTE('DPRD Sumut KPU Raw'!H8,".",","))</f>
        <v>2741</v>
      </c>
      <c r="K31" s="15">
        <f>VALUE(SUBSTITUTE('DPRD Sumut KPU Raw'!I8,".",","))</f>
        <v>2708</v>
      </c>
      <c r="L31" s="15">
        <f>VALUE(SUBSTITUTE('DPRD Sumut KPU Raw'!J8,".",","))</f>
        <v>1241</v>
      </c>
      <c r="M31" s="15">
        <f>VALUE(SUBSTITUTE('DPRD Sumut KPU Raw'!K8,".",","))</f>
        <v>34181</v>
      </c>
      <c r="N31" s="15">
        <f>VALUE(SUBSTITUTE('DPRD Sumut KPU Raw'!L8,".",","))</f>
        <v>791</v>
      </c>
      <c r="O31" s="15">
        <f>VALUE(SUBSTITUTE('DPRD Sumut KPU Raw'!M8,".",","))</f>
        <v>41092</v>
      </c>
      <c r="P31" s="15">
        <f>VALUE(SUBSTITUTE('DPRD Sumut KPU Raw'!N8,".",","))</f>
        <v>291</v>
      </c>
      <c r="Q31" s="15">
        <f>VALUE(SUBSTITUTE('DPRD Sumut KPU Raw'!O8,".",","))</f>
        <v>32181</v>
      </c>
      <c r="R31" s="15">
        <f>VALUE(SUBSTITUTE('DPRD Sumut KPU Raw'!P8,".",","))</f>
        <v>5592</v>
      </c>
      <c r="S31" s="15">
        <f>VALUE(SUBSTITUTE('DPRD Sumut KPU Raw'!Q8,".",","))</f>
        <v>5502</v>
      </c>
      <c r="T31" s="15">
        <f>VALUE(SUBSTITUTE('DPRD Sumut KPU Raw'!R8,".",","))</f>
        <v>196</v>
      </c>
      <c r="U31" s="15">
        <f>VALUE(SUBSTITUTE('DPRD Sumut KPU Raw'!S8,".",","))</f>
        <v>143</v>
      </c>
      <c r="V31" s="5">
        <v>1</v>
      </c>
      <c r="W31" s="5">
        <f>W30+5</f>
        <v>31</v>
      </c>
      <c r="X31" s="5">
        <v>4</v>
      </c>
      <c r="Y31" s="5">
        <f t="shared" si="0"/>
        <v>26</v>
      </c>
      <c r="Z31" s="18" cm="1">
        <f t="array" aca="1" ref="Z31" ca="1">INDIRECT(ADDRESS($W31,COLUMN()-$Y31+$X31))/$V31</f>
        <v>8820</v>
      </c>
      <c r="AA31" s="18" cm="1">
        <f t="array" aca="1" ref="AA31" ca="1">INDIRECT(ADDRESS($W31,COLUMN()-$Y31+$X31))/$V31</f>
        <v>47433</v>
      </c>
      <c r="AB31" s="18" cm="1">
        <f t="array" aca="1" ref="AB31" ca="1">INDIRECT(ADDRESS($W31,COLUMN()-$Y31+$X31))/$V31</f>
        <v>93068</v>
      </c>
      <c r="AC31" s="18" cm="1">
        <f t="array" aca="1" ref="AC31" ca="1">INDIRECT(ADDRESS($W31,COLUMN()-$Y31+$X31))/$V31</f>
        <v>48161</v>
      </c>
      <c r="AD31" s="18" cm="1">
        <f t="array" aca="1" ref="AD31" ca="1">INDIRECT(ADDRESS($W31,COLUMN()-$Y31+$X31))/$V31</f>
        <v>42844</v>
      </c>
      <c r="AE31" s="18" cm="1">
        <f t="array" aca="1" ref="AE31" ca="1">INDIRECT(ADDRESS($W31,COLUMN()-$Y31+$X31))/$V31</f>
        <v>2149</v>
      </c>
      <c r="AF31" s="18" cm="1">
        <f t="array" aca="1" ref="AF31" ca="1">INDIRECT(ADDRESS($W31,COLUMN()-$Y31+$X31))/$V31</f>
        <v>2741</v>
      </c>
      <c r="AG31" s="18" cm="1">
        <f t="array" aca="1" ref="AG31" ca="1">INDIRECT(ADDRESS($W31,COLUMN()-$Y31+$X31))/$V31</f>
        <v>2708</v>
      </c>
      <c r="AH31" s="18" cm="1">
        <f t="array" aca="1" ref="AH31" ca="1">INDIRECT(ADDRESS($W31,COLUMN()-$Y31+$X31))/$V31</f>
        <v>1241</v>
      </c>
      <c r="AI31" s="18" cm="1">
        <f t="array" aca="1" ref="AI31" ca="1">INDIRECT(ADDRESS($W31,COLUMN()-$Y31+$X31))/$V31</f>
        <v>34181</v>
      </c>
      <c r="AJ31" s="18" cm="1">
        <f t="array" aca="1" ref="AJ31" ca="1">INDIRECT(ADDRESS($W31,COLUMN()-$Y31+$X31))/$V31</f>
        <v>791</v>
      </c>
      <c r="AK31" s="18" cm="1">
        <f t="array" aca="1" ref="AK31" ca="1">INDIRECT(ADDRESS($W31,COLUMN()-$Y31+$X31))/$V31</f>
        <v>41092</v>
      </c>
      <c r="AL31" s="18" cm="1">
        <f t="array" aca="1" ref="AL31" ca="1">INDIRECT(ADDRESS($W31,COLUMN()-$Y31+$X31))/$V31</f>
        <v>291</v>
      </c>
      <c r="AM31" s="18" cm="1">
        <f t="array" aca="1" ref="AM31" ca="1">INDIRECT(ADDRESS($W31,COLUMN()-$Y31+$X31))/$V31</f>
        <v>32181</v>
      </c>
      <c r="AN31" s="18" cm="1">
        <f t="array" aca="1" ref="AN31" ca="1">INDIRECT(ADDRESS($W31,COLUMN()-$Y31+$X31))/$V31</f>
        <v>5592</v>
      </c>
      <c r="AO31" s="18" cm="1">
        <f t="array" aca="1" ref="AO31" ca="1">INDIRECT(ADDRESS($W31,COLUMN()-$Y31+$X31))/$V31</f>
        <v>5502</v>
      </c>
      <c r="AP31" s="18" cm="1">
        <f t="array" aca="1" ref="AP31" ca="1">INDIRECT(ADDRESS($W31,COLUMN()-$Y31+$X31))/$V31</f>
        <v>196</v>
      </c>
      <c r="AQ31" s="18" cm="1">
        <f t="array" aca="1" ref="AQ31" ca="1">INDIRECT(ADDRESS($W31,COLUMN()-$Y31+$X31))/$V31</f>
        <v>143</v>
      </c>
      <c r="AR31" s="9">
        <f t="shared" si="1"/>
        <v>31</v>
      </c>
      <c r="AS31" s="9">
        <f t="shared" si="34"/>
        <v>33</v>
      </c>
      <c r="AT31" s="9">
        <f t="shared" si="2"/>
        <v>26</v>
      </c>
      <c r="AU31" s="3">
        <f t="shared" si="3"/>
        <v>43</v>
      </c>
      <c r="AV31" s="20">
        <f t="shared" ca="1" si="61"/>
        <v>18</v>
      </c>
      <c r="AW31" s="20">
        <f t="shared" ca="1" si="61"/>
        <v>3</v>
      </c>
      <c r="AX31" s="20">
        <f t="shared" ca="1" si="61"/>
        <v>1</v>
      </c>
      <c r="AY31" s="20">
        <f t="shared" ca="1" si="61"/>
        <v>2</v>
      </c>
      <c r="AZ31" s="20">
        <f t="shared" ca="1" si="61"/>
        <v>4</v>
      </c>
      <c r="BA31" s="20">
        <f t="shared" ca="1" si="61"/>
        <v>28</v>
      </c>
      <c r="BB31" s="20">
        <f t="shared" ca="1" si="61"/>
        <v>26</v>
      </c>
      <c r="BC31" s="20">
        <f t="shared" ca="1" si="61"/>
        <v>27</v>
      </c>
      <c r="BD31" s="20">
        <f t="shared" ca="1" si="61"/>
        <v>32</v>
      </c>
      <c r="BE31" s="20">
        <f t="shared" ca="1" si="61"/>
        <v>6</v>
      </c>
      <c r="BF31" s="20">
        <f t="shared" ca="1" si="61"/>
        <v>37</v>
      </c>
      <c r="BG31" s="20">
        <f t="shared" ca="1" si="61"/>
        <v>5</v>
      </c>
      <c r="BH31" s="20">
        <f t="shared" ca="1" si="61"/>
        <v>43</v>
      </c>
      <c r="BI31" s="20">
        <f t="shared" ca="1" si="61"/>
        <v>7</v>
      </c>
      <c r="BJ31" s="20">
        <f t="shared" ca="1" si="61"/>
        <v>23</v>
      </c>
      <c r="BK31" s="20">
        <f t="shared" ca="1" si="60"/>
        <v>24</v>
      </c>
      <c r="BL31" s="20">
        <f t="shared" ca="1" si="60"/>
        <v>46</v>
      </c>
      <c r="BM31" s="20">
        <f t="shared" ca="1" si="60"/>
        <v>48</v>
      </c>
      <c r="BN31" s="9">
        <f t="shared" si="6"/>
        <v>31</v>
      </c>
      <c r="BO31" s="9">
        <v>3</v>
      </c>
      <c r="BP31" s="22" cm="1">
        <f t="array" aca="1" ref="BP31" ca="1">IF(AV31&gt;INDIRECT(ADDRESS($BN31,$BO31)),0,1)</f>
        <v>0</v>
      </c>
      <c r="BQ31" s="22" cm="1">
        <f t="array" aca="1" ref="BQ31" ca="1">IF(AW31&gt;INDIRECT(ADDRESS($BN31,$BO31)),0,1)</f>
        <v>1</v>
      </c>
      <c r="BR31" s="22" cm="1">
        <f t="array" aca="1" ref="BR31" ca="1">IF(AX31&gt;INDIRECT(ADDRESS($BN31,$BO31)),0,1)</f>
        <v>1</v>
      </c>
      <c r="BS31" s="22" cm="1">
        <f t="array" aca="1" ref="BS31" ca="1">IF(AY31&gt;INDIRECT(ADDRESS($BN31,$BO31)),0,1)</f>
        <v>1</v>
      </c>
      <c r="BT31" s="22" cm="1">
        <f t="array" aca="1" ref="BT31" ca="1">IF(AZ31&gt;INDIRECT(ADDRESS($BN31,$BO31)),0,1)</f>
        <v>1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1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1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0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9">
        <f>AR31</f>
        <v>31</v>
      </c>
      <c r="CI31" s="9">
        <f>AS31</f>
        <v>33</v>
      </c>
      <c r="CJ31" s="3">
        <f>COLUMN(BP31)</f>
        <v>68</v>
      </c>
      <c r="CK31" s="3">
        <f>COLUMN(CG31)</f>
        <v>85</v>
      </c>
      <c r="CL31" s="3">
        <f ca="1">SUM(OFFSET($A$1,CH31-1,CJ31-1,CI31-CH31+1,CK31-CJ31+1))</f>
        <v>6</v>
      </c>
      <c r="CM31" s="3" t="b">
        <f ca="1">CL31=C31</f>
        <v>1</v>
      </c>
      <c r="CN31" s="3">
        <f>COLUMN(V31)</f>
        <v>22</v>
      </c>
      <c r="CO31" s="3">
        <f ca="1">LARGE(OFFSET($A$1,$CH31-1,$CN31-1,$CI31-$CH31+1,1),1)</f>
        <v>5</v>
      </c>
      <c r="CP31" s="4">
        <f ca="1">LARGE(OFFSET($A$1,$AR31-1,$AT31-1,$AS31-$AR31+1,$AU31-$AT31+1),1)/(CO31+2)</f>
        <v>13295.428571428571</v>
      </c>
      <c r="CQ31" s="4">
        <f ca="1">LARGE(OFFSET($A$1,$AR31-1,$AT31-1,$AS31-$AR31+1,$AU31-$AT31+1),C31)</f>
        <v>34181</v>
      </c>
      <c r="CR31" s="3" t="b">
        <f ca="1">CQ31&gt;CP31</f>
        <v>1</v>
      </c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3</v>
      </c>
      <c r="W32" s="5">
        <f>W31</f>
        <v>31</v>
      </c>
      <c r="X32" s="5">
        <v>4</v>
      </c>
      <c r="Y32" s="5">
        <f t="shared" si="0"/>
        <v>26</v>
      </c>
      <c r="Z32" s="18" cm="1">
        <f t="array" aca="1" ref="Z32" ca="1">INDIRECT(ADDRESS($W32,COLUMN()-$Y32+$X32))/$V32</f>
        <v>2940</v>
      </c>
      <c r="AA32" s="18" cm="1">
        <f t="array" aca="1" ref="AA32" ca="1">INDIRECT(ADDRESS($W32,COLUMN()-$Y32+$X32))/$V32</f>
        <v>15811</v>
      </c>
      <c r="AB32" s="18" cm="1">
        <f t="array" aca="1" ref="AB32" ca="1">INDIRECT(ADDRESS($W32,COLUMN()-$Y32+$X32))/$V32</f>
        <v>31022.666666666668</v>
      </c>
      <c r="AC32" s="18" cm="1">
        <f t="array" aca="1" ref="AC32" ca="1">INDIRECT(ADDRESS($W32,COLUMN()-$Y32+$X32))/$V32</f>
        <v>16053.666666666666</v>
      </c>
      <c r="AD32" s="18" cm="1">
        <f t="array" aca="1" ref="AD32" ca="1">INDIRECT(ADDRESS($W32,COLUMN()-$Y32+$X32))/$V32</f>
        <v>14281.333333333334</v>
      </c>
      <c r="AE32" s="18" cm="1">
        <f t="array" aca="1" ref="AE32" ca="1">INDIRECT(ADDRESS($W32,COLUMN()-$Y32+$X32))/$V32</f>
        <v>716.33333333333337</v>
      </c>
      <c r="AF32" s="18" cm="1">
        <f t="array" aca="1" ref="AF32" ca="1">INDIRECT(ADDRESS($W32,COLUMN()-$Y32+$X32))/$V32</f>
        <v>913.66666666666663</v>
      </c>
      <c r="AG32" s="18" cm="1">
        <f t="array" aca="1" ref="AG32" ca="1">INDIRECT(ADDRESS($W32,COLUMN()-$Y32+$X32))/$V32</f>
        <v>902.66666666666663</v>
      </c>
      <c r="AH32" s="18" cm="1">
        <f t="array" aca="1" ref="AH32" ca="1">INDIRECT(ADDRESS($W32,COLUMN()-$Y32+$X32))/$V32</f>
        <v>413.66666666666669</v>
      </c>
      <c r="AI32" s="18" cm="1">
        <f t="array" aca="1" ref="AI32" ca="1">INDIRECT(ADDRESS($W32,COLUMN()-$Y32+$X32))/$V32</f>
        <v>11393.666666666666</v>
      </c>
      <c r="AJ32" s="18" cm="1">
        <f t="array" aca="1" ref="AJ32" ca="1">INDIRECT(ADDRESS($W32,COLUMN()-$Y32+$X32))/$V32</f>
        <v>263.66666666666669</v>
      </c>
      <c r="AK32" s="18" cm="1">
        <f t="array" aca="1" ref="AK32" ca="1">INDIRECT(ADDRESS($W32,COLUMN()-$Y32+$X32))/$V32</f>
        <v>13697.333333333334</v>
      </c>
      <c r="AL32" s="18" cm="1">
        <f t="array" aca="1" ref="AL32" ca="1">INDIRECT(ADDRESS($W32,COLUMN()-$Y32+$X32))/$V32</f>
        <v>97</v>
      </c>
      <c r="AM32" s="18" cm="1">
        <f t="array" aca="1" ref="AM32" ca="1">INDIRECT(ADDRESS($W32,COLUMN()-$Y32+$X32))/$V32</f>
        <v>10727</v>
      </c>
      <c r="AN32" s="18" cm="1">
        <f t="array" aca="1" ref="AN32" ca="1">INDIRECT(ADDRESS($W32,COLUMN()-$Y32+$X32))/$V32</f>
        <v>1864</v>
      </c>
      <c r="AO32" s="18" cm="1">
        <f t="array" aca="1" ref="AO32" ca="1">INDIRECT(ADDRESS($W32,COLUMN()-$Y32+$X32))/$V32</f>
        <v>1834</v>
      </c>
      <c r="AP32" s="18" cm="1">
        <f t="array" aca="1" ref="AP32" ca="1">INDIRECT(ADDRESS($W32,COLUMN()-$Y32+$X32))/$V32</f>
        <v>65.333333333333329</v>
      </c>
      <c r="AQ32" s="18" cm="1">
        <f t="array" aca="1" ref="AQ32" ca="1">INDIRECT(ADDRESS($W32,COLUMN()-$Y32+$X32))/$V32</f>
        <v>47.666666666666664</v>
      </c>
      <c r="AR32" s="9">
        <f t="shared" si="1"/>
        <v>31</v>
      </c>
      <c r="AS32" s="9">
        <f t="shared" si="34"/>
        <v>33</v>
      </c>
      <c r="AT32" s="9">
        <f t="shared" si="2"/>
        <v>26</v>
      </c>
      <c r="AU32" s="3">
        <f t="shared" si="3"/>
        <v>43</v>
      </c>
      <c r="AV32" s="20">
        <f t="shared" ca="1" si="61"/>
        <v>25</v>
      </c>
      <c r="AW32" s="20">
        <f t="shared" ca="1" si="61"/>
        <v>11</v>
      </c>
      <c r="AX32" s="20">
        <f t="shared" ca="1" si="61"/>
        <v>8</v>
      </c>
      <c r="AY32" s="20">
        <f t="shared" ca="1" si="61"/>
        <v>10</v>
      </c>
      <c r="AZ32" s="20">
        <f t="shared" ca="1" si="61"/>
        <v>12</v>
      </c>
      <c r="BA32" s="20">
        <f t="shared" ca="1" si="61"/>
        <v>38</v>
      </c>
      <c r="BB32" s="20">
        <f t="shared" ca="1" si="61"/>
        <v>35</v>
      </c>
      <c r="BC32" s="20">
        <f t="shared" ca="1" si="61"/>
        <v>36</v>
      </c>
      <c r="BD32" s="20">
        <f t="shared" ca="1" si="61"/>
        <v>42</v>
      </c>
      <c r="BE32" s="20">
        <f t="shared" ca="1" si="61"/>
        <v>14</v>
      </c>
      <c r="BF32" s="20">
        <f t="shared" ca="1" si="61"/>
        <v>44</v>
      </c>
      <c r="BG32" s="20">
        <f t="shared" ca="1" si="61"/>
        <v>13</v>
      </c>
      <c r="BH32" s="20">
        <f t="shared" ca="1" si="61"/>
        <v>49</v>
      </c>
      <c r="BI32" s="20">
        <f t="shared" ca="1" si="61"/>
        <v>15</v>
      </c>
      <c r="BJ32" s="20">
        <f t="shared" ca="1" si="61"/>
        <v>29</v>
      </c>
      <c r="BK32" s="20">
        <f t="shared" ca="1" si="60"/>
        <v>30</v>
      </c>
      <c r="BL32" s="20">
        <f t="shared" ca="1" si="60"/>
        <v>50</v>
      </c>
      <c r="BM32" s="20">
        <f t="shared" ca="1" si="60"/>
        <v>52</v>
      </c>
      <c r="BN32" s="9">
        <f t="shared" si="6"/>
        <v>31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0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/>
      <c r="C33" s="3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5">
        <v>5</v>
      </c>
      <c r="W33" s="5">
        <f>W32</f>
        <v>31</v>
      </c>
      <c r="X33" s="5">
        <v>4</v>
      </c>
      <c r="Y33" s="5">
        <f t="shared" si="0"/>
        <v>26</v>
      </c>
      <c r="Z33" s="18" cm="1">
        <f t="array" aca="1" ref="Z33" ca="1">INDIRECT(ADDRESS($W33,COLUMN()-$Y33+$X33))/$V33</f>
        <v>1764</v>
      </c>
      <c r="AA33" s="18" cm="1">
        <f t="array" aca="1" ref="AA33" ca="1">INDIRECT(ADDRESS($W33,COLUMN()-$Y33+$X33))/$V33</f>
        <v>9486.6</v>
      </c>
      <c r="AB33" s="18" cm="1">
        <f t="array" aca="1" ref="AB33" ca="1">INDIRECT(ADDRESS($W33,COLUMN()-$Y33+$X33))/$V33</f>
        <v>18613.599999999999</v>
      </c>
      <c r="AC33" s="18" cm="1">
        <f t="array" aca="1" ref="AC33" ca="1">INDIRECT(ADDRESS($W33,COLUMN()-$Y33+$X33))/$V33</f>
        <v>9632.2000000000007</v>
      </c>
      <c r="AD33" s="18" cm="1">
        <f t="array" aca="1" ref="AD33" ca="1">INDIRECT(ADDRESS($W33,COLUMN()-$Y33+$X33))/$V33</f>
        <v>8568.7999999999993</v>
      </c>
      <c r="AE33" s="18" cm="1">
        <f t="array" aca="1" ref="AE33" ca="1">INDIRECT(ADDRESS($W33,COLUMN()-$Y33+$X33))/$V33</f>
        <v>429.8</v>
      </c>
      <c r="AF33" s="18" cm="1">
        <f t="array" aca="1" ref="AF33" ca="1">INDIRECT(ADDRESS($W33,COLUMN()-$Y33+$X33))/$V33</f>
        <v>548.20000000000005</v>
      </c>
      <c r="AG33" s="18" cm="1">
        <f t="array" aca="1" ref="AG33" ca="1">INDIRECT(ADDRESS($W33,COLUMN()-$Y33+$X33))/$V33</f>
        <v>541.6</v>
      </c>
      <c r="AH33" s="18" cm="1">
        <f t="array" aca="1" ref="AH33" ca="1">INDIRECT(ADDRESS($W33,COLUMN()-$Y33+$X33))/$V33</f>
        <v>248.2</v>
      </c>
      <c r="AI33" s="18" cm="1">
        <f t="array" aca="1" ref="AI33" ca="1">INDIRECT(ADDRESS($W33,COLUMN()-$Y33+$X33))/$V33</f>
        <v>6836.2</v>
      </c>
      <c r="AJ33" s="18" cm="1">
        <f t="array" aca="1" ref="AJ33" ca="1">INDIRECT(ADDRESS($W33,COLUMN()-$Y33+$X33))/$V33</f>
        <v>158.19999999999999</v>
      </c>
      <c r="AK33" s="18" cm="1">
        <f t="array" aca="1" ref="AK33" ca="1">INDIRECT(ADDRESS($W33,COLUMN()-$Y33+$X33))/$V33</f>
        <v>8218.4</v>
      </c>
      <c r="AL33" s="18" cm="1">
        <f t="array" aca="1" ref="AL33" ca="1">INDIRECT(ADDRESS($W33,COLUMN()-$Y33+$X33))/$V33</f>
        <v>58.2</v>
      </c>
      <c r="AM33" s="18" cm="1">
        <f t="array" aca="1" ref="AM33" ca="1">INDIRECT(ADDRESS($W33,COLUMN()-$Y33+$X33))/$V33</f>
        <v>6436.2</v>
      </c>
      <c r="AN33" s="18" cm="1">
        <f t="array" aca="1" ref="AN33" ca="1">INDIRECT(ADDRESS($W33,COLUMN()-$Y33+$X33))/$V33</f>
        <v>1118.4000000000001</v>
      </c>
      <c r="AO33" s="18" cm="1">
        <f t="array" aca="1" ref="AO33" ca="1">INDIRECT(ADDRESS($W33,COLUMN()-$Y33+$X33))/$V33</f>
        <v>1100.4000000000001</v>
      </c>
      <c r="AP33" s="18" cm="1">
        <f t="array" aca="1" ref="AP33" ca="1">INDIRECT(ADDRESS($W33,COLUMN()-$Y33+$X33))/$V33</f>
        <v>39.200000000000003</v>
      </c>
      <c r="AQ33" s="18" cm="1">
        <f t="array" aca="1" ref="AQ33" ca="1">INDIRECT(ADDRESS($W33,COLUMN()-$Y33+$X33))/$V33</f>
        <v>28.6</v>
      </c>
      <c r="AR33" s="9">
        <f t="shared" si="1"/>
        <v>31</v>
      </c>
      <c r="AS33" s="9">
        <f t="shared" si="34"/>
        <v>33</v>
      </c>
      <c r="AT33" s="9">
        <f t="shared" si="2"/>
        <v>26</v>
      </c>
      <c r="AU33" s="3">
        <f t="shared" si="3"/>
        <v>43</v>
      </c>
      <c r="AV33" s="20">
        <f t="shared" ca="1" si="61"/>
        <v>31</v>
      </c>
      <c r="AW33" s="20">
        <f t="shared" ca="1" si="61"/>
        <v>17</v>
      </c>
      <c r="AX33" s="20">
        <f t="shared" ca="1" si="61"/>
        <v>9</v>
      </c>
      <c r="AY33" s="20">
        <f t="shared" ca="1" si="61"/>
        <v>16</v>
      </c>
      <c r="AZ33" s="20">
        <f t="shared" ca="1" si="61"/>
        <v>19</v>
      </c>
      <c r="BA33" s="20">
        <f t="shared" ca="1" si="61"/>
        <v>41</v>
      </c>
      <c r="BB33" s="20">
        <f t="shared" ca="1" si="61"/>
        <v>39</v>
      </c>
      <c r="BC33" s="20">
        <f t="shared" ca="1" si="61"/>
        <v>40</v>
      </c>
      <c r="BD33" s="20">
        <f t="shared" ca="1" si="61"/>
        <v>45</v>
      </c>
      <c r="BE33" s="20">
        <f t="shared" ca="1" si="61"/>
        <v>21</v>
      </c>
      <c r="BF33" s="20">
        <f t="shared" ca="1" si="61"/>
        <v>47</v>
      </c>
      <c r="BG33" s="20">
        <f t="shared" ca="1" si="61"/>
        <v>20</v>
      </c>
      <c r="BH33" s="20">
        <f t="shared" ca="1" si="61"/>
        <v>51</v>
      </c>
      <c r="BI33" s="20">
        <f t="shared" ca="1" si="61"/>
        <v>22</v>
      </c>
      <c r="BJ33" s="20">
        <f t="shared" ca="1" si="61"/>
        <v>33</v>
      </c>
      <c r="BK33" s="20">
        <f t="shared" ca="1" si="60"/>
        <v>34</v>
      </c>
      <c r="BL33" s="20">
        <f t="shared" ca="1" si="60"/>
        <v>53</v>
      </c>
      <c r="BM33" s="20">
        <f t="shared" ca="1" si="60"/>
        <v>54</v>
      </c>
      <c r="BN33" s="9">
        <f t="shared" si="6"/>
        <v>31</v>
      </c>
      <c r="BO33" s="9">
        <v>3</v>
      </c>
      <c r="BP33" s="22" cm="1">
        <f t="array" aca="1" ref="BP33" ca="1">IF(AV33&gt;INDIRECT(ADDRESS($BN33,$BO33)),0,1)</f>
        <v>0</v>
      </c>
      <c r="BQ33" s="22" cm="1">
        <f t="array" aca="1" ref="BQ33" ca="1">IF(AW33&gt;INDIRECT(ADDRESS($BN33,$BO33)),0,1)</f>
        <v>0</v>
      </c>
      <c r="BR33" s="22" cm="1">
        <f t="array" aca="1" ref="BR33" ca="1">IF(AX33&gt;INDIRECT(ADDRESS($BN33,$BO33)),0,1)</f>
        <v>0</v>
      </c>
      <c r="BS33" s="22" cm="1">
        <f t="array" aca="1" ref="BS33" ca="1">IF(AY33&gt;INDIRECT(ADDRESS($BN33,$BO33)),0,1)</f>
        <v>0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55000000000000004">
      <c r="A34" s="3"/>
      <c r="B34" s="3" t="s">
        <v>231</v>
      </c>
      <c r="C34" s="3">
        <v>9</v>
      </c>
      <c r="D34" s="15">
        <f>VALUE(SUBSTITUTE('DPRD Sumut KPU Raw'!B9,".",","))</f>
        <v>34169</v>
      </c>
      <c r="E34" s="15">
        <f>VALUE(SUBSTITUTE('DPRD Sumut KPU Raw'!C9,".",","))</f>
        <v>73613</v>
      </c>
      <c r="F34" s="15">
        <f>VALUE(SUBSTITUTE('DPRD Sumut KPU Raw'!D9,".",","))</f>
        <v>177996</v>
      </c>
      <c r="G34" s="15">
        <f>VALUE(SUBSTITUTE('DPRD Sumut KPU Raw'!E9,".",","))</f>
        <v>117194</v>
      </c>
      <c r="H34" s="15">
        <f>VALUE(SUBSTITUTE('DPRD Sumut KPU Raw'!F9,".",","))</f>
        <v>95209</v>
      </c>
      <c r="I34" s="15">
        <f>VALUE(SUBSTITUTE('DPRD Sumut KPU Raw'!G9,".",","))</f>
        <v>4270</v>
      </c>
      <c r="J34" s="15">
        <f>VALUE(SUBSTITUTE('DPRD Sumut KPU Raw'!H9,".",","))</f>
        <v>4786</v>
      </c>
      <c r="K34" s="15">
        <f>VALUE(SUBSTITUTE('DPRD Sumut KPU Raw'!I9,".",","))</f>
        <v>12081</v>
      </c>
      <c r="L34" s="15">
        <f>VALUE(SUBSTITUTE('DPRD Sumut KPU Raw'!J9,".",","))</f>
        <v>3344</v>
      </c>
      <c r="M34" s="15">
        <f>VALUE(SUBSTITUTE('DPRD Sumut KPU Raw'!K9,".",","))</f>
        <v>40979</v>
      </c>
      <c r="N34" s="15">
        <f>VALUE(SUBSTITUTE('DPRD Sumut KPU Raw'!L9,".",","))</f>
        <v>1636</v>
      </c>
      <c r="O34" s="15">
        <f>VALUE(SUBSTITUTE('DPRD Sumut KPU Raw'!M9,".",","))</f>
        <v>4979</v>
      </c>
      <c r="P34" s="15">
        <f>VALUE(SUBSTITUTE('DPRD Sumut KPU Raw'!N9,".",","))</f>
        <v>721</v>
      </c>
      <c r="Q34" s="15">
        <f>VALUE(SUBSTITUTE('DPRD Sumut KPU Raw'!O9,".",","))</f>
        <v>19105</v>
      </c>
      <c r="R34" s="15">
        <f>VALUE(SUBSTITUTE('DPRD Sumut KPU Raw'!P9,".",","))</f>
        <v>8969</v>
      </c>
      <c r="S34" s="15">
        <f>VALUE(SUBSTITUTE('DPRD Sumut KPU Raw'!Q9,".",","))</f>
        <v>70437</v>
      </c>
      <c r="T34" s="15">
        <f>VALUE(SUBSTITUTE('DPRD Sumut KPU Raw'!R9,".",","))</f>
        <v>587</v>
      </c>
      <c r="U34" s="15">
        <f>VALUE(SUBSTITUTE('DPRD Sumut KPU Raw'!S9,".",","))</f>
        <v>239</v>
      </c>
      <c r="V34" s="5">
        <v>1</v>
      </c>
      <c r="W34" s="5">
        <f>W33+3</f>
        <v>34</v>
      </c>
      <c r="X34" s="5">
        <v>4</v>
      </c>
      <c r="Y34" s="5">
        <f t="shared" si="0"/>
        <v>26</v>
      </c>
      <c r="Z34" s="18" cm="1">
        <f t="array" aca="1" ref="Z34" ca="1">INDIRECT(ADDRESS($W34,COLUMN()-$Y34+$X34))/$V34</f>
        <v>34169</v>
      </c>
      <c r="AA34" s="18" cm="1">
        <f t="array" aca="1" ref="AA34" ca="1">INDIRECT(ADDRESS($W34,COLUMN()-$Y34+$X34))/$V34</f>
        <v>73613</v>
      </c>
      <c r="AB34" s="18" cm="1">
        <f t="array" aca="1" ref="AB34" ca="1">INDIRECT(ADDRESS($W34,COLUMN()-$Y34+$X34))/$V34</f>
        <v>177996</v>
      </c>
      <c r="AC34" s="18" cm="1">
        <f t="array" aca="1" ref="AC34" ca="1">INDIRECT(ADDRESS($W34,COLUMN()-$Y34+$X34))/$V34</f>
        <v>117194</v>
      </c>
      <c r="AD34" s="18" cm="1">
        <f t="array" aca="1" ref="AD34" ca="1">INDIRECT(ADDRESS($W34,COLUMN()-$Y34+$X34))/$V34</f>
        <v>95209</v>
      </c>
      <c r="AE34" s="18" cm="1">
        <f t="array" aca="1" ref="AE34" ca="1">INDIRECT(ADDRESS($W34,COLUMN()-$Y34+$X34))/$V34</f>
        <v>4270</v>
      </c>
      <c r="AF34" s="18" cm="1">
        <f t="array" aca="1" ref="AF34" ca="1">INDIRECT(ADDRESS($W34,COLUMN()-$Y34+$X34))/$V34</f>
        <v>4786</v>
      </c>
      <c r="AG34" s="18" cm="1">
        <f t="array" aca="1" ref="AG34" ca="1">INDIRECT(ADDRESS($W34,COLUMN()-$Y34+$X34))/$V34</f>
        <v>12081</v>
      </c>
      <c r="AH34" s="18" cm="1">
        <f t="array" aca="1" ref="AH34" ca="1">INDIRECT(ADDRESS($W34,COLUMN()-$Y34+$X34))/$V34</f>
        <v>3344</v>
      </c>
      <c r="AI34" s="18" cm="1">
        <f t="array" aca="1" ref="AI34" ca="1">INDIRECT(ADDRESS($W34,COLUMN()-$Y34+$X34))/$V34</f>
        <v>40979</v>
      </c>
      <c r="AJ34" s="18" cm="1">
        <f t="array" aca="1" ref="AJ34" ca="1">INDIRECT(ADDRESS($W34,COLUMN()-$Y34+$X34))/$V34</f>
        <v>1636</v>
      </c>
      <c r="AK34" s="18" cm="1">
        <f t="array" aca="1" ref="AK34" ca="1">INDIRECT(ADDRESS($W34,COLUMN()-$Y34+$X34))/$V34</f>
        <v>4979</v>
      </c>
      <c r="AL34" s="18" cm="1">
        <f t="array" aca="1" ref="AL34" ca="1">INDIRECT(ADDRESS($W34,COLUMN()-$Y34+$X34))/$V34</f>
        <v>721</v>
      </c>
      <c r="AM34" s="18" cm="1">
        <f t="array" aca="1" ref="AM34" ca="1">INDIRECT(ADDRESS($W34,COLUMN()-$Y34+$X34))/$V34</f>
        <v>19105</v>
      </c>
      <c r="AN34" s="18" cm="1">
        <f t="array" aca="1" ref="AN34" ca="1">INDIRECT(ADDRESS($W34,COLUMN()-$Y34+$X34))/$V34</f>
        <v>8969</v>
      </c>
      <c r="AO34" s="18" cm="1">
        <f t="array" aca="1" ref="AO34" ca="1">INDIRECT(ADDRESS($W34,COLUMN()-$Y34+$X34))/$V34</f>
        <v>70437</v>
      </c>
      <c r="AP34" s="18" cm="1">
        <f t="array" aca="1" ref="AP34" ca="1">INDIRECT(ADDRESS($W34,COLUMN()-$Y34+$X34))/$V34</f>
        <v>587</v>
      </c>
      <c r="AQ34" s="18" cm="1">
        <f t="array" aca="1" ref="AQ34" ca="1">INDIRECT(ADDRESS($W34,COLUMN()-$Y34+$X34))/$V34</f>
        <v>239</v>
      </c>
      <c r="AR34" s="9">
        <f t="shared" si="1"/>
        <v>34</v>
      </c>
      <c r="AS34" s="9">
        <f t="shared" si="34"/>
        <v>36</v>
      </c>
      <c r="AT34" s="9">
        <f t="shared" si="2"/>
        <v>26</v>
      </c>
      <c r="AU34" s="3">
        <f t="shared" si="3"/>
        <v>43</v>
      </c>
      <c r="AV34" s="20">
        <f t="shared" ca="1" si="61"/>
        <v>10</v>
      </c>
      <c r="AW34" s="20">
        <f t="shared" ca="1" si="61"/>
        <v>4</v>
      </c>
      <c r="AX34" s="20">
        <f t="shared" ca="1" si="61"/>
        <v>1</v>
      </c>
      <c r="AY34" s="20">
        <f t="shared" ca="1" si="61"/>
        <v>2</v>
      </c>
      <c r="AZ34" s="20">
        <f t="shared" ca="1" si="61"/>
        <v>3</v>
      </c>
      <c r="BA34" s="20">
        <f t="shared" ca="1" si="61"/>
        <v>28</v>
      </c>
      <c r="BB34" s="20">
        <f t="shared" ca="1" si="61"/>
        <v>27</v>
      </c>
      <c r="BC34" s="20">
        <f t="shared" ca="1" si="61"/>
        <v>20</v>
      </c>
      <c r="BD34" s="20">
        <f t="shared" ca="1" si="61"/>
        <v>31</v>
      </c>
      <c r="BE34" s="20">
        <f t="shared" ca="1" si="61"/>
        <v>7</v>
      </c>
      <c r="BF34" s="20">
        <f t="shared" ca="1" si="61"/>
        <v>36</v>
      </c>
      <c r="BG34" s="20">
        <f t="shared" ca="1" si="61"/>
        <v>26</v>
      </c>
      <c r="BH34" s="20">
        <f t="shared" ca="1" si="61"/>
        <v>43</v>
      </c>
      <c r="BI34" s="20">
        <f t="shared" ca="1" si="61"/>
        <v>15</v>
      </c>
      <c r="BJ34" s="20">
        <f t="shared" ca="1" si="61"/>
        <v>22</v>
      </c>
      <c r="BK34" s="20">
        <f t="shared" ca="1" si="60"/>
        <v>5</v>
      </c>
      <c r="BL34" s="20">
        <f t="shared" ca="1" si="60"/>
        <v>45</v>
      </c>
      <c r="BM34" s="20">
        <f t="shared" ca="1" si="60"/>
        <v>49</v>
      </c>
      <c r="BN34" s="9">
        <f t="shared" si="6"/>
        <v>34</v>
      </c>
      <c r="BO34" s="9">
        <v>3</v>
      </c>
      <c r="BP34" s="22" cm="1">
        <f t="array" aca="1" ref="BP34" ca="1">IF(AV34&gt;INDIRECT(ADDRESS($BN34,$BO34)),0,1)</f>
        <v>0</v>
      </c>
      <c r="BQ34" s="22" cm="1">
        <f t="array" aca="1" ref="BQ34" ca="1">IF(AW34&gt;INDIRECT(ADDRESS($BN34,$BO34)),0,1)</f>
        <v>1</v>
      </c>
      <c r="BR34" s="22" cm="1">
        <f t="array" aca="1" ref="BR34" ca="1">IF(AX34&gt;INDIRECT(ADDRESS($BN34,$BO34)),0,1)</f>
        <v>1</v>
      </c>
      <c r="BS34" s="22" cm="1">
        <f t="array" aca="1" ref="BS34" ca="1">IF(AY34&gt;INDIRECT(ADDRESS($BN34,$BO34)),0,1)</f>
        <v>1</v>
      </c>
      <c r="BT34" s="22" cm="1">
        <f t="array" aca="1" ref="BT34" ca="1">IF(AZ34&gt;INDIRECT(ADDRESS($BN34,$BO34)),0,1)</f>
        <v>1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0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1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0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1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9">
        <f>AR34</f>
        <v>34</v>
      </c>
      <c r="CI34" s="9">
        <f>AS34</f>
        <v>36</v>
      </c>
      <c r="CJ34" s="3">
        <f>COLUMN(BP34)</f>
        <v>68</v>
      </c>
      <c r="CK34" s="3">
        <f>COLUMN(CG34)</f>
        <v>85</v>
      </c>
      <c r="CL34" s="3">
        <f ca="1">SUM(OFFSET($A$1,CH34-1,CJ34-1,CI34-CH34+1,CK34-CJ34+1))</f>
        <v>9</v>
      </c>
      <c r="CM34" s="3" t="b">
        <f ca="1">CL34=C34</f>
        <v>1</v>
      </c>
      <c r="CN34" s="3">
        <f>COLUMN(V34)</f>
        <v>22</v>
      </c>
      <c r="CO34" s="3">
        <f ca="1">LARGE(OFFSET($A$1,$CH34-1,$CN34-1,$CI34-$CH34+1,1),1)</f>
        <v>5</v>
      </c>
      <c r="CP34" s="4">
        <f ca="1">LARGE(OFFSET($A$1,$AR34-1,$AT34-1,$AS34-$AR34+1,$AU34-$AT34+1),1)/(CO34+2)</f>
        <v>25428</v>
      </c>
      <c r="CQ34" s="4">
        <f ca="1">LARGE(OFFSET($A$1,$AR34-1,$AT34-1,$AS34-$AR34+1,$AU34-$AT34+1),C34)</f>
        <v>35599.199999999997</v>
      </c>
      <c r="CR34" s="3" t="b">
        <f ca="1">CQ34&gt;CP34</f>
        <v>1</v>
      </c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3</v>
      </c>
      <c r="W35" s="5">
        <f>W34</f>
        <v>34</v>
      </c>
      <c r="X35" s="5">
        <v>4</v>
      </c>
      <c r="Y35" s="5">
        <f t="shared" si="0"/>
        <v>26</v>
      </c>
      <c r="Z35" s="18" cm="1">
        <f t="array" aca="1" ref="Z35" ca="1">INDIRECT(ADDRESS($W35,COLUMN()-$Y35+$X35))/$V35</f>
        <v>11389.666666666666</v>
      </c>
      <c r="AA35" s="18" cm="1">
        <f t="array" aca="1" ref="AA35" ca="1">INDIRECT(ADDRESS($W35,COLUMN()-$Y35+$X35))/$V35</f>
        <v>24537.666666666668</v>
      </c>
      <c r="AB35" s="18" cm="1">
        <f t="array" aca="1" ref="AB35" ca="1">INDIRECT(ADDRESS($W35,COLUMN()-$Y35+$X35))/$V35</f>
        <v>59332</v>
      </c>
      <c r="AC35" s="18" cm="1">
        <f t="array" aca="1" ref="AC35" ca="1">INDIRECT(ADDRESS($W35,COLUMN()-$Y35+$X35))/$V35</f>
        <v>39064.666666666664</v>
      </c>
      <c r="AD35" s="18" cm="1">
        <f t="array" aca="1" ref="AD35" ca="1">INDIRECT(ADDRESS($W35,COLUMN()-$Y35+$X35))/$V35</f>
        <v>31736.333333333332</v>
      </c>
      <c r="AE35" s="18" cm="1">
        <f t="array" aca="1" ref="AE35" ca="1">INDIRECT(ADDRESS($W35,COLUMN()-$Y35+$X35))/$V35</f>
        <v>1423.3333333333333</v>
      </c>
      <c r="AF35" s="18" cm="1">
        <f t="array" aca="1" ref="AF35" ca="1">INDIRECT(ADDRESS($W35,COLUMN()-$Y35+$X35))/$V35</f>
        <v>1595.3333333333333</v>
      </c>
      <c r="AG35" s="18" cm="1">
        <f t="array" aca="1" ref="AG35" ca="1">INDIRECT(ADDRESS($W35,COLUMN()-$Y35+$X35))/$V35</f>
        <v>4027</v>
      </c>
      <c r="AH35" s="18" cm="1">
        <f t="array" aca="1" ref="AH35" ca="1">INDIRECT(ADDRESS($W35,COLUMN()-$Y35+$X35))/$V35</f>
        <v>1114.6666666666667</v>
      </c>
      <c r="AI35" s="18" cm="1">
        <f t="array" aca="1" ref="AI35" ca="1">INDIRECT(ADDRESS($W35,COLUMN()-$Y35+$X35))/$V35</f>
        <v>13659.666666666666</v>
      </c>
      <c r="AJ35" s="18" cm="1">
        <f t="array" aca="1" ref="AJ35" ca="1">INDIRECT(ADDRESS($W35,COLUMN()-$Y35+$X35))/$V35</f>
        <v>545.33333333333337</v>
      </c>
      <c r="AK35" s="18" cm="1">
        <f t="array" aca="1" ref="AK35" ca="1">INDIRECT(ADDRESS($W35,COLUMN()-$Y35+$X35))/$V35</f>
        <v>1659.6666666666667</v>
      </c>
      <c r="AL35" s="18" cm="1">
        <f t="array" aca="1" ref="AL35" ca="1">INDIRECT(ADDRESS($W35,COLUMN()-$Y35+$X35))/$V35</f>
        <v>240.33333333333334</v>
      </c>
      <c r="AM35" s="18" cm="1">
        <f t="array" aca="1" ref="AM35" ca="1">INDIRECT(ADDRESS($W35,COLUMN()-$Y35+$X35))/$V35</f>
        <v>6368.333333333333</v>
      </c>
      <c r="AN35" s="18" cm="1">
        <f t="array" aca="1" ref="AN35" ca="1">INDIRECT(ADDRESS($W35,COLUMN()-$Y35+$X35))/$V35</f>
        <v>2989.6666666666665</v>
      </c>
      <c r="AO35" s="18" cm="1">
        <f t="array" aca="1" ref="AO35" ca="1">INDIRECT(ADDRESS($W35,COLUMN()-$Y35+$X35))/$V35</f>
        <v>23479</v>
      </c>
      <c r="AP35" s="18" cm="1">
        <f t="array" aca="1" ref="AP35" ca="1">INDIRECT(ADDRESS($W35,COLUMN()-$Y35+$X35))/$V35</f>
        <v>195.66666666666666</v>
      </c>
      <c r="AQ35" s="18" cm="1">
        <f t="array" aca="1" ref="AQ35" ca="1">INDIRECT(ADDRESS($W35,COLUMN()-$Y35+$X35))/$V35</f>
        <v>79.666666666666671</v>
      </c>
      <c r="AR35" s="9">
        <f t="shared" si="1"/>
        <v>34</v>
      </c>
      <c r="AS35" s="9">
        <f t="shared" si="34"/>
        <v>36</v>
      </c>
      <c r="AT35" s="9">
        <f t="shared" si="2"/>
        <v>26</v>
      </c>
      <c r="AU35" s="3">
        <f t="shared" si="3"/>
        <v>43</v>
      </c>
      <c r="AV35" s="20">
        <f t="shared" ca="1" si="61"/>
        <v>21</v>
      </c>
      <c r="AW35" s="20">
        <f t="shared" ca="1" si="61"/>
        <v>12</v>
      </c>
      <c r="AX35" s="20">
        <f t="shared" ca="1" si="61"/>
        <v>6</v>
      </c>
      <c r="AY35" s="20">
        <f t="shared" ca="1" si="61"/>
        <v>8</v>
      </c>
      <c r="AZ35" s="20">
        <f t="shared" ca="1" si="61"/>
        <v>11</v>
      </c>
      <c r="BA35" s="20">
        <f t="shared" ca="1" si="61"/>
        <v>38</v>
      </c>
      <c r="BB35" s="20">
        <f t="shared" ca="1" si="61"/>
        <v>37</v>
      </c>
      <c r="BC35" s="20">
        <f t="shared" ca="1" si="61"/>
        <v>29</v>
      </c>
      <c r="BD35" s="20">
        <f t="shared" ca="1" si="61"/>
        <v>39</v>
      </c>
      <c r="BE35" s="20">
        <f t="shared" ca="1" si="61"/>
        <v>19</v>
      </c>
      <c r="BF35" s="20">
        <f t="shared" ca="1" si="61"/>
        <v>46</v>
      </c>
      <c r="BG35" s="20">
        <f t="shared" ca="1" si="61"/>
        <v>35</v>
      </c>
      <c r="BH35" s="20">
        <f t="shared" ca="1" si="61"/>
        <v>48</v>
      </c>
      <c r="BI35" s="20">
        <f t="shared" ca="1" si="61"/>
        <v>25</v>
      </c>
      <c r="BJ35" s="20">
        <f t="shared" ca="1" si="61"/>
        <v>32</v>
      </c>
      <c r="BK35" s="20">
        <f t="shared" ca="1" si="60"/>
        <v>13</v>
      </c>
      <c r="BL35" s="20">
        <f t="shared" ca="1" si="60"/>
        <v>50</v>
      </c>
      <c r="BM35" s="20">
        <f t="shared" ca="1" si="60"/>
        <v>53</v>
      </c>
      <c r="BN35" s="9">
        <f t="shared" si="6"/>
        <v>34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1</v>
      </c>
      <c r="BS35" s="22" cm="1">
        <f t="array" aca="1" ref="BS35" ca="1">IF(AY35&gt;INDIRECT(ADDRESS($BN35,$BO35)),0,1)</f>
        <v>1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/>
      <c r="C36" s="3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5">
        <v>5</v>
      </c>
      <c r="W36" s="5">
        <f>W35</f>
        <v>34</v>
      </c>
      <c r="X36" s="5">
        <v>4</v>
      </c>
      <c r="Y36" s="5">
        <f t="shared" si="0"/>
        <v>26</v>
      </c>
      <c r="Z36" s="18" cm="1">
        <f t="array" aca="1" ref="Z36" ca="1">INDIRECT(ADDRESS($W36,COLUMN()-$Y36+$X36))/$V36</f>
        <v>6833.8</v>
      </c>
      <c r="AA36" s="18" cm="1">
        <f t="array" aca="1" ref="AA36" ca="1">INDIRECT(ADDRESS($W36,COLUMN()-$Y36+$X36))/$V36</f>
        <v>14722.6</v>
      </c>
      <c r="AB36" s="18" cm="1">
        <f t="array" aca="1" ref="AB36" ca="1">INDIRECT(ADDRESS($W36,COLUMN()-$Y36+$X36))/$V36</f>
        <v>35599.199999999997</v>
      </c>
      <c r="AC36" s="18" cm="1">
        <f t="array" aca="1" ref="AC36" ca="1">INDIRECT(ADDRESS($W36,COLUMN()-$Y36+$X36))/$V36</f>
        <v>23438.799999999999</v>
      </c>
      <c r="AD36" s="18" cm="1">
        <f t="array" aca="1" ref="AD36" ca="1">INDIRECT(ADDRESS($W36,COLUMN()-$Y36+$X36))/$V36</f>
        <v>19041.8</v>
      </c>
      <c r="AE36" s="18" cm="1">
        <f t="array" aca="1" ref="AE36" ca="1">INDIRECT(ADDRESS($W36,COLUMN()-$Y36+$X36))/$V36</f>
        <v>854</v>
      </c>
      <c r="AF36" s="18" cm="1">
        <f t="array" aca="1" ref="AF36" ca="1">INDIRECT(ADDRESS($W36,COLUMN()-$Y36+$X36))/$V36</f>
        <v>957.2</v>
      </c>
      <c r="AG36" s="18" cm="1">
        <f t="array" aca="1" ref="AG36" ca="1">INDIRECT(ADDRESS($W36,COLUMN()-$Y36+$X36))/$V36</f>
        <v>2416.1999999999998</v>
      </c>
      <c r="AH36" s="18" cm="1">
        <f t="array" aca="1" ref="AH36" ca="1">INDIRECT(ADDRESS($W36,COLUMN()-$Y36+$X36))/$V36</f>
        <v>668.8</v>
      </c>
      <c r="AI36" s="18" cm="1">
        <f t="array" aca="1" ref="AI36" ca="1">INDIRECT(ADDRESS($W36,COLUMN()-$Y36+$X36))/$V36</f>
        <v>8195.7999999999993</v>
      </c>
      <c r="AJ36" s="18" cm="1">
        <f t="array" aca="1" ref="AJ36" ca="1">INDIRECT(ADDRESS($W36,COLUMN()-$Y36+$X36))/$V36</f>
        <v>327.2</v>
      </c>
      <c r="AK36" s="18" cm="1">
        <f t="array" aca="1" ref="AK36" ca="1">INDIRECT(ADDRESS($W36,COLUMN()-$Y36+$X36))/$V36</f>
        <v>995.8</v>
      </c>
      <c r="AL36" s="18" cm="1">
        <f t="array" aca="1" ref="AL36" ca="1">INDIRECT(ADDRESS($W36,COLUMN()-$Y36+$X36))/$V36</f>
        <v>144.19999999999999</v>
      </c>
      <c r="AM36" s="18" cm="1">
        <f t="array" aca="1" ref="AM36" ca="1">INDIRECT(ADDRESS($W36,COLUMN()-$Y36+$X36))/$V36</f>
        <v>3821</v>
      </c>
      <c r="AN36" s="18" cm="1">
        <f t="array" aca="1" ref="AN36" ca="1">INDIRECT(ADDRESS($W36,COLUMN()-$Y36+$X36))/$V36</f>
        <v>1793.8</v>
      </c>
      <c r="AO36" s="18" cm="1">
        <f t="array" aca="1" ref="AO36" ca="1">INDIRECT(ADDRESS($W36,COLUMN()-$Y36+$X36))/$V36</f>
        <v>14087.4</v>
      </c>
      <c r="AP36" s="18" cm="1">
        <f t="array" aca="1" ref="AP36" ca="1">INDIRECT(ADDRESS($W36,COLUMN()-$Y36+$X36))/$V36</f>
        <v>117.4</v>
      </c>
      <c r="AQ36" s="18" cm="1">
        <f t="array" aca="1" ref="AQ36" ca="1">INDIRECT(ADDRESS($W36,COLUMN()-$Y36+$X36))/$V36</f>
        <v>47.8</v>
      </c>
      <c r="AR36" s="9">
        <f t="shared" si="1"/>
        <v>34</v>
      </c>
      <c r="AS36" s="9">
        <f t="shared" si="34"/>
        <v>36</v>
      </c>
      <c r="AT36" s="9">
        <f t="shared" si="2"/>
        <v>26</v>
      </c>
      <c r="AU36" s="3">
        <f t="shared" si="3"/>
        <v>43</v>
      </c>
      <c r="AV36" s="20">
        <f t="shared" ca="1" si="61"/>
        <v>24</v>
      </c>
      <c r="AW36" s="20">
        <f t="shared" ca="1" si="61"/>
        <v>17</v>
      </c>
      <c r="AX36" s="20">
        <f t="shared" ca="1" si="61"/>
        <v>9</v>
      </c>
      <c r="AY36" s="20">
        <f t="shared" ca="1" si="61"/>
        <v>14</v>
      </c>
      <c r="AZ36" s="20">
        <f t="shared" ca="1" si="61"/>
        <v>16</v>
      </c>
      <c r="BA36" s="20">
        <f t="shared" ca="1" si="61"/>
        <v>42</v>
      </c>
      <c r="BB36" s="20">
        <f t="shared" ca="1" si="61"/>
        <v>41</v>
      </c>
      <c r="BC36" s="20">
        <f t="shared" ca="1" si="61"/>
        <v>33</v>
      </c>
      <c r="BD36" s="20">
        <f t="shared" ca="1" si="61"/>
        <v>44</v>
      </c>
      <c r="BE36" s="20">
        <f t="shared" ca="1" si="61"/>
        <v>23</v>
      </c>
      <c r="BF36" s="20">
        <f t="shared" ca="1" si="61"/>
        <v>47</v>
      </c>
      <c r="BG36" s="20">
        <f t="shared" ca="1" si="61"/>
        <v>40</v>
      </c>
      <c r="BH36" s="20">
        <f t="shared" ca="1" si="61"/>
        <v>51</v>
      </c>
      <c r="BI36" s="20">
        <f t="shared" ca="1" si="61"/>
        <v>30</v>
      </c>
      <c r="BJ36" s="20">
        <f t="shared" ca="1" si="61"/>
        <v>34</v>
      </c>
      <c r="BK36" s="20">
        <f t="shared" ca="1" si="60"/>
        <v>18</v>
      </c>
      <c r="BL36" s="20">
        <f t="shared" ca="1" si="60"/>
        <v>52</v>
      </c>
      <c r="BM36" s="20">
        <f t="shared" ca="1" si="60"/>
        <v>54</v>
      </c>
      <c r="BN36" s="9">
        <f t="shared" si="6"/>
        <v>34</v>
      </c>
      <c r="BO36" s="9">
        <v>3</v>
      </c>
      <c r="BP36" s="22" cm="1">
        <f t="array" aca="1" ref="BP36" ca="1">IF(AV36&gt;INDIRECT(ADDRESS($BN36,$BO36)),0,1)</f>
        <v>0</v>
      </c>
      <c r="BQ36" s="22" cm="1">
        <f t="array" aca="1" ref="BQ36" ca="1">IF(AW36&gt;INDIRECT(ADDRESS($BN36,$BO36)),0,1)</f>
        <v>0</v>
      </c>
      <c r="BR36" s="22" cm="1">
        <f t="array" aca="1" ref="BR36" ca="1">IF(AX36&gt;INDIRECT(ADDRESS($BN36,$BO36)),0,1)</f>
        <v>1</v>
      </c>
      <c r="BS36" s="22" cm="1">
        <f t="array" aca="1" ref="BS36" ca="1">IF(AY36&gt;INDIRECT(ADDRESS($BN36,$BO36)),0,1)</f>
        <v>0</v>
      </c>
      <c r="BT36" s="22" cm="1">
        <f t="array" aca="1" ref="BT36" ca="1">IF(AZ36&gt;INDIRECT(ADDRESS($BN36,$BO36)),0,1)</f>
        <v>0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0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0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55000000000000004">
      <c r="A37" s="3"/>
      <c r="B37" s="3" t="s">
        <v>232</v>
      </c>
      <c r="C37" s="3">
        <v>8</v>
      </c>
      <c r="D37" s="15">
        <f>VALUE(SUBSTITUTE('DPRD Sumut KPU Raw'!B10,".",","))</f>
        <v>12004</v>
      </c>
      <c r="E37" s="15">
        <f>VALUE(SUBSTITUTE('DPRD Sumut KPU Raw'!C10,".",","))</f>
        <v>94687</v>
      </c>
      <c r="F37" s="15">
        <f>VALUE(SUBSTITUTE('DPRD Sumut KPU Raw'!D10,".",","))</f>
        <v>107947</v>
      </c>
      <c r="G37" s="15">
        <f>VALUE(SUBSTITUTE('DPRD Sumut KPU Raw'!E10,".",","))</f>
        <v>168481</v>
      </c>
      <c r="H37" s="15">
        <f>VALUE(SUBSTITUTE('DPRD Sumut KPU Raw'!F10,".",","))</f>
        <v>66176</v>
      </c>
      <c r="I37" s="15">
        <f>VALUE(SUBSTITUTE('DPRD Sumut KPU Raw'!G10,".",","))</f>
        <v>5757</v>
      </c>
      <c r="J37" s="15">
        <f>VALUE(SUBSTITUTE('DPRD Sumut KPU Raw'!H10,".",","))</f>
        <v>5269</v>
      </c>
      <c r="K37" s="15">
        <f>VALUE(SUBSTITUTE('DPRD Sumut KPU Raw'!I10,".",","))</f>
        <v>41496</v>
      </c>
      <c r="L37" s="15">
        <f>VALUE(SUBSTITUTE('DPRD Sumut KPU Raw'!J10,".",","))</f>
        <v>938</v>
      </c>
      <c r="M37" s="15">
        <f>VALUE(SUBSTITUTE('DPRD Sumut KPU Raw'!K10,".",","))</f>
        <v>32983</v>
      </c>
      <c r="N37" s="15">
        <f>VALUE(SUBSTITUTE('DPRD Sumut KPU Raw'!L10,".",","))</f>
        <v>807</v>
      </c>
      <c r="O37" s="15">
        <f>VALUE(SUBSTITUTE('DPRD Sumut KPU Raw'!M10,".",","))</f>
        <v>16568</v>
      </c>
      <c r="P37" s="15">
        <f>VALUE(SUBSTITUTE('DPRD Sumut KPU Raw'!N10,".",","))</f>
        <v>1300</v>
      </c>
      <c r="Q37" s="15">
        <f>VALUE(SUBSTITUTE('DPRD Sumut KPU Raw'!O10,".",","))</f>
        <v>30416</v>
      </c>
      <c r="R37" s="15">
        <f>VALUE(SUBSTITUTE('DPRD Sumut KPU Raw'!P10,".",","))</f>
        <v>20045</v>
      </c>
      <c r="S37" s="15">
        <f>VALUE(SUBSTITUTE('DPRD Sumut KPU Raw'!Q10,".",","))</f>
        <v>9194</v>
      </c>
      <c r="T37" s="15">
        <f>VALUE(SUBSTITUTE('DPRD Sumut KPU Raw'!R10,".",","))</f>
        <v>4121</v>
      </c>
      <c r="U37" s="15">
        <f>VALUE(SUBSTITUTE('DPRD Sumut KPU Raw'!S10,".",","))</f>
        <v>607</v>
      </c>
      <c r="V37" s="5">
        <v>1</v>
      </c>
      <c r="W37" s="5">
        <f>W36+3</f>
        <v>37</v>
      </c>
      <c r="X37" s="5">
        <v>4</v>
      </c>
      <c r="Y37" s="5">
        <f t="shared" si="0"/>
        <v>26</v>
      </c>
      <c r="Z37" s="18" cm="1">
        <f t="array" aca="1" ref="Z37" ca="1">INDIRECT(ADDRESS($W37,COLUMN()-$Y37+$X37))/$V37</f>
        <v>12004</v>
      </c>
      <c r="AA37" s="18" cm="1">
        <f t="array" aca="1" ref="AA37" ca="1">INDIRECT(ADDRESS($W37,COLUMN()-$Y37+$X37))/$V37</f>
        <v>94687</v>
      </c>
      <c r="AB37" s="18" cm="1">
        <f t="array" aca="1" ref="AB37" ca="1">INDIRECT(ADDRESS($W37,COLUMN()-$Y37+$X37))/$V37</f>
        <v>107947</v>
      </c>
      <c r="AC37" s="18" cm="1">
        <f t="array" aca="1" ref="AC37" ca="1">INDIRECT(ADDRESS($W37,COLUMN()-$Y37+$X37))/$V37</f>
        <v>168481</v>
      </c>
      <c r="AD37" s="18" cm="1">
        <f t="array" aca="1" ref="AD37" ca="1">INDIRECT(ADDRESS($W37,COLUMN()-$Y37+$X37))/$V37</f>
        <v>66176</v>
      </c>
      <c r="AE37" s="18" cm="1">
        <f t="array" aca="1" ref="AE37" ca="1">INDIRECT(ADDRESS($W37,COLUMN()-$Y37+$X37))/$V37</f>
        <v>5757</v>
      </c>
      <c r="AF37" s="18" cm="1">
        <f t="array" aca="1" ref="AF37" ca="1">INDIRECT(ADDRESS($W37,COLUMN()-$Y37+$X37))/$V37</f>
        <v>5269</v>
      </c>
      <c r="AG37" s="18" cm="1">
        <f t="array" aca="1" ref="AG37" ca="1">INDIRECT(ADDRESS($W37,COLUMN()-$Y37+$X37))/$V37</f>
        <v>41496</v>
      </c>
      <c r="AH37" s="18" cm="1">
        <f t="array" aca="1" ref="AH37" ca="1">INDIRECT(ADDRESS($W37,COLUMN()-$Y37+$X37))/$V37</f>
        <v>938</v>
      </c>
      <c r="AI37" s="18" cm="1">
        <f t="array" aca="1" ref="AI37" ca="1">INDIRECT(ADDRESS($W37,COLUMN()-$Y37+$X37))/$V37</f>
        <v>32983</v>
      </c>
      <c r="AJ37" s="18" cm="1">
        <f t="array" aca="1" ref="AJ37" ca="1">INDIRECT(ADDRESS($W37,COLUMN()-$Y37+$X37))/$V37</f>
        <v>807</v>
      </c>
      <c r="AK37" s="18" cm="1">
        <f t="array" aca="1" ref="AK37" ca="1">INDIRECT(ADDRESS($W37,COLUMN()-$Y37+$X37))/$V37</f>
        <v>16568</v>
      </c>
      <c r="AL37" s="18" cm="1">
        <f t="array" aca="1" ref="AL37" ca="1">INDIRECT(ADDRESS($W37,COLUMN()-$Y37+$X37))/$V37</f>
        <v>1300</v>
      </c>
      <c r="AM37" s="18" cm="1">
        <f t="array" aca="1" ref="AM37" ca="1">INDIRECT(ADDRESS($W37,COLUMN()-$Y37+$X37))/$V37</f>
        <v>30416</v>
      </c>
      <c r="AN37" s="18" cm="1">
        <f t="array" aca="1" ref="AN37" ca="1">INDIRECT(ADDRESS($W37,COLUMN()-$Y37+$X37))/$V37</f>
        <v>20045</v>
      </c>
      <c r="AO37" s="18" cm="1">
        <f t="array" aca="1" ref="AO37" ca="1">INDIRECT(ADDRESS($W37,COLUMN()-$Y37+$X37))/$V37</f>
        <v>9194</v>
      </c>
      <c r="AP37" s="18" cm="1">
        <f t="array" aca="1" ref="AP37" ca="1">INDIRECT(ADDRESS($W37,COLUMN()-$Y37+$X37))/$V37</f>
        <v>4121</v>
      </c>
      <c r="AQ37" s="18" cm="1">
        <f t="array" aca="1" ref="AQ37" ca="1">INDIRECT(ADDRESS($W37,COLUMN()-$Y37+$X37))/$V37</f>
        <v>607</v>
      </c>
      <c r="AR37" s="9">
        <f t="shared" si="1"/>
        <v>37</v>
      </c>
      <c r="AS37" s="9">
        <f t="shared" si="34"/>
        <v>39</v>
      </c>
      <c r="AT37" s="9">
        <f t="shared" si="2"/>
        <v>26</v>
      </c>
      <c r="AU37" s="3">
        <f t="shared" si="3"/>
        <v>43</v>
      </c>
      <c r="AV37" s="20">
        <f t="shared" ca="1" si="61"/>
        <v>19</v>
      </c>
      <c r="AW37" s="20">
        <f t="shared" ca="1" si="61"/>
        <v>3</v>
      </c>
      <c r="AX37" s="20">
        <f t="shared" ca="1" si="61"/>
        <v>2</v>
      </c>
      <c r="AY37" s="20">
        <f t="shared" ca="1" si="61"/>
        <v>1</v>
      </c>
      <c r="AZ37" s="20">
        <f t="shared" ca="1" si="61"/>
        <v>4</v>
      </c>
      <c r="BA37" s="20">
        <f t="shared" ca="1" si="61"/>
        <v>27</v>
      </c>
      <c r="BB37" s="20">
        <f t="shared" ca="1" si="61"/>
        <v>29</v>
      </c>
      <c r="BC37" s="20">
        <f t="shared" ca="1" si="61"/>
        <v>6</v>
      </c>
      <c r="BD37" s="20">
        <f t="shared" ca="1" si="61"/>
        <v>43</v>
      </c>
      <c r="BE37" s="20">
        <f t="shared" ca="1" si="61"/>
        <v>9</v>
      </c>
      <c r="BF37" s="20">
        <f t="shared" ca="1" si="61"/>
        <v>45</v>
      </c>
      <c r="BG37" s="20">
        <f t="shared" ca="1" si="61"/>
        <v>16</v>
      </c>
      <c r="BH37" s="20">
        <f t="shared" ca="1" si="61"/>
        <v>40</v>
      </c>
      <c r="BI37" s="20">
        <f t="shared" ca="1" si="61"/>
        <v>11</v>
      </c>
      <c r="BJ37" s="20">
        <f t="shared" ca="1" si="61"/>
        <v>14</v>
      </c>
      <c r="BK37" s="20">
        <f t="shared" ca="1" si="60"/>
        <v>22</v>
      </c>
      <c r="BL37" s="20">
        <f t="shared" ca="1" si="60"/>
        <v>30</v>
      </c>
      <c r="BM37" s="20">
        <f t="shared" ca="1" si="60"/>
        <v>46</v>
      </c>
      <c r="BN37" s="9">
        <f t="shared" si="6"/>
        <v>37</v>
      </c>
      <c r="BO37" s="9">
        <v>3</v>
      </c>
      <c r="BP37" s="22" cm="1">
        <f t="array" aca="1" ref="BP37" ca="1">IF(AV37&gt;INDIRECT(ADDRESS($BN37,$BO37)),0,1)</f>
        <v>0</v>
      </c>
      <c r="BQ37" s="22" cm="1">
        <f t="array" aca="1" ref="BQ37" ca="1">IF(AW37&gt;INDIRECT(ADDRESS($BN37,$BO37)),0,1)</f>
        <v>1</v>
      </c>
      <c r="BR37" s="22" cm="1">
        <f t="array" aca="1" ref="BR37" ca="1">IF(AX37&gt;INDIRECT(ADDRESS($BN37,$BO37)),0,1)</f>
        <v>1</v>
      </c>
      <c r="BS37" s="22" cm="1">
        <f t="array" aca="1" ref="BS37" ca="1">IF(AY37&gt;INDIRECT(ADDRESS($BN37,$BO37)),0,1)</f>
        <v>1</v>
      </c>
      <c r="BT37" s="22" cm="1">
        <f t="array" aca="1" ref="BT37" ca="1">IF(AZ37&gt;INDIRECT(ADDRESS($BN37,$BO37)),0,1)</f>
        <v>1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1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0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0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9">
        <f>AR37</f>
        <v>37</v>
      </c>
      <c r="CI37" s="9">
        <f>AS37</f>
        <v>39</v>
      </c>
      <c r="CJ37" s="3">
        <f>COLUMN(BP37)</f>
        <v>68</v>
      </c>
      <c r="CK37" s="3">
        <f>COLUMN(CG37)</f>
        <v>85</v>
      </c>
      <c r="CL37" s="3">
        <f ca="1">SUM(OFFSET($A$1,CH37-1,CJ37-1,CI37-CH37+1,CK37-CJ37+1))</f>
        <v>8</v>
      </c>
      <c r="CM37" s="3" t="b">
        <f ca="1">CL37=C37</f>
        <v>1</v>
      </c>
      <c r="CN37" s="3">
        <f>COLUMN(V37)</f>
        <v>22</v>
      </c>
      <c r="CO37" s="3">
        <f ca="1">LARGE(OFFSET($A$1,$CH37-1,$CN37-1,$CI37-$CH37+1,1),1)</f>
        <v>5</v>
      </c>
      <c r="CP37" s="4">
        <f ca="1">LARGE(OFFSET($A$1,$AR37-1,$AT37-1,$AS37-$AR37+1,$AU37-$AT37+1),1)/(CO37+2)</f>
        <v>24068.714285714286</v>
      </c>
      <c r="CQ37" s="4">
        <f ca="1">LARGE(OFFSET($A$1,$AR37-1,$AT37-1,$AS37-$AR37+1,$AU37-$AT37+1),C37)</f>
        <v>33696.199999999997</v>
      </c>
      <c r="CR37" s="3" t="b">
        <f ca="1">CQ37&gt;CP37</f>
        <v>1</v>
      </c>
    </row>
    <row r="38" spans="1:96" x14ac:dyDescent="0.55000000000000004">
      <c r="A38" s="3"/>
      <c r="B38" s="3"/>
      <c r="C38" s="3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5">
        <v>3</v>
      </c>
      <c r="W38" s="5">
        <f>W37</f>
        <v>37</v>
      </c>
      <c r="X38" s="5">
        <v>4</v>
      </c>
      <c r="Y38" s="5">
        <f t="shared" si="0"/>
        <v>26</v>
      </c>
      <c r="Z38" s="18" cm="1">
        <f t="array" aca="1" ref="Z38" ca="1">INDIRECT(ADDRESS($W38,COLUMN()-$Y38+$X38))/$V38</f>
        <v>4001.3333333333335</v>
      </c>
      <c r="AA38" s="18" cm="1">
        <f t="array" aca="1" ref="AA38" ca="1">INDIRECT(ADDRESS($W38,COLUMN()-$Y38+$X38))/$V38</f>
        <v>31562.333333333332</v>
      </c>
      <c r="AB38" s="18" cm="1">
        <f t="array" aca="1" ref="AB38" ca="1">INDIRECT(ADDRESS($W38,COLUMN()-$Y38+$X38))/$V38</f>
        <v>35982.333333333336</v>
      </c>
      <c r="AC38" s="18" cm="1">
        <f t="array" aca="1" ref="AC38" ca="1">INDIRECT(ADDRESS($W38,COLUMN()-$Y38+$X38))/$V38</f>
        <v>56160.333333333336</v>
      </c>
      <c r="AD38" s="18" cm="1">
        <f t="array" aca="1" ref="AD38" ca="1">INDIRECT(ADDRESS($W38,COLUMN()-$Y38+$X38))/$V38</f>
        <v>22058.666666666668</v>
      </c>
      <c r="AE38" s="18" cm="1">
        <f t="array" aca="1" ref="AE38" ca="1">INDIRECT(ADDRESS($W38,COLUMN()-$Y38+$X38))/$V38</f>
        <v>1919</v>
      </c>
      <c r="AF38" s="18" cm="1">
        <f t="array" aca="1" ref="AF38" ca="1">INDIRECT(ADDRESS($W38,COLUMN()-$Y38+$X38))/$V38</f>
        <v>1756.3333333333333</v>
      </c>
      <c r="AG38" s="18" cm="1">
        <f t="array" aca="1" ref="AG38" ca="1">INDIRECT(ADDRESS($W38,COLUMN()-$Y38+$X38))/$V38</f>
        <v>13832</v>
      </c>
      <c r="AH38" s="18" cm="1">
        <f t="array" aca="1" ref="AH38" ca="1">INDIRECT(ADDRESS($W38,COLUMN()-$Y38+$X38))/$V38</f>
        <v>312.66666666666669</v>
      </c>
      <c r="AI38" s="18" cm="1">
        <f t="array" aca="1" ref="AI38" ca="1">INDIRECT(ADDRESS($W38,COLUMN()-$Y38+$X38))/$V38</f>
        <v>10994.333333333334</v>
      </c>
      <c r="AJ38" s="18" cm="1">
        <f t="array" aca="1" ref="AJ38" ca="1">INDIRECT(ADDRESS($W38,COLUMN()-$Y38+$X38))/$V38</f>
        <v>269</v>
      </c>
      <c r="AK38" s="18" cm="1">
        <f t="array" aca="1" ref="AK38" ca="1">INDIRECT(ADDRESS($W38,COLUMN()-$Y38+$X38))/$V38</f>
        <v>5522.666666666667</v>
      </c>
      <c r="AL38" s="18" cm="1">
        <f t="array" aca="1" ref="AL38" ca="1">INDIRECT(ADDRESS($W38,COLUMN()-$Y38+$X38))/$V38</f>
        <v>433.33333333333331</v>
      </c>
      <c r="AM38" s="18" cm="1">
        <f t="array" aca="1" ref="AM38" ca="1">INDIRECT(ADDRESS($W38,COLUMN()-$Y38+$X38))/$V38</f>
        <v>10138.666666666666</v>
      </c>
      <c r="AN38" s="18" cm="1">
        <f t="array" aca="1" ref="AN38" ca="1">INDIRECT(ADDRESS($W38,COLUMN()-$Y38+$X38))/$V38</f>
        <v>6681.666666666667</v>
      </c>
      <c r="AO38" s="18" cm="1">
        <f t="array" aca="1" ref="AO38" ca="1">INDIRECT(ADDRESS($W38,COLUMN()-$Y38+$X38))/$V38</f>
        <v>3064.6666666666665</v>
      </c>
      <c r="AP38" s="18" cm="1">
        <f t="array" aca="1" ref="AP38" ca="1">INDIRECT(ADDRESS($W38,COLUMN()-$Y38+$X38))/$V38</f>
        <v>1373.6666666666667</v>
      </c>
      <c r="AQ38" s="18" cm="1">
        <f t="array" aca="1" ref="AQ38" ca="1">INDIRECT(ADDRESS($W38,COLUMN()-$Y38+$X38))/$V38</f>
        <v>202.33333333333334</v>
      </c>
      <c r="AR38" s="9">
        <f t="shared" si="1"/>
        <v>37</v>
      </c>
      <c r="AS38" s="9">
        <f t="shared" si="34"/>
        <v>39</v>
      </c>
      <c r="AT38" s="9">
        <f t="shared" si="2"/>
        <v>26</v>
      </c>
      <c r="AU38" s="3">
        <f t="shared" si="3"/>
        <v>43</v>
      </c>
      <c r="AV38" s="20">
        <f t="shared" ca="1" si="61"/>
        <v>32</v>
      </c>
      <c r="AW38" s="20">
        <f t="shared" ca="1" si="61"/>
        <v>10</v>
      </c>
      <c r="AX38" s="20">
        <f t="shared" ca="1" si="61"/>
        <v>7</v>
      </c>
      <c r="AY38" s="20">
        <f t="shared" ca="1" si="61"/>
        <v>5</v>
      </c>
      <c r="AZ38" s="20">
        <f t="shared" ca="1" si="61"/>
        <v>12</v>
      </c>
      <c r="BA38" s="20">
        <f t="shared" ca="1" si="61"/>
        <v>36</v>
      </c>
      <c r="BB38" s="20">
        <f t="shared" ca="1" si="61"/>
        <v>38</v>
      </c>
      <c r="BC38" s="20">
        <f t="shared" ca="1" si="61"/>
        <v>17</v>
      </c>
      <c r="BD38" s="20">
        <f t="shared" ca="1" si="61"/>
        <v>48</v>
      </c>
      <c r="BE38" s="20">
        <f t="shared" ca="1" si="61"/>
        <v>20</v>
      </c>
      <c r="BF38" s="20">
        <f t="shared" ca="1" si="61"/>
        <v>49</v>
      </c>
      <c r="BG38" s="20">
        <f t="shared" ca="1" si="61"/>
        <v>28</v>
      </c>
      <c r="BH38" s="20">
        <f t="shared" ca="1" si="61"/>
        <v>47</v>
      </c>
      <c r="BI38" s="20">
        <f t="shared" ca="1" si="61"/>
        <v>21</v>
      </c>
      <c r="BJ38" s="20">
        <f t="shared" ca="1" si="61"/>
        <v>24</v>
      </c>
      <c r="BK38" s="20">
        <f t="shared" ca="1" si="61"/>
        <v>34</v>
      </c>
      <c r="BL38" s="20">
        <f t="shared" ca="1" si="60"/>
        <v>39</v>
      </c>
      <c r="BM38" s="20">
        <f t="shared" ca="1" si="60"/>
        <v>51</v>
      </c>
      <c r="BN38" s="9">
        <f t="shared" si="6"/>
        <v>37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0</v>
      </c>
      <c r="BR38" s="22" cm="1">
        <f t="array" aca="1" ref="BR38" ca="1">IF(AX38&gt;INDIRECT(ADDRESS($BN38,$BO38)),0,1)</f>
        <v>1</v>
      </c>
      <c r="BS38" s="22" cm="1">
        <f t="array" aca="1" ref="BS38" ca="1">IF(AY38&gt;INDIRECT(ADDRESS($BN38,$BO38)),0,1)</f>
        <v>1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/>
      <c r="C39" s="3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5">
        <v>5</v>
      </c>
      <c r="W39" s="5">
        <f>W38</f>
        <v>37</v>
      </c>
      <c r="X39" s="5">
        <v>4</v>
      </c>
      <c r="Y39" s="5">
        <f t="shared" si="0"/>
        <v>26</v>
      </c>
      <c r="Z39" s="18" cm="1">
        <f t="array" aca="1" ref="Z39" ca="1">INDIRECT(ADDRESS($W39,COLUMN()-$Y39+$X39))/$V39</f>
        <v>2400.8000000000002</v>
      </c>
      <c r="AA39" s="18" cm="1">
        <f t="array" aca="1" ref="AA39" ca="1">INDIRECT(ADDRESS($W39,COLUMN()-$Y39+$X39))/$V39</f>
        <v>18937.400000000001</v>
      </c>
      <c r="AB39" s="18" cm="1">
        <f t="array" aca="1" ref="AB39" ca="1">INDIRECT(ADDRESS($W39,COLUMN()-$Y39+$X39))/$V39</f>
        <v>21589.4</v>
      </c>
      <c r="AC39" s="18" cm="1">
        <f t="array" aca="1" ref="AC39" ca="1">INDIRECT(ADDRESS($W39,COLUMN()-$Y39+$X39))/$V39</f>
        <v>33696.199999999997</v>
      </c>
      <c r="AD39" s="18" cm="1">
        <f t="array" aca="1" ref="AD39" ca="1">INDIRECT(ADDRESS($W39,COLUMN()-$Y39+$X39))/$V39</f>
        <v>13235.2</v>
      </c>
      <c r="AE39" s="18" cm="1">
        <f t="array" aca="1" ref="AE39" ca="1">INDIRECT(ADDRESS($W39,COLUMN()-$Y39+$X39))/$V39</f>
        <v>1151.4000000000001</v>
      </c>
      <c r="AF39" s="18" cm="1">
        <f t="array" aca="1" ref="AF39" ca="1">INDIRECT(ADDRESS($W39,COLUMN()-$Y39+$X39))/$V39</f>
        <v>1053.8</v>
      </c>
      <c r="AG39" s="18" cm="1">
        <f t="array" aca="1" ref="AG39" ca="1">INDIRECT(ADDRESS($W39,COLUMN()-$Y39+$X39))/$V39</f>
        <v>8299.2000000000007</v>
      </c>
      <c r="AH39" s="18" cm="1">
        <f t="array" aca="1" ref="AH39" ca="1">INDIRECT(ADDRESS($W39,COLUMN()-$Y39+$X39))/$V39</f>
        <v>187.6</v>
      </c>
      <c r="AI39" s="18" cm="1">
        <f t="array" aca="1" ref="AI39" ca="1">INDIRECT(ADDRESS($W39,COLUMN()-$Y39+$X39))/$V39</f>
        <v>6596.6</v>
      </c>
      <c r="AJ39" s="18" cm="1">
        <f t="array" aca="1" ref="AJ39" ca="1">INDIRECT(ADDRESS($W39,COLUMN()-$Y39+$X39))/$V39</f>
        <v>161.4</v>
      </c>
      <c r="AK39" s="18" cm="1">
        <f t="array" aca="1" ref="AK39" ca="1">INDIRECT(ADDRESS($W39,COLUMN()-$Y39+$X39))/$V39</f>
        <v>3313.6</v>
      </c>
      <c r="AL39" s="18" cm="1">
        <f t="array" aca="1" ref="AL39" ca="1">INDIRECT(ADDRESS($W39,COLUMN()-$Y39+$X39))/$V39</f>
        <v>260</v>
      </c>
      <c r="AM39" s="18" cm="1">
        <f t="array" aca="1" ref="AM39" ca="1">INDIRECT(ADDRESS($W39,COLUMN()-$Y39+$X39))/$V39</f>
        <v>6083.2</v>
      </c>
      <c r="AN39" s="18" cm="1">
        <f t="array" aca="1" ref="AN39" ca="1">INDIRECT(ADDRESS($W39,COLUMN()-$Y39+$X39))/$V39</f>
        <v>4009</v>
      </c>
      <c r="AO39" s="18" cm="1">
        <f t="array" aca="1" ref="AO39" ca="1">INDIRECT(ADDRESS($W39,COLUMN()-$Y39+$X39))/$V39</f>
        <v>1838.8</v>
      </c>
      <c r="AP39" s="18" cm="1">
        <f t="array" aca="1" ref="AP39" ca="1">INDIRECT(ADDRESS($W39,COLUMN()-$Y39+$X39))/$V39</f>
        <v>824.2</v>
      </c>
      <c r="AQ39" s="18" cm="1">
        <f t="array" aca="1" ref="AQ39" ca="1">INDIRECT(ADDRESS($W39,COLUMN()-$Y39+$X39))/$V39</f>
        <v>121.4</v>
      </c>
      <c r="AR39" s="9">
        <f t="shared" si="1"/>
        <v>37</v>
      </c>
      <c r="AS39" s="9">
        <f t="shared" si="34"/>
        <v>39</v>
      </c>
      <c r="AT39" s="9">
        <f t="shared" si="2"/>
        <v>26</v>
      </c>
      <c r="AU39" s="3">
        <f t="shared" si="3"/>
        <v>43</v>
      </c>
      <c r="AV39" s="20">
        <f t="shared" ca="1" si="61"/>
        <v>35</v>
      </c>
      <c r="AW39" s="20">
        <f t="shared" ca="1" si="61"/>
        <v>15</v>
      </c>
      <c r="AX39" s="20">
        <f t="shared" ca="1" si="61"/>
        <v>13</v>
      </c>
      <c r="AY39" s="20">
        <f t="shared" ca="1" si="61"/>
        <v>8</v>
      </c>
      <c r="AZ39" s="20">
        <f t="shared" ca="1" si="61"/>
        <v>18</v>
      </c>
      <c r="BA39" s="20">
        <f t="shared" ca="1" si="61"/>
        <v>41</v>
      </c>
      <c r="BB39" s="20">
        <f t="shared" ca="1" si="61"/>
        <v>42</v>
      </c>
      <c r="BC39" s="20">
        <f t="shared" ca="1" si="61"/>
        <v>23</v>
      </c>
      <c r="BD39" s="20">
        <f t="shared" ca="1" si="61"/>
        <v>52</v>
      </c>
      <c r="BE39" s="20">
        <f t="shared" ca="1" si="61"/>
        <v>25</v>
      </c>
      <c r="BF39" s="20">
        <f t="shared" ca="1" si="61"/>
        <v>53</v>
      </c>
      <c r="BG39" s="20">
        <f t="shared" ca="1" si="61"/>
        <v>33</v>
      </c>
      <c r="BH39" s="20">
        <f t="shared" ca="1" si="61"/>
        <v>50</v>
      </c>
      <c r="BI39" s="20">
        <f t="shared" ca="1" si="61"/>
        <v>26</v>
      </c>
      <c r="BJ39" s="20">
        <f t="shared" ca="1" si="61"/>
        <v>31</v>
      </c>
      <c r="BK39" s="20">
        <f t="shared" ca="1" si="61"/>
        <v>37</v>
      </c>
      <c r="BL39" s="20">
        <f t="shared" ca="1" si="60"/>
        <v>44</v>
      </c>
      <c r="BM39" s="20">
        <f t="shared" ca="1" si="60"/>
        <v>54</v>
      </c>
      <c r="BN39" s="9">
        <f t="shared" si="6"/>
        <v>37</v>
      </c>
      <c r="BO39" s="9">
        <v>3</v>
      </c>
      <c r="BP39" s="22" cm="1">
        <f t="array" aca="1" ref="BP39" ca="1">IF(AV39&gt;INDIRECT(ADDRESS($BN39,$BO39)),0,1)</f>
        <v>0</v>
      </c>
      <c r="BQ39" s="22" cm="1">
        <f t="array" aca="1" ref="BQ39" ca="1">IF(AW39&gt;INDIRECT(ADDRESS($BN39,$BO39)),0,1)</f>
        <v>0</v>
      </c>
      <c r="BR39" s="22" cm="1">
        <f t="array" aca="1" ref="BR39" ca="1">IF(AX39&gt;INDIRECT(ADDRESS($BN39,$BO39)),0,1)</f>
        <v>0</v>
      </c>
      <c r="BS39" s="22" cm="1">
        <f t="array" aca="1" ref="BS39" ca="1">IF(AY39&gt;INDIRECT(ADDRESS($BN39,$BO39)),0,1)</f>
        <v>1</v>
      </c>
      <c r="BT39" s="22" cm="1">
        <f t="array" aca="1" ref="BT39" ca="1">IF(AZ39&gt;INDIRECT(ADDRESS($BN39,$BO39)),0,1)</f>
        <v>0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0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0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0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0</v>
      </c>
      <c r="CG39" s="22" cm="1">
        <f t="array" aca="1" ref="CG39" ca="1">IF(BM39&gt;INDIRECT(ADDRESS($BN39,$BO39)),0,1)</f>
        <v>0</v>
      </c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55000000000000004">
      <c r="A40" s="3"/>
      <c r="B40" s="3" t="s">
        <v>229</v>
      </c>
      <c r="C40" s="3">
        <v>5</v>
      </c>
      <c r="D40" s="15">
        <f>VALUE(SUBSTITUTE('DPRD Sumut KPU Raw'!B11,".",","))</f>
        <v>9728</v>
      </c>
      <c r="E40" s="15">
        <f>VALUE(SUBSTITUTE('DPRD Sumut KPU Raw'!C11,".",","))</f>
        <v>43201</v>
      </c>
      <c r="F40" s="15">
        <f>VALUE(SUBSTITUTE('DPRD Sumut KPU Raw'!D11,".",","))</f>
        <v>151035</v>
      </c>
      <c r="G40" s="15">
        <f>VALUE(SUBSTITUTE('DPRD Sumut KPU Raw'!E11,".",","))</f>
        <v>108200</v>
      </c>
      <c r="H40" s="15">
        <f>VALUE(SUBSTITUTE('DPRD Sumut KPU Raw'!F11,".",","))</f>
        <v>57003</v>
      </c>
      <c r="I40" s="15">
        <f>VALUE(SUBSTITUTE('DPRD Sumut KPU Raw'!G11,".",","))</f>
        <v>1776</v>
      </c>
      <c r="J40" s="15">
        <f>VALUE(SUBSTITUTE('DPRD Sumut KPU Raw'!H11,".",","))</f>
        <v>2337</v>
      </c>
      <c r="K40" s="15">
        <f>VALUE(SUBSTITUTE('DPRD Sumut KPU Raw'!I11,".",","))</f>
        <v>10251</v>
      </c>
      <c r="L40" s="15">
        <f>VALUE(SUBSTITUTE('DPRD Sumut KPU Raw'!J11,".",","))</f>
        <v>451</v>
      </c>
      <c r="M40" s="15">
        <f>VALUE(SUBSTITUTE('DPRD Sumut KPU Raw'!K11,".",","))</f>
        <v>12329</v>
      </c>
      <c r="N40" s="15">
        <f>VALUE(SUBSTITUTE('DPRD Sumut KPU Raw'!L11,".",","))</f>
        <v>422</v>
      </c>
      <c r="O40" s="15">
        <f>VALUE(SUBSTITUTE('DPRD Sumut KPU Raw'!M11,".",","))</f>
        <v>6795</v>
      </c>
      <c r="P40" s="15">
        <f>VALUE(SUBSTITUTE('DPRD Sumut KPU Raw'!N11,".",","))</f>
        <v>363</v>
      </c>
      <c r="Q40" s="15">
        <f>VALUE(SUBSTITUTE('DPRD Sumut KPU Raw'!O11,".",","))</f>
        <v>5141</v>
      </c>
      <c r="R40" s="15">
        <f>VALUE(SUBSTITUTE('DPRD Sumut KPU Raw'!P11,".",","))</f>
        <v>7528</v>
      </c>
      <c r="S40" s="15">
        <f>VALUE(SUBSTITUTE('DPRD Sumut KPU Raw'!Q11,".",","))</f>
        <v>1855</v>
      </c>
      <c r="T40" s="15">
        <f>VALUE(SUBSTITUTE('DPRD Sumut KPU Raw'!R11,".",","))</f>
        <v>352</v>
      </c>
      <c r="U40" s="15">
        <f>VALUE(SUBSTITUTE('DPRD Sumut KPU Raw'!S11,".",","))</f>
        <v>113</v>
      </c>
      <c r="V40" s="5">
        <v>1</v>
      </c>
      <c r="W40" s="5">
        <f>W39+3</f>
        <v>40</v>
      </c>
      <c r="X40" s="5">
        <v>4</v>
      </c>
      <c r="Y40" s="5">
        <f t="shared" si="0"/>
        <v>26</v>
      </c>
      <c r="Z40" s="18" cm="1">
        <f t="array" aca="1" ref="Z40" ca="1">INDIRECT(ADDRESS($W40,COLUMN()-$Y40+$X40))/$V40</f>
        <v>9728</v>
      </c>
      <c r="AA40" s="18" cm="1">
        <f t="array" aca="1" ref="AA40" ca="1">INDIRECT(ADDRESS($W40,COLUMN()-$Y40+$X40))/$V40</f>
        <v>43201</v>
      </c>
      <c r="AB40" s="18" cm="1">
        <f t="array" aca="1" ref="AB40" ca="1">INDIRECT(ADDRESS($W40,COLUMN()-$Y40+$X40))/$V40</f>
        <v>151035</v>
      </c>
      <c r="AC40" s="18" cm="1">
        <f t="array" aca="1" ref="AC40" ca="1">INDIRECT(ADDRESS($W40,COLUMN()-$Y40+$X40))/$V40</f>
        <v>108200</v>
      </c>
      <c r="AD40" s="18" cm="1">
        <f t="array" aca="1" ref="AD40" ca="1">INDIRECT(ADDRESS($W40,COLUMN()-$Y40+$X40))/$V40</f>
        <v>57003</v>
      </c>
      <c r="AE40" s="18" cm="1">
        <f t="array" aca="1" ref="AE40" ca="1">INDIRECT(ADDRESS($W40,COLUMN()-$Y40+$X40))/$V40</f>
        <v>1776</v>
      </c>
      <c r="AF40" s="18" cm="1">
        <f t="array" aca="1" ref="AF40" ca="1">INDIRECT(ADDRESS($W40,COLUMN()-$Y40+$X40))/$V40</f>
        <v>2337</v>
      </c>
      <c r="AG40" s="18" cm="1">
        <f t="array" aca="1" ref="AG40" ca="1">INDIRECT(ADDRESS($W40,COLUMN()-$Y40+$X40))/$V40</f>
        <v>10251</v>
      </c>
      <c r="AH40" s="18" cm="1">
        <f t="array" aca="1" ref="AH40" ca="1">INDIRECT(ADDRESS($W40,COLUMN()-$Y40+$X40))/$V40</f>
        <v>451</v>
      </c>
      <c r="AI40" s="18" cm="1">
        <f t="array" aca="1" ref="AI40" ca="1">INDIRECT(ADDRESS($W40,COLUMN()-$Y40+$X40))/$V40</f>
        <v>12329</v>
      </c>
      <c r="AJ40" s="18" cm="1">
        <f t="array" aca="1" ref="AJ40" ca="1">INDIRECT(ADDRESS($W40,COLUMN()-$Y40+$X40))/$V40</f>
        <v>422</v>
      </c>
      <c r="AK40" s="18" cm="1">
        <f t="array" aca="1" ref="AK40" ca="1">INDIRECT(ADDRESS($W40,COLUMN()-$Y40+$X40))/$V40</f>
        <v>6795</v>
      </c>
      <c r="AL40" s="18" cm="1">
        <f t="array" aca="1" ref="AL40" ca="1">INDIRECT(ADDRESS($W40,COLUMN()-$Y40+$X40))/$V40</f>
        <v>363</v>
      </c>
      <c r="AM40" s="18" cm="1">
        <f t="array" aca="1" ref="AM40" ca="1">INDIRECT(ADDRESS($W40,COLUMN()-$Y40+$X40))/$V40</f>
        <v>5141</v>
      </c>
      <c r="AN40" s="18" cm="1">
        <f t="array" aca="1" ref="AN40" ca="1">INDIRECT(ADDRESS($W40,COLUMN()-$Y40+$X40))/$V40</f>
        <v>7528</v>
      </c>
      <c r="AO40" s="18" cm="1">
        <f t="array" aca="1" ref="AO40" ca="1">INDIRECT(ADDRESS($W40,COLUMN()-$Y40+$X40))/$V40</f>
        <v>1855</v>
      </c>
      <c r="AP40" s="18" cm="1">
        <f t="array" aca="1" ref="AP40" ca="1">INDIRECT(ADDRESS($W40,COLUMN()-$Y40+$X40))/$V40</f>
        <v>352</v>
      </c>
      <c r="AQ40" s="18" cm="1">
        <f t="array" aca="1" ref="AQ40" ca="1">INDIRECT(ADDRESS($W40,COLUMN()-$Y40+$X40))/$V40</f>
        <v>113</v>
      </c>
      <c r="AR40" s="9">
        <f t="shared" si="1"/>
        <v>40</v>
      </c>
      <c r="AS40" s="9">
        <f t="shared" si="34"/>
        <v>42</v>
      </c>
      <c r="AT40" s="9">
        <f t="shared" si="2"/>
        <v>26</v>
      </c>
      <c r="AU40" s="3">
        <f t="shared" si="3"/>
        <v>43</v>
      </c>
      <c r="AV40" s="20">
        <f t="shared" ca="1" si="61"/>
        <v>14</v>
      </c>
      <c r="AW40" s="20">
        <f t="shared" ca="1" si="61"/>
        <v>5</v>
      </c>
      <c r="AX40" s="20">
        <f t="shared" ca="1" si="61"/>
        <v>1</v>
      </c>
      <c r="AY40" s="20">
        <f t="shared" ca="1" si="61"/>
        <v>2</v>
      </c>
      <c r="AZ40" s="20">
        <f t="shared" ca="1" si="61"/>
        <v>3</v>
      </c>
      <c r="BA40" s="20">
        <f t="shared" ca="1" si="61"/>
        <v>29</v>
      </c>
      <c r="BB40" s="20">
        <f t="shared" ca="1" si="61"/>
        <v>24</v>
      </c>
      <c r="BC40" s="20">
        <f t="shared" ca="1" si="61"/>
        <v>13</v>
      </c>
      <c r="BD40" s="20">
        <f t="shared" ca="1" si="61"/>
        <v>38</v>
      </c>
      <c r="BE40" s="20">
        <f t="shared" ca="1" si="61"/>
        <v>11</v>
      </c>
      <c r="BF40" s="20">
        <f t="shared" ca="1" si="61"/>
        <v>39</v>
      </c>
      <c r="BG40" s="20">
        <f t="shared" ca="1" si="61"/>
        <v>17</v>
      </c>
      <c r="BH40" s="20">
        <f t="shared" ca="1" si="61"/>
        <v>41</v>
      </c>
      <c r="BI40" s="20">
        <f t="shared" ca="1" si="61"/>
        <v>18</v>
      </c>
      <c r="BJ40" s="20">
        <f t="shared" ca="1" si="61"/>
        <v>16</v>
      </c>
      <c r="BK40" s="20">
        <f t="shared" ca="1" si="61"/>
        <v>28</v>
      </c>
      <c r="BL40" s="20">
        <f t="shared" ca="1" si="60"/>
        <v>43</v>
      </c>
      <c r="BM40" s="20">
        <f t="shared" ca="1" si="60"/>
        <v>48</v>
      </c>
      <c r="BN40" s="9">
        <f t="shared" si="6"/>
        <v>40</v>
      </c>
      <c r="BO40" s="9">
        <v>3</v>
      </c>
      <c r="BP40" s="22" cm="1">
        <f t="array" aca="1" ref="BP40" ca="1">IF(AV40&gt;INDIRECT(ADDRESS($BN40,$BO40)),0,1)</f>
        <v>0</v>
      </c>
      <c r="BQ40" s="22" cm="1">
        <f t="array" aca="1" ref="BQ40" ca="1">IF(AW40&gt;INDIRECT(ADDRESS($BN40,$BO40)),0,1)</f>
        <v>1</v>
      </c>
      <c r="BR40" s="22" cm="1">
        <f t="array" aca="1" ref="BR40" ca="1">IF(AX40&gt;INDIRECT(ADDRESS($BN40,$BO40)),0,1)</f>
        <v>1</v>
      </c>
      <c r="BS40" s="22" cm="1">
        <f t="array" aca="1" ref="BS40" ca="1">IF(AY40&gt;INDIRECT(ADDRESS($BN40,$BO40)),0,1)</f>
        <v>1</v>
      </c>
      <c r="BT40" s="22" cm="1">
        <f t="array" aca="1" ref="BT40" ca="1">IF(AZ40&gt;INDIRECT(ADDRESS($BN40,$BO40)),0,1)</f>
        <v>1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9">
        <f>AR40</f>
        <v>40</v>
      </c>
      <c r="CI40" s="9">
        <f>AS40</f>
        <v>42</v>
      </c>
      <c r="CJ40" s="3">
        <f>COLUMN(BP40)</f>
        <v>68</v>
      </c>
      <c r="CK40" s="3">
        <f>COLUMN(CG40)</f>
        <v>85</v>
      </c>
      <c r="CL40" s="3">
        <f ca="1">SUM(OFFSET($A$1,CH40-1,CJ40-1,CI40-CH40+1,CK40-CJ40+1))</f>
        <v>5</v>
      </c>
      <c r="CM40" s="3" t="b">
        <f ca="1">CL40=C40</f>
        <v>1</v>
      </c>
      <c r="CN40" s="3">
        <f>COLUMN(V40)</f>
        <v>22</v>
      </c>
      <c r="CO40" s="3">
        <f ca="1">LARGE(OFFSET($A$1,$CH40-1,$CN40-1,$CI40-$CH40+1,1),1)</f>
        <v>5</v>
      </c>
      <c r="CP40" s="4">
        <f ca="1">LARGE(OFFSET($A$1,$AR40-1,$AT40-1,$AS40-$AR40+1,$AU40-$AT40+1),1)/(CO40+2)</f>
        <v>21576.428571428572</v>
      </c>
      <c r="CQ40" s="4">
        <f ca="1">LARGE(OFFSET($A$1,$AR40-1,$AT40-1,$AS40-$AR40+1,$AU40-$AT40+1),C40)</f>
        <v>43201</v>
      </c>
      <c r="CR40" s="3" t="b">
        <f ca="1">CQ40&gt;CP40</f>
        <v>1</v>
      </c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3</v>
      </c>
      <c r="W41" s="5">
        <f>W40</f>
        <v>40</v>
      </c>
      <c r="X41" s="5">
        <v>4</v>
      </c>
      <c r="Y41" s="5">
        <f t="shared" si="0"/>
        <v>26</v>
      </c>
      <c r="Z41" s="18" cm="1">
        <f t="array" aca="1" ref="Z41" ca="1">INDIRECT(ADDRESS($W41,COLUMN()-$Y41+$X41))/$V41</f>
        <v>3242.6666666666665</v>
      </c>
      <c r="AA41" s="18" cm="1">
        <f t="array" aca="1" ref="AA41" ca="1">INDIRECT(ADDRESS($W41,COLUMN()-$Y41+$X41))/$V41</f>
        <v>14400.333333333334</v>
      </c>
      <c r="AB41" s="18" cm="1">
        <f t="array" aca="1" ref="AB41" ca="1">INDIRECT(ADDRESS($W41,COLUMN()-$Y41+$X41))/$V41</f>
        <v>50345</v>
      </c>
      <c r="AC41" s="18" cm="1">
        <f t="array" aca="1" ref="AC41" ca="1">INDIRECT(ADDRESS($W41,COLUMN()-$Y41+$X41))/$V41</f>
        <v>36066.666666666664</v>
      </c>
      <c r="AD41" s="18" cm="1">
        <f t="array" aca="1" ref="AD41" ca="1">INDIRECT(ADDRESS($W41,COLUMN()-$Y41+$X41))/$V41</f>
        <v>19001</v>
      </c>
      <c r="AE41" s="18" cm="1">
        <f t="array" aca="1" ref="AE41" ca="1">INDIRECT(ADDRESS($W41,COLUMN()-$Y41+$X41))/$V41</f>
        <v>592</v>
      </c>
      <c r="AF41" s="18" cm="1">
        <f t="array" aca="1" ref="AF41" ca="1">INDIRECT(ADDRESS($W41,COLUMN()-$Y41+$X41))/$V41</f>
        <v>779</v>
      </c>
      <c r="AG41" s="18" cm="1">
        <f t="array" aca="1" ref="AG41" ca="1">INDIRECT(ADDRESS($W41,COLUMN()-$Y41+$X41))/$V41</f>
        <v>3417</v>
      </c>
      <c r="AH41" s="18" cm="1">
        <f t="array" aca="1" ref="AH41" ca="1">INDIRECT(ADDRESS($W41,COLUMN()-$Y41+$X41))/$V41</f>
        <v>150.33333333333334</v>
      </c>
      <c r="AI41" s="18" cm="1">
        <f t="array" aca="1" ref="AI41" ca="1">INDIRECT(ADDRESS($W41,COLUMN()-$Y41+$X41))/$V41</f>
        <v>4109.666666666667</v>
      </c>
      <c r="AJ41" s="18" cm="1">
        <f t="array" aca="1" ref="AJ41" ca="1">INDIRECT(ADDRESS($W41,COLUMN()-$Y41+$X41))/$V41</f>
        <v>140.66666666666666</v>
      </c>
      <c r="AK41" s="18" cm="1">
        <f t="array" aca="1" ref="AK41" ca="1">INDIRECT(ADDRESS($W41,COLUMN()-$Y41+$X41))/$V41</f>
        <v>2265</v>
      </c>
      <c r="AL41" s="18" cm="1">
        <f t="array" aca="1" ref="AL41" ca="1">INDIRECT(ADDRESS($W41,COLUMN()-$Y41+$X41))/$V41</f>
        <v>121</v>
      </c>
      <c r="AM41" s="18" cm="1">
        <f t="array" aca="1" ref="AM41" ca="1">INDIRECT(ADDRESS($W41,COLUMN()-$Y41+$X41))/$V41</f>
        <v>1713.6666666666667</v>
      </c>
      <c r="AN41" s="18" cm="1">
        <f t="array" aca="1" ref="AN41" ca="1">INDIRECT(ADDRESS($W41,COLUMN()-$Y41+$X41))/$V41</f>
        <v>2509.3333333333335</v>
      </c>
      <c r="AO41" s="18" cm="1">
        <f t="array" aca="1" ref="AO41" ca="1">INDIRECT(ADDRESS($W41,COLUMN()-$Y41+$X41))/$V41</f>
        <v>618.33333333333337</v>
      </c>
      <c r="AP41" s="18" cm="1">
        <f t="array" aca="1" ref="AP41" ca="1">INDIRECT(ADDRESS($W41,COLUMN()-$Y41+$X41))/$V41</f>
        <v>117.33333333333333</v>
      </c>
      <c r="AQ41" s="18" cm="1">
        <f t="array" aca="1" ref="AQ41" ca="1">INDIRECT(ADDRESS($W41,COLUMN()-$Y41+$X41))/$V41</f>
        <v>37.666666666666664</v>
      </c>
      <c r="AR41" s="9">
        <f t="shared" si="1"/>
        <v>40</v>
      </c>
      <c r="AS41" s="9">
        <f t="shared" si="34"/>
        <v>42</v>
      </c>
      <c r="AT41" s="9">
        <f t="shared" si="2"/>
        <v>26</v>
      </c>
      <c r="AU41" s="3">
        <f t="shared" si="3"/>
        <v>43</v>
      </c>
      <c r="AV41" s="20">
        <f t="shared" ca="1" si="61"/>
        <v>21</v>
      </c>
      <c r="AW41" s="20">
        <f t="shared" ca="1" si="61"/>
        <v>10</v>
      </c>
      <c r="AX41" s="20">
        <f t="shared" ca="1" si="61"/>
        <v>4</v>
      </c>
      <c r="AY41" s="20">
        <f t="shared" ca="1" si="61"/>
        <v>6</v>
      </c>
      <c r="AZ41" s="20">
        <f t="shared" ca="1" si="61"/>
        <v>9</v>
      </c>
      <c r="BA41" s="20">
        <f t="shared" ca="1" si="61"/>
        <v>36</v>
      </c>
      <c r="BB41" s="20">
        <f t="shared" ca="1" si="61"/>
        <v>34</v>
      </c>
      <c r="BC41" s="20">
        <f t="shared" ca="1" si="61"/>
        <v>20</v>
      </c>
      <c r="BD41" s="20">
        <f t="shared" ca="1" si="61"/>
        <v>44</v>
      </c>
      <c r="BE41" s="20">
        <f t="shared" ca="1" si="61"/>
        <v>19</v>
      </c>
      <c r="BF41" s="20">
        <f t="shared" ca="1" si="61"/>
        <v>45</v>
      </c>
      <c r="BG41" s="20">
        <f t="shared" ca="1" si="61"/>
        <v>25</v>
      </c>
      <c r="BH41" s="20">
        <f t="shared" ca="1" si="61"/>
        <v>46</v>
      </c>
      <c r="BI41" s="20">
        <f t="shared" ca="1" si="61"/>
        <v>30</v>
      </c>
      <c r="BJ41" s="20">
        <f t="shared" ca="1" si="61"/>
        <v>22</v>
      </c>
      <c r="BK41" s="20">
        <f t="shared" ca="1" si="61"/>
        <v>35</v>
      </c>
      <c r="BL41" s="20">
        <f t="shared" ref="BL41:BM45" ca="1" si="84">_xlfn.RANK.EQ(AP41,OFFSET($A$1,$AR41-1,$AT41-1,$AS41-$AR41+1,$AU41-$AT41+1),0)</f>
        <v>47</v>
      </c>
      <c r="BM41" s="20">
        <f t="shared" ca="1" si="84"/>
        <v>53</v>
      </c>
      <c r="BN41" s="9">
        <f t="shared" si="6"/>
        <v>40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1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/>
      <c r="C42" s="3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5">
        <v>5</v>
      </c>
      <c r="W42" s="5">
        <f>W41</f>
        <v>40</v>
      </c>
      <c r="X42" s="5">
        <v>4</v>
      </c>
      <c r="Y42" s="5">
        <f t="shared" si="0"/>
        <v>26</v>
      </c>
      <c r="Z42" s="18" cm="1">
        <f t="array" aca="1" ref="Z42" ca="1">INDIRECT(ADDRESS($W42,COLUMN()-$Y42+$X42))/$V42</f>
        <v>1945.6</v>
      </c>
      <c r="AA42" s="18" cm="1">
        <f t="array" aca="1" ref="AA42" ca="1">INDIRECT(ADDRESS($W42,COLUMN()-$Y42+$X42))/$V42</f>
        <v>8640.2000000000007</v>
      </c>
      <c r="AB42" s="18" cm="1">
        <f t="array" aca="1" ref="AB42" ca="1">INDIRECT(ADDRESS($W42,COLUMN()-$Y42+$X42))/$V42</f>
        <v>30207</v>
      </c>
      <c r="AC42" s="18" cm="1">
        <f t="array" aca="1" ref="AC42" ca="1">INDIRECT(ADDRESS($W42,COLUMN()-$Y42+$X42))/$V42</f>
        <v>21640</v>
      </c>
      <c r="AD42" s="18" cm="1">
        <f t="array" aca="1" ref="AD42" ca="1">INDIRECT(ADDRESS($W42,COLUMN()-$Y42+$X42))/$V42</f>
        <v>11400.6</v>
      </c>
      <c r="AE42" s="18" cm="1">
        <f t="array" aca="1" ref="AE42" ca="1">INDIRECT(ADDRESS($W42,COLUMN()-$Y42+$X42))/$V42</f>
        <v>355.2</v>
      </c>
      <c r="AF42" s="18" cm="1">
        <f t="array" aca="1" ref="AF42" ca="1">INDIRECT(ADDRESS($W42,COLUMN()-$Y42+$X42))/$V42</f>
        <v>467.4</v>
      </c>
      <c r="AG42" s="18" cm="1">
        <f t="array" aca="1" ref="AG42" ca="1">INDIRECT(ADDRESS($W42,COLUMN()-$Y42+$X42))/$V42</f>
        <v>2050.1999999999998</v>
      </c>
      <c r="AH42" s="18" cm="1">
        <f t="array" aca="1" ref="AH42" ca="1">INDIRECT(ADDRESS($W42,COLUMN()-$Y42+$X42))/$V42</f>
        <v>90.2</v>
      </c>
      <c r="AI42" s="18" cm="1">
        <f t="array" aca="1" ref="AI42" ca="1">INDIRECT(ADDRESS($W42,COLUMN()-$Y42+$X42))/$V42</f>
        <v>2465.8000000000002</v>
      </c>
      <c r="AJ42" s="18" cm="1">
        <f t="array" aca="1" ref="AJ42" ca="1">INDIRECT(ADDRESS($W42,COLUMN()-$Y42+$X42))/$V42</f>
        <v>84.4</v>
      </c>
      <c r="AK42" s="18" cm="1">
        <f t="array" aca="1" ref="AK42" ca="1">INDIRECT(ADDRESS($W42,COLUMN()-$Y42+$X42))/$V42</f>
        <v>1359</v>
      </c>
      <c r="AL42" s="18" cm="1">
        <f t="array" aca="1" ref="AL42" ca="1">INDIRECT(ADDRESS($W42,COLUMN()-$Y42+$X42))/$V42</f>
        <v>72.599999999999994</v>
      </c>
      <c r="AM42" s="18" cm="1">
        <f t="array" aca="1" ref="AM42" ca="1">INDIRECT(ADDRESS($W42,COLUMN()-$Y42+$X42))/$V42</f>
        <v>1028.2</v>
      </c>
      <c r="AN42" s="18" cm="1">
        <f t="array" aca="1" ref="AN42" ca="1">INDIRECT(ADDRESS($W42,COLUMN()-$Y42+$X42))/$V42</f>
        <v>1505.6</v>
      </c>
      <c r="AO42" s="18" cm="1">
        <f t="array" aca="1" ref="AO42" ca="1">INDIRECT(ADDRESS($W42,COLUMN()-$Y42+$X42))/$V42</f>
        <v>371</v>
      </c>
      <c r="AP42" s="18" cm="1">
        <f t="array" aca="1" ref="AP42" ca="1">INDIRECT(ADDRESS($W42,COLUMN()-$Y42+$X42))/$V42</f>
        <v>70.400000000000006</v>
      </c>
      <c r="AQ42" s="18" cm="1">
        <f t="array" aca="1" ref="AQ42" ca="1">INDIRECT(ADDRESS($W42,COLUMN()-$Y42+$X42))/$V42</f>
        <v>22.6</v>
      </c>
      <c r="AR42" s="9">
        <f t="shared" si="1"/>
        <v>40</v>
      </c>
      <c r="AS42" s="9">
        <f t="shared" si="34"/>
        <v>42</v>
      </c>
      <c r="AT42" s="9">
        <f t="shared" si="2"/>
        <v>26</v>
      </c>
      <c r="AU42" s="3">
        <f t="shared" si="3"/>
        <v>43</v>
      </c>
      <c r="AV42" s="20">
        <f t="shared" ref="AV42:BK45" ca="1" si="85">_xlfn.RANK.EQ(Z42,OFFSET($A$1,$AR42-1,$AT42-1,$AS42-$AR42+1,$AU42-$AT42+1),0)</f>
        <v>27</v>
      </c>
      <c r="AW42" s="20">
        <f t="shared" ca="1" si="85"/>
        <v>15</v>
      </c>
      <c r="AX42" s="20">
        <f t="shared" ca="1" si="85"/>
        <v>7</v>
      </c>
      <c r="AY42" s="20">
        <f t="shared" ca="1" si="85"/>
        <v>8</v>
      </c>
      <c r="AZ42" s="20">
        <f t="shared" ca="1" si="85"/>
        <v>12</v>
      </c>
      <c r="BA42" s="20">
        <f t="shared" ca="1" si="85"/>
        <v>42</v>
      </c>
      <c r="BB42" s="20">
        <f t="shared" ca="1" si="85"/>
        <v>37</v>
      </c>
      <c r="BC42" s="20">
        <f t="shared" ca="1" si="85"/>
        <v>26</v>
      </c>
      <c r="BD42" s="20">
        <f t="shared" ca="1" si="85"/>
        <v>49</v>
      </c>
      <c r="BE42" s="20">
        <f t="shared" ca="1" si="85"/>
        <v>23</v>
      </c>
      <c r="BF42" s="20">
        <f t="shared" ca="1" si="85"/>
        <v>50</v>
      </c>
      <c r="BG42" s="20">
        <f t="shared" ca="1" si="85"/>
        <v>32</v>
      </c>
      <c r="BH42" s="20">
        <f t="shared" ca="1" si="85"/>
        <v>51</v>
      </c>
      <c r="BI42" s="20">
        <f t="shared" ca="1" si="85"/>
        <v>33</v>
      </c>
      <c r="BJ42" s="20">
        <f t="shared" ca="1" si="85"/>
        <v>31</v>
      </c>
      <c r="BK42" s="20">
        <f t="shared" ca="1" si="85"/>
        <v>40</v>
      </c>
      <c r="BL42" s="20">
        <f t="shared" ca="1" si="84"/>
        <v>52</v>
      </c>
      <c r="BM42" s="20">
        <f t="shared" ca="1" si="84"/>
        <v>54</v>
      </c>
      <c r="BN42" s="9">
        <f t="shared" si="6"/>
        <v>40</v>
      </c>
      <c r="BO42" s="9">
        <v>3</v>
      </c>
      <c r="BP42" s="22" cm="1">
        <f t="array" aca="1" ref="BP42" ca="1">IF(AV42&gt;INDIRECT(ADDRESS($BN42,$BO42)),0,1)</f>
        <v>0</v>
      </c>
      <c r="BQ42" s="22" cm="1">
        <f t="array" aca="1" ref="BQ42" ca="1">IF(AW42&gt;INDIRECT(ADDRESS($BN42,$BO42)),0,1)</f>
        <v>0</v>
      </c>
      <c r="BR42" s="22" cm="1">
        <f t="array" aca="1" ref="BR42" ca="1">IF(AX42&gt;INDIRECT(ADDRESS($BN42,$BO42)),0,1)</f>
        <v>0</v>
      </c>
      <c r="BS42" s="22" cm="1">
        <f t="array" aca="1" ref="BS42" ca="1">IF(AY42&gt;INDIRECT(ADDRESS($BN42,$BO42)),0,1)</f>
        <v>0</v>
      </c>
      <c r="BT42" s="22" cm="1">
        <f t="array" aca="1" ref="BT42" ca="1">IF(AZ42&gt;INDIRECT(ADDRESS($BN42,$BO42)),0,1)</f>
        <v>0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0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0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0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0</v>
      </c>
      <c r="CG42" s="22" cm="1">
        <f t="array" aca="1" ref="CG42" ca="1">IF(BM42&gt;INDIRECT(ADDRESS($BN42,$BO42)),0,1)</f>
        <v>0</v>
      </c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55000000000000004">
      <c r="A43" s="3"/>
      <c r="B43" s="3" t="s">
        <v>228</v>
      </c>
      <c r="C43" s="3">
        <v>10</v>
      </c>
      <c r="D43" s="15">
        <f>VALUE(SUBSTITUTE('DPRD Sumut KPU Raw'!B12,".",","))</f>
        <v>26333</v>
      </c>
      <c r="E43" s="15">
        <f>VALUE(SUBSTITUTE('DPRD Sumut KPU Raw'!C12,".",","))</f>
        <v>82040</v>
      </c>
      <c r="F43" s="15">
        <f>VALUE(SUBSTITUTE('DPRD Sumut KPU Raw'!D12,".",","))</f>
        <v>83951</v>
      </c>
      <c r="G43" s="15">
        <f>VALUE(SUBSTITUTE('DPRD Sumut KPU Raw'!E12,".",","))</f>
        <v>123973</v>
      </c>
      <c r="H43" s="15">
        <f>VALUE(SUBSTITUTE('DPRD Sumut KPU Raw'!F12,".",","))</f>
        <v>82350</v>
      </c>
      <c r="I43" s="15">
        <f>VALUE(SUBSTITUTE('DPRD Sumut KPU Raw'!G12,".",","))</f>
        <v>2865</v>
      </c>
      <c r="J43" s="15">
        <f>VALUE(SUBSTITUTE('DPRD Sumut KPU Raw'!H12,".",","))</f>
        <v>19754</v>
      </c>
      <c r="K43" s="15">
        <f>VALUE(SUBSTITUTE('DPRD Sumut KPU Raw'!I12,".",","))</f>
        <v>73706</v>
      </c>
      <c r="L43" s="15">
        <f>VALUE(SUBSTITUTE('DPRD Sumut KPU Raw'!J12,".",","))</f>
        <v>758</v>
      </c>
      <c r="M43" s="15">
        <f>VALUE(SUBSTITUTE('DPRD Sumut KPU Raw'!K12,".",","))</f>
        <v>4592</v>
      </c>
      <c r="N43" s="15">
        <f>VALUE(SUBSTITUTE('DPRD Sumut KPU Raw'!L12,".",","))</f>
        <v>1417</v>
      </c>
      <c r="O43" s="15">
        <f>VALUE(SUBSTITUTE('DPRD Sumut KPU Raw'!M12,".",","))</f>
        <v>72633</v>
      </c>
      <c r="P43" s="15">
        <f>VALUE(SUBSTITUTE('DPRD Sumut KPU Raw'!N12,".",","))</f>
        <v>4436</v>
      </c>
      <c r="Q43" s="15">
        <f>VALUE(SUBSTITUTE('DPRD Sumut KPU Raw'!O12,".",","))</f>
        <v>61080</v>
      </c>
      <c r="R43" s="15">
        <f>VALUE(SUBSTITUTE('DPRD Sumut KPU Raw'!P12,".",","))</f>
        <v>7253</v>
      </c>
      <c r="S43" s="15">
        <f>VALUE(SUBSTITUTE('DPRD Sumut KPU Raw'!Q12,".",","))</f>
        <v>2650</v>
      </c>
      <c r="T43" s="15">
        <f>VALUE(SUBSTITUTE('DPRD Sumut KPU Raw'!R12,".",","))</f>
        <v>27404</v>
      </c>
      <c r="U43" s="15">
        <f>VALUE(SUBSTITUTE('DPRD Sumut KPU Raw'!S12,".",","))</f>
        <v>4126</v>
      </c>
      <c r="V43" s="5">
        <v>1</v>
      </c>
      <c r="W43" s="5">
        <f>W42+3</f>
        <v>43</v>
      </c>
      <c r="X43" s="5">
        <v>4</v>
      </c>
      <c r="Y43" s="5">
        <f t="shared" si="0"/>
        <v>26</v>
      </c>
      <c r="Z43" s="18" cm="1">
        <f t="array" aca="1" ref="Z43" ca="1">INDIRECT(ADDRESS($W43,COLUMN()-$Y43+$X43))/$V43</f>
        <v>26333</v>
      </c>
      <c r="AA43" s="18" cm="1">
        <f t="array" aca="1" ref="AA43" ca="1">INDIRECT(ADDRESS($W43,COLUMN()-$Y43+$X43))/$V43</f>
        <v>82040</v>
      </c>
      <c r="AB43" s="18" cm="1">
        <f t="array" aca="1" ref="AB43" ca="1">INDIRECT(ADDRESS($W43,COLUMN()-$Y43+$X43))/$V43</f>
        <v>83951</v>
      </c>
      <c r="AC43" s="18" cm="1">
        <f t="array" aca="1" ref="AC43" ca="1">INDIRECT(ADDRESS($W43,COLUMN()-$Y43+$X43))/$V43</f>
        <v>123973</v>
      </c>
      <c r="AD43" s="18" cm="1">
        <f t="array" aca="1" ref="AD43" ca="1">INDIRECT(ADDRESS($W43,COLUMN()-$Y43+$X43))/$V43</f>
        <v>82350</v>
      </c>
      <c r="AE43" s="18" cm="1">
        <f t="array" aca="1" ref="AE43" ca="1">INDIRECT(ADDRESS($W43,COLUMN()-$Y43+$X43))/$V43</f>
        <v>2865</v>
      </c>
      <c r="AF43" s="18" cm="1">
        <f t="array" aca="1" ref="AF43" ca="1">INDIRECT(ADDRESS($W43,COLUMN()-$Y43+$X43))/$V43</f>
        <v>19754</v>
      </c>
      <c r="AG43" s="18" cm="1">
        <f t="array" aca="1" ref="AG43" ca="1">INDIRECT(ADDRESS($W43,COLUMN()-$Y43+$X43))/$V43</f>
        <v>73706</v>
      </c>
      <c r="AH43" s="18" cm="1">
        <f t="array" aca="1" ref="AH43" ca="1">INDIRECT(ADDRESS($W43,COLUMN()-$Y43+$X43))/$V43</f>
        <v>758</v>
      </c>
      <c r="AI43" s="18" cm="1">
        <f t="array" aca="1" ref="AI43" ca="1">INDIRECT(ADDRESS($W43,COLUMN()-$Y43+$X43))/$V43</f>
        <v>4592</v>
      </c>
      <c r="AJ43" s="18" cm="1">
        <f t="array" aca="1" ref="AJ43" ca="1">INDIRECT(ADDRESS($W43,COLUMN()-$Y43+$X43))/$V43</f>
        <v>1417</v>
      </c>
      <c r="AK43" s="18" cm="1">
        <f t="array" aca="1" ref="AK43" ca="1">INDIRECT(ADDRESS($W43,COLUMN()-$Y43+$X43))/$V43</f>
        <v>72633</v>
      </c>
      <c r="AL43" s="18" cm="1">
        <f t="array" aca="1" ref="AL43" ca="1">INDIRECT(ADDRESS($W43,COLUMN()-$Y43+$X43))/$V43</f>
        <v>4436</v>
      </c>
      <c r="AM43" s="18" cm="1">
        <f t="array" aca="1" ref="AM43" ca="1">INDIRECT(ADDRESS($W43,COLUMN()-$Y43+$X43))/$V43</f>
        <v>61080</v>
      </c>
      <c r="AN43" s="18" cm="1">
        <f t="array" aca="1" ref="AN43" ca="1">INDIRECT(ADDRESS($W43,COLUMN()-$Y43+$X43))/$V43</f>
        <v>7253</v>
      </c>
      <c r="AO43" s="18" cm="1">
        <f t="array" aca="1" ref="AO43" ca="1">INDIRECT(ADDRESS($W43,COLUMN()-$Y43+$X43))/$V43</f>
        <v>2650</v>
      </c>
      <c r="AP43" s="18" cm="1">
        <f t="array" aca="1" ref="AP43" ca="1">INDIRECT(ADDRESS($W43,COLUMN()-$Y43+$X43))/$V43</f>
        <v>27404</v>
      </c>
      <c r="AQ43" s="18" cm="1">
        <f t="array" aca="1" ref="AQ43" ca="1">INDIRECT(ADDRESS($W43,COLUMN()-$Y43+$X43))/$V43</f>
        <v>4126</v>
      </c>
      <c r="AR43" s="9">
        <f t="shared" si="1"/>
        <v>43</v>
      </c>
      <c r="AS43" s="9">
        <f t="shared" si="34"/>
        <v>45</v>
      </c>
      <c r="AT43" s="9">
        <f t="shared" si="2"/>
        <v>26</v>
      </c>
      <c r="AU43" s="3">
        <f t="shared" si="3"/>
        <v>43</v>
      </c>
      <c r="AV43" s="20">
        <f t="shared" ca="1" si="85"/>
        <v>13</v>
      </c>
      <c r="AW43" s="20">
        <f t="shared" ca="1" si="85"/>
        <v>4</v>
      </c>
      <c r="AX43" s="20">
        <f t="shared" ca="1" si="85"/>
        <v>2</v>
      </c>
      <c r="AY43" s="20">
        <f t="shared" ca="1" si="85"/>
        <v>1</v>
      </c>
      <c r="AZ43" s="20">
        <f t="shared" ca="1" si="85"/>
        <v>3</v>
      </c>
      <c r="BA43" s="20">
        <f t="shared" ca="1" si="85"/>
        <v>35</v>
      </c>
      <c r="BB43" s="20">
        <f t="shared" ca="1" si="85"/>
        <v>18</v>
      </c>
      <c r="BC43" s="20">
        <f t="shared" ca="1" si="85"/>
        <v>5</v>
      </c>
      <c r="BD43" s="20">
        <f t="shared" ca="1" si="85"/>
        <v>48</v>
      </c>
      <c r="BE43" s="20">
        <f t="shared" ca="1" si="85"/>
        <v>31</v>
      </c>
      <c r="BF43" s="20">
        <f t="shared" ca="1" si="85"/>
        <v>41</v>
      </c>
      <c r="BG43" s="20">
        <f t="shared" ca="1" si="85"/>
        <v>6</v>
      </c>
      <c r="BH43" s="20">
        <f t="shared" ca="1" si="85"/>
        <v>32</v>
      </c>
      <c r="BI43" s="20">
        <f t="shared" ca="1" si="85"/>
        <v>7</v>
      </c>
      <c r="BJ43" s="20">
        <f t="shared" ca="1" si="85"/>
        <v>27</v>
      </c>
      <c r="BK43" s="20">
        <f t="shared" ca="1" si="85"/>
        <v>36</v>
      </c>
      <c r="BL43" s="20">
        <f t="shared" ca="1" si="84"/>
        <v>11</v>
      </c>
      <c r="BM43" s="20">
        <f t="shared" ca="1" si="84"/>
        <v>33</v>
      </c>
      <c r="BN43" s="9">
        <f t="shared" si="6"/>
        <v>43</v>
      </c>
      <c r="BO43" s="9">
        <v>3</v>
      </c>
      <c r="BP43" s="22" cm="1">
        <f t="array" aca="1" ref="BP43" ca="1">IF(AV43&gt;INDIRECT(ADDRESS($BN43,$BO43)),0,1)</f>
        <v>0</v>
      </c>
      <c r="BQ43" s="22" cm="1">
        <f t="array" aca="1" ref="BQ43" ca="1">IF(AW43&gt;INDIRECT(ADDRESS($BN43,$BO43)),0,1)</f>
        <v>1</v>
      </c>
      <c r="BR43" s="22" cm="1">
        <f t="array" aca="1" ref="BR43" ca="1">IF(AX43&gt;INDIRECT(ADDRESS($BN43,$BO43)),0,1)</f>
        <v>1</v>
      </c>
      <c r="BS43" s="22" cm="1">
        <f t="array" aca="1" ref="BS43" ca="1">IF(AY43&gt;INDIRECT(ADDRESS($BN43,$BO43)),0,1)</f>
        <v>1</v>
      </c>
      <c r="BT43" s="22" cm="1">
        <f t="array" aca="1" ref="BT43" ca="1">IF(AZ43&gt;INDIRECT(ADDRESS($BN43,$BO43)),0,1)</f>
        <v>1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1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1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1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9">
        <f>AR43</f>
        <v>43</v>
      </c>
      <c r="CI43" s="9">
        <f>AS43</f>
        <v>45</v>
      </c>
      <c r="CJ43" s="3">
        <f>COLUMN(BP43)</f>
        <v>68</v>
      </c>
      <c r="CK43" s="3">
        <f>COLUMN(CG43)</f>
        <v>85</v>
      </c>
      <c r="CL43" s="3">
        <f ca="1">SUM(OFFSET($A$1,CH43-1,CJ43-1,CI43-CH43+1,CK43-CJ43+1))</f>
        <v>10</v>
      </c>
      <c r="CM43" s="3" t="b">
        <f ca="1">CL43=C43</f>
        <v>1</v>
      </c>
      <c r="CN43" s="3">
        <f>COLUMN(V43)</f>
        <v>22</v>
      </c>
      <c r="CO43" s="3">
        <f ca="1">LARGE(OFFSET($A$1,$CH43-1,$CN43-1,$CI43-$CH43+1,1),1)</f>
        <v>5</v>
      </c>
      <c r="CP43" s="4">
        <f ca="1">LARGE(OFFSET($A$1,$AR43-1,$AT43-1,$AS43-$AR43+1,$AU43-$AT43+1),1)/(CO43+2)</f>
        <v>17710.428571428572</v>
      </c>
      <c r="CQ43" s="4">
        <f ca="1">LARGE(OFFSET($A$1,$AR43-1,$AT43-1,$AS43-$AR43+1,$AU43-$AT43+1),C43)</f>
        <v>27450</v>
      </c>
      <c r="CR43" s="3" t="b">
        <f ca="1">CQ43&gt;CP43</f>
        <v>1</v>
      </c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3</v>
      </c>
      <c r="W44" s="5">
        <f>W43</f>
        <v>43</v>
      </c>
      <c r="X44" s="5">
        <v>4</v>
      </c>
      <c r="Y44" s="5">
        <f t="shared" si="0"/>
        <v>26</v>
      </c>
      <c r="Z44" s="18" cm="1">
        <f t="array" aca="1" ref="Z44" ca="1">INDIRECT(ADDRESS($W44,COLUMN()-$Y44+$X44))/$V44</f>
        <v>8777.6666666666661</v>
      </c>
      <c r="AA44" s="18" cm="1">
        <f t="array" aca="1" ref="AA44" ca="1">INDIRECT(ADDRESS($W44,COLUMN()-$Y44+$X44))/$V44</f>
        <v>27346.666666666668</v>
      </c>
      <c r="AB44" s="18" cm="1">
        <f t="array" aca="1" ref="AB44" ca="1">INDIRECT(ADDRESS($W44,COLUMN()-$Y44+$X44))/$V44</f>
        <v>27983.666666666668</v>
      </c>
      <c r="AC44" s="18" cm="1">
        <f t="array" aca="1" ref="AC44" ca="1">INDIRECT(ADDRESS($W44,COLUMN()-$Y44+$X44))/$V44</f>
        <v>41324.333333333336</v>
      </c>
      <c r="AD44" s="18" cm="1">
        <f t="array" aca="1" ref="AD44" ca="1">INDIRECT(ADDRESS($W44,COLUMN()-$Y44+$X44))/$V44</f>
        <v>27450</v>
      </c>
      <c r="AE44" s="18" cm="1">
        <f t="array" aca="1" ref="AE44" ca="1">INDIRECT(ADDRESS($W44,COLUMN()-$Y44+$X44))/$V44</f>
        <v>955</v>
      </c>
      <c r="AF44" s="18" cm="1">
        <f t="array" aca="1" ref="AF44" ca="1">INDIRECT(ADDRESS($W44,COLUMN()-$Y44+$X44))/$V44</f>
        <v>6584.666666666667</v>
      </c>
      <c r="AG44" s="18" cm="1">
        <f t="array" aca="1" ref="AG44" ca="1">INDIRECT(ADDRESS($W44,COLUMN()-$Y44+$X44))/$V44</f>
        <v>24568.666666666668</v>
      </c>
      <c r="AH44" s="18" cm="1">
        <f t="array" aca="1" ref="AH44" ca="1">INDIRECT(ADDRESS($W44,COLUMN()-$Y44+$X44))/$V44</f>
        <v>252.66666666666666</v>
      </c>
      <c r="AI44" s="18" cm="1">
        <f t="array" aca="1" ref="AI44" ca="1">INDIRECT(ADDRESS($W44,COLUMN()-$Y44+$X44))/$V44</f>
        <v>1530.6666666666667</v>
      </c>
      <c r="AJ44" s="18" cm="1">
        <f t="array" aca="1" ref="AJ44" ca="1">INDIRECT(ADDRESS($W44,COLUMN()-$Y44+$X44))/$V44</f>
        <v>472.33333333333331</v>
      </c>
      <c r="AK44" s="18" cm="1">
        <f t="array" aca="1" ref="AK44" ca="1">INDIRECT(ADDRESS($W44,COLUMN()-$Y44+$X44))/$V44</f>
        <v>24211</v>
      </c>
      <c r="AL44" s="18" cm="1">
        <f t="array" aca="1" ref="AL44" ca="1">INDIRECT(ADDRESS($W44,COLUMN()-$Y44+$X44))/$V44</f>
        <v>1478.6666666666667</v>
      </c>
      <c r="AM44" s="18" cm="1">
        <f t="array" aca="1" ref="AM44" ca="1">INDIRECT(ADDRESS($W44,COLUMN()-$Y44+$X44))/$V44</f>
        <v>20360</v>
      </c>
      <c r="AN44" s="18" cm="1">
        <f t="array" aca="1" ref="AN44" ca="1">INDIRECT(ADDRESS($W44,COLUMN()-$Y44+$X44))/$V44</f>
        <v>2417.6666666666665</v>
      </c>
      <c r="AO44" s="18" cm="1">
        <f t="array" aca="1" ref="AO44" ca="1">INDIRECT(ADDRESS($W44,COLUMN()-$Y44+$X44))/$V44</f>
        <v>883.33333333333337</v>
      </c>
      <c r="AP44" s="18" cm="1">
        <f t="array" aca="1" ref="AP44" ca="1">INDIRECT(ADDRESS($W44,COLUMN()-$Y44+$X44))/$V44</f>
        <v>9134.6666666666661</v>
      </c>
      <c r="AQ44" s="18" cm="1">
        <f t="array" aca="1" ref="AQ44" ca="1">INDIRECT(ADDRESS($W44,COLUMN()-$Y44+$X44))/$V44</f>
        <v>1375.3333333333333</v>
      </c>
      <c r="AR44" s="9">
        <f t="shared" si="1"/>
        <v>43</v>
      </c>
      <c r="AS44" s="9">
        <f t="shared" si="34"/>
        <v>45</v>
      </c>
      <c r="AT44" s="9">
        <f t="shared" si="2"/>
        <v>26</v>
      </c>
      <c r="AU44" s="3">
        <f t="shared" si="3"/>
        <v>43</v>
      </c>
      <c r="AV44" s="20">
        <f t="shared" ca="1" si="85"/>
        <v>26</v>
      </c>
      <c r="AW44" s="20">
        <f t="shared" ca="1" si="85"/>
        <v>12</v>
      </c>
      <c r="AX44" s="20">
        <f t="shared" ca="1" si="85"/>
        <v>9</v>
      </c>
      <c r="AY44" s="20">
        <f t="shared" ca="1" si="85"/>
        <v>8</v>
      </c>
      <c r="AZ44" s="20">
        <f t="shared" ca="1" si="85"/>
        <v>10</v>
      </c>
      <c r="BA44" s="20">
        <f t="shared" ca="1" si="85"/>
        <v>43</v>
      </c>
      <c r="BB44" s="20">
        <f t="shared" ca="1" si="85"/>
        <v>28</v>
      </c>
      <c r="BC44" s="20">
        <f t="shared" ca="1" si="85"/>
        <v>15</v>
      </c>
      <c r="BD44" s="20">
        <f t="shared" ca="1" si="85"/>
        <v>53</v>
      </c>
      <c r="BE44" s="20">
        <f t="shared" ca="1" si="85"/>
        <v>38</v>
      </c>
      <c r="BF44" s="20">
        <f t="shared" ca="1" si="85"/>
        <v>51</v>
      </c>
      <c r="BG44" s="20">
        <f t="shared" ca="1" si="85"/>
        <v>16</v>
      </c>
      <c r="BH44" s="20">
        <f t="shared" ca="1" si="85"/>
        <v>39</v>
      </c>
      <c r="BI44" s="20">
        <f t="shared" ca="1" si="85"/>
        <v>17</v>
      </c>
      <c r="BJ44" s="20">
        <f t="shared" ca="1" si="85"/>
        <v>37</v>
      </c>
      <c r="BK44" s="20">
        <f t="shared" ca="1" si="85"/>
        <v>46</v>
      </c>
      <c r="BL44" s="20">
        <f t="shared" ca="1" si="84"/>
        <v>25</v>
      </c>
      <c r="BM44" s="20">
        <f t="shared" ca="1" si="84"/>
        <v>42</v>
      </c>
      <c r="BN44" s="9">
        <f t="shared" si="6"/>
        <v>43</v>
      </c>
      <c r="BO44" s="9">
        <v>3</v>
      </c>
      <c r="BP44" s="22" cm="1">
        <f t="array" aca="1" ref="BP44" ca="1">IF(AV44&gt;INDIRECT(ADDRESS($BN44,$BO44)),0,1)</f>
        <v>0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1</v>
      </c>
      <c r="BS44" s="22" cm="1">
        <f t="array" aca="1" ref="BS44" ca="1">IF(AY44&gt;INDIRECT(ADDRESS($BN44,$BO44)),0,1)</f>
        <v>1</v>
      </c>
      <c r="BT44" s="22" cm="1">
        <f t="array" aca="1" ref="BT44" ca="1">IF(AZ44&gt;INDIRECT(ADDRESS($BN44,$BO44)),0,1)</f>
        <v>1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A45" s="3"/>
      <c r="B45" s="3"/>
      <c r="C45" s="3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5">
        <v>5</v>
      </c>
      <c r="W45" s="5">
        <f>W44</f>
        <v>43</v>
      </c>
      <c r="X45" s="5">
        <v>4</v>
      </c>
      <c r="Y45" s="5">
        <f t="shared" si="0"/>
        <v>26</v>
      </c>
      <c r="Z45" s="18" cm="1">
        <f t="array" aca="1" ref="Z45" ca="1">INDIRECT(ADDRESS($W45,COLUMN()-$Y45+$X45))/$V45</f>
        <v>5266.6</v>
      </c>
      <c r="AA45" s="18" cm="1">
        <f t="array" aca="1" ref="AA45" ca="1">INDIRECT(ADDRESS($W45,COLUMN()-$Y45+$X45))/$V45</f>
        <v>16408</v>
      </c>
      <c r="AB45" s="18" cm="1">
        <f t="array" aca="1" ref="AB45" ca="1">INDIRECT(ADDRESS($W45,COLUMN()-$Y45+$X45))/$V45</f>
        <v>16790.2</v>
      </c>
      <c r="AC45" s="18" cm="1">
        <f t="array" aca="1" ref="AC45" ca="1">INDIRECT(ADDRESS($W45,COLUMN()-$Y45+$X45))/$V45</f>
        <v>24794.6</v>
      </c>
      <c r="AD45" s="18" cm="1">
        <f t="array" aca="1" ref="AD45" ca="1">INDIRECT(ADDRESS($W45,COLUMN()-$Y45+$X45))/$V45</f>
        <v>16470</v>
      </c>
      <c r="AE45" s="18" cm="1">
        <f t="array" aca="1" ref="AE45" ca="1">INDIRECT(ADDRESS($W45,COLUMN()-$Y45+$X45))/$V45</f>
        <v>573</v>
      </c>
      <c r="AF45" s="18" cm="1">
        <f t="array" aca="1" ref="AF45" ca="1">INDIRECT(ADDRESS($W45,COLUMN()-$Y45+$X45))/$V45</f>
        <v>3950.8</v>
      </c>
      <c r="AG45" s="18" cm="1">
        <f t="array" aca="1" ref="AG45" ca="1">INDIRECT(ADDRESS($W45,COLUMN()-$Y45+$X45))/$V45</f>
        <v>14741.2</v>
      </c>
      <c r="AH45" s="18" cm="1">
        <f t="array" aca="1" ref="AH45" ca="1">INDIRECT(ADDRESS($W45,COLUMN()-$Y45+$X45))/$V45</f>
        <v>151.6</v>
      </c>
      <c r="AI45" s="18" cm="1">
        <f t="array" aca="1" ref="AI45" ca="1">INDIRECT(ADDRESS($W45,COLUMN()-$Y45+$X45))/$V45</f>
        <v>918.4</v>
      </c>
      <c r="AJ45" s="18" cm="1">
        <f t="array" aca="1" ref="AJ45" ca="1">INDIRECT(ADDRESS($W45,COLUMN()-$Y45+$X45))/$V45</f>
        <v>283.39999999999998</v>
      </c>
      <c r="AK45" s="18" cm="1">
        <f t="array" aca="1" ref="AK45" ca="1">INDIRECT(ADDRESS($W45,COLUMN()-$Y45+$X45))/$V45</f>
        <v>14526.6</v>
      </c>
      <c r="AL45" s="18" cm="1">
        <f t="array" aca="1" ref="AL45" ca="1">INDIRECT(ADDRESS($W45,COLUMN()-$Y45+$X45))/$V45</f>
        <v>887.2</v>
      </c>
      <c r="AM45" s="18" cm="1">
        <f t="array" aca="1" ref="AM45" ca="1">INDIRECT(ADDRESS($W45,COLUMN()-$Y45+$X45))/$V45</f>
        <v>12216</v>
      </c>
      <c r="AN45" s="18" cm="1">
        <f t="array" aca="1" ref="AN45" ca="1">INDIRECT(ADDRESS($W45,COLUMN()-$Y45+$X45))/$V45</f>
        <v>1450.6</v>
      </c>
      <c r="AO45" s="18" cm="1">
        <f t="array" aca="1" ref="AO45" ca="1">INDIRECT(ADDRESS($W45,COLUMN()-$Y45+$X45))/$V45</f>
        <v>530</v>
      </c>
      <c r="AP45" s="18" cm="1">
        <f t="array" aca="1" ref="AP45" ca="1">INDIRECT(ADDRESS($W45,COLUMN()-$Y45+$X45))/$V45</f>
        <v>5480.8</v>
      </c>
      <c r="AQ45" s="18" cm="1">
        <f t="array" aca="1" ref="AQ45" ca="1">INDIRECT(ADDRESS($W45,COLUMN()-$Y45+$X45))/$V45</f>
        <v>825.2</v>
      </c>
      <c r="AR45" s="9">
        <f t="shared" si="1"/>
        <v>43</v>
      </c>
      <c r="AS45" s="9">
        <f t="shared" si="34"/>
        <v>45</v>
      </c>
      <c r="AT45" s="9">
        <f t="shared" si="2"/>
        <v>26</v>
      </c>
      <c r="AU45" s="3">
        <f t="shared" si="3"/>
        <v>43</v>
      </c>
      <c r="AV45" s="20">
        <f t="shared" ca="1" si="85"/>
        <v>30</v>
      </c>
      <c r="AW45" s="20">
        <f t="shared" ca="1" si="85"/>
        <v>21</v>
      </c>
      <c r="AX45" s="20">
        <f t="shared" ca="1" si="85"/>
        <v>19</v>
      </c>
      <c r="AY45" s="20">
        <f t="shared" ca="1" si="85"/>
        <v>14</v>
      </c>
      <c r="AZ45" s="20">
        <f t="shared" ca="1" si="85"/>
        <v>20</v>
      </c>
      <c r="BA45" s="20">
        <f t="shared" ca="1" si="85"/>
        <v>49</v>
      </c>
      <c r="BB45" s="20">
        <f t="shared" ca="1" si="85"/>
        <v>34</v>
      </c>
      <c r="BC45" s="20">
        <f t="shared" ca="1" si="85"/>
        <v>22</v>
      </c>
      <c r="BD45" s="20">
        <f t="shared" ca="1" si="85"/>
        <v>54</v>
      </c>
      <c r="BE45" s="20">
        <f t="shared" ca="1" si="85"/>
        <v>44</v>
      </c>
      <c r="BF45" s="20">
        <f t="shared" ca="1" si="85"/>
        <v>52</v>
      </c>
      <c r="BG45" s="20">
        <f t="shared" ca="1" si="85"/>
        <v>23</v>
      </c>
      <c r="BH45" s="20">
        <f t="shared" ca="1" si="85"/>
        <v>45</v>
      </c>
      <c r="BI45" s="20">
        <f t="shared" ca="1" si="85"/>
        <v>24</v>
      </c>
      <c r="BJ45" s="20">
        <f t="shared" ca="1" si="85"/>
        <v>40</v>
      </c>
      <c r="BK45" s="20">
        <f t="shared" ca="1" si="85"/>
        <v>50</v>
      </c>
      <c r="BL45" s="20">
        <f t="shared" ca="1" si="84"/>
        <v>29</v>
      </c>
      <c r="BM45" s="20">
        <f t="shared" ca="1" si="84"/>
        <v>47</v>
      </c>
      <c r="BN45" s="9">
        <f t="shared" si="6"/>
        <v>43</v>
      </c>
      <c r="BO45" s="9">
        <v>3</v>
      </c>
      <c r="BP45" s="22" cm="1">
        <f t="array" aca="1" ref="BP45" ca="1">IF(AV45&gt;INDIRECT(ADDRESS($BN45,$BO45)),0,1)</f>
        <v>0</v>
      </c>
      <c r="BQ45" s="22" cm="1">
        <f t="array" aca="1" ref="BQ45" ca="1">IF(AW45&gt;INDIRECT(ADDRESS($BN45,$BO45)),0,1)</f>
        <v>0</v>
      </c>
      <c r="BR45" s="22" cm="1">
        <f t="array" aca="1" ref="BR45" ca="1">IF(AX45&gt;INDIRECT(ADDRESS($BN45,$BO45)),0,1)</f>
        <v>0</v>
      </c>
      <c r="BS45" s="22" cm="1">
        <f t="array" aca="1" ref="BS45" ca="1">IF(AY45&gt;INDIRECT(ADDRESS($BN45,$BO45)),0,1)</f>
        <v>0</v>
      </c>
      <c r="BT45" s="22" cm="1">
        <f t="array" aca="1" ref="BT45" ca="1">IF(AZ45&gt;INDIRECT(ADDRESS($BN45,$BO45)),0,1)</f>
        <v>0</v>
      </c>
      <c r="BU45" s="22" cm="1">
        <f t="array" aca="1" ref="BU45" ca="1">IF(BA45&gt;INDIRECT(ADDRESS($BN45,$BO45)),0,1)</f>
        <v>0</v>
      </c>
      <c r="BV45" s="22" cm="1">
        <f t="array" aca="1" ref="BV45" ca="1">IF(BB45&gt;INDIRECT(ADDRESS($BN45,$BO45)),0,1)</f>
        <v>0</v>
      </c>
      <c r="BW45" s="22" cm="1">
        <f t="array" aca="1" ref="BW45" ca="1">IF(BC45&gt;INDIRECT(ADDRESS($BN45,$BO45)),0,1)</f>
        <v>0</v>
      </c>
      <c r="BX45" s="22" cm="1">
        <f t="array" aca="1" ref="BX45" ca="1">IF(BD45&gt;INDIRECT(ADDRESS($BN45,$BO45)),0,1)</f>
        <v>0</v>
      </c>
      <c r="BY45" s="22" cm="1">
        <f t="array" aca="1" ref="BY45" ca="1">IF(BE45&gt;INDIRECT(ADDRESS($BN45,$BO45)),0,1)</f>
        <v>0</v>
      </c>
      <c r="BZ45" s="22" cm="1">
        <f t="array" aca="1" ref="BZ45" ca="1">IF(BF45&gt;INDIRECT(ADDRESS($BN45,$BO45)),0,1)</f>
        <v>0</v>
      </c>
      <c r="CA45" s="22" cm="1">
        <f t="array" aca="1" ref="CA45" ca="1">IF(BG45&gt;INDIRECT(ADDRESS($BN45,$BO45)),0,1)</f>
        <v>0</v>
      </c>
      <c r="CB45" s="22" cm="1">
        <f t="array" aca="1" ref="CB45" ca="1">IF(BH45&gt;INDIRECT(ADDRESS($BN45,$BO45)),0,1)</f>
        <v>0</v>
      </c>
      <c r="CC45" s="22" cm="1">
        <f t="array" aca="1" ref="CC45" ca="1">IF(BI45&gt;INDIRECT(ADDRESS($BN45,$BO45)),0,1)</f>
        <v>0</v>
      </c>
      <c r="CD45" s="22" cm="1">
        <f t="array" aca="1" ref="CD45" ca="1">IF(BJ45&gt;INDIRECT(ADDRESS($BN45,$BO45)),0,1)</f>
        <v>0</v>
      </c>
      <c r="CE45" s="22" cm="1">
        <f t="array" aca="1" ref="CE45" ca="1">IF(BK45&gt;INDIRECT(ADDRESS($BN45,$BO45)),0,1)</f>
        <v>0</v>
      </c>
      <c r="CF45" s="22" cm="1">
        <f t="array" aca="1" ref="CF45" ca="1">IF(BL45&gt;INDIRECT(ADDRESS($BN45,$BO45)),0,1)</f>
        <v>0</v>
      </c>
      <c r="CG45" s="22" cm="1">
        <f t="array" aca="1" ref="CG45" ca="1">IF(BM45&gt;INDIRECT(ADDRESS($BN45,$BO45)),0,1)</f>
        <v>0</v>
      </c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55000000000000004">
      <c r="C46" s="1">
        <f>SUM(C3:C45)</f>
        <v>100</v>
      </c>
      <c r="BP46" s="23">
        <f t="shared" ref="BP46:CG46" ca="1" si="86">SUM(BP3:BP45)</f>
        <v>4</v>
      </c>
      <c r="BQ46" s="23">
        <f t="shared" ca="1" si="86"/>
        <v>13</v>
      </c>
      <c r="BR46" s="23">
        <f t="shared" ca="1" si="86"/>
        <v>21</v>
      </c>
      <c r="BS46" s="23">
        <f t="shared" ca="1" si="86"/>
        <v>22</v>
      </c>
      <c r="BT46" s="23">
        <f t="shared" ca="1" si="86"/>
        <v>12</v>
      </c>
      <c r="BU46" s="23">
        <f t="shared" ca="1" si="86"/>
        <v>0</v>
      </c>
      <c r="BV46" s="23">
        <f t="shared" ca="1" si="86"/>
        <v>0</v>
      </c>
      <c r="BW46" s="23">
        <f t="shared" ca="1" si="86"/>
        <v>10</v>
      </c>
      <c r="BX46" s="23">
        <f t="shared" ca="1" si="86"/>
        <v>0</v>
      </c>
      <c r="BY46" s="23">
        <f t="shared" ca="1" si="86"/>
        <v>5</v>
      </c>
      <c r="BZ46" s="23">
        <f t="shared" ca="1" si="86"/>
        <v>0</v>
      </c>
      <c r="CA46" s="23">
        <f t="shared" ca="1" si="86"/>
        <v>6</v>
      </c>
      <c r="CB46" s="23">
        <f t="shared" ca="1" si="86"/>
        <v>0</v>
      </c>
      <c r="CC46" s="23">
        <f t="shared" ca="1" si="86"/>
        <v>5</v>
      </c>
      <c r="CD46" s="23">
        <f t="shared" ca="1" si="86"/>
        <v>0</v>
      </c>
      <c r="CE46" s="23">
        <f t="shared" ca="1" si="86"/>
        <v>1</v>
      </c>
      <c r="CF46" s="23">
        <f t="shared" ca="1" si="86"/>
        <v>1</v>
      </c>
      <c r="CG46" s="23">
        <f t="shared" ca="1" si="86"/>
        <v>0</v>
      </c>
      <c r="CL46" s="1">
        <f ca="1">SUM(CL3:CL45)</f>
        <v>100</v>
      </c>
      <c r="CM46" s="3" t="b">
        <f ca="1">CL46=C46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phoneticPr fontId="2" type="noConversion"/>
  <conditionalFormatting sqref="CM1:CO1048576 CR1:CR1048576">
    <cfRule type="cellIs" dxfId="1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98FED-0274-40DA-AE63-80A5D4636B49}">
  <sheetPr>
    <tabColor rgb="FFFFFF00"/>
  </sheetPr>
  <dimension ref="A1:G22"/>
  <sheetViews>
    <sheetView workbookViewId="0">
      <selection activeCell="D21" sqref="D21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2</v>
      </c>
      <c r="C2" s="11">
        <f t="shared" ref="C2:C19" si="0">B2/$B$20</f>
        <v>0.02</v>
      </c>
      <c r="D2" s="10">
        <f ca="1">'DPRD Sumut Calc'!BP46</f>
        <v>4</v>
      </c>
      <c r="E2" s="11">
        <f t="shared" ref="E2:E19" ca="1" si="1">D2/$D$20</f>
        <v>0.04</v>
      </c>
      <c r="F2" s="10">
        <f ca="1">D2-B2</f>
        <v>2</v>
      </c>
      <c r="G2" s="12">
        <f ca="1">E2-C2</f>
        <v>0.02</v>
      </c>
    </row>
    <row r="3" spans="1:7" x14ac:dyDescent="0.55000000000000004">
      <c r="A3" s="3" t="s">
        <v>114</v>
      </c>
      <c r="B3" s="10">
        <v>15</v>
      </c>
      <c r="C3" s="11">
        <f t="shared" si="0"/>
        <v>0.15</v>
      </c>
      <c r="D3" s="10">
        <f ca="1">'DPRD Sumut Calc'!BQ46</f>
        <v>13</v>
      </c>
      <c r="E3" s="11">
        <f t="shared" ca="1" si="1"/>
        <v>0.13</v>
      </c>
      <c r="F3" s="10">
        <f t="shared" ref="F3:G19" ca="1" si="2">D3-B3</f>
        <v>-2</v>
      </c>
      <c r="G3" s="12">
        <f t="shared" ca="1" si="2"/>
        <v>-1.999999999999999E-2</v>
      </c>
    </row>
    <row r="4" spans="1:7" x14ac:dyDescent="0.55000000000000004">
      <c r="A4" s="3" t="s">
        <v>115</v>
      </c>
      <c r="B4" s="10">
        <v>19</v>
      </c>
      <c r="C4" s="11">
        <f t="shared" si="0"/>
        <v>0.19</v>
      </c>
      <c r="D4" s="10">
        <f ca="1">'DPRD Sumut Calc'!BR46</f>
        <v>21</v>
      </c>
      <c r="E4" s="11">
        <f t="shared" ca="1" si="1"/>
        <v>0.21</v>
      </c>
      <c r="F4" s="10">
        <f t="shared" ca="1" si="2"/>
        <v>2</v>
      </c>
      <c r="G4" s="12">
        <f t="shared" ca="1" si="2"/>
        <v>1.999999999999999E-2</v>
      </c>
    </row>
    <row r="5" spans="1:7" x14ac:dyDescent="0.55000000000000004">
      <c r="A5" s="3" t="s">
        <v>116</v>
      </c>
      <c r="B5" s="10">
        <v>15</v>
      </c>
      <c r="C5" s="11">
        <f t="shared" si="0"/>
        <v>0.15</v>
      </c>
      <c r="D5" s="10">
        <f ca="1">'DPRD Sumut Calc'!BS46</f>
        <v>22</v>
      </c>
      <c r="E5" s="11">
        <f t="shared" ca="1" si="1"/>
        <v>0.22</v>
      </c>
      <c r="F5" s="10">
        <f t="shared" ca="1" si="2"/>
        <v>7</v>
      </c>
      <c r="G5" s="12">
        <f t="shared" ca="1" si="2"/>
        <v>7.0000000000000007E-2</v>
      </c>
    </row>
    <row r="6" spans="1:7" x14ac:dyDescent="0.55000000000000004">
      <c r="A6" s="3" t="s">
        <v>117</v>
      </c>
      <c r="B6" s="10">
        <v>12</v>
      </c>
      <c r="C6" s="11">
        <f t="shared" si="0"/>
        <v>0.12</v>
      </c>
      <c r="D6" s="10">
        <f ca="1">'DPRD Sumut Calc'!BT46</f>
        <v>12</v>
      </c>
      <c r="E6" s="11">
        <f t="shared" ca="1" si="1"/>
        <v>0.12</v>
      </c>
      <c r="F6" s="10">
        <f t="shared" ca="1" si="2"/>
        <v>0</v>
      </c>
      <c r="G6" s="12">
        <f t="shared" ca="1" si="2"/>
        <v>0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Sumut Calc'!BU46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Sumut Calc'!BV46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11</v>
      </c>
      <c r="C9" s="11">
        <f t="shared" si="0"/>
        <v>0.11</v>
      </c>
      <c r="D9" s="10">
        <f ca="1">'DPRD Sumut Calc'!BW46</f>
        <v>10</v>
      </c>
      <c r="E9" s="11">
        <f t="shared" ca="1" si="1"/>
        <v>0.1</v>
      </c>
      <c r="F9" s="10">
        <f t="shared" ca="1" si="2"/>
        <v>-1</v>
      </c>
      <c r="G9" s="12">
        <f t="shared" ca="1" si="2"/>
        <v>-9.999999999999995E-3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Sumut Calc'!BX46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6</v>
      </c>
      <c r="C11" s="11">
        <f t="shared" si="0"/>
        <v>0.06</v>
      </c>
      <c r="D11" s="10">
        <f ca="1">'DPRD Sumut Calc'!BY46</f>
        <v>5</v>
      </c>
      <c r="E11" s="11">
        <f t="shared" ca="1" si="1"/>
        <v>0.05</v>
      </c>
      <c r="F11" s="10">
        <f t="shared" ca="1" si="2"/>
        <v>-1</v>
      </c>
      <c r="G11" s="12">
        <f t="shared" ca="1" si="2"/>
        <v>-9.999999999999995E-3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Sumut Calc'!BZ46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8</v>
      </c>
      <c r="C13" s="11">
        <f t="shared" si="0"/>
        <v>0.08</v>
      </c>
      <c r="D13" s="10">
        <f ca="1">'DPRD Sumut Calc'!CA46</f>
        <v>6</v>
      </c>
      <c r="E13" s="11">
        <f t="shared" ca="1" si="1"/>
        <v>0.06</v>
      </c>
      <c r="F13" s="10">
        <f t="shared" ca="1" si="2"/>
        <v>-2</v>
      </c>
      <c r="G13" s="12">
        <f t="shared" ca="1" si="2"/>
        <v>-2.0000000000000004E-2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'DPRD Sumut Calc'!CB46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9</v>
      </c>
      <c r="C15" s="11">
        <f t="shared" si="0"/>
        <v>0.09</v>
      </c>
      <c r="D15" s="10">
        <f ca="1">'DPRD Sumut Calc'!CC46</f>
        <v>5</v>
      </c>
      <c r="E15" s="11">
        <f t="shared" ca="1" si="1"/>
        <v>0.05</v>
      </c>
      <c r="F15" s="10">
        <f t="shared" ca="1" si="2"/>
        <v>-4</v>
      </c>
      <c r="G15" s="12">
        <f t="shared" ca="1" si="2"/>
        <v>-3.9999999999999994E-2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'DPRD Sumut Calc'!CD46</f>
        <v>0</v>
      </c>
      <c r="E16" s="11">
        <f t="shared" ca="1" si="1"/>
        <v>0</v>
      </c>
      <c r="F16" s="10">
        <f t="shared" ca="1" si="2"/>
        <v>0</v>
      </c>
      <c r="G16" s="12">
        <f t="shared" ca="1" si="2"/>
        <v>0</v>
      </c>
    </row>
    <row r="17" spans="1:7" x14ac:dyDescent="0.55000000000000004">
      <c r="A17" s="3" t="s">
        <v>128</v>
      </c>
      <c r="B17" s="10">
        <v>1</v>
      </c>
      <c r="C17" s="11">
        <f t="shared" si="0"/>
        <v>0.01</v>
      </c>
      <c r="D17" s="10">
        <f ca="1">'DPRD Sumut Calc'!CE46</f>
        <v>1</v>
      </c>
      <c r="E17" s="11">
        <f t="shared" ca="1" si="1"/>
        <v>0.01</v>
      </c>
      <c r="F17" s="10">
        <f t="shared" ca="1" si="2"/>
        <v>0</v>
      </c>
      <c r="G17" s="12">
        <f t="shared" ca="1" si="2"/>
        <v>0</v>
      </c>
    </row>
    <row r="18" spans="1:7" x14ac:dyDescent="0.55000000000000004">
      <c r="A18" s="3" t="s">
        <v>129</v>
      </c>
      <c r="B18" s="10">
        <v>2</v>
      </c>
      <c r="C18" s="11">
        <f t="shared" si="0"/>
        <v>0.02</v>
      </c>
      <c r="D18" s="10">
        <f ca="1">'DPRD Sumut Calc'!CF46</f>
        <v>1</v>
      </c>
      <c r="E18" s="11">
        <f t="shared" ca="1" si="1"/>
        <v>0.01</v>
      </c>
      <c r="F18" s="10">
        <f t="shared" ca="1" si="2"/>
        <v>-1</v>
      </c>
      <c r="G18" s="12">
        <f t="shared" ca="1" si="2"/>
        <v>-0.01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Sumut Calc'!CG46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100</v>
      </c>
      <c r="D20">
        <f ca="1">SUM(D2:D19)</f>
        <v>100</v>
      </c>
    </row>
    <row r="21" spans="1:7" x14ac:dyDescent="0.55000000000000004">
      <c r="D21">
        <f ca="1">20%*D20</f>
        <v>20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8B814-08C7-4C03-9634-0C42D12C81FB}">
  <sheetPr>
    <tabColor rgb="FFFF0000"/>
  </sheetPr>
  <dimension ref="A1:B14"/>
  <sheetViews>
    <sheetView workbookViewId="0">
      <selection activeCell="B11" sqref="B11"/>
    </sheetView>
  </sheetViews>
  <sheetFormatPr defaultRowHeight="14.4" x14ac:dyDescent="0.55000000000000004"/>
  <cols>
    <col min="2" max="2" width="54.3671875" customWidth="1"/>
  </cols>
  <sheetData>
    <row r="1" spans="1:2" x14ac:dyDescent="0.55000000000000004">
      <c r="A1" t="s">
        <v>154</v>
      </c>
      <c r="B1" s="13">
        <v>45356</v>
      </c>
    </row>
    <row r="2" spans="1:2" x14ac:dyDescent="0.55000000000000004">
      <c r="A2" t="s">
        <v>156</v>
      </c>
      <c r="B2" s="14">
        <v>0.5</v>
      </c>
    </row>
    <row r="3" spans="1:2" x14ac:dyDescent="0.55000000000000004">
      <c r="A3" t="s">
        <v>155</v>
      </c>
      <c r="B3">
        <v>17595</v>
      </c>
    </row>
    <row r="4" spans="1:2" x14ac:dyDescent="0.55000000000000004">
      <c r="A4" t="s">
        <v>157</v>
      </c>
      <c r="B4">
        <v>26357</v>
      </c>
    </row>
    <row r="5" spans="1:2" x14ac:dyDescent="0.55000000000000004">
      <c r="A5" t="s">
        <v>166</v>
      </c>
      <c r="B5" s="26">
        <f>B3/B4</f>
        <v>0.66756459384603706</v>
      </c>
    </row>
    <row r="6" spans="1:2" x14ac:dyDescent="0.55000000000000004">
      <c r="A6" t="s">
        <v>476</v>
      </c>
      <c r="B6" s="27">
        <v>8</v>
      </c>
    </row>
    <row r="7" spans="1:2" x14ac:dyDescent="0.55000000000000004">
      <c r="A7" t="s">
        <v>477</v>
      </c>
      <c r="B7" s="27">
        <v>11</v>
      </c>
    </row>
    <row r="8" spans="1:2" x14ac:dyDescent="0.55000000000000004">
      <c r="A8" t="s">
        <v>478</v>
      </c>
      <c r="B8" s="28">
        <v>45363</v>
      </c>
    </row>
    <row r="9" spans="1:2" x14ac:dyDescent="0.55000000000000004">
      <c r="A9" t="s">
        <v>479</v>
      </c>
      <c r="B9" s="29">
        <v>0.86597222222222225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8 dari 11 dapil dari website KPU per 12-Mar-2024 20:47 WIB</v>
      </c>
    </row>
    <row r="11" spans="1:2" x14ac:dyDescent="0.55000000000000004">
      <c r="A11" t="s">
        <v>159</v>
      </c>
      <c r="B11" t="str">
        <f>"ditambah data TPS " &amp; (B7-B6) &amp; " dapil dari website KPU per " &amp; TEXT(B1,"DD-MMM-YYYY") &amp; " " &amp; TEXT(B2,"HH:MM") &amp; " WIB"</f>
        <v>ditambah data TPS 3 dapil dari website KPU per 05-Mar-2024 12:00 WIB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412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Sulawesi Selatan 2019 vs Simulasi 2024
Data rekapitulasi 8 dari 11 dapil dari website KPU per 12-Mar-2024 20:47 WIB
ditambah data TPS 3 dapil dari website KPU per 05-Mar-2024 12:00 WIB
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3417-A2CC-4E53-B9B4-3FD9FD728EF9}">
  <sheetPr>
    <tabColor rgb="FFFF0000"/>
  </sheetPr>
  <dimension ref="A1:B14"/>
  <sheetViews>
    <sheetView workbookViewId="0">
      <selection activeCell="B11" sqref="B11"/>
    </sheetView>
  </sheetViews>
  <sheetFormatPr defaultRowHeight="14.4" x14ac:dyDescent="0.55000000000000004"/>
  <cols>
    <col min="1" max="1" width="10" bestFit="1" customWidth="1"/>
    <col min="2" max="2" width="54.3671875" customWidth="1"/>
  </cols>
  <sheetData>
    <row r="1" spans="1:2" x14ac:dyDescent="0.55000000000000004">
      <c r="A1" t="s">
        <v>154</v>
      </c>
      <c r="B1" s="13">
        <v>45356</v>
      </c>
    </row>
    <row r="2" spans="1:2" x14ac:dyDescent="0.55000000000000004">
      <c r="A2" t="s">
        <v>156</v>
      </c>
      <c r="B2" s="14">
        <v>0.70833333333333337</v>
      </c>
    </row>
    <row r="3" spans="1:2" x14ac:dyDescent="0.55000000000000004">
      <c r="A3" t="s">
        <v>155</v>
      </c>
      <c r="B3">
        <v>542527</v>
      </c>
    </row>
    <row r="4" spans="1:2" x14ac:dyDescent="0.55000000000000004">
      <c r="A4" t="s">
        <v>157</v>
      </c>
      <c r="B4">
        <v>823236</v>
      </c>
    </row>
    <row r="5" spans="1:2" x14ac:dyDescent="0.55000000000000004">
      <c r="A5" t="s">
        <v>166</v>
      </c>
      <c r="B5" s="26">
        <f>B3/B4</f>
        <v>0.65901758426502244</v>
      </c>
    </row>
    <row r="6" spans="1:2" x14ac:dyDescent="0.55000000000000004">
      <c r="A6" t="s">
        <v>476</v>
      </c>
      <c r="B6" s="27">
        <v>84</v>
      </c>
    </row>
    <row r="7" spans="1:2" x14ac:dyDescent="0.55000000000000004">
      <c r="A7" t="s">
        <v>477</v>
      </c>
      <c r="B7" s="27">
        <v>84</v>
      </c>
    </row>
    <row r="8" spans="1:2" x14ac:dyDescent="0.55000000000000004">
      <c r="A8" t="s">
        <v>478</v>
      </c>
      <c r="B8" s="28">
        <v>45372</v>
      </c>
    </row>
    <row r="9" spans="1:2" x14ac:dyDescent="0.55000000000000004">
      <c r="A9" t="s">
        <v>479</v>
      </c>
      <c r="B9" s="29">
        <v>0.78472222222222221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84 dari 84 dapil dari website KPU per 21-Mar-2024 18:50 WIB</v>
      </c>
    </row>
    <row r="11" spans="1:2" x14ac:dyDescent="0.55000000000000004">
      <c r="A11" t="s">
        <v>159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162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 2019 vs Simulasi 2024
Data rekapitulasi 84 dari 84 dapil dari website KPU per 21-Mar-2024 18:50 WIB
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48C5-0EDC-466A-87AF-B2764353A199}">
  <sheetPr>
    <tabColor rgb="FFFF0000"/>
  </sheetPr>
  <dimension ref="A1:S15"/>
  <sheetViews>
    <sheetView workbookViewId="0">
      <selection activeCell="A10" sqref="A10"/>
    </sheetView>
  </sheetViews>
  <sheetFormatPr defaultRowHeight="14.4" x14ac:dyDescent="0.55000000000000004"/>
  <cols>
    <col min="1" max="1" width="35.83984375" style="25" bestFit="1" customWidth="1"/>
    <col min="2" max="2" width="7.3671875" style="25" bestFit="1" customWidth="1"/>
    <col min="3" max="3" width="8.3671875" style="25" bestFit="1" customWidth="1"/>
    <col min="4" max="4" width="7.3671875" style="25" bestFit="1" customWidth="1"/>
    <col min="5" max="6" width="8.3671875" style="25" bestFit="1" customWidth="1"/>
    <col min="7" max="7" width="6.3671875" style="25" bestFit="1" customWidth="1"/>
    <col min="8" max="9" width="7.3671875" style="25" bestFit="1" customWidth="1"/>
    <col min="10" max="10" width="6.3671875" style="25" bestFit="1" customWidth="1"/>
    <col min="11" max="13" width="7.3671875" style="25" bestFit="1" customWidth="1"/>
    <col min="14" max="14" width="6.3671875" style="25" bestFit="1" customWidth="1"/>
    <col min="15" max="15" width="7.3671875" style="25" bestFit="1" customWidth="1"/>
    <col min="16" max="16" width="6.3671875" style="25" bestFit="1" customWidth="1"/>
    <col min="17" max="17" width="7.3671875" style="25" bestFit="1" customWidth="1"/>
    <col min="18" max="18" width="8.3671875" style="25" bestFit="1" customWidth="1"/>
    <col min="19" max="19" width="6.3671875" style="25" bestFit="1" customWidth="1"/>
    <col min="20" max="16384" width="8.83984375" style="25"/>
  </cols>
  <sheetData>
    <row r="1" spans="1:19" x14ac:dyDescent="0.55000000000000004">
      <c r="A1" s="31" t="s">
        <v>546</v>
      </c>
      <c r="B1" s="36" t="s">
        <v>413</v>
      </c>
      <c r="C1" s="36" t="s">
        <v>414</v>
      </c>
      <c r="D1" s="36" t="s">
        <v>415</v>
      </c>
      <c r="E1" s="36" t="s">
        <v>416</v>
      </c>
      <c r="F1" s="36" t="s">
        <v>417</v>
      </c>
      <c r="G1" s="36" t="s">
        <v>288</v>
      </c>
      <c r="H1" s="36" t="s">
        <v>418</v>
      </c>
      <c r="I1" s="36" t="s">
        <v>419</v>
      </c>
      <c r="J1" s="36" t="s">
        <v>238</v>
      </c>
      <c r="K1" s="36" t="s">
        <v>420</v>
      </c>
      <c r="L1" s="36" t="s">
        <v>421</v>
      </c>
      <c r="M1" s="36" t="s">
        <v>422</v>
      </c>
      <c r="N1" s="36" t="s">
        <v>421</v>
      </c>
      <c r="O1" s="36" t="s">
        <v>423</v>
      </c>
      <c r="P1" s="36" t="s">
        <v>424</v>
      </c>
      <c r="Q1" s="36" t="s">
        <v>425</v>
      </c>
      <c r="R1" s="36" t="s">
        <v>426</v>
      </c>
      <c r="S1" s="36" t="s">
        <v>427</v>
      </c>
    </row>
    <row r="2" spans="1:19" x14ac:dyDescent="0.55000000000000004">
      <c r="A2" s="30" t="s">
        <v>547</v>
      </c>
      <c r="B2" s="36">
        <v>31597</v>
      </c>
      <c r="C2" s="36">
        <v>28173</v>
      </c>
      <c r="D2" s="36">
        <v>27207</v>
      </c>
      <c r="E2" s="36">
        <v>32206</v>
      </c>
      <c r="F2" s="36">
        <v>40153</v>
      </c>
      <c r="G2" s="36">
        <v>1231</v>
      </c>
      <c r="H2" s="36">
        <v>6118</v>
      </c>
      <c r="I2" s="36">
        <v>34051</v>
      </c>
      <c r="J2" s="36">
        <v>346</v>
      </c>
      <c r="K2" s="36">
        <v>3571</v>
      </c>
      <c r="L2" s="36">
        <v>710</v>
      </c>
      <c r="M2" s="36">
        <v>29541</v>
      </c>
      <c r="N2" s="36">
        <v>944</v>
      </c>
      <c r="O2" s="36">
        <v>18053</v>
      </c>
      <c r="P2" s="36">
        <v>5007</v>
      </c>
      <c r="Q2" s="36">
        <v>3449</v>
      </c>
      <c r="R2" s="36">
        <v>38605</v>
      </c>
      <c r="S2" s="36">
        <v>1702</v>
      </c>
    </row>
    <row r="3" spans="1:19" x14ac:dyDescent="0.55000000000000004">
      <c r="A3" s="30" t="s">
        <v>571</v>
      </c>
      <c r="B3" s="36">
        <f>23996+33975</f>
        <v>57971</v>
      </c>
      <c r="C3" s="36">
        <f>92028+13350</f>
        <v>105378</v>
      </c>
      <c r="D3" s="36">
        <f>34858+9808</f>
        <v>44666</v>
      </c>
      <c r="E3" s="36">
        <f>34167+34333</f>
        <v>68500</v>
      </c>
      <c r="F3" s="36">
        <f>29385+22091</f>
        <v>51476</v>
      </c>
      <c r="G3" s="36">
        <f>1458+543</f>
        <v>2001</v>
      </c>
      <c r="H3" s="36">
        <f>4071+6398</f>
        <v>10469</v>
      </c>
      <c r="I3" s="36">
        <f>24634+15118</f>
        <v>39752</v>
      </c>
      <c r="J3" s="36">
        <f>736+159</f>
        <v>895</v>
      </c>
      <c r="K3" s="36">
        <f>2210+1610</f>
        <v>3820</v>
      </c>
      <c r="L3" s="36">
        <f>6018+5903</f>
        <v>11921</v>
      </c>
      <c r="M3" s="36">
        <f>57600+11133</f>
        <v>68733</v>
      </c>
      <c r="N3" s="36">
        <f>586+273</f>
        <v>859</v>
      </c>
      <c r="O3" s="36">
        <f>28429+6338</f>
        <v>34767</v>
      </c>
      <c r="P3" s="36">
        <f>2657+668</f>
        <v>3325</v>
      </c>
      <c r="Q3" s="36">
        <f>4066+2256</f>
        <v>6322</v>
      </c>
      <c r="R3" s="36">
        <f>99277+18226</f>
        <v>117503</v>
      </c>
      <c r="S3" s="36">
        <f>1421+368</f>
        <v>1789</v>
      </c>
    </row>
    <row r="4" spans="1:19" x14ac:dyDescent="0.55000000000000004">
      <c r="A4" s="30" t="s">
        <v>494</v>
      </c>
      <c r="B4" s="36">
        <f>7484+21228+3307</f>
        <v>32019</v>
      </c>
      <c r="C4" s="36">
        <f>20384+28181+4072</f>
        <v>52637</v>
      </c>
      <c r="D4" s="36">
        <f>3945+24146+2587</f>
        <v>30678</v>
      </c>
      <c r="E4" s="36">
        <f>13271+22142+26177</f>
        <v>61590</v>
      </c>
      <c r="F4" s="36">
        <f>24708+31544+25521</f>
        <v>81773</v>
      </c>
      <c r="G4" s="36">
        <f>192+292+248</f>
        <v>732</v>
      </c>
      <c r="H4" s="36">
        <f>743+3457+2339</f>
        <v>6539</v>
      </c>
      <c r="I4" s="36">
        <f>11238+32901+8308</f>
        <v>52447</v>
      </c>
      <c r="J4" s="36">
        <f>62+144+23</f>
        <v>229</v>
      </c>
      <c r="K4" s="36">
        <f>180+2109+256</f>
        <v>2545</v>
      </c>
      <c r="L4" s="36">
        <f>242+450+112</f>
        <v>804</v>
      </c>
      <c r="M4" s="36">
        <f>7382+19863+2954</f>
        <v>30199</v>
      </c>
      <c r="N4" s="36">
        <f>194+275+74</f>
        <v>543</v>
      </c>
      <c r="O4" s="36">
        <f>1191+17519+1806</f>
        <v>20516</v>
      </c>
      <c r="P4" s="36">
        <f>496+338+153</f>
        <v>987</v>
      </c>
      <c r="Q4" s="36">
        <f>337+2843+87</f>
        <v>3267</v>
      </c>
      <c r="R4" s="36">
        <f>21105+10791+484</f>
        <v>32380</v>
      </c>
      <c r="S4" s="36">
        <f>519+378+240</f>
        <v>1137</v>
      </c>
    </row>
    <row r="5" spans="1:19" x14ac:dyDescent="0.55000000000000004">
      <c r="A5" s="30" t="s">
        <v>495</v>
      </c>
      <c r="B5" s="36">
        <f>26376+5416</f>
        <v>31792</v>
      </c>
      <c r="C5" s="36">
        <f>43389+15280</f>
        <v>58669</v>
      </c>
      <c r="D5" s="36">
        <f>6491+2161</f>
        <v>8652</v>
      </c>
      <c r="E5" s="36">
        <f>32178+20640</f>
        <v>52818</v>
      </c>
      <c r="F5" s="36">
        <f>28510+28188</f>
        <v>56698</v>
      </c>
      <c r="G5" s="36">
        <f>645+189</f>
        <v>834</v>
      </c>
      <c r="H5" s="36">
        <f>5348+4530</f>
        <v>9878</v>
      </c>
      <c r="I5" s="36">
        <f>19664+10711</f>
        <v>30375</v>
      </c>
      <c r="J5" s="36">
        <f>1237+121</f>
        <v>1358</v>
      </c>
      <c r="K5" s="36">
        <f>4389+1200</f>
        <v>5589</v>
      </c>
      <c r="L5" s="36">
        <f>491+317</f>
        <v>808</v>
      </c>
      <c r="M5" s="36">
        <f>19615+10752</f>
        <v>30367</v>
      </c>
      <c r="N5" s="36">
        <f>709+475</f>
        <v>1184</v>
      </c>
      <c r="O5" s="36">
        <f>22293+24710</f>
        <v>47003</v>
      </c>
      <c r="P5" s="36">
        <f>556+285</f>
        <v>841</v>
      </c>
      <c r="Q5" s="36">
        <f>1786+226</f>
        <v>2012</v>
      </c>
      <c r="R5" s="36">
        <f>27349+26058</f>
        <v>53407</v>
      </c>
      <c r="S5" s="36">
        <f>2404+500</f>
        <v>2904</v>
      </c>
    </row>
    <row r="6" spans="1:19" x14ac:dyDescent="0.55000000000000004">
      <c r="A6" s="30" t="s">
        <v>572</v>
      </c>
      <c r="B6" s="36">
        <f>10656+2008+13311+16452</f>
        <v>42427</v>
      </c>
      <c r="C6" s="36">
        <f>8248+10927+33870+40820</f>
        <v>93865</v>
      </c>
      <c r="D6" s="36">
        <f>3733+1926+17557+17417</f>
        <v>40633</v>
      </c>
      <c r="E6" s="36">
        <f>30322+9146+34601+39847</f>
        <v>113916</v>
      </c>
      <c r="F6" s="36">
        <f>19535+45138+23199+33426</f>
        <v>121298</v>
      </c>
      <c r="G6" s="36">
        <f>282+228+671+700</f>
        <v>1881</v>
      </c>
      <c r="H6" s="36">
        <f>758+1426+3886+8939</f>
        <v>15009</v>
      </c>
      <c r="I6" s="36">
        <f>8558+2200+26641+8992</f>
        <v>46391</v>
      </c>
      <c r="J6" s="36">
        <f>135+32+332+414</f>
        <v>913</v>
      </c>
      <c r="K6" s="36">
        <f>187+357+771+1510</f>
        <v>2825</v>
      </c>
      <c r="L6" s="36">
        <f>77+86+136+288</f>
        <v>587</v>
      </c>
      <c r="M6" s="36">
        <f>1230+1063+39441+4904</f>
        <v>46638</v>
      </c>
      <c r="N6" s="36">
        <f>196+88+506+178</f>
        <v>968</v>
      </c>
      <c r="O6" s="36">
        <f>8935+3456+10113+11673</f>
        <v>34177</v>
      </c>
      <c r="P6" s="36">
        <f>237+1956+832+480</f>
        <v>3505</v>
      </c>
      <c r="Q6" s="36">
        <f>234+622+3011+922</f>
        <v>4789</v>
      </c>
      <c r="R6" s="36">
        <f>11014+4709+14215+3541</f>
        <v>33479</v>
      </c>
      <c r="S6" s="36">
        <f>1175+321+291+327</f>
        <v>2114</v>
      </c>
    </row>
    <row r="7" spans="1:19" x14ac:dyDescent="0.55000000000000004">
      <c r="A7" s="30" t="s">
        <v>496</v>
      </c>
      <c r="B7" s="36">
        <v>14745</v>
      </c>
      <c r="C7" s="36">
        <v>161283</v>
      </c>
      <c r="D7" s="36">
        <v>33434</v>
      </c>
      <c r="E7" s="36">
        <v>32688</v>
      </c>
      <c r="F7" s="36">
        <v>55110</v>
      </c>
      <c r="G7" s="36">
        <v>630</v>
      </c>
      <c r="H7" s="36">
        <v>9626</v>
      </c>
      <c r="I7" s="36">
        <v>43366</v>
      </c>
      <c r="J7" s="36">
        <v>1044</v>
      </c>
      <c r="K7" s="36">
        <v>678</v>
      </c>
      <c r="L7" s="36">
        <v>272</v>
      </c>
      <c r="M7" s="36">
        <v>25501</v>
      </c>
      <c r="N7" s="36">
        <v>646</v>
      </c>
      <c r="O7" s="36">
        <v>48228</v>
      </c>
      <c r="P7" s="36">
        <v>681</v>
      </c>
      <c r="Q7" s="36">
        <v>784</v>
      </c>
      <c r="R7" s="36">
        <v>20860</v>
      </c>
      <c r="S7" s="36">
        <v>2180</v>
      </c>
    </row>
    <row r="8" spans="1:19" x14ac:dyDescent="0.55000000000000004">
      <c r="A8" s="31" t="s">
        <v>428</v>
      </c>
      <c r="B8" s="36" t="s">
        <v>429</v>
      </c>
      <c r="C8" s="36" t="s">
        <v>430</v>
      </c>
      <c r="D8" s="36" t="s">
        <v>431</v>
      </c>
      <c r="E8" s="36" t="s">
        <v>432</v>
      </c>
      <c r="F8" s="36" t="s">
        <v>433</v>
      </c>
      <c r="G8" s="36" t="s">
        <v>434</v>
      </c>
      <c r="H8" s="36" t="s">
        <v>435</v>
      </c>
      <c r="I8" s="36" t="s">
        <v>436</v>
      </c>
      <c r="J8" s="36" t="s">
        <v>437</v>
      </c>
      <c r="K8" s="36" t="s">
        <v>438</v>
      </c>
      <c r="L8" s="36" t="s">
        <v>439</v>
      </c>
      <c r="M8" s="36" t="s">
        <v>440</v>
      </c>
      <c r="N8" s="36" t="s">
        <v>441</v>
      </c>
      <c r="O8" s="36" t="s">
        <v>442</v>
      </c>
      <c r="P8" s="36" t="s">
        <v>443</v>
      </c>
      <c r="Q8" s="36" t="s">
        <v>444</v>
      </c>
      <c r="R8" s="36" t="s">
        <v>445</v>
      </c>
      <c r="S8" s="36" t="s">
        <v>241</v>
      </c>
    </row>
    <row r="9" spans="1:19" x14ac:dyDescent="0.55000000000000004">
      <c r="A9" s="30" t="s">
        <v>497</v>
      </c>
      <c r="B9" s="36">
        <f>1754+17542+3805</f>
        <v>23101</v>
      </c>
      <c r="C9" s="36">
        <f>16509+16774+13811</f>
        <v>47094</v>
      </c>
      <c r="D9" s="36">
        <f>801+3999+2345</f>
        <v>7145</v>
      </c>
      <c r="E9" s="36">
        <f>19185+17988+24511</f>
        <v>61684</v>
      </c>
      <c r="F9" s="36">
        <f>57925+113704+91969</f>
        <v>263598</v>
      </c>
      <c r="G9" s="36">
        <f>59+223+280</f>
        <v>562</v>
      </c>
      <c r="H9" s="36">
        <f>2219+3285+1733</f>
        <v>7237</v>
      </c>
      <c r="I9" s="36">
        <f>3874+7848+16804</f>
        <v>28526</v>
      </c>
      <c r="J9" s="36">
        <f>64+203+217</f>
        <v>484</v>
      </c>
      <c r="K9" s="36">
        <f>54+70+49</f>
        <v>173</v>
      </c>
      <c r="L9" s="36">
        <f>46+41+85</f>
        <v>172</v>
      </c>
      <c r="M9" s="36">
        <f>6242+9775+2857</f>
        <v>18874</v>
      </c>
      <c r="N9" s="36">
        <f>341+769+443</f>
        <v>1553</v>
      </c>
      <c r="O9" s="36">
        <f>12893+32568+17659</f>
        <v>63120</v>
      </c>
      <c r="P9" s="36">
        <f>62+236+223</f>
        <v>521</v>
      </c>
      <c r="Q9" s="36">
        <f>128+189+713</f>
        <v>1030</v>
      </c>
      <c r="R9" s="36">
        <f>13016+7614+11758</f>
        <v>32388</v>
      </c>
      <c r="S9" s="36">
        <f>93+80+111</f>
        <v>284</v>
      </c>
    </row>
    <row r="10" spans="1:19" x14ac:dyDescent="0.55000000000000004">
      <c r="A10" s="30" t="s">
        <v>548</v>
      </c>
      <c r="B10" s="36">
        <f>1178+2597</f>
        <v>3775</v>
      </c>
      <c r="C10" s="36">
        <f>15804+20077</f>
        <v>35881</v>
      </c>
      <c r="D10" s="36">
        <f>12429+15943</f>
        <v>28372</v>
      </c>
      <c r="E10" s="36">
        <f>65787+45894</f>
        <v>111681</v>
      </c>
      <c r="F10" s="36">
        <f>11471+22883</f>
        <v>34354</v>
      </c>
      <c r="G10" s="36">
        <f>480+173</f>
        <v>653</v>
      </c>
      <c r="H10" s="36">
        <f>517+246</f>
        <v>763</v>
      </c>
      <c r="I10" s="36">
        <f>384+325</f>
        <v>709</v>
      </c>
      <c r="J10" s="36">
        <f>20+5</f>
        <v>25</v>
      </c>
      <c r="K10" s="36">
        <f>1701+4673</f>
        <v>6374</v>
      </c>
      <c r="L10" s="36">
        <f>84+47</f>
        <v>131</v>
      </c>
      <c r="M10" s="36">
        <f>477+408</f>
        <v>885</v>
      </c>
      <c r="N10" s="36">
        <f>28+4</f>
        <v>32</v>
      </c>
      <c r="O10" s="36">
        <f>24978+13811</f>
        <v>38789</v>
      </c>
      <c r="P10" s="36">
        <f>3360+5697</f>
        <v>9057</v>
      </c>
      <c r="Q10" s="36">
        <f>1131+2873</f>
        <v>4004</v>
      </c>
      <c r="R10" s="36">
        <f>112+59</f>
        <v>171</v>
      </c>
      <c r="S10" s="36">
        <f>53+4</f>
        <v>57</v>
      </c>
    </row>
    <row r="11" spans="1:19" x14ac:dyDescent="0.55000000000000004">
      <c r="A11" s="31" t="s">
        <v>446</v>
      </c>
      <c r="B11" s="36" t="s">
        <v>447</v>
      </c>
      <c r="C11" s="36" t="s">
        <v>448</v>
      </c>
      <c r="D11" s="36" t="s">
        <v>449</v>
      </c>
      <c r="E11" s="36" t="s">
        <v>450</v>
      </c>
      <c r="F11" s="36" t="s">
        <v>451</v>
      </c>
      <c r="G11" s="36" t="s">
        <v>452</v>
      </c>
      <c r="H11" s="36" t="s">
        <v>453</v>
      </c>
      <c r="I11" s="36" t="s">
        <v>454</v>
      </c>
      <c r="J11" s="36" t="s">
        <v>455</v>
      </c>
      <c r="K11" s="36" t="s">
        <v>456</v>
      </c>
      <c r="L11" s="36" t="s">
        <v>457</v>
      </c>
      <c r="M11" s="36" t="s">
        <v>458</v>
      </c>
      <c r="N11" s="36" t="s">
        <v>459</v>
      </c>
      <c r="O11" s="36" t="s">
        <v>460</v>
      </c>
      <c r="P11" s="36" t="s">
        <v>461</v>
      </c>
      <c r="Q11" s="36" t="s">
        <v>462</v>
      </c>
      <c r="R11" s="36" t="s">
        <v>463</v>
      </c>
      <c r="S11" s="36" t="s">
        <v>464</v>
      </c>
    </row>
    <row r="13" spans="1:19" x14ac:dyDescent="0.55000000000000004">
      <c r="A13" s="31" t="s">
        <v>483</v>
      </c>
    </row>
    <row r="14" spans="1:19" x14ac:dyDescent="0.55000000000000004">
      <c r="A14" s="30" t="s">
        <v>489</v>
      </c>
    </row>
    <row r="15" spans="1:19" x14ac:dyDescent="0.55000000000000004">
      <c r="A15" s="32" t="s">
        <v>490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A4CF9-B83D-423F-8667-C4472B8007DD}">
  <sheetPr>
    <tabColor rgb="FFFF0000"/>
  </sheetPr>
  <dimension ref="A1:CR38"/>
  <sheetViews>
    <sheetView topLeftCell="BP19" workbookViewId="0">
      <selection activeCell="CL1" sqref="CL1:CR1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7.3671875" style="17" bestFit="1" customWidth="1"/>
    <col min="5" max="5" width="8.578125" style="17" bestFit="1" customWidth="1"/>
    <col min="6" max="7" width="7.3671875" style="17" bestFit="1" customWidth="1"/>
    <col min="8" max="8" width="8.3671875" style="17" bestFit="1" customWidth="1"/>
    <col min="9" max="12" width="7.3671875" style="17" bestFit="1" customWidth="1"/>
    <col min="13" max="14" width="7.578125" style="17" bestFit="1" customWidth="1"/>
    <col min="15" max="16" width="7.3671875" style="17" bestFit="1" customWidth="1"/>
    <col min="17" max="17" width="9.5234375" style="17" bestFit="1" customWidth="1"/>
    <col min="18" max="18" width="6.3671875" style="17" bestFit="1" customWidth="1"/>
    <col min="19" max="19" width="7.83984375" style="17" bestFit="1" customWidth="1"/>
    <col min="20" max="20" width="7.3671875" style="17" bestFit="1" customWidth="1"/>
    <col min="21" max="21" width="7.62890625" style="17" bestFit="1" customWidth="1"/>
    <col min="22" max="22" width="4.47265625" style="6" customWidth="1"/>
    <col min="23" max="23" width="5.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6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3.7890625" style="21" bestFit="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5.578125" style="1" bestFit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95</v>
      </c>
      <c r="B3" s="3" t="s">
        <v>465</v>
      </c>
      <c r="C3" s="3">
        <v>9</v>
      </c>
      <c r="D3" s="15">
        <f>VALUE(SUBSTITUTE('DPRD Sulsel KPU Raw'!B1,".",","))</f>
        <v>10637</v>
      </c>
      <c r="E3" s="15">
        <f>VALUE(SUBSTITUTE('DPRD Sulsel KPU Raw'!C1,".",","))</f>
        <v>27091</v>
      </c>
      <c r="F3" s="15">
        <f>VALUE(SUBSTITUTE('DPRD Sulsel KPU Raw'!D1,".",","))</f>
        <v>14439</v>
      </c>
      <c r="G3" s="15">
        <f>VALUE(SUBSTITUTE('DPRD Sulsel KPU Raw'!E1,".",","))</f>
        <v>18259</v>
      </c>
      <c r="H3" s="15">
        <f>VALUE(SUBSTITUTE('DPRD Sulsel KPU Raw'!F1,".",","))</f>
        <v>31236</v>
      </c>
      <c r="I3" s="15">
        <f>VALUE(SUBSTITUTE('DPRD Sulsel KPU Raw'!G1,".",","))</f>
        <v>630</v>
      </c>
      <c r="J3" s="15">
        <f>VALUE(SUBSTITUTE('DPRD Sulsel KPU Raw'!H1,".",","))</f>
        <v>2382</v>
      </c>
      <c r="K3" s="15">
        <f>VALUE(SUBSTITUTE('DPRD Sulsel KPU Raw'!I1,".",","))</f>
        <v>11729</v>
      </c>
      <c r="L3" s="15">
        <f>VALUE(SUBSTITUTE('DPRD Sulsel KPU Raw'!J1,".",","))</f>
        <v>331</v>
      </c>
      <c r="M3" s="15">
        <f>VALUE(SUBSTITUTE('DPRD Sulsel KPU Raw'!K1,".",","))</f>
        <v>1654</v>
      </c>
      <c r="N3" s="15">
        <f>VALUE(SUBSTITUTE('DPRD Sulsel KPU Raw'!L1,".",","))</f>
        <v>289</v>
      </c>
      <c r="O3" s="15">
        <f>VALUE(SUBSTITUTE('DPRD Sulsel KPU Raw'!M1,".",","))</f>
        <v>6581</v>
      </c>
      <c r="P3" s="15">
        <f>VALUE(SUBSTITUTE('DPRD Sulsel KPU Raw'!N1,".",","))</f>
        <v>289</v>
      </c>
      <c r="Q3" s="15">
        <f>VALUE(SUBSTITUTE('DPRD Sulsel KPU Raw'!O1,".",","))</f>
        <v>13629</v>
      </c>
      <c r="R3" s="15">
        <f>VALUE(SUBSTITUTE('DPRD Sulsel KPU Raw'!P1,".",","))</f>
        <v>5640</v>
      </c>
      <c r="S3" s="15">
        <f>VALUE(SUBSTITUTE('DPRD Sulsel KPU Raw'!Q1,".",","))</f>
        <v>3803</v>
      </c>
      <c r="T3" s="15">
        <f>VALUE(SUBSTITUTE('DPRD Sulsel KPU Raw'!R1,".",","))</f>
        <v>5604</v>
      </c>
      <c r="U3" s="15">
        <f>VALUE(SUBSTITUTE('DPRD Sulsel KPU Raw'!S1,".",","))</f>
        <v>851</v>
      </c>
      <c r="V3" s="5">
        <v>1</v>
      </c>
      <c r="W3" s="5">
        <v>3</v>
      </c>
      <c r="X3" s="5">
        <v>4</v>
      </c>
      <c r="Y3" s="5">
        <f t="shared" ref="Y3:Y37" si="0">COLUMN()+1</f>
        <v>26</v>
      </c>
      <c r="Z3" s="18" cm="1">
        <f t="array" aca="1" ref="Z3" ca="1">INDIRECT(ADDRESS($W3,COLUMN()-$Y3+$X3))/$V3</f>
        <v>10637</v>
      </c>
      <c r="AA3" s="18" cm="1">
        <f t="array" aca="1" ref="AA3" ca="1">INDIRECT(ADDRESS($W3,COLUMN()-$Y3+$X3))/$V3</f>
        <v>27091</v>
      </c>
      <c r="AB3" s="18" cm="1">
        <f t="array" aca="1" ref="AB3" ca="1">INDIRECT(ADDRESS($W3,COLUMN()-$Y3+$X3))/$V3</f>
        <v>14439</v>
      </c>
      <c r="AC3" s="18" cm="1">
        <f t="array" aca="1" ref="AC3" ca="1">INDIRECT(ADDRESS($W3,COLUMN()-$Y3+$X3))/$V3</f>
        <v>18259</v>
      </c>
      <c r="AD3" s="18" cm="1">
        <f t="array" aca="1" ref="AD3" ca="1">INDIRECT(ADDRESS($W3,COLUMN()-$Y3+$X3))/$V3</f>
        <v>31236</v>
      </c>
      <c r="AE3" s="18" cm="1">
        <f t="array" aca="1" ref="AE3" ca="1">INDIRECT(ADDRESS($W3,COLUMN()-$Y3+$X3))/$V3</f>
        <v>630</v>
      </c>
      <c r="AF3" s="18" cm="1">
        <f t="array" aca="1" ref="AF3" ca="1">INDIRECT(ADDRESS($W3,COLUMN()-$Y3+$X3))/$V3</f>
        <v>2382</v>
      </c>
      <c r="AG3" s="18" cm="1">
        <f t="array" aca="1" ref="AG3" ca="1">INDIRECT(ADDRESS($W3,COLUMN()-$Y3+$X3))/$V3</f>
        <v>11729</v>
      </c>
      <c r="AH3" s="18" cm="1">
        <f t="array" aca="1" ref="AH3" ca="1">INDIRECT(ADDRESS($W3,COLUMN()-$Y3+$X3))/$V3</f>
        <v>331</v>
      </c>
      <c r="AI3" s="18" cm="1">
        <f t="array" aca="1" ref="AI3" ca="1">INDIRECT(ADDRESS($W3,COLUMN()-$Y3+$X3))/$V3</f>
        <v>1654</v>
      </c>
      <c r="AJ3" s="18" cm="1">
        <f t="array" aca="1" ref="AJ3" ca="1">INDIRECT(ADDRESS($W3,COLUMN()-$Y3+$X3))/$V3</f>
        <v>289</v>
      </c>
      <c r="AK3" s="18" cm="1">
        <f t="array" aca="1" ref="AK3" ca="1">INDIRECT(ADDRESS($W3,COLUMN()-$Y3+$X3))/$V3</f>
        <v>6581</v>
      </c>
      <c r="AL3" s="18" cm="1">
        <f t="array" aca="1" ref="AL3" ca="1">INDIRECT(ADDRESS($W3,COLUMN()-$Y3+$X3))/$V3</f>
        <v>289</v>
      </c>
      <c r="AM3" s="18" cm="1">
        <f t="array" aca="1" ref="AM3" ca="1">INDIRECT(ADDRESS($W3,COLUMN()-$Y3+$X3))/$V3</f>
        <v>13629</v>
      </c>
      <c r="AN3" s="18" cm="1">
        <f t="array" aca="1" ref="AN3" ca="1">INDIRECT(ADDRESS($W3,COLUMN()-$Y3+$X3))/$V3</f>
        <v>5640</v>
      </c>
      <c r="AO3" s="18" cm="1">
        <f t="array" aca="1" ref="AO3" ca="1">INDIRECT(ADDRESS($W3,COLUMN()-$Y3+$X3))/$V3</f>
        <v>3803</v>
      </c>
      <c r="AP3" s="18" cm="1">
        <f t="array" aca="1" ref="AP3" ca="1">INDIRECT(ADDRESS($W3,COLUMN()-$Y3+$X3))/$V3</f>
        <v>5604</v>
      </c>
      <c r="AQ3" s="18" cm="1">
        <f t="array" aca="1" ref="AQ3" ca="1">INDIRECT(ADDRESS($W3,COLUMN()-$Y3+$X3))/$V3</f>
        <v>851</v>
      </c>
      <c r="AR3" s="9">
        <f t="shared" ref="AR3:AR37" si="1">W3</f>
        <v>3</v>
      </c>
      <c r="AS3" s="9">
        <f>AR3+2</f>
        <v>5</v>
      </c>
      <c r="AT3" s="9">
        <f t="shared" ref="AT3:AT37" si="2">COLUMN(Z3)</f>
        <v>26</v>
      </c>
      <c r="AU3" s="3">
        <f t="shared" ref="AU3:AU37" si="3">COLUMN(AQ3)</f>
        <v>43</v>
      </c>
      <c r="AV3" s="20">
        <f t="shared" ref="AV3:BK15" ca="1" si="4">_xlfn.RANK.EQ(Z3,OFFSET($A$1,$AR3-1,$AT3-1,$AS3-$AR3+1,$AU3-$AT3+1),0)</f>
        <v>7</v>
      </c>
      <c r="AW3" s="20">
        <f t="shared" ca="1" si="4"/>
        <v>2</v>
      </c>
      <c r="AX3" s="20">
        <f t="shared" ca="1" si="4"/>
        <v>4</v>
      </c>
      <c r="AY3" s="20">
        <f t="shared" ca="1" si="4"/>
        <v>3</v>
      </c>
      <c r="AZ3" s="20">
        <f t="shared" ca="1" si="4"/>
        <v>1</v>
      </c>
      <c r="BA3" s="20">
        <f t="shared" ca="1" si="4"/>
        <v>38</v>
      </c>
      <c r="BB3" s="20">
        <f t="shared" ca="1" si="4"/>
        <v>24</v>
      </c>
      <c r="BC3" s="20">
        <f t="shared" ca="1" si="4"/>
        <v>6</v>
      </c>
      <c r="BD3" s="20">
        <f t="shared" ca="1" si="4"/>
        <v>41</v>
      </c>
      <c r="BE3" s="20">
        <f t="shared" ca="1" si="4"/>
        <v>30</v>
      </c>
      <c r="BF3" s="20">
        <f t="shared" ca="1" si="4"/>
        <v>43</v>
      </c>
      <c r="BG3" s="20">
        <f t="shared" ca="1" si="4"/>
        <v>10</v>
      </c>
      <c r="BH3" s="20">
        <f t="shared" ca="1" si="4"/>
        <v>43</v>
      </c>
      <c r="BI3" s="20">
        <f t="shared" ca="1" si="4"/>
        <v>5</v>
      </c>
      <c r="BJ3" s="20">
        <f t="shared" ca="1" si="4"/>
        <v>13</v>
      </c>
      <c r="BK3" s="20">
        <f t="shared" ca="1" si="4"/>
        <v>19</v>
      </c>
      <c r="BL3" s="20">
        <f t="shared" ref="BL3:BM17" ca="1" si="5">_xlfn.RANK.EQ(AP3,OFFSET($A$1,$AR3-1,$AT3-1,$AS3-$AR3+1,$AU3-$AT3+1),0)</f>
        <v>14</v>
      </c>
      <c r="BM3" s="20">
        <f t="shared" ca="1" si="5"/>
        <v>35</v>
      </c>
      <c r="BN3" s="9">
        <f t="shared" ref="BN3:BN37" si="6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1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0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0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9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4462.2857142857147</v>
      </c>
      <c r="CQ3" s="4">
        <f ca="1">LARGE(OFFSET($A$1,$AR3-1,$AT3-1,$AS3-$AR3+1,$AU3-$AT3+1),C3)</f>
        <v>9030.3333333333339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si="0"/>
        <v>26</v>
      </c>
      <c r="Z4" s="18" cm="1">
        <f t="array" aca="1" ref="Z4" ca="1">INDIRECT(ADDRESS($W4,COLUMN()-$Y4+$X4))/$V4</f>
        <v>3545.6666666666665</v>
      </c>
      <c r="AA4" s="18" cm="1">
        <f t="array" aca="1" ref="AA4" ca="1">INDIRECT(ADDRESS($W4,COLUMN()-$Y4+$X4))/$V4</f>
        <v>9030.3333333333339</v>
      </c>
      <c r="AB4" s="18" cm="1">
        <f t="array" aca="1" ref="AB4" ca="1">INDIRECT(ADDRESS($W4,COLUMN()-$Y4+$X4))/$V4</f>
        <v>4813</v>
      </c>
      <c r="AC4" s="18" cm="1">
        <f t="array" aca="1" ref="AC4" ca="1">INDIRECT(ADDRESS($W4,COLUMN()-$Y4+$X4))/$V4</f>
        <v>6086.333333333333</v>
      </c>
      <c r="AD4" s="18" cm="1">
        <f t="array" aca="1" ref="AD4" ca="1">INDIRECT(ADDRESS($W4,COLUMN()-$Y4+$X4))/$V4</f>
        <v>10412</v>
      </c>
      <c r="AE4" s="18" cm="1">
        <f t="array" aca="1" ref="AE4" ca="1">INDIRECT(ADDRESS($W4,COLUMN()-$Y4+$X4))/$V4</f>
        <v>210</v>
      </c>
      <c r="AF4" s="18" cm="1">
        <f t="array" aca="1" ref="AF4" ca="1">INDIRECT(ADDRESS($W4,COLUMN()-$Y4+$X4))/$V4</f>
        <v>794</v>
      </c>
      <c r="AG4" s="18" cm="1">
        <f t="array" aca="1" ref="AG4" ca="1">INDIRECT(ADDRESS($W4,COLUMN()-$Y4+$X4))/$V4</f>
        <v>3909.6666666666665</v>
      </c>
      <c r="AH4" s="18" cm="1">
        <f t="array" aca="1" ref="AH4" ca="1">INDIRECT(ADDRESS($W4,COLUMN()-$Y4+$X4))/$V4</f>
        <v>110.33333333333333</v>
      </c>
      <c r="AI4" s="18" cm="1">
        <f t="array" aca="1" ref="AI4" ca="1">INDIRECT(ADDRESS($W4,COLUMN()-$Y4+$X4))/$V4</f>
        <v>551.33333333333337</v>
      </c>
      <c r="AJ4" s="18" cm="1">
        <f t="array" aca="1" ref="AJ4" ca="1">INDIRECT(ADDRESS($W4,COLUMN()-$Y4+$X4))/$V4</f>
        <v>96.333333333333329</v>
      </c>
      <c r="AK4" s="18" cm="1">
        <f t="array" aca="1" ref="AK4" ca="1">INDIRECT(ADDRESS($W4,COLUMN()-$Y4+$X4))/$V4</f>
        <v>2193.6666666666665</v>
      </c>
      <c r="AL4" s="18" cm="1">
        <f t="array" aca="1" ref="AL4" ca="1">INDIRECT(ADDRESS($W4,COLUMN()-$Y4+$X4))/$V4</f>
        <v>96.333333333333329</v>
      </c>
      <c r="AM4" s="18" cm="1">
        <f t="array" aca="1" ref="AM4" ca="1">INDIRECT(ADDRESS($W4,COLUMN()-$Y4+$X4))/$V4</f>
        <v>4543</v>
      </c>
      <c r="AN4" s="18" cm="1">
        <f t="array" aca="1" ref="AN4" ca="1">INDIRECT(ADDRESS($W4,COLUMN()-$Y4+$X4))/$V4</f>
        <v>1880</v>
      </c>
      <c r="AO4" s="18" cm="1">
        <f t="array" aca="1" ref="AO4" ca="1">INDIRECT(ADDRESS($W4,COLUMN()-$Y4+$X4))/$V4</f>
        <v>1267.6666666666667</v>
      </c>
      <c r="AP4" s="18" cm="1">
        <f t="array" aca="1" ref="AP4" ca="1">INDIRECT(ADDRESS($W4,COLUMN()-$Y4+$X4))/$V4</f>
        <v>1868</v>
      </c>
      <c r="AQ4" s="18" cm="1">
        <f t="array" aca="1" ref="AQ4" ca="1">INDIRECT(ADDRESS($W4,COLUMN()-$Y4+$X4))/$V4</f>
        <v>283.66666666666669</v>
      </c>
      <c r="AR4" s="9">
        <f t="shared" si="1"/>
        <v>3</v>
      </c>
      <c r="AS4" s="9">
        <f t="shared" ref="AS4:AS5" si="7">AR4+2</f>
        <v>5</v>
      </c>
      <c r="AT4" s="9">
        <f t="shared" si="2"/>
        <v>26</v>
      </c>
      <c r="AU4" s="3">
        <f t="shared" si="3"/>
        <v>43</v>
      </c>
      <c r="AV4" s="20">
        <f t="shared" ca="1" si="4"/>
        <v>21</v>
      </c>
      <c r="AW4" s="20">
        <f t="shared" ca="1" si="4"/>
        <v>9</v>
      </c>
      <c r="AX4" s="20">
        <f t="shared" ca="1" si="4"/>
        <v>16</v>
      </c>
      <c r="AY4" s="20">
        <f t="shared" ca="1" si="4"/>
        <v>12</v>
      </c>
      <c r="AZ4" s="20">
        <f t="shared" ca="1" si="4"/>
        <v>8</v>
      </c>
      <c r="BA4" s="20">
        <f t="shared" ca="1" si="4"/>
        <v>46</v>
      </c>
      <c r="BB4" s="20">
        <f t="shared" ca="1" si="4"/>
        <v>36</v>
      </c>
      <c r="BC4" s="20">
        <f t="shared" ca="1" si="4"/>
        <v>18</v>
      </c>
      <c r="BD4" s="20">
        <f t="shared" ca="1" si="4"/>
        <v>49</v>
      </c>
      <c r="BE4" s="20">
        <f t="shared" ca="1" si="4"/>
        <v>39</v>
      </c>
      <c r="BF4" s="20">
        <f t="shared" ca="1" si="4"/>
        <v>50</v>
      </c>
      <c r="BG4" s="20">
        <f t="shared" ca="1" si="4"/>
        <v>26</v>
      </c>
      <c r="BH4" s="20">
        <f t="shared" ca="1" si="4"/>
        <v>50</v>
      </c>
      <c r="BI4" s="20">
        <f t="shared" ca="1" si="4"/>
        <v>17</v>
      </c>
      <c r="BJ4" s="20">
        <f t="shared" ca="1" si="4"/>
        <v>28</v>
      </c>
      <c r="BK4" s="20">
        <f t="shared" ca="1" si="4"/>
        <v>32</v>
      </c>
      <c r="BL4" s="20">
        <f t="shared" ca="1" si="5"/>
        <v>29</v>
      </c>
      <c r="BM4" s="20">
        <f t="shared" ca="1" si="5"/>
        <v>45</v>
      </c>
      <c r="BN4" s="9">
        <f t="shared" si="6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1</v>
      </c>
      <c r="BR4" s="22" cm="1">
        <f t="array" aca="1" ref="BR4" ca="1">IF(AX4&gt;INDIRECT(ADDRESS($BN4,$BO4)),0,1)</f>
        <v>0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1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0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0"/>
        <v>26</v>
      </c>
      <c r="Z5" s="18" cm="1">
        <f t="array" aca="1" ref="Z5" ca="1">INDIRECT(ADDRESS($W5,COLUMN()-$Y5+$X5))/$V5</f>
        <v>2127.4</v>
      </c>
      <c r="AA5" s="18" cm="1">
        <f t="array" aca="1" ref="AA5" ca="1">INDIRECT(ADDRESS($W5,COLUMN()-$Y5+$X5))/$V5</f>
        <v>5418.2</v>
      </c>
      <c r="AB5" s="18" cm="1">
        <f t="array" aca="1" ref="AB5" ca="1">INDIRECT(ADDRESS($W5,COLUMN()-$Y5+$X5))/$V5</f>
        <v>2887.8</v>
      </c>
      <c r="AC5" s="18" cm="1">
        <f t="array" aca="1" ref="AC5" ca="1">INDIRECT(ADDRESS($W5,COLUMN()-$Y5+$X5))/$V5</f>
        <v>3651.8</v>
      </c>
      <c r="AD5" s="18" cm="1">
        <f t="array" aca="1" ref="AD5" ca="1">INDIRECT(ADDRESS($W5,COLUMN()-$Y5+$X5))/$V5</f>
        <v>6247.2</v>
      </c>
      <c r="AE5" s="18" cm="1">
        <f t="array" aca="1" ref="AE5" ca="1">INDIRECT(ADDRESS($W5,COLUMN()-$Y5+$X5))/$V5</f>
        <v>126</v>
      </c>
      <c r="AF5" s="18" cm="1">
        <f t="array" aca="1" ref="AF5" ca="1">INDIRECT(ADDRESS($W5,COLUMN()-$Y5+$X5))/$V5</f>
        <v>476.4</v>
      </c>
      <c r="AG5" s="18" cm="1">
        <f t="array" aca="1" ref="AG5" ca="1">INDIRECT(ADDRESS($W5,COLUMN()-$Y5+$X5))/$V5</f>
        <v>2345.8000000000002</v>
      </c>
      <c r="AH5" s="18" cm="1">
        <f t="array" aca="1" ref="AH5" ca="1">INDIRECT(ADDRESS($W5,COLUMN()-$Y5+$X5))/$V5</f>
        <v>66.2</v>
      </c>
      <c r="AI5" s="18" cm="1">
        <f t="array" aca="1" ref="AI5" ca="1">INDIRECT(ADDRESS($W5,COLUMN()-$Y5+$X5))/$V5</f>
        <v>330.8</v>
      </c>
      <c r="AJ5" s="18" cm="1">
        <f t="array" aca="1" ref="AJ5" ca="1">INDIRECT(ADDRESS($W5,COLUMN()-$Y5+$X5))/$V5</f>
        <v>57.8</v>
      </c>
      <c r="AK5" s="18" cm="1">
        <f t="array" aca="1" ref="AK5" ca="1">INDIRECT(ADDRESS($W5,COLUMN()-$Y5+$X5))/$V5</f>
        <v>1316.2</v>
      </c>
      <c r="AL5" s="18" cm="1">
        <f t="array" aca="1" ref="AL5" ca="1">INDIRECT(ADDRESS($W5,COLUMN()-$Y5+$X5))/$V5</f>
        <v>57.8</v>
      </c>
      <c r="AM5" s="18" cm="1">
        <f t="array" aca="1" ref="AM5" ca="1">INDIRECT(ADDRESS($W5,COLUMN()-$Y5+$X5))/$V5</f>
        <v>2725.8</v>
      </c>
      <c r="AN5" s="18" cm="1">
        <f t="array" aca="1" ref="AN5" ca="1">INDIRECT(ADDRESS($W5,COLUMN()-$Y5+$X5))/$V5</f>
        <v>1128</v>
      </c>
      <c r="AO5" s="18" cm="1">
        <f t="array" aca="1" ref="AO5" ca="1">INDIRECT(ADDRESS($W5,COLUMN()-$Y5+$X5))/$V5</f>
        <v>760.6</v>
      </c>
      <c r="AP5" s="18" cm="1">
        <f t="array" aca="1" ref="AP5" ca="1">INDIRECT(ADDRESS($W5,COLUMN()-$Y5+$X5))/$V5</f>
        <v>1120.8</v>
      </c>
      <c r="AQ5" s="18" cm="1">
        <f t="array" aca="1" ref="AQ5" ca="1">INDIRECT(ADDRESS($W5,COLUMN()-$Y5+$X5))/$V5</f>
        <v>170.2</v>
      </c>
      <c r="AR5" s="9">
        <f t="shared" si="1"/>
        <v>3</v>
      </c>
      <c r="AS5" s="9">
        <f t="shared" si="7"/>
        <v>5</v>
      </c>
      <c r="AT5" s="9">
        <f t="shared" si="2"/>
        <v>26</v>
      </c>
      <c r="AU5" s="3">
        <f t="shared" si="3"/>
        <v>43</v>
      </c>
      <c r="AV5" s="20">
        <f t="shared" ca="1" si="4"/>
        <v>27</v>
      </c>
      <c r="AW5" s="20">
        <f t="shared" ca="1" si="4"/>
        <v>15</v>
      </c>
      <c r="AX5" s="20">
        <f t="shared" ca="1" si="4"/>
        <v>22</v>
      </c>
      <c r="AY5" s="20">
        <f t="shared" ca="1" si="4"/>
        <v>20</v>
      </c>
      <c r="AZ5" s="20">
        <f t="shared" ca="1" si="4"/>
        <v>11</v>
      </c>
      <c r="BA5" s="20">
        <f t="shared" ca="1" si="4"/>
        <v>48</v>
      </c>
      <c r="BB5" s="20">
        <f t="shared" ca="1" si="4"/>
        <v>40</v>
      </c>
      <c r="BC5" s="20">
        <f t="shared" ca="1" si="4"/>
        <v>25</v>
      </c>
      <c r="BD5" s="20">
        <f t="shared" ca="1" si="4"/>
        <v>52</v>
      </c>
      <c r="BE5" s="20">
        <f t="shared" ca="1" si="4"/>
        <v>42</v>
      </c>
      <c r="BF5" s="20">
        <f t="shared" ca="1" si="4"/>
        <v>53</v>
      </c>
      <c r="BG5" s="20">
        <f t="shared" ca="1" si="4"/>
        <v>31</v>
      </c>
      <c r="BH5" s="20">
        <f t="shared" ca="1" si="4"/>
        <v>53</v>
      </c>
      <c r="BI5" s="20">
        <f t="shared" ca="1" si="4"/>
        <v>23</v>
      </c>
      <c r="BJ5" s="20">
        <f t="shared" ca="1" si="4"/>
        <v>33</v>
      </c>
      <c r="BK5" s="20">
        <f t="shared" ca="1" si="4"/>
        <v>37</v>
      </c>
      <c r="BL5" s="20">
        <f t="shared" ca="1" si="5"/>
        <v>34</v>
      </c>
      <c r="BM5" s="20">
        <f t="shared" ca="1" si="5"/>
        <v>47</v>
      </c>
      <c r="BN5" s="9">
        <f t="shared" si="6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3"/>
      <c r="B6" s="3" t="s">
        <v>466</v>
      </c>
      <c r="C6" s="3">
        <v>6</v>
      </c>
      <c r="D6" s="15">
        <f>VALUE(SUBSTITUTE('DPRD Sulsel KPU Raw'!B2,".",","))</f>
        <v>31597</v>
      </c>
      <c r="E6" s="15">
        <f>VALUE(SUBSTITUTE('DPRD Sulsel KPU Raw'!C2,".",","))</f>
        <v>28173</v>
      </c>
      <c r="F6" s="15">
        <f>VALUE(SUBSTITUTE('DPRD Sulsel KPU Raw'!D2,".",","))</f>
        <v>27207</v>
      </c>
      <c r="G6" s="15">
        <f>VALUE(SUBSTITUTE('DPRD Sulsel KPU Raw'!E2,".",","))</f>
        <v>32206</v>
      </c>
      <c r="H6" s="15">
        <f>VALUE(SUBSTITUTE('DPRD Sulsel KPU Raw'!F2,".",","))</f>
        <v>40153</v>
      </c>
      <c r="I6" s="15">
        <f>VALUE(SUBSTITUTE('DPRD Sulsel KPU Raw'!G2,".",","))</f>
        <v>1231</v>
      </c>
      <c r="J6" s="15">
        <f>VALUE(SUBSTITUTE('DPRD Sulsel KPU Raw'!H2,".",","))</f>
        <v>6118</v>
      </c>
      <c r="K6" s="15">
        <f>VALUE(SUBSTITUTE('DPRD Sulsel KPU Raw'!I2,".",","))</f>
        <v>34051</v>
      </c>
      <c r="L6" s="15">
        <f>VALUE(SUBSTITUTE('DPRD Sulsel KPU Raw'!J2,".",","))</f>
        <v>346</v>
      </c>
      <c r="M6" s="15">
        <f>VALUE(SUBSTITUTE('DPRD Sulsel KPU Raw'!K2,".",","))</f>
        <v>3571</v>
      </c>
      <c r="N6" s="15">
        <f>VALUE(SUBSTITUTE('DPRD Sulsel KPU Raw'!L2,".",","))</f>
        <v>710</v>
      </c>
      <c r="O6" s="15">
        <f>VALUE(SUBSTITUTE('DPRD Sulsel KPU Raw'!M2,".",","))</f>
        <v>29541</v>
      </c>
      <c r="P6" s="15">
        <f>VALUE(SUBSTITUTE('DPRD Sulsel KPU Raw'!N2,".",","))</f>
        <v>944</v>
      </c>
      <c r="Q6" s="15">
        <f>VALUE(SUBSTITUTE('DPRD Sulsel KPU Raw'!O2,".",","))</f>
        <v>18053</v>
      </c>
      <c r="R6" s="15">
        <f>VALUE(SUBSTITUTE('DPRD Sulsel KPU Raw'!P2,".",","))</f>
        <v>5007</v>
      </c>
      <c r="S6" s="15">
        <f>VALUE(SUBSTITUTE('DPRD Sulsel KPU Raw'!Q2,".",","))</f>
        <v>3449</v>
      </c>
      <c r="T6" s="15">
        <f>VALUE(SUBSTITUTE('DPRD Sulsel KPU Raw'!R2,".",","))</f>
        <v>38605</v>
      </c>
      <c r="U6" s="15">
        <f>VALUE(SUBSTITUTE('DPRD Sulsel KPU Raw'!S2,".",","))</f>
        <v>1702</v>
      </c>
      <c r="V6" s="5">
        <v>1</v>
      </c>
      <c r="W6" s="5">
        <f>W5+3</f>
        <v>6</v>
      </c>
      <c r="X6" s="5">
        <v>4</v>
      </c>
      <c r="Y6" s="5">
        <f t="shared" si="0"/>
        <v>26</v>
      </c>
      <c r="Z6" s="18" cm="1">
        <f t="array" aca="1" ref="Z6" ca="1">INDIRECT(ADDRESS($W6,COLUMN()-$Y6+$X6))/$V6</f>
        <v>31597</v>
      </c>
      <c r="AA6" s="18" cm="1">
        <f t="array" aca="1" ref="AA6" ca="1">INDIRECT(ADDRESS($W6,COLUMN()-$Y6+$X6))/$V6</f>
        <v>28173</v>
      </c>
      <c r="AB6" s="18" cm="1">
        <f t="array" aca="1" ref="AB6" ca="1">INDIRECT(ADDRESS($W6,COLUMN()-$Y6+$X6))/$V6</f>
        <v>27207</v>
      </c>
      <c r="AC6" s="18" cm="1">
        <f t="array" aca="1" ref="AC6" ca="1">INDIRECT(ADDRESS($W6,COLUMN()-$Y6+$X6))/$V6</f>
        <v>32206</v>
      </c>
      <c r="AD6" s="18" cm="1">
        <f t="array" aca="1" ref="AD6" ca="1">INDIRECT(ADDRESS($W6,COLUMN()-$Y6+$X6))/$V6</f>
        <v>40153</v>
      </c>
      <c r="AE6" s="18" cm="1">
        <f t="array" aca="1" ref="AE6" ca="1">INDIRECT(ADDRESS($W6,COLUMN()-$Y6+$X6))/$V6</f>
        <v>1231</v>
      </c>
      <c r="AF6" s="18" cm="1">
        <f t="array" aca="1" ref="AF6" ca="1">INDIRECT(ADDRESS($W6,COLUMN()-$Y6+$X6))/$V6</f>
        <v>6118</v>
      </c>
      <c r="AG6" s="18" cm="1">
        <f t="array" aca="1" ref="AG6" ca="1">INDIRECT(ADDRESS($W6,COLUMN()-$Y6+$X6))/$V6</f>
        <v>34051</v>
      </c>
      <c r="AH6" s="18" cm="1">
        <f t="array" aca="1" ref="AH6" ca="1">INDIRECT(ADDRESS($W6,COLUMN()-$Y6+$X6))/$V6</f>
        <v>346</v>
      </c>
      <c r="AI6" s="18" cm="1">
        <f t="array" aca="1" ref="AI6" ca="1">INDIRECT(ADDRESS($W6,COLUMN()-$Y6+$X6))/$V6</f>
        <v>3571</v>
      </c>
      <c r="AJ6" s="18" cm="1">
        <f t="array" aca="1" ref="AJ6" ca="1">INDIRECT(ADDRESS($W6,COLUMN()-$Y6+$X6))/$V6</f>
        <v>710</v>
      </c>
      <c r="AK6" s="18" cm="1">
        <f t="array" aca="1" ref="AK6" ca="1">INDIRECT(ADDRESS($W6,COLUMN()-$Y6+$X6))/$V6</f>
        <v>29541</v>
      </c>
      <c r="AL6" s="18" cm="1">
        <f t="array" aca="1" ref="AL6" ca="1">INDIRECT(ADDRESS($W6,COLUMN()-$Y6+$X6))/$V6</f>
        <v>944</v>
      </c>
      <c r="AM6" s="18" cm="1">
        <f t="array" aca="1" ref="AM6" ca="1">INDIRECT(ADDRESS($W6,COLUMN()-$Y6+$X6))/$V6</f>
        <v>18053</v>
      </c>
      <c r="AN6" s="18" cm="1">
        <f t="array" aca="1" ref="AN6" ca="1">INDIRECT(ADDRESS($W6,COLUMN()-$Y6+$X6))/$V6</f>
        <v>5007</v>
      </c>
      <c r="AO6" s="18" cm="1">
        <f t="array" aca="1" ref="AO6" ca="1">INDIRECT(ADDRESS($W6,COLUMN()-$Y6+$X6))/$V6</f>
        <v>3449</v>
      </c>
      <c r="AP6" s="18" cm="1">
        <f t="array" aca="1" ref="AP6" ca="1">INDIRECT(ADDRESS($W6,COLUMN()-$Y6+$X6))/$V6</f>
        <v>38605</v>
      </c>
      <c r="AQ6" s="18" cm="1">
        <f t="array" aca="1" ref="AQ6" ca="1">INDIRECT(ADDRESS($W6,COLUMN()-$Y6+$X6))/$V6</f>
        <v>1702</v>
      </c>
      <c r="AR6" s="9">
        <f t="shared" si="1"/>
        <v>6</v>
      </c>
      <c r="AS6" s="9">
        <f t="shared" ref="AS6:AS14" si="8">AR6+2</f>
        <v>8</v>
      </c>
      <c r="AT6" s="9">
        <f t="shared" si="2"/>
        <v>26</v>
      </c>
      <c r="AU6" s="3">
        <f t="shared" si="3"/>
        <v>43</v>
      </c>
      <c r="AV6" s="20">
        <f t="shared" ca="1" si="4"/>
        <v>5</v>
      </c>
      <c r="AW6" s="20">
        <f t="shared" ca="1" si="4"/>
        <v>7</v>
      </c>
      <c r="AX6" s="20">
        <f t="shared" ca="1" si="4"/>
        <v>8</v>
      </c>
      <c r="AY6" s="20">
        <f t="shared" ca="1" si="4"/>
        <v>4</v>
      </c>
      <c r="AZ6" s="20">
        <f t="shared" ca="1" si="4"/>
        <v>1</v>
      </c>
      <c r="BA6" s="20">
        <f t="shared" ca="1" si="4"/>
        <v>35</v>
      </c>
      <c r="BB6" s="20">
        <f t="shared" ca="1" si="4"/>
        <v>23</v>
      </c>
      <c r="BC6" s="20">
        <f t="shared" ca="1" si="4"/>
        <v>3</v>
      </c>
      <c r="BD6" s="20">
        <f t="shared" ca="1" si="4"/>
        <v>46</v>
      </c>
      <c r="BE6" s="20">
        <f t="shared" ca="1" si="4"/>
        <v>30</v>
      </c>
      <c r="BF6" s="20">
        <f t="shared" ca="1" si="4"/>
        <v>42</v>
      </c>
      <c r="BG6" s="20">
        <f t="shared" ca="1" si="4"/>
        <v>6</v>
      </c>
      <c r="BH6" s="20">
        <f t="shared" ca="1" si="4"/>
        <v>40</v>
      </c>
      <c r="BI6" s="20">
        <f t="shared" ca="1" si="4"/>
        <v>9</v>
      </c>
      <c r="BJ6" s="20">
        <f t="shared" ca="1" si="4"/>
        <v>28</v>
      </c>
      <c r="BK6" s="20">
        <f t="shared" ca="1" si="4"/>
        <v>31</v>
      </c>
      <c r="BL6" s="20">
        <f t="shared" ca="1" si="5"/>
        <v>2</v>
      </c>
      <c r="BM6" s="20">
        <f t="shared" ca="1" si="5"/>
        <v>33</v>
      </c>
      <c r="BN6" s="9">
        <f t="shared" si="6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0</v>
      </c>
      <c r="BR6" s="22" cm="1">
        <f t="array" aca="1" ref="BR6" ca="1">IF(AX6&gt;INDIRECT(ADDRESS($BN6,$BO6)),0,1)</f>
        <v>0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1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1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1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6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5736.1428571428569</v>
      </c>
      <c r="CQ6" s="4">
        <f ca="1">LARGE(OFFSET($A$1,$AR6-1,$AT6-1,$AS6-$AR6+1,$AU6-$AT6+1),C6)</f>
        <v>29541</v>
      </c>
      <c r="CR6" s="3" t="b">
        <f ca="1">CQ6&gt;CP6</f>
        <v>1</v>
      </c>
    </row>
    <row r="7" spans="1:96" x14ac:dyDescent="0.55000000000000004">
      <c r="A7" s="3"/>
      <c r="B7" s="3"/>
      <c r="C7" s="3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5">
        <v>3</v>
      </c>
      <c r="W7" s="5">
        <f>W6</f>
        <v>6</v>
      </c>
      <c r="X7" s="5">
        <v>4</v>
      </c>
      <c r="Y7" s="5">
        <f t="shared" si="0"/>
        <v>26</v>
      </c>
      <c r="Z7" s="18" cm="1">
        <f t="array" aca="1" ref="Z7" ca="1">INDIRECT(ADDRESS($W7,COLUMN()-$Y7+$X7))/$V7</f>
        <v>10532.333333333334</v>
      </c>
      <c r="AA7" s="18" cm="1">
        <f t="array" aca="1" ref="AA7" ca="1">INDIRECT(ADDRESS($W7,COLUMN()-$Y7+$X7))/$V7</f>
        <v>9391</v>
      </c>
      <c r="AB7" s="18" cm="1">
        <f t="array" aca="1" ref="AB7" ca="1">INDIRECT(ADDRESS($W7,COLUMN()-$Y7+$X7))/$V7</f>
        <v>9069</v>
      </c>
      <c r="AC7" s="18" cm="1">
        <f t="array" aca="1" ref="AC7" ca="1">INDIRECT(ADDRESS($W7,COLUMN()-$Y7+$X7))/$V7</f>
        <v>10735.333333333334</v>
      </c>
      <c r="AD7" s="18" cm="1">
        <f t="array" aca="1" ref="AD7" ca="1">INDIRECT(ADDRESS($W7,COLUMN()-$Y7+$X7))/$V7</f>
        <v>13384.333333333334</v>
      </c>
      <c r="AE7" s="18" cm="1">
        <f t="array" aca="1" ref="AE7" ca="1">INDIRECT(ADDRESS($W7,COLUMN()-$Y7+$X7))/$V7</f>
        <v>410.33333333333331</v>
      </c>
      <c r="AF7" s="18" cm="1">
        <f t="array" aca="1" ref="AF7" ca="1">INDIRECT(ADDRESS($W7,COLUMN()-$Y7+$X7))/$V7</f>
        <v>2039.3333333333333</v>
      </c>
      <c r="AG7" s="18" cm="1">
        <f t="array" aca="1" ref="AG7" ca="1">INDIRECT(ADDRESS($W7,COLUMN()-$Y7+$X7))/$V7</f>
        <v>11350.333333333334</v>
      </c>
      <c r="AH7" s="18" cm="1">
        <f t="array" aca="1" ref="AH7" ca="1">INDIRECT(ADDRESS($W7,COLUMN()-$Y7+$X7))/$V7</f>
        <v>115.33333333333333</v>
      </c>
      <c r="AI7" s="18" cm="1">
        <f t="array" aca="1" ref="AI7" ca="1">INDIRECT(ADDRESS($W7,COLUMN()-$Y7+$X7))/$V7</f>
        <v>1190.3333333333333</v>
      </c>
      <c r="AJ7" s="18" cm="1">
        <f t="array" aca="1" ref="AJ7" ca="1">INDIRECT(ADDRESS($W7,COLUMN()-$Y7+$X7))/$V7</f>
        <v>236.66666666666666</v>
      </c>
      <c r="AK7" s="18" cm="1">
        <f t="array" aca="1" ref="AK7" ca="1">INDIRECT(ADDRESS($W7,COLUMN()-$Y7+$X7))/$V7</f>
        <v>9847</v>
      </c>
      <c r="AL7" s="18" cm="1">
        <f t="array" aca="1" ref="AL7" ca="1">INDIRECT(ADDRESS($W7,COLUMN()-$Y7+$X7))/$V7</f>
        <v>314.66666666666669</v>
      </c>
      <c r="AM7" s="18" cm="1">
        <f t="array" aca="1" ref="AM7" ca="1">INDIRECT(ADDRESS($W7,COLUMN()-$Y7+$X7))/$V7</f>
        <v>6017.666666666667</v>
      </c>
      <c r="AN7" s="18" cm="1">
        <f t="array" aca="1" ref="AN7" ca="1">INDIRECT(ADDRESS($W7,COLUMN()-$Y7+$X7))/$V7</f>
        <v>1669</v>
      </c>
      <c r="AO7" s="18" cm="1">
        <f t="array" aca="1" ref="AO7" ca="1">INDIRECT(ADDRESS($W7,COLUMN()-$Y7+$X7))/$V7</f>
        <v>1149.6666666666667</v>
      </c>
      <c r="AP7" s="18" cm="1">
        <f t="array" aca="1" ref="AP7" ca="1">INDIRECT(ADDRESS($W7,COLUMN()-$Y7+$X7))/$V7</f>
        <v>12868.333333333334</v>
      </c>
      <c r="AQ7" s="18" cm="1">
        <f t="array" aca="1" ref="AQ7" ca="1">INDIRECT(ADDRESS($W7,COLUMN()-$Y7+$X7))/$V7</f>
        <v>567.33333333333337</v>
      </c>
      <c r="AR7" s="9">
        <f t="shared" si="1"/>
        <v>6</v>
      </c>
      <c r="AS7" s="9">
        <f t="shared" si="8"/>
        <v>8</v>
      </c>
      <c r="AT7" s="9">
        <f t="shared" si="2"/>
        <v>26</v>
      </c>
      <c r="AU7" s="3">
        <f t="shared" si="3"/>
        <v>43</v>
      </c>
      <c r="AV7" s="20">
        <f t="shared" ca="1" si="4"/>
        <v>14</v>
      </c>
      <c r="AW7" s="20">
        <f t="shared" ca="1" si="4"/>
        <v>16</v>
      </c>
      <c r="AX7" s="20">
        <f t="shared" ca="1" si="4"/>
        <v>17</v>
      </c>
      <c r="AY7" s="20">
        <f t="shared" ca="1" si="4"/>
        <v>13</v>
      </c>
      <c r="AZ7" s="20">
        <f t="shared" ca="1" si="4"/>
        <v>10</v>
      </c>
      <c r="BA7" s="20">
        <f t="shared" ca="1" si="4"/>
        <v>45</v>
      </c>
      <c r="BB7" s="20">
        <f t="shared" ca="1" si="4"/>
        <v>32</v>
      </c>
      <c r="BC7" s="20">
        <f t="shared" ca="1" si="4"/>
        <v>12</v>
      </c>
      <c r="BD7" s="20">
        <f t="shared" ca="1" si="4"/>
        <v>53</v>
      </c>
      <c r="BE7" s="20">
        <f t="shared" ca="1" si="4"/>
        <v>37</v>
      </c>
      <c r="BF7" s="20">
        <f t="shared" ca="1" si="4"/>
        <v>50</v>
      </c>
      <c r="BG7" s="20">
        <f t="shared" ca="1" si="4"/>
        <v>15</v>
      </c>
      <c r="BH7" s="20">
        <f t="shared" ca="1" si="4"/>
        <v>48</v>
      </c>
      <c r="BI7" s="20">
        <f t="shared" ca="1" si="4"/>
        <v>24</v>
      </c>
      <c r="BJ7" s="20">
        <f t="shared" ca="1" si="4"/>
        <v>34</v>
      </c>
      <c r="BK7" s="20">
        <f t="shared" ca="1" si="4"/>
        <v>38</v>
      </c>
      <c r="BL7" s="20">
        <f t="shared" ca="1" si="5"/>
        <v>11</v>
      </c>
      <c r="BM7" s="20">
        <f t="shared" ca="1" si="5"/>
        <v>44</v>
      </c>
      <c r="BN7" s="9">
        <f t="shared" si="6"/>
        <v>6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0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3"/>
      <c r="B8" s="3"/>
      <c r="C8" s="3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5">
        <v>5</v>
      </c>
      <c r="W8" s="5">
        <f>W7</f>
        <v>6</v>
      </c>
      <c r="X8" s="5">
        <v>4</v>
      </c>
      <c r="Y8" s="5">
        <f t="shared" si="0"/>
        <v>26</v>
      </c>
      <c r="Z8" s="18" cm="1">
        <f t="array" aca="1" ref="Z8" ca="1">INDIRECT(ADDRESS($W8,COLUMN()-$Y8+$X8))/$V8</f>
        <v>6319.4</v>
      </c>
      <c r="AA8" s="18" cm="1">
        <f t="array" aca="1" ref="AA8" ca="1">INDIRECT(ADDRESS($W8,COLUMN()-$Y8+$X8))/$V8</f>
        <v>5634.6</v>
      </c>
      <c r="AB8" s="18" cm="1">
        <f t="array" aca="1" ref="AB8" ca="1">INDIRECT(ADDRESS($W8,COLUMN()-$Y8+$X8))/$V8</f>
        <v>5441.4</v>
      </c>
      <c r="AC8" s="18" cm="1">
        <f t="array" aca="1" ref="AC8" ca="1">INDIRECT(ADDRESS($W8,COLUMN()-$Y8+$X8))/$V8</f>
        <v>6441.2</v>
      </c>
      <c r="AD8" s="18" cm="1">
        <f t="array" aca="1" ref="AD8" ca="1">INDIRECT(ADDRESS($W8,COLUMN()-$Y8+$X8))/$V8</f>
        <v>8030.6</v>
      </c>
      <c r="AE8" s="18" cm="1">
        <f t="array" aca="1" ref="AE8" ca="1">INDIRECT(ADDRESS($W8,COLUMN()-$Y8+$X8))/$V8</f>
        <v>246.2</v>
      </c>
      <c r="AF8" s="18" cm="1">
        <f t="array" aca="1" ref="AF8" ca="1">INDIRECT(ADDRESS($W8,COLUMN()-$Y8+$X8))/$V8</f>
        <v>1223.5999999999999</v>
      </c>
      <c r="AG8" s="18" cm="1">
        <f t="array" aca="1" ref="AG8" ca="1">INDIRECT(ADDRESS($W8,COLUMN()-$Y8+$X8))/$V8</f>
        <v>6810.2</v>
      </c>
      <c r="AH8" s="18" cm="1">
        <f t="array" aca="1" ref="AH8" ca="1">INDIRECT(ADDRESS($W8,COLUMN()-$Y8+$X8))/$V8</f>
        <v>69.2</v>
      </c>
      <c r="AI8" s="18" cm="1">
        <f t="array" aca="1" ref="AI8" ca="1">INDIRECT(ADDRESS($W8,COLUMN()-$Y8+$X8))/$V8</f>
        <v>714.2</v>
      </c>
      <c r="AJ8" s="18" cm="1">
        <f t="array" aca="1" ref="AJ8" ca="1">INDIRECT(ADDRESS($W8,COLUMN()-$Y8+$X8))/$V8</f>
        <v>142</v>
      </c>
      <c r="AK8" s="18" cm="1">
        <f t="array" aca="1" ref="AK8" ca="1">INDIRECT(ADDRESS($W8,COLUMN()-$Y8+$X8))/$V8</f>
        <v>5908.2</v>
      </c>
      <c r="AL8" s="18" cm="1">
        <f t="array" aca="1" ref="AL8" ca="1">INDIRECT(ADDRESS($W8,COLUMN()-$Y8+$X8))/$V8</f>
        <v>188.8</v>
      </c>
      <c r="AM8" s="18" cm="1">
        <f t="array" aca="1" ref="AM8" ca="1">INDIRECT(ADDRESS($W8,COLUMN()-$Y8+$X8))/$V8</f>
        <v>3610.6</v>
      </c>
      <c r="AN8" s="18" cm="1">
        <f t="array" aca="1" ref="AN8" ca="1">INDIRECT(ADDRESS($W8,COLUMN()-$Y8+$X8))/$V8</f>
        <v>1001.4</v>
      </c>
      <c r="AO8" s="18" cm="1">
        <f t="array" aca="1" ref="AO8" ca="1">INDIRECT(ADDRESS($W8,COLUMN()-$Y8+$X8))/$V8</f>
        <v>689.8</v>
      </c>
      <c r="AP8" s="18" cm="1">
        <f t="array" aca="1" ref="AP8" ca="1">INDIRECT(ADDRESS($W8,COLUMN()-$Y8+$X8))/$V8</f>
        <v>7721</v>
      </c>
      <c r="AQ8" s="18" cm="1">
        <f t="array" aca="1" ref="AQ8" ca="1">INDIRECT(ADDRESS($W8,COLUMN()-$Y8+$X8))/$V8</f>
        <v>340.4</v>
      </c>
      <c r="AR8" s="9">
        <f t="shared" si="1"/>
        <v>6</v>
      </c>
      <c r="AS8" s="9">
        <f t="shared" si="8"/>
        <v>8</v>
      </c>
      <c r="AT8" s="9">
        <f t="shared" si="2"/>
        <v>26</v>
      </c>
      <c r="AU8" s="3">
        <f t="shared" si="3"/>
        <v>43</v>
      </c>
      <c r="AV8" s="20">
        <f t="shared" ca="1" si="4"/>
        <v>22</v>
      </c>
      <c r="AW8" s="20">
        <f t="shared" ca="1" si="4"/>
        <v>26</v>
      </c>
      <c r="AX8" s="20">
        <f t="shared" ca="1" si="4"/>
        <v>27</v>
      </c>
      <c r="AY8" s="20">
        <f t="shared" ca="1" si="4"/>
        <v>21</v>
      </c>
      <c r="AZ8" s="20">
        <f t="shared" ca="1" si="4"/>
        <v>18</v>
      </c>
      <c r="BA8" s="20">
        <f t="shared" ca="1" si="4"/>
        <v>49</v>
      </c>
      <c r="BB8" s="20">
        <f t="shared" ca="1" si="4"/>
        <v>36</v>
      </c>
      <c r="BC8" s="20">
        <f t="shared" ca="1" si="4"/>
        <v>20</v>
      </c>
      <c r="BD8" s="20">
        <f t="shared" ca="1" si="4"/>
        <v>54</v>
      </c>
      <c r="BE8" s="20">
        <f t="shared" ca="1" si="4"/>
        <v>41</v>
      </c>
      <c r="BF8" s="20">
        <f t="shared" ca="1" si="4"/>
        <v>52</v>
      </c>
      <c r="BG8" s="20">
        <f t="shared" ca="1" si="4"/>
        <v>25</v>
      </c>
      <c r="BH8" s="20">
        <f t="shared" ca="1" si="4"/>
        <v>51</v>
      </c>
      <c r="BI8" s="20">
        <f t="shared" ca="1" si="4"/>
        <v>29</v>
      </c>
      <c r="BJ8" s="20">
        <f t="shared" ca="1" si="4"/>
        <v>39</v>
      </c>
      <c r="BK8" s="20">
        <f t="shared" ca="1" si="4"/>
        <v>43</v>
      </c>
      <c r="BL8" s="20">
        <f t="shared" ca="1" si="5"/>
        <v>19</v>
      </c>
      <c r="BM8" s="20">
        <f t="shared" ca="1" si="5"/>
        <v>47</v>
      </c>
      <c r="BN8" s="9">
        <f t="shared" si="6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/>
      <c r="B9" s="3" t="s">
        <v>467</v>
      </c>
      <c r="C9" s="3">
        <v>9</v>
      </c>
      <c r="D9" s="15">
        <f>VALUE(SUBSTITUTE('DPRD Sulsel KPU Raw'!B3,".",","))</f>
        <v>57971</v>
      </c>
      <c r="E9" s="15">
        <f>VALUE(SUBSTITUTE('DPRD Sulsel KPU Raw'!C3,".",","))</f>
        <v>105378</v>
      </c>
      <c r="F9" s="15">
        <f>VALUE(SUBSTITUTE('DPRD Sulsel KPU Raw'!D3,".",","))</f>
        <v>44666</v>
      </c>
      <c r="G9" s="15">
        <f>VALUE(SUBSTITUTE('DPRD Sulsel KPU Raw'!E3,".",","))</f>
        <v>68500</v>
      </c>
      <c r="H9" s="15">
        <f>VALUE(SUBSTITUTE('DPRD Sulsel KPU Raw'!F3,".",","))</f>
        <v>51476</v>
      </c>
      <c r="I9" s="15">
        <f>VALUE(SUBSTITUTE('DPRD Sulsel KPU Raw'!G3,".",","))</f>
        <v>2001</v>
      </c>
      <c r="J9" s="15">
        <f>VALUE(SUBSTITUTE('DPRD Sulsel KPU Raw'!H3,".",","))</f>
        <v>10469</v>
      </c>
      <c r="K9" s="15">
        <f>VALUE(SUBSTITUTE('DPRD Sulsel KPU Raw'!I3,".",","))</f>
        <v>39752</v>
      </c>
      <c r="L9" s="15">
        <f>VALUE(SUBSTITUTE('DPRD Sulsel KPU Raw'!J3,".",","))</f>
        <v>895</v>
      </c>
      <c r="M9" s="15">
        <f>VALUE(SUBSTITUTE('DPRD Sulsel KPU Raw'!K3,".",","))</f>
        <v>3820</v>
      </c>
      <c r="N9" s="15">
        <f>VALUE(SUBSTITUTE('DPRD Sulsel KPU Raw'!L3,".",","))</f>
        <v>11921</v>
      </c>
      <c r="O9" s="15">
        <f>VALUE(SUBSTITUTE('DPRD Sulsel KPU Raw'!M3,".",","))</f>
        <v>68733</v>
      </c>
      <c r="P9" s="15">
        <f>VALUE(SUBSTITUTE('DPRD Sulsel KPU Raw'!N3,".",","))</f>
        <v>859</v>
      </c>
      <c r="Q9" s="15">
        <f>VALUE(SUBSTITUTE('DPRD Sulsel KPU Raw'!O3,".",","))</f>
        <v>34767</v>
      </c>
      <c r="R9" s="15">
        <f>VALUE(SUBSTITUTE('DPRD Sulsel KPU Raw'!P3,".",","))</f>
        <v>3325</v>
      </c>
      <c r="S9" s="15">
        <f>VALUE(SUBSTITUTE('DPRD Sulsel KPU Raw'!Q3,".",","))</f>
        <v>6322</v>
      </c>
      <c r="T9" s="15">
        <f>VALUE(SUBSTITUTE('DPRD Sulsel KPU Raw'!R3,".",","))</f>
        <v>117503</v>
      </c>
      <c r="U9" s="15">
        <f>VALUE(SUBSTITUTE('DPRD Sulsel KPU Raw'!S3,".",","))</f>
        <v>1789</v>
      </c>
      <c r="V9" s="5">
        <v>1</v>
      </c>
      <c r="W9" s="5">
        <f>W8+3</f>
        <v>9</v>
      </c>
      <c r="X9" s="5">
        <v>4</v>
      </c>
      <c r="Y9" s="5">
        <f t="shared" si="0"/>
        <v>26</v>
      </c>
      <c r="Z9" s="18" cm="1">
        <f t="array" aca="1" ref="Z9" ca="1">INDIRECT(ADDRESS($W9,COLUMN()-$Y9+$X9))/$V9</f>
        <v>57971</v>
      </c>
      <c r="AA9" s="18" cm="1">
        <f t="array" aca="1" ref="AA9" ca="1">INDIRECT(ADDRESS($W9,COLUMN()-$Y9+$X9))/$V9</f>
        <v>105378</v>
      </c>
      <c r="AB9" s="18" cm="1">
        <f t="array" aca="1" ref="AB9" ca="1">INDIRECT(ADDRESS($W9,COLUMN()-$Y9+$X9))/$V9</f>
        <v>44666</v>
      </c>
      <c r="AC9" s="18" cm="1">
        <f t="array" aca="1" ref="AC9" ca="1">INDIRECT(ADDRESS($W9,COLUMN()-$Y9+$X9))/$V9</f>
        <v>68500</v>
      </c>
      <c r="AD9" s="18" cm="1">
        <f t="array" aca="1" ref="AD9" ca="1">INDIRECT(ADDRESS($W9,COLUMN()-$Y9+$X9))/$V9</f>
        <v>51476</v>
      </c>
      <c r="AE9" s="18" cm="1">
        <f t="array" aca="1" ref="AE9" ca="1">INDIRECT(ADDRESS($W9,COLUMN()-$Y9+$X9))/$V9</f>
        <v>2001</v>
      </c>
      <c r="AF9" s="18" cm="1">
        <f t="array" aca="1" ref="AF9" ca="1">INDIRECT(ADDRESS($W9,COLUMN()-$Y9+$X9))/$V9</f>
        <v>10469</v>
      </c>
      <c r="AG9" s="18" cm="1">
        <f t="array" aca="1" ref="AG9" ca="1">INDIRECT(ADDRESS($W9,COLUMN()-$Y9+$X9))/$V9</f>
        <v>39752</v>
      </c>
      <c r="AH9" s="18" cm="1">
        <f t="array" aca="1" ref="AH9" ca="1">INDIRECT(ADDRESS($W9,COLUMN()-$Y9+$X9))/$V9</f>
        <v>895</v>
      </c>
      <c r="AI9" s="18" cm="1">
        <f t="array" aca="1" ref="AI9" ca="1">INDIRECT(ADDRESS($W9,COLUMN()-$Y9+$X9))/$V9</f>
        <v>3820</v>
      </c>
      <c r="AJ9" s="18" cm="1">
        <f t="array" aca="1" ref="AJ9" ca="1">INDIRECT(ADDRESS($W9,COLUMN()-$Y9+$X9))/$V9</f>
        <v>11921</v>
      </c>
      <c r="AK9" s="18" cm="1">
        <f t="array" aca="1" ref="AK9" ca="1">INDIRECT(ADDRESS($W9,COLUMN()-$Y9+$X9))/$V9</f>
        <v>68733</v>
      </c>
      <c r="AL9" s="18" cm="1">
        <f t="array" aca="1" ref="AL9" ca="1">INDIRECT(ADDRESS($W9,COLUMN()-$Y9+$X9))/$V9</f>
        <v>859</v>
      </c>
      <c r="AM9" s="18" cm="1">
        <f t="array" aca="1" ref="AM9" ca="1">INDIRECT(ADDRESS($W9,COLUMN()-$Y9+$X9))/$V9</f>
        <v>34767</v>
      </c>
      <c r="AN9" s="18" cm="1">
        <f t="array" aca="1" ref="AN9" ca="1">INDIRECT(ADDRESS($W9,COLUMN()-$Y9+$X9))/$V9</f>
        <v>3325</v>
      </c>
      <c r="AO9" s="18" cm="1">
        <f t="array" aca="1" ref="AO9" ca="1">INDIRECT(ADDRESS($W9,COLUMN()-$Y9+$X9))/$V9</f>
        <v>6322</v>
      </c>
      <c r="AP9" s="18" cm="1">
        <f t="array" aca="1" ref="AP9" ca="1">INDIRECT(ADDRESS($W9,COLUMN()-$Y9+$X9))/$V9</f>
        <v>117503</v>
      </c>
      <c r="AQ9" s="18" cm="1">
        <f t="array" aca="1" ref="AQ9" ca="1">INDIRECT(ADDRESS($W9,COLUMN()-$Y9+$X9))/$V9</f>
        <v>1789</v>
      </c>
      <c r="AR9" s="9">
        <f t="shared" si="1"/>
        <v>9</v>
      </c>
      <c r="AS9" s="9">
        <f t="shared" si="8"/>
        <v>11</v>
      </c>
      <c r="AT9" s="9">
        <f t="shared" si="2"/>
        <v>26</v>
      </c>
      <c r="AU9" s="3">
        <f t="shared" si="3"/>
        <v>43</v>
      </c>
      <c r="AV9" s="20">
        <f t="shared" ca="1" si="4"/>
        <v>5</v>
      </c>
      <c r="AW9" s="20">
        <f t="shared" ca="1" si="4"/>
        <v>2</v>
      </c>
      <c r="AX9" s="20">
        <f t="shared" ca="1" si="4"/>
        <v>7</v>
      </c>
      <c r="AY9" s="20">
        <f t="shared" ca="1" si="4"/>
        <v>4</v>
      </c>
      <c r="AZ9" s="20">
        <f t="shared" ca="1" si="4"/>
        <v>6</v>
      </c>
      <c r="BA9" s="20">
        <f t="shared" ca="1" si="4"/>
        <v>38</v>
      </c>
      <c r="BB9" s="20">
        <f t="shared" ca="1" si="4"/>
        <v>25</v>
      </c>
      <c r="BC9" s="20">
        <f t="shared" ca="1" si="4"/>
        <v>8</v>
      </c>
      <c r="BD9" s="20">
        <f t="shared" ca="1" si="4"/>
        <v>43</v>
      </c>
      <c r="BE9" s="20">
        <f t="shared" ca="1" si="4"/>
        <v>32</v>
      </c>
      <c r="BF9" s="20">
        <f t="shared" ca="1" si="4"/>
        <v>22</v>
      </c>
      <c r="BG9" s="20">
        <f t="shared" ca="1" si="4"/>
        <v>3</v>
      </c>
      <c r="BH9" s="20">
        <f t="shared" ca="1" si="4"/>
        <v>44</v>
      </c>
      <c r="BI9" s="20">
        <f t="shared" ca="1" si="4"/>
        <v>11</v>
      </c>
      <c r="BJ9" s="20">
        <f t="shared" ca="1" si="4"/>
        <v>34</v>
      </c>
      <c r="BK9" s="20">
        <f t="shared" ca="1" si="4"/>
        <v>30</v>
      </c>
      <c r="BL9" s="20">
        <f t="shared" ca="1" si="5"/>
        <v>1</v>
      </c>
      <c r="BM9" s="20">
        <f t="shared" ca="1" si="5"/>
        <v>39</v>
      </c>
      <c r="BN9" s="9">
        <f t="shared" si="6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1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0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1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9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16786.142857142859</v>
      </c>
      <c r="CQ9" s="4">
        <f ca="1">LARGE(OFFSET($A$1,$AR9-1,$AT9-1,$AS9-$AR9+1,$AU9-$AT9+1),C9)</f>
        <v>39167.666666666664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0"/>
        <v>26</v>
      </c>
      <c r="Z10" s="18" cm="1">
        <f t="array" aca="1" ref="Z10" ca="1">INDIRECT(ADDRESS($W10,COLUMN()-$Y10+$X10))/$V10</f>
        <v>19323.666666666668</v>
      </c>
      <c r="AA10" s="18" cm="1">
        <f t="array" aca="1" ref="AA10" ca="1">INDIRECT(ADDRESS($W10,COLUMN()-$Y10+$X10))/$V10</f>
        <v>35126</v>
      </c>
      <c r="AB10" s="18" cm="1">
        <f t="array" aca="1" ref="AB10" ca="1">INDIRECT(ADDRESS($W10,COLUMN()-$Y10+$X10))/$V10</f>
        <v>14888.666666666666</v>
      </c>
      <c r="AC10" s="18" cm="1">
        <f t="array" aca="1" ref="AC10" ca="1">INDIRECT(ADDRESS($W10,COLUMN()-$Y10+$X10))/$V10</f>
        <v>22833.333333333332</v>
      </c>
      <c r="AD10" s="18" cm="1">
        <f t="array" aca="1" ref="AD10" ca="1">INDIRECT(ADDRESS($W10,COLUMN()-$Y10+$X10))/$V10</f>
        <v>17158.666666666668</v>
      </c>
      <c r="AE10" s="18" cm="1">
        <f t="array" aca="1" ref="AE10" ca="1">INDIRECT(ADDRESS($W10,COLUMN()-$Y10+$X10))/$V10</f>
        <v>667</v>
      </c>
      <c r="AF10" s="18" cm="1">
        <f t="array" aca="1" ref="AF10" ca="1">INDIRECT(ADDRESS($W10,COLUMN()-$Y10+$X10))/$V10</f>
        <v>3489.6666666666665</v>
      </c>
      <c r="AG10" s="18" cm="1">
        <f t="array" aca="1" ref="AG10" ca="1">INDIRECT(ADDRESS($W10,COLUMN()-$Y10+$X10))/$V10</f>
        <v>13250.666666666666</v>
      </c>
      <c r="AH10" s="18" cm="1">
        <f t="array" aca="1" ref="AH10" ca="1">INDIRECT(ADDRESS($W10,COLUMN()-$Y10+$X10))/$V10</f>
        <v>298.33333333333331</v>
      </c>
      <c r="AI10" s="18" cm="1">
        <f t="array" aca="1" ref="AI10" ca="1">INDIRECT(ADDRESS($W10,COLUMN()-$Y10+$X10))/$V10</f>
        <v>1273.3333333333333</v>
      </c>
      <c r="AJ10" s="18" cm="1">
        <f t="array" aca="1" ref="AJ10" ca="1">INDIRECT(ADDRESS($W10,COLUMN()-$Y10+$X10))/$V10</f>
        <v>3973.6666666666665</v>
      </c>
      <c r="AK10" s="18" cm="1">
        <f t="array" aca="1" ref="AK10" ca="1">INDIRECT(ADDRESS($W10,COLUMN()-$Y10+$X10))/$V10</f>
        <v>22911</v>
      </c>
      <c r="AL10" s="18" cm="1">
        <f t="array" aca="1" ref="AL10" ca="1">INDIRECT(ADDRESS($W10,COLUMN()-$Y10+$X10))/$V10</f>
        <v>286.33333333333331</v>
      </c>
      <c r="AM10" s="18" cm="1">
        <f t="array" aca="1" ref="AM10" ca="1">INDIRECT(ADDRESS($W10,COLUMN()-$Y10+$X10))/$V10</f>
        <v>11589</v>
      </c>
      <c r="AN10" s="18" cm="1">
        <f t="array" aca="1" ref="AN10" ca="1">INDIRECT(ADDRESS($W10,COLUMN()-$Y10+$X10))/$V10</f>
        <v>1108.3333333333333</v>
      </c>
      <c r="AO10" s="18" cm="1">
        <f t="array" aca="1" ref="AO10" ca="1">INDIRECT(ADDRESS($W10,COLUMN()-$Y10+$X10))/$V10</f>
        <v>2107.3333333333335</v>
      </c>
      <c r="AP10" s="18" cm="1">
        <f t="array" aca="1" ref="AP10" ca="1">INDIRECT(ADDRESS($W10,COLUMN()-$Y10+$X10))/$V10</f>
        <v>39167.666666666664</v>
      </c>
      <c r="AQ10" s="18" cm="1">
        <f t="array" aca="1" ref="AQ10" ca="1">INDIRECT(ADDRESS($W10,COLUMN()-$Y10+$X10))/$V10</f>
        <v>596.33333333333337</v>
      </c>
      <c r="AR10" s="9">
        <f t="shared" si="1"/>
        <v>9</v>
      </c>
      <c r="AS10" s="9">
        <f t="shared" si="8"/>
        <v>11</v>
      </c>
      <c r="AT10" s="9">
        <f t="shared" si="2"/>
        <v>26</v>
      </c>
      <c r="AU10" s="3">
        <f t="shared" si="3"/>
        <v>43</v>
      </c>
      <c r="AV10" s="20">
        <f t="shared" ca="1" si="4"/>
        <v>16</v>
      </c>
      <c r="AW10" s="20">
        <f t="shared" ca="1" si="4"/>
        <v>10</v>
      </c>
      <c r="AX10" s="20">
        <f t="shared" ca="1" si="4"/>
        <v>18</v>
      </c>
      <c r="AY10" s="20">
        <f t="shared" ca="1" si="4"/>
        <v>14</v>
      </c>
      <c r="AZ10" s="20">
        <f t="shared" ca="1" si="4"/>
        <v>17</v>
      </c>
      <c r="BA10" s="20">
        <f t="shared" ca="1" si="4"/>
        <v>46</v>
      </c>
      <c r="BB10" s="20">
        <f t="shared" ca="1" si="4"/>
        <v>33</v>
      </c>
      <c r="BC10" s="20">
        <f t="shared" ca="1" si="4"/>
        <v>21</v>
      </c>
      <c r="BD10" s="20">
        <f t="shared" ca="1" si="4"/>
        <v>51</v>
      </c>
      <c r="BE10" s="20">
        <f t="shared" ca="1" si="4"/>
        <v>40</v>
      </c>
      <c r="BF10" s="20">
        <f t="shared" ca="1" si="4"/>
        <v>31</v>
      </c>
      <c r="BG10" s="20">
        <f t="shared" ca="1" si="4"/>
        <v>13</v>
      </c>
      <c r="BH10" s="20">
        <f t="shared" ca="1" si="4"/>
        <v>52</v>
      </c>
      <c r="BI10" s="20">
        <f t="shared" ca="1" si="4"/>
        <v>24</v>
      </c>
      <c r="BJ10" s="20">
        <f t="shared" ca="1" si="4"/>
        <v>42</v>
      </c>
      <c r="BK10" s="20">
        <f t="shared" ca="1" si="4"/>
        <v>36</v>
      </c>
      <c r="BL10" s="20">
        <f t="shared" ca="1" si="5"/>
        <v>9</v>
      </c>
      <c r="BM10" s="20">
        <f t="shared" ca="1" si="5"/>
        <v>48</v>
      </c>
      <c r="BN10" s="9">
        <f t="shared" si="6"/>
        <v>9</v>
      </c>
      <c r="BO10" s="9">
        <v>3</v>
      </c>
      <c r="BP10" s="22" cm="1">
        <f t="array" aca="1" ref="BP10" ca="1">IF(AV10&gt;INDIRECT(ADDRESS($BN10,$BO10)),0,1)</f>
        <v>0</v>
      </c>
      <c r="BQ10" s="22" cm="1">
        <f t="array" aca="1" ref="BQ10" ca="1">IF(AW10&gt;INDIRECT(ADDRESS($BN10,$BO10)),0,1)</f>
        <v>0</v>
      </c>
      <c r="BR10" s="22" cm="1">
        <f t="array" aca="1" ref="BR10" ca="1">IF(AX10&gt;INDIRECT(ADDRESS($BN10,$BO10)),0,1)</f>
        <v>0</v>
      </c>
      <c r="BS10" s="22" cm="1">
        <f t="array" aca="1" ref="BS10" ca="1">IF(AY10&gt;INDIRECT(ADDRESS($BN10,$BO10)),0,1)</f>
        <v>0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1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0"/>
        <v>26</v>
      </c>
      <c r="Z11" s="18" cm="1">
        <f t="array" aca="1" ref="Z11" ca="1">INDIRECT(ADDRESS($W11,COLUMN()-$Y11+$X11))/$V11</f>
        <v>11594.2</v>
      </c>
      <c r="AA11" s="18" cm="1">
        <f t="array" aca="1" ref="AA11" ca="1">INDIRECT(ADDRESS($W11,COLUMN()-$Y11+$X11))/$V11</f>
        <v>21075.599999999999</v>
      </c>
      <c r="AB11" s="18" cm="1">
        <f t="array" aca="1" ref="AB11" ca="1">INDIRECT(ADDRESS($W11,COLUMN()-$Y11+$X11))/$V11</f>
        <v>8933.2000000000007</v>
      </c>
      <c r="AC11" s="18" cm="1">
        <f t="array" aca="1" ref="AC11" ca="1">INDIRECT(ADDRESS($W11,COLUMN()-$Y11+$X11))/$V11</f>
        <v>13700</v>
      </c>
      <c r="AD11" s="18" cm="1">
        <f t="array" aca="1" ref="AD11" ca="1">INDIRECT(ADDRESS($W11,COLUMN()-$Y11+$X11))/$V11</f>
        <v>10295.200000000001</v>
      </c>
      <c r="AE11" s="18" cm="1">
        <f t="array" aca="1" ref="AE11" ca="1">INDIRECT(ADDRESS($W11,COLUMN()-$Y11+$X11))/$V11</f>
        <v>400.2</v>
      </c>
      <c r="AF11" s="18" cm="1">
        <f t="array" aca="1" ref="AF11" ca="1">INDIRECT(ADDRESS($W11,COLUMN()-$Y11+$X11))/$V11</f>
        <v>2093.8000000000002</v>
      </c>
      <c r="AG11" s="18" cm="1">
        <f t="array" aca="1" ref="AG11" ca="1">INDIRECT(ADDRESS($W11,COLUMN()-$Y11+$X11))/$V11</f>
        <v>7950.4</v>
      </c>
      <c r="AH11" s="18" cm="1">
        <f t="array" aca="1" ref="AH11" ca="1">INDIRECT(ADDRESS($W11,COLUMN()-$Y11+$X11))/$V11</f>
        <v>179</v>
      </c>
      <c r="AI11" s="18" cm="1">
        <f t="array" aca="1" ref="AI11" ca="1">INDIRECT(ADDRESS($W11,COLUMN()-$Y11+$X11))/$V11</f>
        <v>764</v>
      </c>
      <c r="AJ11" s="18" cm="1">
        <f t="array" aca="1" ref="AJ11" ca="1">INDIRECT(ADDRESS($W11,COLUMN()-$Y11+$X11))/$V11</f>
        <v>2384.1999999999998</v>
      </c>
      <c r="AK11" s="18" cm="1">
        <f t="array" aca="1" ref="AK11" ca="1">INDIRECT(ADDRESS($W11,COLUMN()-$Y11+$X11))/$V11</f>
        <v>13746.6</v>
      </c>
      <c r="AL11" s="18" cm="1">
        <f t="array" aca="1" ref="AL11" ca="1">INDIRECT(ADDRESS($W11,COLUMN()-$Y11+$X11))/$V11</f>
        <v>171.8</v>
      </c>
      <c r="AM11" s="18" cm="1">
        <f t="array" aca="1" ref="AM11" ca="1">INDIRECT(ADDRESS($W11,COLUMN()-$Y11+$X11))/$V11</f>
        <v>6953.4</v>
      </c>
      <c r="AN11" s="18" cm="1">
        <f t="array" aca="1" ref="AN11" ca="1">INDIRECT(ADDRESS($W11,COLUMN()-$Y11+$X11))/$V11</f>
        <v>665</v>
      </c>
      <c r="AO11" s="18" cm="1">
        <f t="array" aca="1" ref="AO11" ca="1">INDIRECT(ADDRESS($W11,COLUMN()-$Y11+$X11))/$V11</f>
        <v>1264.4000000000001</v>
      </c>
      <c r="AP11" s="18" cm="1">
        <f t="array" aca="1" ref="AP11" ca="1">INDIRECT(ADDRESS($W11,COLUMN()-$Y11+$X11))/$V11</f>
        <v>23500.6</v>
      </c>
      <c r="AQ11" s="18" cm="1">
        <f t="array" aca="1" ref="AQ11" ca="1">INDIRECT(ADDRESS($W11,COLUMN()-$Y11+$X11))/$V11</f>
        <v>357.8</v>
      </c>
      <c r="AR11" s="9">
        <f t="shared" si="1"/>
        <v>9</v>
      </c>
      <c r="AS11" s="9">
        <f t="shared" si="8"/>
        <v>11</v>
      </c>
      <c r="AT11" s="9">
        <f t="shared" si="2"/>
        <v>26</v>
      </c>
      <c r="AU11" s="3">
        <f t="shared" si="3"/>
        <v>43</v>
      </c>
      <c r="AV11" s="20">
        <f t="shared" ca="1" si="4"/>
        <v>23</v>
      </c>
      <c r="AW11" s="20">
        <f t="shared" ca="1" si="4"/>
        <v>15</v>
      </c>
      <c r="AX11" s="20">
        <f t="shared" ca="1" si="4"/>
        <v>27</v>
      </c>
      <c r="AY11" s="20">
        <f t="shared" ca="1" si="4"/>
        <v>20</v>
      </c>
      <c r="AZ11" s="20">
        <f t="shared" ca="1" si="4"/>
        <v>26</v>
      </c>
      <c r="BA11" s="20">
        <f t="shared" ca="1" si="4"/>
        <v>49</v>
      </c>
      <c r="BB11" s="20">
        <f t="shared" ca="1" si="4"/>
        <v>37</v>
      </c>
      <c r="BC11" s="20">
        <f t="shared" ca="1" si="4"/>
        <v>28</v>
      </c>
      <c r="BD11" s="20">
        <f t="shared" ca="1" si="4"/>
        <v>53</v>
      </c>
      <c r="BE11" s="20">
        <f t="shared" ca="1" si="4"/>
        <v>45</v>
      </c>
      <c r="BF11" s="20">
        <f t="shared" ca="1" si="4"/>
        <v>35</v>
      </c>
      <c r="BG11" s="20">
        <f t="shared" ca="1" si="4"/>
        <v>19</v>
      </c>
      <c r="BH11" s="20">
        <f t="shared" ca="1" si="4"/>
        <v>54</v>
      </c>
      <c r="BI11" s="20">
        <f t="shared" ca="1" si="4"/>
        <v>29</v>
      </c>
      <c r="BJ11" s="20">
        <f t="shared" ca="1" si="4"/>
        <v>47</v>
      </c>
      <c r="BK11" s="20">
        <f t="shared" ca="1" si="4"/>
        <v>41</v>
      </c>
      <c r="BL11" s="20">
        <f t="shared" ca="1" si="5"/>
        <v>12</v>
      </c>
      <c r="BM11" s="20">
        <f t="shared" ca="1" si="5"/>
        <v>50</v>
      </c>
      <c r="BN11" s="9">
        <f t="shared" si="6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468</v>
      </c>
      <c r="C12" s="3">
        <v>7</v>
      </c>
      <c r="D12" s="15">
        <f>VALUE(SUBSTITUTE('DPRD Sulsel KPU Raw'!B4,".",","))</f>
        <v>32019</v>
      </c>
      <c r="E12" s="15">
        <f>VALUE(SUBSTITUTE('DPRD Sulsel KPU Raw'!C4,".",","))</f>
        <v>52637</v>
      </c>
      <c r="F12" s="15">
        <f>VALUE(SUBSTITUTE('DPRD Sulsel KPU Raw'!D4,".",","))</f>
        <v>30678</v>
      </c>
      <c r="G12" s="15">
        <f>VALUE(SUBSTITUTE('DPRD Sulsel KPU Raw'!E4,".",","))</f>
        <v>61590</v>
      </c>
      <c r="H12" s="15">
        <f>VALUE(SUBSTITUTE('DPRD Sulsel KPU Raw'!F4,".",","))</f>
        <v>81773</v>
      </c>
      <c r="I12" s="15">
        <f>VALUE(SUBSTITUTE('DPRD Sulsel KPU Raw'!G4,".",","))</f>
        <v>732</v>
      </c>
      <c r="J12" s="15">
        <f>VALUE(SUBSTITUTE('DPRD Sulsel KPU Raw'!H4,".",","))</f>
        <v>6539</v>
      </c>
      <c r="K12" s="15">
        <f>VALUE(SUBSTITUTE('DPRD Sulsel KPU Raw'!I4,".",","))</f>
        <v>52447</v>
      </c>
      <c r="L12" s="15">
        <f>VALUE(SUBSTITUTE('DPRD Sulsel KPU Raw'!J4,".",","))</f>
        <v>229</v>
      </c>
      <c r="M12" s="15">
        <f>VALUE(SUBSTITUTE('DPRD Sulsel KPU Raw'!K4,".",","))</f>
        <v>2545</v>
      </c>
      <c r="N12" s="15">
        <f>VALUE(SUBSTITUTE('DPRD Sulsel KPU Raw'!L4,".",","))</f>
        <v>804</v>
      </c>
      <c r="O12" s="15">
        <f>VALUE(SUBSTITUTE('DPRD Sulsel KPU Raw'!M4,".",","))</f>
        <v>30199</v>
      </c>
      <c r="P12" s="15">
        <f>VALUE(SUBSTITUTE('DPRD Sulsel KPU Raw'!N4,".",","))</f>
        <v>543</v>
      </c>
      <c r="Q12" s="15">
        <f>VALUE(SUBSTITUTE('DPRD Sulsel KPU Raw'!O4,".",","))</f>
        <v>20516</v>
      </c>
      <c r="R12" s="15">
        <f>VALUE(SUBSTITUTE('DPRD Sulsel KPU Raw'!P4,".",","))</f>
        <v>987</v>
      </c>
      <c r="S12" s="15">
        <f>VALUE(SUBSTITUTE('DPRD Sulsel KPU Raw'!Q4,".",","))</f>
        <v>3267</v>
      </c>
      <c r="T12" s="15">
        <f>VALUE(SUBSTITUTE('DPRD Sulsel KPU Raw'!R4,".",","))</f>
        <v>32380</v>
      </c>
      <c r="U12" s="15">
        <f>VALUE(SUBSTITUTE('DPRD Sulsel KPU Raw'!S4,".",","))</f>
        <v>1137</v>
      </c>
      <c r="V12" s="5">
        <v>1</v>
      </c>
      <c r="W12" s="5">
        <f>W11+3</f>
        <v>12</v>
      </c>
      <c r="X12" s="5">
        <v>4</v>
      </c>
      <c r="Y12" s="5">
        <f t="shared" si="0"/>
        <v>26</v>
      </c>
      <c r="Z12" s="18" cm="1">
        <f t="array" aca="1" ref="Z12" ca="1">INDIRECT(ADDRESS($W12,COLUMN()-$Y12+$X12))/$V12</f>
        <v>32019</v>
      </c>
      <c r="AA12" s="18" cm="1">
        <f t="array" aca="1" ref="AA12" ca="1">INDIRECT(ADDRESS($W12,COLUMN()-$Y12+$X12))/$V12</f>
        <v>52637</v>
      </c>
      <c r="AB12" s="18" cm="1">
        <f t="array" aca="1" ref="AB12" ca="1">INDIRECT(ADDRESS($W12,COLUMN()-$Y12+$X12))/$V12</f>
        <v>30678</v>
      </c>
      <c r="AC12" s="18" cm="1">
        <f t="array" aca="1" ref="AC12" ca="1">INDIRECT(ADDRESS($W12,COLUMN()-$Y12+$X12))/$V12</f>
        <v>61590</v>
      </c>
      <c r="AD12" s="18" cm="1">
        <f t="array" aca="1" ref="AD12" ca="1">INDIRECT(ADDRESS($W12,COLUMN()-$Y12+$X12))/$V12</f>
        <v>81773</v>
      </c>
      <c r="AE12" s="18" cm="1">
        <f t="array" aca="1" ref="AE12" ca="1">INDIRECT(ADDRESS($W12,COLUMN()-$Y12+$X12))/$V12</f>
        <v>732</v>
      </c>
      <c r="AF12" s="18" cm="1">
        <f t="array" aca="1" ref="AF12" ca="1">INDIRECT(ADDRESS($W12,COLUMN()-$Y12+$X12))/$V12</f>
        <v>6539</v>
      </c>
      <c r="AG12" s="18" cm="1">
        <f t="array" aca="1" ref="AG12" ca="1">INDIRECT(ADDRESS($W12,COLUMN()-$Y12+$X12))/$V12</f>
        <v>52447</v>
      </c>
      <c r="AH12" s="18" cm="1">
        <f t="array" aca="1" ref="AH12" ca="1">INDIRECT(ADDRESS($W12,COLUMN()-$Y12+$X12))/$V12</f>
        <v>229</v>
      </c>
      <c r="AI12" s="18" cm="1">
        <f t="array" aca="1" ref="AI12" ca="1">INDIRECT(ADDRESS($W12,COLUMN()-$Y12+$X12))/$V12</f>
        <v>2545</v>
      </c>
      <c r="AJ12" s="18" cm="1">
        <f t="array" aca="1" ref="AJ12" ca="1">INDIRECT(ADDRESS($W12,COLUMN()-$Y12+$X12))/$V12</f>
        <v>804</v>
      </c>
      <c r="AK12" s="18" cm="1">
        <f t="array" aca="1" ref="AK12" ca="1">INDIRECT(ADDRESS($W12,COLUMN()-$Y12+$X12))/$V12</f>
        <v>30199</v>
      </c>
      <c r="AL12" s="18" cm="1">
        <f t="array" aca="1" ref="AL12" ca="1">INDIRECT(ADDRESS($W12,COLUMN()-$Y12+$X12))/$V12</f>
        <v>543</v>
      </c>
      <c r="AM12" s="18" cm="1">
        <f t="array" aca="1" ref="AM12" ca="1">INDIRECT(ADDRESS($W12,COLUMN()-$Y12+$X12))/$V12</f>
        <v>20516</v>
      </c>
      <c r="AN12" s="18" cm="1">
        <f t="array" aca="1" ref="AN12" ca="1">INDIRECT(ADDRESS($W12,COLUMN()-$Y12+$X12))/$V12</f>
        <v>987</v>
      </c>
      <c r="AO12" s="18" cm="1">
        <f t="array" aca="1" ref="AO12" ca="1">INDIRECT(ADDRESS($W12,COLUMN()-$Y12+$X12))/$V12</f>
        <v>3267</v>
      </c>
      <c r="AP12" s="18" cm="1">
        <f t="array" aca="1" ref="AP12" ca="1">INDIRECT(ADDRESS($W12,COLUMN()-$Y12+$X12))/$V12</f>
        <v>32380</v>
      </c>
      <c r="AQ12" s="18" cm="1">
        <f t="array" aca="1" ref="AQ12" ca="1">INDIRECT(ADDRESS($W12,COLUMN()-$Y12+$X12))/$V12</f>
        <v>1137</v>
      </c>
      <c r="AR12" s="9">
        <f t="shared" si="1"/>
        <v>12</v>
      </c>
      <c r="AS12" s="9">
        <f t="shared" si="8"/>
        <v>14</v>
      </c>
      <c r="AT12" s="9">
        <f t="shared" si="2"/>
        <v>26</v>
      </c>
      <c r="AU12" s="3">
        <f t="shared" si="3"/>
        <v>43</v>
      </c>
      <c r="AV12" s="20">
        <f t="shared" ca="1" si="4"/>
        <v>6</v>
      </c>
      <c r="AW12" s="20">
        <f t="shared" ca="1" si="4"/>
        <v>3</v>
      </c>
      <c r="AX12" s="20">
        <f t="shared" ca="1" si="4"/>
        <v>7</v>
      </c>
      <c r="AY12" s="20">
        <f t="shared" ca="1" si="4"/>
        <v>2</v>
      </c>
      <c r="AZ12" s="20">
        <f t="shared" ca="1" si="4"/>
        <v>1</v>
      </c>
      <c r="BA12" s="20">
        <f t="shared" ca="1" si="4"/>
        <v>38</v>
      </c>
      <c r="BB12" s="20">
        <f t="shared" ca="1" si="4"/>
        <v>23</v>
      </c>
      <c r="BC12" s="20">
        <f t="shared" ca="1" si="4"/>
        <v>4</v>
      </c>
      <c r="BD12" s="20">
        <f t="shared" ca="1" si="4"/>
        <v>46</v>
      </c>
      <c r="BE12" s="20">
        <f t="shared" ca="1" si="4"/>
        <v>30</v>
      </c>
      <c r="BF12" s="20">
        <f t="shared" ca="1" si="4"/>
        <v>37</v>
      </c>
      <c r="BG12" s="20">
        <f t="shared" ca="1" si="4"/>
        <v>8</v>
      </c>
      <c r="BH12" s="20">
        <f t="shared" ca="1" si="4"/>
        <v>40</v>
      </c>
      <c r="BI12" s="20">
        <f t="shared" ca="1" si="4"/>
        <v>11</v>
      </c>
      <c r="BJ12" s="20">
        <f t="shared" ca="1" si="4"/>
        <v>35</v>
      </c>
      <c r="BK12" s="20">
        <f t="shared" ca="1" si="4"/>
        <v>29</v>
      </c>
      <c r="BL12" s="20">
        <f t="shared" ca="1" si="5"/>
        <v>5</v>
      </c>
      <c r="BM12" s="20">
        <f t="shared" ca="1" si="5"/>
        <v>33</v>
      </c>
      <c r="BN12" s="9">
        <f t="shared" si="6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1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1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0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0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1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14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7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5</v>
      </c>
      <c r="CP12" s="4">
        <f ca="1">LARGE(OFFSET($A$1,$AR12-1,$AT12-1,$AS12-$AR12+1,$AU12-$AT12+1),1)/(CO12+2)</f>
        <v>11681.857142857143</v>
      </c>
      <c r="CQ12" s="4">
        <f ca="1">LARGE(OFFSET($A$1,$AR12-1,$AT12-1,$AS12-$AR12+1,$AU12-$AT12+1),C12)</f>
        <v>30678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0"/>
        <v>26</v>
      </c>
      <c r="Z13" s="18" cm="1">
        <f t="array" aca="1" ref="Z13" ca="1">INDIRECT(ADDRESS($W13,COLUMN()-$Y13+$X13))/$V13</f>
        <v>10673</v>
      </c>
      <c r="AA13" s="18" cm="1">
        <f t="array" aca="1" ref="AA13" ca="1">INDIRECT(ADDRESS($W13,COLUMN()-$Y13+$X13))/$V13</f>
        <v>17545.666666666668</v>
      </c>
      <c r="AB13" s="18" cm="1">
        <f t="array" aca="1" ref="AB13" ca="1">INDIRECT(ADDRESS($W13,COLUMN()-$Y13+$X13))/$V13</f>
        <v>10226</v>
      </c>
      <c r="AC13" s="18" cm="1">
        <f t="array" aca="1" ref="AC13" ca="1">INDIRECT(ADDRESS($W13,COLUMN()-$Y13+$X13))/$V13</f>
        <v>20530</v>
      </c>
      <c r="AD13" s="18" cm="1">
        <f t="array" aca="1" ref="AD13" ca="1">INDIRECT(ADDRESS($W13,COLUMN()-$Y13+$X13))/$V13</f>
        <v>27257.666666666668</v>
      </c>
      <c r="AE13" s="18" cm="1">
        <f t="array" aca="1" ref="AE13" ca="1">INDIRECT(ADDRESS($W13,COLUMN()-$Y13+$X13))/$V13</f>
        <v>244</v>
      </c>
      <c r="AF13" s="18" cm="1">
        <f t="array" aca="1" ref="AF13" ca="1">INDIRECT(ADDRESS($W13,COLUMN()-$Y13+$X13))/$V13</f>
        <v>2179.6666666666665</v>
      </c>
      <c r="AG13" s="18" cm="1">
        <f t="array" aca="1" ref="AG13" ca="1">INDIRECT(ADDRESS($W13,COLUMN()-$Y13+$X13))/$V13</f>
        <v>17482.333333333332</v>
      </c>
      <c r="AH13" s="18" cm="1">
        <f t="array" aca="1" ref="AH13" ca="1">INDIRECT(ADDRESS($W13,COLUMN()-$Y13+$X13))/$V13</f>
        <v>76.333333333333329</v>
      </c>
      <c r="AI13" s="18" cm="1">
        <f t="array" aca="1" ref="AI13" ca="1">INDIRECT(ADDRESS($W13,COLUMN()-$Y13+$X13))/$V13</f>
        <v>848.33333333333337</v>
      </c>
      <c r="AJ13" s="18" cm="1">
        <f t="array" aca="1" ref="AJ13" ca="1">INDIRECT(ADDRESS($W13,COLUMN()-$Y13+$X13))/$V13</f>
        <v>268</v>
      </c>
      <c r="AK13" s="18" cm="1">
        <f t="array" aca="1" ref="AK13" ca="1">INDIRECT(ADDRESS($W13,COLUMN()-$Y13+$X13))/$V13</f>
        <v>10066.333333333334</v>
      </c>
      <c r="AL13" s="18" cm="1">
        <f t="array" aca="1" ref="AL13" ca="1">INDIRECT(ADDRESS($W13,COLUMN()-$Y13+$X13))/$V13</f>
        <v>181</v>
      </c>
      <c r="AM13" s="18" cm="1">
        <f t="array" aca="1" ref="AM13" ca="1">INDIRECT(ADDRESS($W13,COLUMN()-$Y13+$X13))/$V13</f>
        <v>6838.666666666667</v>
      </c>
      <c r="AN13" s="18" cm="1">
        <f t="array" aca="1" ref="AN13" ca="1">INDIRECT(ADDRESS($W13,COLUMN()-$Y13+$X13))/$V13</f>
        <v>329</v>
      </c>
      <c r="AO13" s="18" cm="1">
        <f t="array" aca="1" ref="AO13" ca="1">INDIRECT(ADDRESS($W13,COLUMN()-$Y13+$X13))/$V13</f>
        <v>1089</v>
      </c>
      <c r="AP13" s="18" cm="1">
        <f t="array" aca="1" ref="AP13" ca="1">INDIRECT(ADDRESS($W13,COLUMN()-$Y13+$X13))/$V13</f>
        <v>10793.333333333334</v>
      </c>
      <c r="AQ13" s="18" cm="1">
        <f t="array" aca="1" ref="AQ13" ca="1">INDIRECT(ADDRESS($W13,COLUMN()-$Y13+$X13))/$V13</f>
        <v>379</v>
      </c>
      <c r="AR13" s="9">
        <f t="shared" si="1"/>
        <v>12</v>
      </c>
      <c r="AS13" s="9">
        <f t="shared" si="8"/>
        <v>14</v>
      </c>
      <c r="AT13" s="9">
        <f t="shared" si="2"/>
        <v>26</v>
      </c>
      <c r="AU13" s="3">
        <f t="shared" si="3"/>
        <v>43</v>
      </c>
      <c r="AV13" s="20">
        <f t="shared" ca="1" si="4"/>
        <v>17</v>
      </c>
      <c r="AW13" s="20">
        <f t="shared" ca="1" si="4"/>
        <v>12</v>
      </c>
      <c r="AX13" s="20">
        <f t="shared" ca="1" si="4"/>
        <v>20</v>
      </c>
      <c r="AY13" s="20">
        <f t="shared" ca="1" si="4"/>
        <v>10</v>
      </c>
      <c r="AZ13" s="20">
        <f t="shared" ca="1" si="4"/>
        <v>9</v>
      </c>
      <c r="BA13" s="20">
        <f t="shared" ca="1" si="4"/>
        <v>45</v>
      </c>
      <c r="BB13" s="20">
        <f t="shared" ca="1" si="4"/>
        <v>31</v>
      </c>
      <c r="BC13" s="20">
        <f t="shared" ca="1" si="4"/>
        <v>13</v>
      </c>
      <c r="BD13" s="20">
        <f t="shared" ca="1" si="4"/>
        <v>53</v>
      </c>
      <c r="BE13" s="20">
        <f t="shared" ca="1" si="4"/>
        <v>36</v>
      </c>
      <c r="BF13" s="20">
        <f t="shared" ca="1" si="4"/>
        <v>44</v>
      </c>
      <c r="BG13" s="20">
        <f t="shared" ca="1" si="4"/>
        <v>21</v>
      </c>
      <c r="BH13" s="20">
        <f t="shared" ca="1" si="4"/>
        <v>49</v>
      </c>
      <c r="BI13" s="20">
        <f t="shared" ca="1" si="4"/>
        <v>22</v>
      </c>
      <c r="BJ13" s="20">
        <f t="shared" ca="1" si="4"/>
        <v>43</v>
      </c>
      <c r="BK13" s="20">
        <f t="shared" ca="1" si="4"/>
        <v>34</v>
      </c>
      <c r="BL13" s="20">
        <f t="shared" ca="1" si="5"/>
        <v>16</v>
      </c>
      <c r="BM13" s="20">
        <f t="shared" ca="1" si="5"/>
        <v>42</v>
      </c>
      <c r="BN13" s="9">
        <f t="shared" si="6"/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0</v>
      </c>
      <c r="BR13" s="22" cm="1">
        <f t="array" aca="1" ref="BR13" ca="1">IF(AX13&gt;INDIRECT(ADDRESS($BN13,$BO13)),0,1)</f>
        <v>0</v>
      </c>
      <c r="BS13" s="22" cm="1">
        <f t="array" aca="1" ref="BS13" ca="1">IF(AY13&gt;INDIRECT(ADDRESS($BN13,$BO13)),0,1)</f>
        <v>0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0"/>
        <v>26</v>
      </c>
      <c r="Z14" s="18" cm="1">
        <f t="array" aca="1" ref="Z14" ca="1">INDIRECT(ADDRESS($W14,COLUMN()-$Y14+$X14))/$V14</f>
        <v>6403.8</v>
      </c>
      <c r="AA14" s="18" cm="1">
        <f t="array" aca="1" ref="AA14" ca="1">INDIRECT(ADDRESS($W14,COLUMN()-$Y14+$X14))/$V14</f>
        <v>10527.4</v>
      </c>
      <c r="AB14" s="18" cm="1">
        <f t="array" aca="1" ref="AB14" ca="1">INDIRECT(ADDRESS($W14,COLUMN()-$Y14+$X14))/$V14</f>
        <v>6135.6</v>
      </c>
      <c r="AC14" s="18" cm="1">
        <f t="array" aca="1" ref="AC14" ca="1">INDIRECT(ADDRESS($W14,COLUMN()-$Y14+$X14))/$V14</f>
        <v>12318</v>
      </c>
      <c r="AD14" s="18" cm="1">
        <f t="array" aca="1" ref="AD14" ca="1">INDIRECT(ADDRESS($W14,COLUMN()-$Y14+$X14))/$V14</f>
        <v>16354.6</v>
      </c>
      <c r="AE14" s="18" cm="1">
        <f t="array" aca="1" ref="AE14" ca="1">INDIRECT(ADDRESS($W14,COLUMN()-$Y14+$X14))/$V14</f>
        <v>146.4</v>
      </c>
      <c r="AF14" s="18" cm="1">
        <f t="array" aca="1" ref="AF14" ca="1">INDIRECT(ADDRESS($W14,COLUMN()-$Y14+$X14))/$V14</f>
        <v>1307.8</v>
      </c>
      <c r="AG14" s="18" cm="1">
        <f t="array" aca="1" ref="AG14" ca="1">INDIRECT(ADDRESS($W14,COLUMN()-$Y14+$X14))/$V14</f>
        <v>10489.4</v>
      </c>
      <c r="AH14" s="18" cm="1">
        <f t="array" aca="1" ref="AH14" ca="1">INDIRECT(ADDRESS($W14,COLUMN()-$Y14+$X14))/$V14</f>
        <v>45.8</v>
      </c>
      <c r="AI14" s="18" cm="1">
        <f t="array" aca="1" ref="AI14" ca="1">INDIRECT(ADDRESS($W14,COLUMN()-$Y14+$X14))/$V14</f>
        <v>509</v>
      </c>
      <c r="AJ14" s="18" cm="1">
        <f t="array" aca="1" ref="AJ14" ca="1">INDIRECT(ADDRESS($W14,COLUMN()-$Y14+$X14))/$V14</f>
        <v>160.80000000000001</v>
      </c>
      <c r="AK14" s="18" cm="1">
        <f t="array" aca="1" ref="AK14" ca="1">INDIRECT(ADDRESS($W14,COLUMN()-$Y14+$X14))/$V14</f>
        <v>6039.8</v>
      </c>
      <c r="AL14" s="18" cm="1">
        <f t="array" aca="1" ref="AL14" ca="1">INDIRECT(ADDRESS($W14,COLUMN()-$Y14+$X14))/$V14</f>
        <v>108.6</v>
      </c>
      <c r="AM14" s="18" cm="1">
        <f t="array" aca="1" ref="AM14" ca="1">INDIRECT(ADDRESS($W14,COLUMN()-$Y14+$X14))/$V14</f>
        <v>4103.2</v>
      </c>
      <c r="AN14" s="18" cm="1">
        <f t="array" aca="1" ref="AN14" ca="1">INDIRECT(ADDRESS($W14,COLUMN()-$Y14+$X14))/$V14</f>
        <v>197.4</v>
      </c>
      <c r="AO14" s="18" cm="1">
        <f t="array" aca="1" ref="AO14" ca="1">INDIRECT(ADDRESS($W14,COLUMN()-$Y14+$X14))/$V14</f>
        <v>653.4</v>
      </c>
      <c r="AP14" s="18" cm="1">
        <f t="array" aca="1" ref="AP14" ca="1">INDIRECT(ADDRESS($W14,COLUMN()-$Y14+$X14))/$V14</f>
        <v>6476</v>
      </c>
      <c r="AQ14" s="18" cm="1">
        <f t="array" aca="1" ref="AQ14" ca="1">INDIRECT(ADDRESS($W14,COLUMN()-$Y14+$X14))/$V14</f>
        <v>227.4</v>
      </c>
      <c r="AR14" s="9">
        <f t="shared" si="1"/>
        <v>12</v>
      </c>
      <c r="AS14" s="9">
        <f t="shared" si="8"/>
        <v>14</v>
      </c>
      <c r="AT14" s="9">
        <f t="shared" si="2"/>
        <v>26</v>
      </c>
      <c r="AU14" s="3">
        <f t="shared" si="3"/>
        <v>43</v>
      </c>
      <c r="AV14" s="20">
        <f t="shared" ca="1" si="4"/>
        <v>25</v>
      </c>
      <c r="AW14" s="20">
        <f t="shared" ca="1" si="4"/>
        <v>18</v>
      </c>
      <c r="AX14" s="20">
        <f t="shared" ca="1" si="4"/>
        <v>26</v>
      </c>
      <c r="AY14" s="20">
        <f t="shared" ca="1" si="4"/>
        <v>15</v>
      </c>
      <c r="AZ14" s="20">
        <f t="shared" ca="1" si="4"/>
        <v>14</v>
      </c>
      <c r="BA14" s="20">
        <f t="shared" ca="1" si="4"/>
        <v>51</v>
      </c>
      <c r="BB14" s="20">
        <f t="shared" ca="1" si="4"/>
        <v>32</v>
      </c>
      <c r="BC14" s="20">
        <f t="shared" ca="1" si="4"/>
        <v>19</v>
      </c>
      <c r="BD14" s="20">
        <f t="shared" ca="1" si="4"/>
        <v>54</v>
      </c>
      <c r="BE14" s="20">
        <f t="shared" ca="1" si="4"/>
        <v>41</v>
      </c>
      <c r="BF14" s="20">
        <f t="shared" ca="1" si="4"/>
        <v>50</v>
      </c>
      <c r="BG14" s="20">
        <f t="shared" ca="1" si="4"/>
        <v>27</v>
      </c>
      <c r="BH14" s="20">
        <f t="shared" ca="1" si="4"/>
        <v>52</v>
      </c>
      <c r="BI14" s="20">
        <f t="shared" ca="1" si="4"/>
        <v>28</v>
      </c>
      <c r="BJ14" s="20">
        <f t="shared" ca="1" si="4"/>
        <v>48</v>
      </c>
      <c r="BK14" s="20">
        <f t="shared" ca="1" si="4"/>
        <v>39</v>
      </c>
      <c r="BL14" s="20">
        <f t="shared" ca="1" si="5"/>
        <v>24</v>
      </c>
      <c r="BM14" s="20">
        <f t="shared" ca="1" si="5"/>
        <v>47</v>
      </c>
      <c r="BN14" s="9">
        <f t="shared" si="6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0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 t="s">
        <v>469</v>
      </c>
      <c r="C15" s="3">
        <v>6</v>
      </c>
      <c r="D15" s="15">
        <f>VALUE(SUBSTITUTE('DPRD Sulsel KPU Raw'!B5,".",","))</f>
        <v>31792</v>
      </c>
      <c r="E15" s="15">
        <f>VALUE(SUBSTITUTE('DPRD Sulsel KPU Raw'!C5,".",","))</f>
        <v>58669</v>
      </c>
      <c r="F15" s="15">
        <f>VALUE(SUBSTITUTE('DPRD Sulsel KPU Raw'!D5,".",","))</f>
        <v>8652</v>
      </c>
      <c r="G15" s="15">
        <f>VALUE(SUBSTITUTE('DPRD Sulsel KPU Raw'!E5,".",","))</f>
        <v>52818</v>
      </c>
      <c r="H15" s="15">
        <f>VALUE(SUBSTITUTE('DPRD Sulsel KPU Raw'!F5,".",","))</f>
        <v>56698</v>
      </c>
      <c r="I15" s="15">
        <f>VALUE(SUBSTITUTE('DPRD Sulsel KPU Raw'!G5,".",","))</f>
        <v>834</v>
      </c>
      <c r="J15" s="15">
        <f>VALUE(SUBSTITUTE('DPRD Sulsel KPU Raw'!H5,".",","))</f>
        <v>9878</v>
      </c>
      <c r="K15" s="15">
        <f>VALUE(SUBSTITUTE('DPRD Sulsel KPU Raw'!I5,".",","))</f>
        <v>30375</v>
      </c>
      <c r="L15" s="15">
        <f>VALUE(SUBSTITUTE('DPRD Sulsel KPU Raw'!J5,".",","))</f>
        <v>1358</v>
      </c>
      <c r="M15" s="15">
        <f>VALUE(SUBSTITUTE('DPRD Sulsel KPU Raw'!K5,".",","))</f>
        <v>5589</v>
      </c>
      <c r="N15" s="15">
        <f>VALUE(SUBSTITUTE('DPRD Sulsel KPU Raw'!L5,".",","))</f>
        <v>808</v>
      </c>
      <c r="O15" s="15">
        <f>VALUE(SUBSTITUTE('DPRD Sulsel KPU Raw'!M5,".",","))</f>
        <v>30367</v>
      </c>
      <c r="P15" s="15">
        <f>VALUE(SUBSTITUTE('DPRD Sulsel KPU Raw'!N5,".",","))</f>
        <v>1184</v>
      </c>
      <c r="Q15" s="15">
        <f>VALUE(SUBSTITUTE('DPRD Sulsel KPU Raw'!O5,".",","))</f>
        <v>47003</v>
      </c>
      <c r="R15" s="15">
        <f>VALUE(SUBSTITUTE('DPRD Sulsel KPU Raw'!P5,".",","))</f>
        <v>841</v>
      </c>
      <c r="S15" s="15">
        <f>VALUE(SUBSTITUTE('DPRD Sulsel KPU Raw'!Q5,".",","))</f>
        <v>2012</v>
      </c>
      <c r="T15" s="15">
        <f>VALUE(SUBSTITUTE('DPRD Sulsel KPU Raw'!R5,".",","))</f>
        <v>53407</v>
      </c>
      <c r="U15" s="15">
        <f>VALUE(SUBSTITUTE('DPRD Sulsel KPU Raw'!S5,".",","))</f>
        <v>2904</v>
      </c>
      <c r="V15" s="5">
        <v>1</v>
      </c>
      <c r="W15" s="5">
        <f>W14+3</f>
        <v>15</v>
      </c>
      <c r="X15" s="5">
        <v>4</v>
      </c>
      <c r="Y15" s="5">
        <f t="shared" si="0"/>
        <v>26</v>
      </c>
      <c r="Z15" s="18" cm="1">
        <f t="array" aca="1" ref="Z15" ca="1">INDIRECT(ADDRESS($W15,COLUMN()-$Y15+$X15))/$V15</f>
        <v>31792</v>
      </c>
      <c r="AA15" s="18" cm="1">
        <f t="array" aca="1" ref="AA15" ca="1">INDIRECT(ADDRESS($W15,COLUMN()-$Y15+$X15))/$V15</f>
        <v>58669</v>
      </c>
      <c r="AB15" s="18" cm="1">
        <f t="array" aca="1" ref="AB15" ca="1">INDIRECT(ADDRESS($W15,COLUMN()-$Y15+$X15))/$V15</f>
        <v>8652</v>
      </c>
      <c r="AC15" s="18" cm="1">
        <f t="array" aca="1" ref="AC15" ca="1">INDIRECT(ADDRESS($W15,COLUMN()-$Y15+$X15))/$V15</f>
        <v>52818</v>
      </c>
      <c r="AD15" s="18" cm="1">
        <f t="array" aca="1" ref="AD15" ca="1">INDIRECT(ADDRESS($W15,COLUMN()-$Y15+$X15))/$V15</f>
        <v>56698</v>
      </c>
      <c r="AE15" s="18" cm="1">
        <f t="array" aca="1" ref="AE15" ca="1">INDIRECT(ADDRESS($W15,COLUMN()-$Y15+$X15))/$V15</f>
        <v>834</v>
      </c>
      <c r="AF15" s="18" cm="1">
        <f t="array" aca="1" ref="AF15" ca="1">INDIRECT(ADDRESS($W15,COLUMN()-$Y15+$X15))/$V15</f>
        <v>9878</v>
      </c>
      <c r="AG15" s="18" cm="1">
        <f t="array" aca="1" ref="AG15" ca="1">INDIRECT(ADDRESS($W15,COLUMN()-$Y15+$X15))/$V15</f>
        <v>30375</v>
      </c>
      <c r="AH15" s="18" cm="1">
        <f t="array" aca="1" ref="AH15" ca="1">INDIRECT(ADDRESS($W15,COLUMN()-$Y15+$X15))/$V15</f>
        <v>1358</v>
      </c>
      <c r="AI15" s="18" cm="1">
        <f t="array" aca="1" ref="AI15" ca="1">INDIRECT(ADDRESS($W15,COLUMN()-$Y15+$X15))/$V15</f>
        <v>5589</v>
      </c>
      <c r="AJ15" s="18" cm="1">
        <f t="array" aca="1" ref="AJ15" ca="1">INDIRECT(ADDRESS($W15,COLUMN()-$Y15+$X15))/$V15</f>
        <v>808</v>
      </c>
      <c r="AK15" s="18" cm="1">
        <f t="array" aca="1" ref="AK15" ca="1">INDIRECT(ADDRESS($W15,COLUMN()-$Y15+$X15))/$V15</f>
        <v>30367</v>
      </c>
      <c r="AL15" s="18" cm="1">
        <f t="array" aca="1" ref="AL15" ca="1">INDIRECT(ADDRESS($W15,COLUMN()-$Y15+$X15))/$V15</f>
        <v>1184</v>
      </c>
      <c r="AM15" s="18" cm="1">
        <f t="array" aca="1" ref="AM15" ca="1">INDIRECT(ADDRESS($W15,COLUMN()-$Y15+$X15))/$V15</f>
        <v>47003</v>
      </c>
      <c r="AN15" s="18" cm="1">
        <f t="array" aca="1" ref="AN15" ca="1">INDIRECT(ADDRESS($W15,COLUMN()-$Y15+$X15))/$V15</f>
        <v>841</v>
      </c>
      <c r="AO15" s="18" cm="1">
        <f t="array" aca="1" ref="AO15" ca="1">INDIRECT(ADDRESS($W15,COLUMN()-$Y15+$X15))/$V15</f>
        <v>2012</v>
      </c>
      <c r="AP15" s="18" cm="1">
        <f t="array" aca="1" ref="AP15" ca="1">INDIRECT(ADDRESS($W15,COLUMN()-$Y15+$X15))/$V15</f>
        <v>53407</v>
      </c>
      <c r="AQ15" s="18" cm="1">
        <f t="array" aca="1" ref="AQ15" ca="1">INDIRECT(ADDRESS($W15,COLUMN()-$Y15+$X15))/$V15</f>
        <v>2904</v>
      </c>
      <c r="AR15" s="9">
        <f t="shared" si="1"/>
        <v>15</v>
      </c>
      <c r="AS15" s="9">
        <f>AR15+2</f>
        <v>17</v>
      </c>
      <c r="AT15" s="9">
        <f t="shared" si="2"/>
        <v>26</v>
      </c>
      <c r="AU15" s="3">
        <f t="shared" si="3"/>
        <v>43</v>
      </c>
      <c r="AV15" s="20">
        <f t="shared" ca="1" si="4"/>
        <v>6</v>
      </c>
      <c r="AW15" s="20">
        <f t="shared" ca="1" si="4"/>
        <v>1</v>
      </c>
      <c r="AX15" s="20">
        <f t="shared" ca="1" si="4"/>
        <v>23</v>
      </c>
      <c r="AY15" s="20">
        <f t="shared" ca="1" si="4"/>
        <v>4</v>
      </c>
      <c r="AZ15" s="20">
        <f t="shared" ca="1" si="4"/>
        <v>2</v>
      </c>
      <c r="BA15" s="20">
        <f t="shared" ca="1" si="4"/>
        <v>40</v>
      </c>
      <c r="BB15" s="20">
        <f t="shared" ca="1" si="4"/>
        <v>21</v>
      </c>
      <c r="BC15" s="20">
        <f t="shared" ca="1" si="4"/>
        <v>7</v>
      </c>
      <c r="BD15" s="20">
        <f t="shared" ca="1" si="4"/>
        <v>35</v>
      </c>
      <c r="BE15" s="20">
        <f t="shared" ca="1" si="4"/>
        <v>27</v>
      </c>
      <c r="BF15" s="20">
        <f t="shared" ca="1" si="4"/>
        <v>41</v>
      </c>
      <c r="BG15" s="20">
        <f t="shared" ca="1" si="4"/>
        <v>8</v>
      </c>
      <c r="BH15" s="20">
        <f t="shared" ca="1" si="4"/>
        <v>36</v>
      </c>
      <c r="BI15" s="20">
        <f t="shared" ca="1" si="4"/>
        <v>5</v>
      </c>
      <c r="BJ15" s="20">
        <f t="shared" ca="1" si="4"/>
        <v>39</v>
      </c>
      <c r="BK15" s="20">
        <f t="shared" ref="BK15" ca="1" si="9">_xlfn.RANK.EQ(AO15,OFFSET($A$1,$AR15-1,$AT15-1,$AS15-$AR15+1,$AU15-$AT15+1),0)</f>
        <v>31</v>
      </c>
      <c r="BL15" s="20">
        <f t="shared" ca="1" si="5"/>
        <v>3</v>
      </c>
      <c r="BM15" s="20">
        <f t="shared" ca="1" si="5"/>
        <v>29</v>
      </c>
      <c r="BN15" s="9">
        <f t="shared" si="6"/>
        <v>15</v>
      </c>
      <c r="BO15" s="9">
        <v>3</v>
      </c>
      <c r="BP15" s="22" cm="1">
        <f t="array" aca="1" ref="BP15" ca="1">IF(AV15&gt;INDIRECT(ADDRESS($BN15,$BO15)),0,1)</f>
        <v>1</v>
      </c>
      <c r="BQ15" s="22" cm="1">
        <f t="array" aca="1" ref="BQ15" ca="1">IF(AW15&gt;INDIRECT(ADDRESS($BN15,$BO15)),0,1)</f>
        <v>1</v>
      </c>
      <c r="BR15" s="22" cm="1">
        <f t="array" aca="1" ref="BR15" ca="1">IF(AX15&gt;INDIRECT(ADDRESS($BN15,$BO15)),0,1)</f>
        <v>0</v>
      </c>
      <c r="BS15" s="22" cm="1">
        <f t="array" aca="1" ref="BS15" ca="1">IF(AY15&gt;INDIRECT(ADDRESS($BN15,$BO15)),0,1)</f>
        <v>1</v>
      </c>
      <c r="BT15" s="22" cm="1">
        <f t="array" aca="1" ref="BT15" ca="1">IF(AZ15&gt;INDIRECT(ADDRESS($BN15,$BO15)),0,1)</f>
        <v>1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0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1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1</v>
      </c>
      <c r="CG15" s="22" cm="1">
        <f t="array" aca="1" ref="CG15" ca="1">IF(BM15&gt;INDIRECT(ADDRESS($BN15,$BO15)),0,1)</f>
        <v>0</v>
      </c>
      <c r="CH15" s="9">
        <f>AR15</f>
        <v>15</v>
      </c>
      <c r="CI15" s="9">
        <f>AS15</f>
        <v>17</v>
      </c>
      <c r="CJ15" s="3">
        <f>COLUMN(BP15)</f>
        <v>68</v>
      </c>
      <c r="CK15" s="3">
        <f>COLUMN(CG15)</f>
        <v>85</v>
      </c>
      <c r="CL15" s="3">
        <f ca="1">SUM(OFFSET($A$1,CH15-1,CJ15-1,CI15-CH15+1,CK15-CJ15+1))</f>
        <v>6</v>
      </c>
      <c r="CM15" s="3" t="b">
        <f ca="1">CL15=C15</f>
        <v>1</v>
      </c>
      <c r="CN15" s="3">
        <f>COLUMN(V15)</f>
        <v>22</v>
      </c>
      <c r="CO15" s="3">
        <f ca="1">LARGE(OFFSET($A$1,$CH15-1,$CN15-1,$CI15-$CH15+1,1),1)</f>
        <v>5</v>
      </c>
      <c r="CP15" s="4">
        <f ca="1">LARGE(OFFSET($A$1,$AR15-1,$AT15-1,$AS15-$AR15+1,$AU15-$AT15+1),1)/(CO15+2)</f>
        <v>8381.2857142857138</v>
      </c>
      <c r="CQ15" s="4">
        <f ca="1">LARGE(OFFSET($A$1,$AR15-1,$AT15-1,$AS15-$AR15+1,$AU15-$AT15+1),C15)</f>
        <v>31792</v>
      </c>
      <c r="CR15" s="3" t="b">
        <f ca="1">CQ15&gt;CP15</f>
        <v>1</v>
      </c>
    </row>
    <row r="16" spans="1:96" x14ac:dyDescent="0.55000000000000004">
      <c r="A16" s="3"/>
      <c r="B16" s="3"/>
      <c r="C16" s="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5">
        <v>3</v>
      </c>
      <c r="W16" s="5">
        <f>W15</f>
        <v>15</v>
      </c>
      <c r="X16" s="5">
        <v>4</v>
      </c>
      <c r="Y16" s="5">
        <f t="shared" si="0"/>
        <v>26</v>
      </c>
      <c r="Z16" s="18" cm="1">
        <f t="array" aca="1" ref="Z16" ca="1">INDIRECT(ADDRESS($W16,COLUMN()-$Y16+$X16))/$V16</f>
        <v>10597.333333333334</v>
      </c>
      <c r="AA16" s="18" cm="1">
        <f t="array" aca="1" ref="AA16" ca="1">INDIRECT(ADDRESS($W16,COLUMN()-$Y16+$X16))/$V16</f>
        <v>19556.333333333332</v>
      </c>
      <c r="AB16" s="18" cm="1">
        <f t="array" aca="1" ref="AB16" ca="1">INDIRECT(ADDRESS($W16,COLUMN()-$Y16+$X16))/$V16</f>
        <v>2884</v>
      </c>
      <c r="AC16" s="18" cm="1">
        <f t="array" aca="1" ref="AC16" ca="1">INDIRECT(ADDRESS($W16,COLUMN()-$Y16+$X16))/$V16</f>
        <v>17606</v>
      </c>
      <c r="AD16" s="18" cm="1">
        <f t="array" aca="1" ref="AD16" ca="1">INDIRECT(ADDRESS($W16,COLUMN()-$Y16+$X16))/$V16</f>
        <v>18899.333333333332</v>
      </c>
      <c r="AE16" s="18" cm="1">
        <f t="array" aca="1" ref="AE16" ca="1">INDIRECT(ADDRESS($W16,COLUMN()-$Y16+$X16))/$V16</f>
        <v>278</v>
      </c>
      <c r="AF16" s="18" cm="1">
        <f t="array" aca="1" ref="AF16" ca="1">INDIRECT(ADDRESS($W16,COLUMN()-$Y16+$X16))/$V16</f>
        <v>3292.6666666666665</v>
      </c>
      <c r="AG16" s="18" cm="1">
        <f t="array" aca="1" ref="AG16" ca="1">INDIRECT(ADDRESS($W16,COLUMN()-$Y16+$X16))/$V16</f>
        <v>10125</v>
      </c>
      <c r="AH16" s="18" cm="1">
        <f t="array" aca="1" ref="AH16" ca="1">INDIRECT(ADDRESS($W16,COLUMN()-$Y16+$X16))/$V16</f>
        <v>452.66666666666669</v>
      </c>
      <c r="AI16" s="18" cm="1">
        <f t="array" aca="1" ref="AI16" ca="1">INDIRECT(ADDRESS($W16,COLUMN()-$Y16+$X16))/$V16</f>
        <v>1863</v>
      </c>
      <c r="AJ16" s="18" cm="1">
        <f t="array" aca="1" ref="AJ16" ca="1">INDIRECT(ADDRESS($W16,COLUMN()-$Y16+$X16))/$V16</f>
        <v>269.33333333333331</v>
      </c>
      <c r="AK16" s="18" cm="1">
        <f t="array" aca="1" ref="AK16" ca="1">INDIRECT(ADDRESS($W16,COLUMN()-$Y16+$X16))/$V16</f>
        <v>10122.333333333334</v>
      </c>
      <c r="AL16" s="18" cm="1">
        <f t="array" aca="1" ref="AL16" ca="1">INDIRECT(ADDRESS($W16,COLUMN()-$Y16+$X16))/$V16</f>
        <v>394.66666666666669</v>
      </c>
      <c r="AM16" s="18" cm="1">
        <f t="array" aca="1" ref="AM16" ca="1">INDIRECT(ADDRESS($W16,COLUMN()-$Y16+$X16))/$V16</f>
        <v>15667.666666666666</v>
      </c>
      <c r="AN16" s="18" cm="1">
        <f t="array" aca="1" ref="AN16" ca="1">INDIRECT(ADDRESS($W16,COLUMN()-$Y16+$X16))/$V16</f>
        <v>280.33333333333331</v>
      </c>
      <c r="AO16" s="18" cm="1">
        <f t="array" aca="1" ref="AO16" ca="1">INDIRECT(ADDRESS($W16,COLUMN()-$Y16+$X16))/$V16</f>
        <v>670.66666666666663</v>
      </c>
      <c r="AP16" s="18" cm="1">
        <f t="array" aca="1" ref="AP16" ca="1">INDIRECT(ADDRESS($W16,COLUMN()-$Y16+$X16))/$V16</f>
        <v>17802.333333333332</v>
      </c>
      <c r="AQ16" s="18" cm="1">
        <f t="array" aca="1" ref="AQ16" ca="1">INDIRECT(ADDRESS($W16,COLUMN()-$Y16+$X16))/$V16</f>
        <v>968</v>
      </c>
      <c r="AR16" s="9">
        <f t="shared" si="1"/>
        <v>15</v>
      </c>
      <c r="AS16" s="9">
        <f t="shared" ref="AS16:AS17" si="10">AR16+2</f>
        <v>17</v>
      </c>
      <c r="AT16" s="9">
        <f t="shared" si="2"/>
        <v>26</v>
      </c>
      <c r="AU16" s="3">
        <f t="shared" si="3"/>
        <v>43</v>
      </c>
      <c r="AV16" s="20">
        <f t="shared" ref="AV16:BK27" ca="1" si="11">_xlfn.RANK.EQ(Z16,OFFSET($A$1,$AR16-1,$AT16-1,$AS16-$AR16+1,$AU16-$AT16+1),0)</f>
        <v>17</v>
      </c>
      <c r="AW16" s="20">
        <f t="shared" ca="1" si="11"/>
        <v>9</v>
      </c>
      <c r="AX16" s="20">
        <f t="shared" ca="1" si="11"/>
        <v>30</v>
      </c>
      <c r="AY16" s="20">
        <f t="shared" ca="1" si="11"/>
        <v>12</v>
      </c>
      <c r="AZ16" s="20">
        <f t="shared" ca="1" si="11"/>
        <v>10</v>
      </c>
      <c r="BA16" s="20">
        <f t="shared" ca="1" si="11"/>
        <v>48</v>
      </c>
      <c r="BB16" s="20">
        <f t="shared" ca="1" si="11"/>
        <v>28</v>
      </c>
      <c r="BC16" s="20">
        <f t="shared" ca="1" si="11"/>
        <v>19</v>
      </c>
      <c r="BD16" s="20">
        <f t="shared" ca="1" si="11"/>
        <v>44</v>
      </c>
      <c r="BE16" s="20">
        <f t="shared" ca="1" si="11"/>
        <v>33</v>
      </c>
      <c r="BF16" s="20">
        <f t="shared" ca="1" si="11"/>
        <v>50</v>
      </c>
      <c r="BG16" s="20">
        <f t="shared" ca="1" si="11"/>
        <v>20</v>
      </c>
      <c r="BH16" s="20">
        <f t="shared" ca="1" si="11"/>
        <v>46</v>
      </c>
      <c r="BI16" s="20">
        <f t="shared" ca="1" si="11"/>
        <v>13</v>
      </c>
      <c r="BJ16" s="20">
        <f t="shared" ca="1" si="11"/>
        <v>47</v>
      </c>
      <c r="BK16" s="20">
        <f t="shared" ca="1" si="11"/>
        <v>42</v>
      </c>
      <c r="BL16" s="20">
        <f t="shared" ca="1" si="5"/>
        <v>11</v>
      </c>
      <c r="BM16" s="20">
        <f t="shared" ca="1" si="5"/>
        <v>38</v>
      </c>
      <c r="BN16" s="9">
        <f t="shared" si="6"/>
        <v>15</v>
      </c>
      <c r="BO16" s="9">
        <v>3</v>
      </c>
      <c r="BP16" s="22" cm="1">
        <f t="array" aca="1" ref="BP16" ca="1">IF(AV16&gt;INDIRECT(ADDRESS($BN16,$BO16)),0,1)</f>
        <v>0</v>
      </c>
      <c r="BQ16" s="22" cm="1">
        <f t="array" aca="1" ref="BQ16" ca="1">IF(AW16&gt;INDIRECT(ADDRESS($BN16,$BO16)),0,1)</f>
        <v>0</v>
      </c>
      <c r="BR16" s="22" cm="1">
        <f t="array" aca="1" ref="BR16" ca="1">IF(AX16&gt;INDIRECT(ADDRESS($BN16,$BO16)),0,1)</f>
        <v>0</v>
      </c>
      <c r="BS16" s="22" cm="1">
        <f t="array" aca="1" ref="BS16" ca="1">IF(AY16&gt;INDIRECT(ADDRESS($BN16,$BO16)),0,1)</f>
        <v>0</v>
      </c>
      <c r="BT16" s="22" cm="1">
        <f t="array" aca="1" ref="BT16" ca="1">IF(AZ16&gt;INDIRECT(ADDRESS($BN16,$BO16)),0,1)</f>
        <v>0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0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0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0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5</v>
      </c>
      <c r="W17" s="5">
        <f>W16</f>
        <v>15</v>
      </c>
      <c r="X17" s="5">
        <v>4</v>
      </c>
      <c r="Y17" s="5">
        <f t="shared" si="0"/>
        <v>26</v>
      </c>
      <c r="Z17" s="18" cm="1">
        <f t="array" aca="1" ref="Z17" ca="1">INDIRECT(ADDRESS($W17,COLUMN()-$Y17+$X17))/$V17</f>
        <v>6358.4</v>
      </c>
      <c r="AA17" s="18" cm="1">
        <f t="array" aca="1" ref="AA17" ca="1">INDIRECT(ADDRESS($W17,COLUMN()-$Y17+$X17))/$V17</f>
        <v>11733.8</v>
      </c>
      <c r="AB17" s="18" cm="1">
        <f t="array" aca="1" ref="AB17" ca="1">INDIRECT(ADDRESS($W17,COLUMN()-$Y17+$X17))/$V17</f>
        <v>1730.4</v>
      </c>
      <c r="AC17" s="18" cm="1">
        <f t="array" aca="1" ref="AC17" ca="1">INDIRECT(ADDRESS($W17,COLUMN()-$Y17+$X17))/$V17</f>
        <v>10563.6</v>
      </c>
      <c r="AD17" s="18" cm="1">
        <f t="array" aca="1" ref="AD17" ca="1">INDIRECT(ADDRESS($W17,COLUMN()-$Y17+$X17))/$V17</f>
        <v>11339.6</v>
      </c>
      <c r="AE17" s="18" cm="1">
        <f t="array" aca="1" ref="AE17" ca="1">INDIRECT(ADDRESS($W17,COLUMN()-$Y17+$X17))/$V17</f>
        <v>166.8</v>
      </c>
      <c r="AF17" s="18" cm="1">
        <f t="array" aca="1" ref="AF17" ca="1">INDIRECT(ADDRESS($W17,COLUMN()-$Y17+$X17))/$V17</f>
        <v>1975.6</v>
      </c>
      <c r="AG17" s="18" cm="1">
        <f t="array" aca="1" ref="AG17" ca="1">INDIRECT(ADDRESS($W17,COLUMN()-$Y17+$X17))/$V17</f>
        <v>6075</v>
      </c>
      <c r="AH17" s="18" cm="1">
        <f t="array" aca="1" ref="AH17" ca="1">INDIRECT(ADDRESS($W17,COLUMN()-$Y17+$X17))/$V17</f>
        <v>271.60000000000002</v>
      </c>
      <c r="AI17" s="18" cm="1">
        <f t="array" aca="1" ref="AI17" ca="1">INDIRECT(ADDRESS($W17,COLUMN()-$Y17+$X17))/$V17</f>
        <v>1117.8</v>
      </c>
      <c r="AJ17" s="18" cm="1">
        <f t="array" aca="1" ref="AJ17" ca="1">INDIRECT(ADDRESS($W17,COLUMN()-$Y17+$X17))/$V17</f>
        <v>161.6</v>
      </c>
      <c r="AK17" s="18" cm="1">
        <f t="array" aca="1" ref="AK17" ca="1">INDIRECT(ADDRESS($W17,COLUMN()-$Y17+$X17))/$V17</f>
        <v>6073.4</v>
      </c>
      <c r="AL17" s="18" cm="1">
        <f t="array" aca="1" ref="AL17" ca="1">INDIRECT(ADDRESS($W17,COLUMN()-$Y17+$X17))/$V17</f>
        <v>236.8</v>
      </c>
      <c r="AM17" s="18" cm="1">
        <f t="array" aca="1" ref="AM17" ca="1">INDIRECT(ADDRESS($W17,COLUMN()-$Y17+$X17))/$V17</f>
        <v>9400.6</v>
      </c>
      <c r="AN17" s="18" cm="1">
        <f t="array" aca="1" ref="AN17" ca="1">INDIRECT(ADDRESS($W17,COLUMN()-$Y17+$X17))/$V17</f>
        <v>168.2</v>
      </c>
      <c r="AO17" s="18" cm="1">
        <f t="array" aca="1" ref="AO17" ca="1">INDIRECT(ADDRESS($W17,COLUMN()-$Y17+$X17))/$V17</f>
        <v>402.4</v>
      </c>
      <c r="AP17" s="18" cm="1">
        <f t="array" aca="1" ref="AP17" ca="1">INDIRECT(ADDRESS($W17,COLUMN()-$Y17+$X17))/$V17</f>
        <v>10681.4</v>
      </c>
      <c r="AQ17" s="18" cm="1">
        <f t="array" aca="1" ref="AQ17" ca="1">INDIRECT(ADDRESS($W17,COLUMN()-$Y17+$X17))/$V17</f>
        <v>580.79999999999995</v>
      </c>
      <c r="AR17" s="9">
        <f t="shared" si="1"/>
        <v>15</v>
      </c>
      <c r="AS17" s="9">
        <f t="shared" si="10"/>
        <v>17</v>
      </c>
      <c r="AT17" s="9">
        <f t="shared" si="2"/>
        <v>26</v>
      </c>
      <c r="AU17" s="3">
        <f t="shared" si="3"/>
        <v>43</v>
      </c>
      <c r="AV17" s="20">
        <f t="shared" ca="1" si="11"/>
        <v>24</v>
      </c>
      <c r="AW17" s="20">
        <f t="shared" ca="1" si="11"/>
        <v>14</v>
      </c>
      <c r="AX17" s="20">
        <f t="shared" ca="1" si="11"/>
        <v>34</v>
      </c>
      <c r="AY17" s="20">
        <f t="shared" ca="1" si="11"/>
        <v>18</v>
      </c>
      <c r="AZ17" s="20">
        <f t="shared" ca="1" si="11"/>
        <v>15</v>
      </c>
      <c r="BA17" s="20">
        <f t="shared" ca="1" si="11"/>
        <v>53</v>
      </c>
      <c r="BB17" s="20">
        <f t="shared" ca="1" si="11"/>
        <v>32</v>
      </c>
      <c r="BC17" s="20">
        <f t="shared" ca="1" si="11"/>
        <v>25</v>
      </c>
      <c r="BD17" s="20">
        <f t="shared" ca="1" si="11"/>
        <v>49</v>
      </c>
      <c r="BE17" s="20">
        <f t="shared" ca="1" si="11"/>
        <v>37</v>
      </c>
      <c r="BF17" s="20">
        <f t="shared" ca="1" si="11"/>
        <v>54</v>
      </c>
      <c r="BG17" s="20">
        <f t="shared" ca="1" si="11"/>
        <v>26</v>
      </c>
      <c r="BH17" s="20">
        <f t="shared" ca="1" si="11"/>
        <v>51</v>
      </c>
      <c r="BI17" s="20">
        <f t="shared" ca="1" si="11"/>
        <v>22</v>
      </c>
      <c r="BJ17" s="20">
        <f t="shared" ca="1" si="11"/>
        <v>52</v>
      </c>
      <c r="BK17" s="20">
        <f t="shared" ca="1" si="11"/>
        <v>45</v>
      </c>
      <c r="BL17" s="20">
        <f t="shared" ca="1" si="5"/>
        <v>16</v>
      </c>
      <c r="BM17" s="20">
        <f t="shared" ca="1" si="5"/>
        <v>43</v>
      </c>
      <c r="BN17" s="9">
        <f t="shared" si="6"/>
        <v>15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0</v>
      </c>
      <c r="BS17" s="22" cm="1">
        <f t="array" aca="1" ref="BS17" ca="1">IF(AY17&gt;INDIRECT(ADDRESS($BN17,$BO17)),0,1)</f>
        <v>0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 t="s">
        <v>470</v>
      </c>
      <c r="C18" s="3">
        <v>9</v>
      </c>
      <c r="D18" s="15">
        <f>VALUE(SUBSTITUTE('DPRD Sulsel KPU Raw'!B6,".",","))</f>
        <v>42427</v>
      </c>
      <c r="E18" s="15">
        <f>VALUE(SUBSTITUTE('DPRD Sulsel KPU Raw'!C6,".",","))</f>
        <v>93865</v>
      </c>
      <c r="F18" s="15">
        <f>VALUE(SUBSTITUTE('DPRD Sulsel KPU Raw'!D6,".",","))</f>
        <v>40633</v>
      </c>
      <c r="G18" s="15">
        <f>VALUE(SUBSTITUTE('DPRD Sulsel KPU Raw'!E6,".",","))</f>
        <v>113916</v>
      </c>
      <c r="H18" s="15">
        <f>VALUE(SUBSTITUTE('DPRD Sulsel KPU Raw'!F6,".",","))</f>
        <v>121298</v>
      </c>
      <c r="I18" s="15">
        <f>VALUE(SUBSTITUTE('DPRD Sulsel KPU Raw'!G6,".",","))</f>
        <v>1881</v>
      </c>
      <c r="J18" s="15">
        <f>VALUE(SUBSTITUTE('DPRD Sulsel KPU Raw'!H6,".",","))</f>
        <v>15009</v>
      </c>
      <c r="K18" s="15">
        <f>VALUE(SUBSTITUTE('DPRD Sulsel KPU Raw'!I6,".",","))</f>
        <v>46391</v>
      </c>
      <c r="L18" s="15">
        <f>VALUE(SUBSTITUTE('DPRD Sulsel KPU Raw'!J6,".",","))</f>
        <v>913</v>
      </c>
      <c r="M18" s="15">
        <f>VALUE(SUBSTITUTE('DPRD Sulsel KPU Raw'!K6,".",","))</f>
        <v>2825</v>
      </c>
      <c r="N18" s="15">
        <f>VALUE(SUBSTITUTE('DPRD Sulsel KPU Raw'!L6,".",","))</f>
        <v>587</v>
      </c>
      <c r="O18" s="15">
        <f>VALUE(SUBSTITUTE('DPRD Sulsel KPU Raw'!M6,".",","))</f>
        <v>46638</v>
      </c>
      <c r="P18" s="15">
        <f>VALUE(SUBSTITUTE('DPRD Sulsel KPU Raw'!N6,".",","))</f>
        <v>968</v>
      </c>
      <c r="Q18" s="15">
        <f>VALUE(SUBSTITUTE('DPRD Sulsel KPU Raw'!O6,".",","))</f>
        <v>34177</v>
      </c>
      <c r="R18" s="15">
        <f>VALUE(SUBSTITUTE('DPRD Sulsel KPU Raw'!P6,".",","))</f>
        <v>3505</v>
      </c>
      <c r="S18" s="15">
        <f>VALUE(SUBSTITUTE('DPRD Sulsel KPU Raw'!Q6,".",","))</f>
        <v>4789</v>
      </c>
      <c r="T18" s="15">
        <f>VALUE(SUBSTITUTE('DPRD Sulsel KPU Raw'!R6,".",","))</f>
        <v>33479</v>
      </c>
      <c r="U18" s="15">
        <f>VALUE(SUBSTITUTE('DPRD Sulsel KPU Raw'!S6,".",","))</f>
        <v>2114</v>
      </c>
      <c r="V18" s="5">
        <v>1</v>
      </c>
      <c r="W18" s="5">
        <f>W17+3</f>
        <v>18</v>
      </c>
      <c r="X18" s="5">
        <v>4</v>
      </c>
      <c r="Y18" s="5">
        <f t="shared" si="0"/>
        <v>26</v>
      </c>
      <c r="Z18" s="18" cm="1">
        <f t="array" aca="1" ref="Z18" ca="1">INDIRECT(ADDRESS($W18,COLUMN()-$Y18+$X18))/$V18</f>
        <v>42427</v>
      </c>
      <c r="AA18" s="18" cm="1">
        <f t="array" aca="1" ref="AA18" ca="1">INDIRECT(ADDRESS($W18,COLUMN()-$Y18+$X18))/$V18</f>
        <v>93865</v>
      </c>
      <c r="AB18" s="18" cm="1">
        <f t="array" aca="1" ref="AB18" ca="1">INDIRECT(ADDRESS($W18,COLUMN()-$Y18+$X18))/$V18</f>
        <v>40633</v>
      </c>
      <c r="AC18" s="18" cm="1">
        <f t="array" aca="1" ref="AC18" ca="1">INDIRECT(ADDRESS($W18,COLUMN()-$Y18+$X18))/$V18</f>
        <v>113916</v>
      </c>
      <c r="AD18" s="18" cm="1">
        <f t="array" aca="1" ref="AD18" ca="1">INDIRECT(ADDRESS($W18,COLUMN()-$Y18+$X18))/$V18</f>
        <v>121298</v>
      </c>
      <c r="AE18" s="18" cm="1">
        <f t="array" aca="1" ref="AE18" ca="1">INDIRECT(ADDRESS($W18,COLUMN()-$Y18+$X18))/$V18</f>
        <v>1881</v>
      </c>
      <c r="AF18" s="18" cm="1">
        <f t="array" aca="1" ref="AF18" ca="1">INDIRECT(ADDRESS($W18,COLUMN()-$Y18+$X18))/$V18</f>
        <v>15009</v>
      </c>
      <c r="AG18" s="18" cm="1">
        <f t="array" aca="1" ref="AG18" ca="1">INDIRECT(ADDRESS($W18,COLUMN()-$Y18+$X18))/$V18</f>
        <v>46391</v>
      </c>
      <c r="AH18" s="18" cm="1">
        <f t="array" aca="1" ref="AH18" ca="1">INDIRECT(ADDRESS($W18,COLUMN()-$Y18+$X18))/$V18</f>
        <v>913</v>
      </c>
      <c r="AI18" s="18" cm="1">
        <f t="array" aca="1" ref="AI18" ca="1">INDIRECT(ADDRESS($W18,COLUMN()-$Y18+$X18))/$V18</f>
        <v>2825</v>
      </c>
      <c r="AJ18" s="18" cm="1">
        <f t="array" aca="1" ref="AJ18" ca="1">INDIRECT(ADDRESS($W18,COLUMN()-$Y18+$X18))/$V18</f>
        <v>587</v>
      </c>
      <c r="AK18" s="18" cm="1">
        <f t="array" aca="1" ref="AK18" ca="1">INDIRECT(ADDRESS($W18,COLUMN()-$Y18+$X18))/$V18</f>
        <v>46638</v>
      </c>
      <c r="AL18" s="18" cm="1">
        <f t="array" aca="1" ref="AL18" ca="1">INDIRECT(ADDRESS($W18,COLUMN()-$Y18+$X18))/$V18</f>
        <v>968</v>
      </c>
      <c r="AM18" s="18" cm="1">
        <f t="array" aca="1" ref="AM18" ca="1">INDIRECT(ADDRESS($W18,COLUMN()-$Y18+$X18))/$V18</f>
        <v>34177</v>
      </c>
      <c r="AN18" s="18" cm="1">
        <f t="array" aca="1" ref="AN18" ca="1">INDIRECT(ADDRESS($W18,COLUMN()-$Y18+$X18))/$V18</f>
        <v>3505</v>
      </c>
      <c r="AO18" s="18" cm="1">
        <f t="array" aca="1" ref="AO18" ca="1">INDIRECT(ADDRESS($W18,COLUMN()-$Y18+$X18))/$V18</f>
        <v>4789</v>
      </c>
      <c r="AP18" s="18" cm="1">
        <f t="array" aca="1" ref="AP18" ca="1">INDIRECT(ADDRESS($W18,COLUMN()-$Y18+$X18))/$V18</f>
        <v>33479</v>
      </c>
      <c r="AQ18" s="18" cm="1">
        <f t="array" aca="1" ref="AQ18" ca="1">INDIRECT(ADDRESS($W18,COLUMN()-$Y18+$X18))/$V18</f>
        <v>2114</v>
      </c>
      <c r="AR18" s="9">
        <f t="shared" si="1"/>
        <v>18</v>
      </c>
      <c r="AS18" s="9">
        <f t="shared" ref="AS18:AS20" si="12">AR18+2</f>
        <v>20</v>
      </c>
      <c r="AT18" s="9">
        <f t="shared" si="2"/>
        <v>26</v>
      </c>
      <c r="AU18" s="3">
        <f t="shared" si="3"/>
        <v>43</v>
      </c>
      <c r="AV18" s="20">
        <f t="shared" ca="1" si="11"/>
        <v>6</v>
      </c>
      <c r="AW18" s="20">
        <f t="shared" ca="1" si="11"/>
        <v>3</v>
      </c>
      <c r="AX18" s="20">
        <f t="shared" ca="1" si="11"/>
        <v>7</v>
      </c>
      <c r="AY18" s="20">
        <f t="shared" ca="1" si="11"/>
        <v>2</v>
      </c>
      <c r="AZ18" s="20">
        <f t="shared" ca="1" si="11"/>
        <v>1</v>
      </c>
      <c r="BA18" s="20">
        <f t="shared" ca="1" si="11"/>
        <v>35</v>
      </c>
      <c r="BB18" s="20">
        <f t="shared" ca="1" si="11"/>
        <v>18</v>
      </c>
      <c r="BC18" s="20">
        <f t="shared" ca="1" si="11"/>
        <v>5</v>
      </c>
      <c r="BD18" s="20">
        <f t="shared" ca="1" si="11"/>
        <v>41</v>
      </c>
      <c r="BE18" s="20">
        <f t="shared" ca="1" si="11"/>
        <v>33</v>
      </c>
      <c r="BF18" s="20">
        <f t="shared" ca="1" si="11"/>
        <v>45</v>
      </c>
      <c r="BG18" s="20">
        <f t="shared" ca="1" si="11"/>
        <v>4</v>
      </c>
      <c r="BH18" s="20">
        <f t="shared" ca="1" si="11"/>
        <v>38</v>
      </c>
      <c r="BI18" s="20">
        <f t="shared" ca="1" si="11"/>
        <v>10</v>
      </c>
      <c r="BJ18" s="20">
        <f t="shared" ca="1" si="11"/>
        <v>31</v>
      </c>
      <c r="BK18" s="20">
        <f t="shared" ca="1" si="11"/>
        <v>30</v>
      </c>
      <c r="BL18" s="20">
        <f t="shared" ref="BL18:BM26" ca="1" si="13">_xlfn.RANK.EQ(AP18,OFFSET($A$1,$AR18-1,$AT18-1,$AS18-$AR18+1,$AU18-$AT18+1),0)</f>
        <v>11</v>
      </c>
      <c r="BM18" s="20">
        <f t="shared" ca="1" si="13"/>
        <v>34</v>
      </c>
      <c r="BN18" s="9">
        <f t="shared" si="6"/>
        <v>18</v>
      </c>
      <c r="BO18" s="9">
        <v>3</v>
      </c>
      <c r="BP18" s="22" cm="1">
        <f t="array" aca="1" ref="BP18" ca="1">IF(AV18&gt;INDIRECT(ADDRESS($BN18,$BO18)),0,1)</f>
        <v>1</v>
      </c>
      <c r="BQ18" s="22" cm="1">
        <f t="array" aca="1" ref="BQ18" ca="1">IF(AW18&gt;INDIRECT(ADDRESS($BN18,$BO18)),0,1)</f>
        <v>1</v>
      </c>
      <c r="BR18" s="22" cm="1">
        <f t="array" aca="1" ref="BR18" ca="1">IF(AX18&gt;INDIRECT(ADDRESS($BN18,$BO18)),0,1)</f>
        <v>1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1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1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1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0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9">
        <f>AR18</f>
        <v>18</v>
      </c>
      <c r="CI18" s="9">
        <f>AS18</f>
        <v>20</v>
      </c>
      <c r="CJ18" s="3">
        <f>COLUMN(BP18)</f>
        <v>68</v>
      </c>
      <c r="CK18" s="3">
        <f>COLUMN(CG18)</f>
        <v>85</v>
      </c>
      <c r="CL18" s="3">
        <f ca="1">SUM(OFFSET($A$1,CH18-1,CJ18-1,CI18-CH18+1,CK18-CJ18+1))</f>
        <v>9</v>
      </c>
      <c r="CM18" s="3" t="b">
        <f ca="1">CL18=C18</f>
        <v>1</v>
      </c>
      <c r="CN18" s="3">
        <f>COLUMN(V18)</f>
        <v>22</v>
      </c>
      <c r="CO18" s="3">
        <f ca="1">LARGE(OFFSET($A$1,$CH18-1,$CN18-1,$CI18-$CH18+1,1),1)</f>
        <v>5</v>
      </c>
      <c r="CP18" s="4">
        <f ca="1">LARGE(OFFSET($A$1,$AR18-1,$AT18-1,$AS18-$AR18+1,$AU18-$AT18+1),1)/(CO18+2)</f>
        <v>17328.285714285714</v>
      </c>
      <c r="CQ18" s="4">
        <f ca="1">LARGE(OFFSET($A$1,$AR18-1,$AT18-1,$AS18-$AR18+1,$AU18-$AT18+1),C18)</f>
        <v>37972</v>
      </c>
      <c r="CR18" s="3" t="b">
        <f ca="1">CQ18&gt;CP18</f>
        <v>1</v>
      </c>
    </row>
    <row r="19" spans="1:96" x14ac:dyDescent="0.55000000000000004">
      <c r="A19" s="3"/>
      <c r="B19" s="3"/>
      <c r="C19" s="3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5">
        <v>3</v>
      </c>
      <c r="W19" s="5">
        <f>W18</f>
        <v>18</v>
      </c>
      <c r="X19" s="5">
        <v>4</v>
      </c>
      <c r="Y19" s="5">
        <f t="shared" si="0"/>
        <v>26</v>
      </c>
      <c r="Z19" s="18" cm="1">
        <f t="array" aca="1" ref="Z19" ca="1">INDIRECT(ADDRESS($W19,COLUMN()-$Y19+$X19))/$V19</f>
        <v>14142.333333333334</v>
      </c>
      <c r="AA19" s="18" cm="1">
        <f t="array" aca="1" ref="AA19" ca="1">INDIRECT(ADDRESS($W19,COLUMN()-$Y19+$X19))/$V19</f>
        <v>31288.333333333332</v>
      </c>
      <c r="AB19" s="18" cm="1">
        <f t="array" aca="1" ref="AB19" ca="1">INDIRECT(ADDRESS($W19,COLUMN()-$Y19+$X19))/$V19</f>
        <v>13544.333333333334</v>
      </c>
      <c r="AC19" s="18" cm="1">
        <f t="array" aca="1" ref="AC19" ca="1">INDIRECT(ADDRESS($W19,COLUMN()-$Y19+$X19))/$V19</f>
        <v>37972</v>
      </c>
      <c r="AD19" s="18" cm="1">
        <f t="array" aca="1" ref="AD19" ca="1">INDIRECT(ADDRESS($W19,COLUMN()-$Y19+$X19))/$V19</f>
        <v>40432.666666666664</v>
      </c>
      <c r="AE19" s="18" cm="1">
        <f t="array" aca="1" ref="AE19" ca="1">INDIRECT(ADDRESS($W19,COLUMN()-$Y19+$X19))/$V19</f>
        <v>627</v>
      </c>
      <c r="AF19" s="18" cm="1">
        <f t="array" aca="1" ref="AF19" ca="1">INDIRECT(ADDRESS($W19,COLUMN()-$Y19+$X19))/$V19</f>
        <v>5003</v>
      </c>
      <c r="AG19" s="18" cm="1">
        <f t="array" aca="1" ref="AG19" ca="1">INDIRECT(ADDRESS($W19,COLUMN()-$Y19+$X19))/$V19</f>
        <v>15463.666666666666</v>
      </c>
      <c r="AH19" s="18" cm="1">
        <f t="array" aca="1" ref="AH19" ca="1">INDIRECT(ADDRESS($W19,COLUMN()-$Y19+$X19))/$V19</f>
        <v>304.33333333333331</v>
      </c>
      <c r="AI19" s="18" cm="1">
        <f t="array" aca="1" ref="AI19" ca="1">INDIRECT(ADDRESS($W19,COLUMN()-$Y19+$X19))/$V19</f>
        <v>941.66666666666663</v>
      </c>
      <c r="AJ19" s="18" cm="1">
        <f t="array" aca="1" ref="AJ19" ca="1">INDIRECT(ADDRESS($W19,COLUMN()-$Y19+$X19))/$V19</f>
        <v>195.66666666666666</v>
      </c>
      <c r="AK19" s="18" cm="1">
        <f t="array" aca="1" ref="AK19" ca="1">INDIRECT(ADDRESS($W19,COLUMN()-$Y19+$X19))/$V19</f>
        <v>15546</v>
      </c>
      <c r="AL19" s="18" cm="1">
        <f t="array" aca="1" ref="AL19" ca="1">INDIRECT(ADDRESS($W19,COLUMN()-$Y19+$X19))/$V19</f>
        <v>322.66666666666669</v>
      </c>
      <c r="AM19" s="18" cm="1">
        <f t="array" aca="1" ref="AM19" ca="1">INDIRECT(ADDRESS($W19,COLUMN()-$Y19+$X19))/$V19</f>
        <v>11392.333333333334</v>
      </c>
      <c r="AN19" s="18" cm="1">
        <f t="array" aca="1" ref="AN19" ca="1">INDIRECT(ADDRESS($W19,COLUMN()-$Y19+$X19))/$V19</f>
        <v>1168.3333333333333</v>
      </c>
      <c r="AO19" s="18" cm="1">
        <f t="array" aca="1" ref="AO19" ca="1">INDIRECT(ADDRESS($W19,COLUMN()-$Y19+$X19))/$V19</f>
        <v>1596.3333333333333</v>
      </c>
      <c r="AP19" s="18" cm="1">
        <f t="array" aca="1" ref="AP19" ca="1">INDIRECT(ADDRESS($W19,COLUMN()-$Y19+$X19))/$V19</f>
        <v>11159.666666666666</v>
      </c>
      <c r="AQ19" s="18" cm="1">
        <f t="array" aca="1" ref="AQ19" ca="1">INDIRECT(ADDRESS($W19,COLUMN()-$Y19+$X19))/$V19</f>
        <v>704.66666666666663</v>
      </c>
      <c r="AR19" s="9">
        <f t="shared" si="1"/>
        <v>18</v>
      </c>
      <c r="AS19" s="9">
        <f t="shared" si="12"/>
        <v>20</v>
      </c>
      <c r="AT19" s="9">
        <f t="shared" si="2"/>
        <v>26</v>
      </c>
      <c r="AU19" s="3">
        <f t="shared" si="3"/>
        <v>43</v>
      </c>
      <c r="AV19" s="20">
        <f t="shared" ca="1" si="11"/>
        <v>19</v>
      </c>
      <c r="AW19" s="20">
        <f t="shared" ca="1" si="11"/>
        <v>12</v>
      </c>
      <c r="AX19" s="20">
        <f t="shared" ca="1" si="11"/>
        <v>20</v>
      </c>
      <c r="AY19" s="20">
        <f t="shared" ca="1" si="11"/>
        <v>9</v>
      </c>
      <c r="AZ19" s="20">
        <f t="shared" ca="1" si="11"/>
        <v>8</v>
      </c>
      <c r="BA19" s="20">
        <f t="shared" ca="1" si="11"/>
        <v>44</v>
      </c>
      <c r="BB19" s="20">
        <f t="shared" ca="1" si="11"/>
        <v>29</v>
      </c>
      <c r="BC19" s="20">
        <f t="shared" ca="1" si="11"/>
        <v>17</v>
      </c>
      <c r="BD19" s="20">
        <f t="shared" ca="1" si="11"/>
        <v>50</v>
      </c>
      <c r="BE19" s="20">
        <f t="shared" ca="1" si="11"/>
        <v>40</v>
      </c>
      <c r="BF19" s="20">
        <f t="shared" ca="1" si="11"/>
        <v>51</v>
      </c>
      <c r="BG19" s="20">
        <f t="shared" ca="1" si="11"/>
        <v>16</v>
      </c>
      <c r="BH19" s="20">
        <f t="shared" ca="1" si="11"/>
        <v>49</v>
      </c>
      <c r="BI19" s="20">
        <f t="shared" ca="1" si="11"/>
        <v>21</v>
      </c>
      <c r="BJ19" s="20">
        <f t="shared" ca="1" si="11"/>
        <v>37</v>
      </c>
      <c r="BK19" s="20">
        <f t="shared" ca="1" si="11"/>
        <v>36</v>
      </c>
      <c r="BL19" s="20">
        <f t="shared" ca="1" si="13"/>
        <v>22</v>
      </c>
      <c r="BM19" s="20">
        <f t="shared" ca="1" si="13"/>
        <v>42</v>
      </c>
      <c r="BN19" s="9">
        <f t="shared" si="6"/>
        <v>18</v>
      </c>
      <c r="BO19" s="9">
        <v>3</v>
      </c>
      <c r="BP19" s="22" cm="1">
        <f t="array" aca="1" ref="BP19" ca="1">IF(AV19&gt;INDIRECT(ADDRESS($BN19,$BO19)),0,1)</f>
        <v>0</v>
      </c>
      <c r="BQ19" s="22" cm="1">
        <f t="array" aca="1" ref="BQ19" ca="1">IF(AW19&gt;INDIRECT(ADDRESS($BN19,$BO19)),0,1)</f>
        <v>0</v>
      </c>
      <c r="BR19" s="22" cm="1">
        <f t="array" aca="1" ref="BR19" ca="1">IF(AX19&gt;INDIRECT(ADDRESS($BN19,$BO19)),0,1)</f>
        <v>0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1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0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0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5</v>
      </c>
      <c r="W20" s="5">
        <f>W19</f>
        <v>18</v>
      </c>
      <c r="X20" s="5">
        <v>4</v>
      </c>
      <c r="Y20" s="5">
        <f t="shared" si="0"/>
        <v>26</v>
      </c>
      <c r="Z20" s="18" cm="1">
        <f t="array" aca="1" ref="Z20" ca="1">INDIRECT(ADDRESS($W20,COLUMN()-$Y20+$X20))/$V20</f>
        <v>8485.4</v>
      </c>
      <c r="AA20" s="18" cm="1">
        <f t="array" aca="1" ref="AA20" ca="1">INDIRECT(ADDRESS($W20,COLUMN()-$Y20+$X20))/$V20</f>
        <v>18773</v>
      </c>
      <c r="AB20" s="18" cm="1">
        <f t="array" aca="1" ref="AB20" ca="1">INDIRECT(ADDRESS($W20,COLUMN()-$Y20+$X20))/$V20</f>
        <v>8126.6</v>
      </c>
      <c r="AC20" s="18" cm="1">
        <f t="array" aca="1" ref="AC20" ca="1">INDIRECT(ADDRESS($W20,COLUMN()-$Y20+$X20))/$V20</f>
        <v>22783.200000000001</v>
      </c>
      <c r="AD20" s="18" cm="1">
        <f t="array" aca="1" ref="AD20" ca="1">INDIRECT(ADDRESS($W20,COLUMN()-$Y20+$X20))/$V20</f>
        <v>24259.599999999999</v>
      </c>
      <c r="AE20" s="18" cm="1">
        <f t="array" aca="1" ref="AE20" ca="1">INDIRECT(ADDRESS($W20,COLUMN()-$Y20+$X20))/$V20</f>
        <v>376.2</v>
      </c>
      <c r="AF20" s="18" cm="1">
        <f t="array" aca="1" ref="AF20" ca="1">INDIRECT(ADDRESS($W20,COLUMN()-$Y20+$X20))/$V20</f>
        <v>3001.8</v>
      </c>
      <c r="AG20" s="18" cm="1">
        <f t="array" aca="1" ref="AG20" ca="1">INDIRECT(ADDRESS($W20,COLUMN()-$Y20+$X20))/$V20</f>
        <v>9278.2000000000007</v>
      </c>
      <c r="AH20" s="18" cm="1">
        <f t="array" aca="1" ref="AH20" ca="1">INDIRECT(ADDRESS($W20,COLUMN()-$Y20+$X20))/$V20</f>
        <v>182.6</v>
      </c>
      <c r="AI20" s="18" cm="1">
        <f t="array" aca="1" ref="AI20" ca="1">INDIRECT(ADDRESS($W20,COLUMN()-$Y20+$X20))/$V20</f>
        <v>565</v>
      </c>
      <c r="AJ20" s="18" cm="1">
        <f t="array" aca="1" ref="AJ20" ca="1">INDIRECT(ADDRESS($W20,COLUMN()-$Y20+$X20))/$V20</f>
        <v>117.4</v>
      </c>
      <c r="AK20" s="18" cm="1">
        <f t="array" aca="1" ref="AK20" ca="1">INDIRECT(ADDRESS($W20,COLUMN()-$Y20+$X20))/$V20</f>
        <v>9327.6</v>
      </c>
      <c r="AL20" s="18" cm="1">
        <f t="array" aca="1" ref="AL20" ca="1">INDIRECT(ADDRESS($W20,COLUMN()-$Y20+$X20))/$V20</f>
        <v>193.6</v>
      </c>
      <c r="AM20" s="18" cm="1">
        <f t="array" aca="1" ref="AM20" ca="1">INDIRECT(ADDRESS($W20,COLUMN()-$Y20+$X20))/$V20</f>
        <v>6835.4</v>
      </c>
      <c r="AN20" s="18" cm="1">
        <f t="array" aca="1" ref="AN20" ca="1">INDIRECT(ADDRESS($W20,COLUMN()-$Y20+$X20))/$V20</f>
        <v>701</v>
      </c>
      <c r="AO20" s="18" cm="1">
        <f t="array" aca="1" ref="AO20" ca="1">INDIRECT(ADDRESS($W20,COLUMN()-$Y20+$X20))/$V20</f>
        <v>957.8</v>
      </c>
      <c r="AP20" s="18" cm="1">
        <f t="array" aca="1" ref="AP20" ca="1">INDIRECT(ADDRESS($W20,COLUMN()-$Y20+$X20))/$V20</f>
        <v>6695.8</v>
      </c>
      <c r="AQ20" s="18" cm="1">
        <f t="array" aca="1" ref="AQ20" ca="1">INDIRECT(ADDRESS($W20,COLUMN()-$Y20+$X20))/$V20</f>
        <v>422.8</v>
      </c>
      <c r="AR20" s="9">
        <f t="shared" si="1"/>
        <v>18</v>
      </c>
      <c r="AS20" s="9">
        <f t="shared" si="12"/>
        <v>20</v>
      </c>
      <c r="AT20" s="9">
        <f t="shared" si="2"/>
        <v>26</v>
      </c>
      <c r="AU20" s="3">
        <f t="shared" si="3"/>
        <v>43</v>
      </c>
      <c r="AV20" s="20">
        <f t="shared" ca="1" si="11"/>
        <v>25</v>
      </c>
      <c r="AW20" s="20">
        <f t="shared" ca="1" si="11"/>
        <v>15</v>
      </c>
      <c r="AX20" s="20">
        <f t="shared" ca="1" si="11"/>
        <v>26</v>
      </c>
      <c r="AY20" s="20">
        <f t="shared" ca="1" si="11"/>
        <v>14</v>
      </c>
      <c r="AZ20" s="20">
        <f t="shared" ca="1" si="11"/>
        <v>13</v>
      </c>
      <c r="BA20" s="20">
        <f t="shared" ca="1" si="11"/>
        <v>48</v>
      </c>
      <c r="BB20" s="20">
        <f t="shared" ca="1" si="11"/>
        <v>32</v>
      </c>
      <c r="BC20" s="20">
        <f t="shared" ca="1" si="11"/>
        <v>24</v>
      </c>
      <c r="BD20" s="20">
        <f t="shared" ca="1" si="11"/>
        <v>53</v>
      </c>
      <c r="BE20" s="20">
        <f t="shared" ca="1" si="11"/>
        <v>46</v>
      </c>
      <c r="BF20" s="20">
        <f t="shared" ca="1" si="11"/>
        <v>54</v>
      </c>
      <c r="BG20" s="20">
        <f t="shared" ca="1" si="11"/>
        <v>23</v>
      </c>
      <c r="BH20" s="20">
        <f t="shared" ca="1" si="11"/>
        <v>52</v>
      </c>
      <c r="BI20" s="20">
        <f t="shared" ca="1" si="11"/>
        <v>27</v>
      </c>
      <c r="BJ20" s="20">
        <f t="shared" ca="1" si="11"/>
        <v>43</v>
      </c>
      <c r="BK20" s="20">
        <f t="shared" ca="1" si="11"/>
        <v>39</v>
      </c>
      <c r="BL20" s="20">
        <f t="shared" ca="1" si="13"/>
        <v>28</v>
      </c>
      <c r="BM20" s="20">
        <f t="shared" ca="1" si="13"/>
        <v>47</v>
      </c>
      <c r="BN20" s="9">
        <f t="shared" si="6"/>
        <v>18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0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 t="s">
        <v>471</v>
      </c>
      <c r="C21" s="3">
        <v>7</v>
      </c>
      <c r="D21" s="15">
        <f>VALUE(SUBSTITUTE('DPRD Sulsel KPU Raw'!B7,".",","))</f>
        <v>14745</v>
      </c>
      <c r="E21" s="15">
        <f>VALUE(SUBSTITUTE('DPRD Sulsel KPU Raw'!C7,".",","))</f>
        <v>161283</v>
      </c>
      <c r="F21" s="15">
        <f>VALUE(SUBSTITUTE('DPRD Sulsel KPU Raw'!D7,".",","))</f>
        <v>33434</v>
      </c>
      <c r="G21" s="15">
        <f>VALUE(SUBSTITUTE('DPRD Sulsel KPU Raw'!E7,".",","))</f>
        <v>32688</v>
      </c>
      <c r="H21" s="15">
        <f>VALUE(SUBSTITUTE('DPRD Sulsel KPU Raw'!F7,".",","))</f>
        <v>55110</v>
      </c>
      <c r="I21" s="15">
        <f>VALUE(SUBSTITUTE('DPRD Sulsel KPU Raw'!G7,".",","))</f>
        <v>630</v>
      </c>
      <c r="J21" s="15">
        <f>VALUE(SUBSTITUTE('DPRD Sulsel KPU Raw'!H7,".",","))</f>
        <v>9626</v>
      </c>
      <c r="K21" s="15">
        <f>VALUE(SUBSTITUTE('DPRD Sulsel KPU Raw'!I7,".",","))</f>
        <v>43366</v>
      </c>
      <c r="L21" s="15">
        <f>VALUE(SUBSTITUTE('DPRD Sulsel KPU Raw'!J7,".",","))</f>
        <v>1044</v>
      </c>
      <c r="M21" s="15">
        <f>VALUE(SUBSTITUTE('DPRD Sulsel KPU Raw'!K7,".",","))</f>
        <v>678</v>
      </c>
      <c r="N21" s="15">
        <f>VALUE(SUBSTITUTE('DPRD Sulsel KPU Raw'!L7,".",","))</f>
        <v>272</v>
      </c>
      <c r="O21" s="15">
        <f>VALUE(SUBSTITUTE('DPRD Sulsel KPU Raw'!M7,".",","))</f>
        <v>25501</v>
      </c>
      <c r="P21" s="15">
        <f>VALUE(SUBSTITUTE('DPRD Sulsel KPU Raw'!N7,".",","))</f>
        <v>646</v>
      </c>
      <c r="Q21" s="15">
        <f>VALUE(SUBSTITUTE('DPRD Sulsel KPU Raw'!O7,".",","))</f>
        <v>48228</v>
      </c>
      <c r="R21" s="15">
        <f>VALUE(SUBSTITUTE('DPRD Sulsel KPU Raw'!P7,".",","))</f>
        <v>681</v>
      </c>
      <c r="S21" s="15">
        <f>VALUE(SUBSTITUTE('DPRD Sulsel KPU Raw'!Q7,".",","))</f>
        <v>784</v>
      </c>
      <c r="T21" s="15">
        <f>VALUE(SUBSTITUTE('DPRD Sulsel KPU Raw'!R7,".",","))</f>
        <v>20860</v>
      </c>
      <c r="U21" s="15">
        <f>VALUE(SUBSTITUTE('DPRD Sulsel KPU Raw'!S7,".",","))</f>
        <v>2180</v>
      </c>
      <c r="V21" s="5">
        <v>1</v>
      </c>
      <c r="W21" s="5">
        <f>W20+3</f>
        <v>21</v>
      </c>
      <c r="X21" s="5">
        <v>4</v>
      </c>
      <c r="Y21" s="5">
        <f t="shared" si="0"/>
        <v>26</v>
      </c>
      <c r="Z21" s="18" cm="1">
        <f t="array" aca="1" ref="Z21" ca="1">INDIRECT(ADDRESS($W21,COLUMN()-$Y21+$X21))/$V21</f>
        <v>14745</v>
      </c>
      <c r="AA21" s="18" cm="1">
        <f t="array" aca="1" ref="AA21" ca="1">INDIRECT(ADDRESS($W21,COLUMN()-$Y21+$X21))/$V21</f>
        <v>161283</v>
      </c>
      <c r="AB21" s="18" cm="1">
        <f t="array" aca="1" ref="AB21" ca="1">INDIRECT(ADDRESS($W21,COLUMN()-$Y21+$X21))/$V21</f>
        <v>33434</v>
      </c>
      <c r="AC21" s="18" cm="1">
        <f t="array" aca="1" ref="AC21" ca="1">INDIRECT(ADDRESS($W21,COLUMN()-$Y21+$X21))/$V21</f>
        <v>32688</v>
      </c>
      <c r="AD21" s="18" cm="1">
        <f t="array" aca="1" ref="AD21" ca="1">INDIRECT(ADDRESS($W21,COLUMN()-$Y21+$X21))/$V21</f>
        <v>55110</v>
      </c>
      <c r="AE21" s="18" cm="1">
        <f t="array" aca="1" ref="AE21" ca="1">INDIRECT(ADDRESS($W21,COLUMN()-$Y21+$X21))/$V21</f>
        <v>630</v>
      </c>
      <c r="AF21" s="18" cm="1">
        <f t="array" aca="1" ref="AF21" ca="1">INDIRECT(ADDRESS($W21,COLUMN()-$Y21+$X21))/$V21</f>
        <v>9626</v>
      </c>
      <c r="AG21" s="18" cm="1">
        <f t="array" aca="1" ref="AG21" ca="1">INDIRECT(ADDRESS($W21,COLUMN()-$Y21+$X21))/$V21</f>
        <v>43366</v>
      </c>
      <c r="AH21" s="18" cm="1">
        <f t="array" aca="1" ref="AH21" ca="1">INDIRECT(ADDRESS($W21,COLUMN()-$Y21+$X21))/$V21</f>
        <v>1044</v>
      </c>
      <c r="AI21" s="18" cm="1">
        <f t="array" aca="1" ref="AI21" ca="1">INDIRECT(ADDRESS($W21,COLUMN()-$Y21+$X21))/$V21</f>
        <v>678</v>
      </c>
      <c r="AJ21" s="18" cm="1">
        <f t="array" aca="1" ref="AJ21" ca="1">INDIRECT(ADDRESS($W21,COLUMN()-$Y21+$X21))/$V21</f>
        <v>272</v>
      </c>
      <c r="AK21" s="18" cm="1">
        <f t="array" aca="1" ref="AK21" ca="1">INDIRECT(ADDRESS($W21,COLUMN()-$Y21+$X21))/$V21</f>
        <v>25501</v>
      </c>
      <c r="AL21" s="18" cm="1">
        <f t="array" aca="1" ref="AL21" ca="1">INDIRECT(ADDRESS($W21,COLUMN()-$Y21+$X21))/$V21</f>
        <v>646</v>
      </c>
      <c r="AM21" s="18" cm="1">
        <f t="array" aca="1" ref="AM21" ca="1">INDIRECT(ADDRESS($W21,COLUMN()-$Y21+$X21))/$V21</f>
        <v>48228</v>
      </c>
      <c r="AN21" s="18" cm="1">
        <f t="array" aca="1" ref="AN21" ca="1">INDIRECT(ADDRESS($W21,COLUMN()-$Y21+$X21))/$V21</f>
        <v>681</v>
      </c>
      <c r="AO21" s="18" cm="1">
        <f t="array" aca="1" ref="AO21" ca="1">INDIRECT(ADDRESS($W21,COLUMN()-$Y21+$X21))/$V21</f>
        <v>784</v>
      </c>
      <c r="AP21" s="18" cm="1">
        <f t="array" aca="1" ref="AP21" ca="1">INDIRECT(ADDRESS($W21,COLUMN()-$Y21+$X21))/$V21</f>
        <v>20860</v>
      </c>
      <c r="AQ21" s="18" cm="1">
        <f t="array" aca="1" ref="AQ21" ca="1">INDIRECT(ADDRESS($W21,COLUMN()-$Y21+$X21))/$V21</f>
        <v>2180</v>
      </c>
      <c r="AR21" s="9">
        <f t="shared" si="1"/>
        <v>21</v>
      </c>
      <c r="AS21" s="9">
        <f>AR21+2</f>
        <v>23</v>
      </c>
      <c r="AT21" s="9">
        <f t="shared" si="2"/>
        <v>26</v>
      </c>
      <c r="AU21" s="3">
        <f t="shared" si="3"/>
        <v>43</v>
      </c>
      <c r="AV21" s="20">
        <f t="shared" ca="1" si="11"/>
        <v>13</v>
      </c>
      <c r="AW21" s="20">
        <f t="shared" ca="1" si="11"/>
        <v>1</v>
      </c>
      <c r="AX21" s="20">
        <f t="shared" ca="1" si="11"/>
        <v>6</v>
      </c>
      <c r="AY21" s="20">
        <f t="shared" ca="1" si="11"/>
        <v>7</v>
      </c>
      <c r="AZ21" s="20">
        <f t="shared" ca="1" si="11"/>
        <v>2</v>
      </c>
      <c r="BA21" s="20">
        <f t="shared" ca="1" si="11"/>
        <v>38</v>
      </c>
      <c r="BB21" s="20">
        <f t="shared" ca="1" si="11"/>
        <v>19</v>
      </c>
      <c r="BC21" s="20">
        <f t="shared" ca="1" si="11"/>
        <v>5</v>
      </c>
      <c r="BD21" s="20">
        <f t="shared" ca="1" si="11"/>
        <v>32</v>
      </c>
      <c r="BE21" s="20">
        <f t="shared" ca="1" si="11"/>
        <v>36</v>
      </c>
      <c r="BF21" s="20">
        <f t="shared" ca="1" si="11"/>
        <v>41</v>
      </c>
      <c r="BG21" s="20">
        <f t="shared" ca="1" si="11"/>
        <v>9</v>
      </c>
      <c r="BH21" s="20">
        <f t="shared" ca="1" si="11"/>
        <v>37</v>
      </c>
      <c r="BI21" s="20">
        <f t="shared" ca="1" si="11"/>
        <v>4</v>
      </c>
      <c r="BJ21" s="20">
        <f t="shared" ca="1" si="11"/>
        <v>35</v>
      </c>
      <c r="BK21" s="20">
        <f t="shared" ca="1" si="11"/>
        <v>33</v>
      </c>
      <c r="BL21" s="20">
        <f t="shared" ca="1" si="13"/>
        <v>10</v>
      </c>
      <c r="BM21" s="20">
        <f t="shared" ca="1" si="13"/>
        <v>30</v>
      </c>
      <c r="BN21" s="9">
        <f t="shared" si="6"/>
        <v>21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1</v>
      </c>
      <c r="BR21" s="22" cm="1">
        <f t="array" aca="1" ref="BR21" ca="1">IF(AX21&gt;INDIRECT(ADDRESS($BN21,$BO21)),0,1)</f>
        <v>1</v>
      </c>
      <c r="BS21" s="22" cm="1">
        <f t="array" aca="1" ref="BS21" ca="1">IF(AY21&gt;INDIRECT(ADDRESS($BN21,$BO21)),0,1)</f>
        <v>1</v>
      </c>
      <c r="BT21" s="22" cm="1">
        <f t="array" aca="1" ref="BT21" ca="1">IF(AZ21&gt;INDIRECT(ADDRESS($BN21,$BO21)),0,1)</f>
        <v>1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1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1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9">
        <f>AR21</f>
        <v>21</v>
      </c>
      <c r="CI21" s="9">
        <f>AS21</f>
        <v>23</v>
      </c>
      <c r="CJ21" s="3">
        <f>COLUMN(BP21)</f>
        <v>68</v>
      </c>
      <c r="CK21" s="3">
        <f>COLUMN(CG21)</f>
        <v>85</v>
      </c>
      <c r="CL21" s="3">
        <f ca="1">SUM(OFFSET($A$1,CH21-1,CJ21-1,CI21-CH21+1,CK21-CJ21+1))</f>
        <v>7</v>
      </c>
      <c r="CM21" s="3" t="b">
        <f ca="1">CL21=C21</f>
        <v>1</v>
      </c>
      <c r="CN21" s="3">
        <f>COLUMN(V21)</f>
        <v>22</v>
      </c>
      <c r="CO21" s="3">
        <f ca="1">LARGE(OFFSET($A$1,$CH21-1,$CN21-1,$CI21-$CH21+1,1),1)</f>
        <v>5</v>
      </c>
      <c r="CP21" s="4">
        <f ca="1">LARGE(OFFSET($A$1,$AR21-1,$AT21-1,$AS21-$AR21+1,$AU21-$AT21+1),1)/(CO21+2)</f>
        <v>23040.428571428572</v>
      </c>
      <c r="CQ21" s="4">
        <f ca="1">LARGE(OFFSET($A$1,$AR21-1,$AT21-1,$AS21-$AR21+1,$AU21-$AT21+1),C21)</f>
        <v>32688</v>
      </c>
      <c r="CR21" s="3" t="b">
        <f ca="1">CQ21&gt;CP21</f>
        <v>1</v>
      </c>
    </row>
    <row r="22" spans="1:96" x14ac:dyDescent="0.55000000000000004">
      <c r="A22" s="3"/>
      <c r="B22" s="3"/>
      <c r="C22" s="3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5">
        <v>3</v>
      </c>
      <c r="W22" s="5">
        <f>W21</f>
        <v>21</v>
      </c>
      <c r="X22" s="5">
        <v>4</v>
      </c>
      <c r="Y22" s="5">
        <f t="shared" si="0"/>
        <v>26</v>
      </c>
      <c r="Z22" s="18" cm="1">
        <f t="array" aca="1" ref="Z22" ca="1">INDIRECT(ADDRESS($W22,COLUMN()-$Y22+$X22))/$V22</f>
        <v>4915</v>
      </c>
      <c r="AA22" s="18" cm="1">
        <f t="array" aca="1" ref="AA22" ca="1">INDIRECT(ADDRESS($W22,COLUMN()-$Y22+$X22))/$V22</f>
        <v>53761</v>
      </c>
      <c r="AB22" s="18" cm="1">
        <f t="array" aca="1" ref="AB22" ca="1">INDIRECT(ADDRESS($W22,COLUMN()-$Y22+$X22))/$V22</f>
        <v>11144.666666666666</v>
      </c>
      <c r="AC22" s="18" cm="1">
        <f t="array" aca="1" ref="AC22" ca="1">INDIRECT(ADDRESS($W22,COLUMN()-$Y22+$X22))/$V22</f>
        <v>10896</v>
      </c>
      <c r="AD22" s="18" cm="1">
        <f t="array" aca="1" ref="AD22" ca="1">INDIRECT(ADDRESS($W22,COLUMN()-$Y22+$X22))/$V22</f>
        <v>18370</v>
      </c>
      <c r="AE22" s="18" cm="1">
        <f t="array" aca="1" ref="AE22" ca="1">INDIRECT(ADDRESS($W22,COLUMN()-$Y22+$X22))/$V22</f>
        <v>210</v>
      </c>
      <c r="AF22" s="18" cm="1">
        <f t="array" aca="1" ref="AF22" ca="1">INDIRECT(ADDRESS($W22,COLUMN()-$Y22+$X22))/$V22</f>
        <v>3208.6666666666665</v>
      </c>
      <c r="AG22" s="18" cm="1">
        <f t="array" aca="1" ref="AG22" ca="1">INDIRECT(ADDRESS($W22,COLUMN()-$Y22+$X22))/$V22</f>
        <v>14455.333333333334</v>
      </c>
      <c r="AH22" s="18" cm="1">
        <f t="array" aca="1" ref="AH22" ca="1">INDIRECT(ADDRESS($W22,COLUMN()-$Y22+$X22))/$V22</f>
        <v>348</v>
      </c>
      <c r="AI22" s="18" cm="1">
        <f t="array" aca="1" ref="AI22" ca="1">INDIRECT(ADDRESS($W22,COLUMN()-$Y22+$X22))/$V22</f>
        <v>226</v>
      </c>
      <c r="AJ22" s="18" cm="1">
        <f t="array" aca="1" ref="AJ22" ca="1">INDIRECT(ADDRESS($W22,COLUMN()-$Y22+$X22))/$V22</f>
        <v>90.666666666666671</v>
      </c>
      <c r="AK22" s="18" cm="1">
        <f t="array" aca="1" ref="AK22" ca="1">INDIRECT(ADDRESS($W22,COLUMN()-$Y22+$X22))/$V22</f>
        <v>8500.3333333333339</v>
      </c>
      <c r="AL22" s="18" cm="1">
        <f t="array" aca="1" ref="AL22" ca="1">INDIRECT(ADDRESS($W22,COLUMN()-$Y22+$X22))/$V22</f>
        <v>215.33333333333334</v>
      </c>
      <c r="AM22" s="18" cm="1">
        <f t="array" aca="1" ref="AM22" ca="1">INDIRECT(ADDRESS($W22,COLUMN()-$Y22+$X22))/$V22</f>
        <v>16076</v>
      </c>
      <c r="AN22" s="18" cm="1">
        <f t="array" aca="1" ref="AN22" ca="1">INDIRECT(ADDRESS($W22,COLUMN()-$Y22+$X22))/$V22</f>
        <v>227</v>
      </c>
      <c r="AO22" s="18" cm="1">
        <f t="array" aca="1" ref="AO22" ca="1">INDIRECT(ADDRESS($W22,COLUMN()-$Y22+$X22))/$V22</f>
        <v>261.33333333333331</v>
      </c>
      <c r="AP22" s="18" cm="1">
        <f t="array" aca="1" ref="AP22" ca="1">INDIRECT(ADDRESS($W22,COLUMN()-$Y22+$X22))/$V22</f>
        <v>6953.333333333333</v>
      </c>
      <c r="AQ22" s="18" cm="1">
        <f t="array" aca="1" ref="AQ22" ca="1">INDIRECT(ADDRESS($W22,COLUMN()-$Y22+$X22))/$V22</f>
        <v>726.66666666666663</v>
      </c>
      <c r="AR22" s="9">
        <f t="shared" si="1"/>
        <v>21</v>
      </c>
      <c r="AS22" s="9">
        <f t="shared" ref="AS22:AS23" si="14">AR22+2</f>
        <v>23</v>
      </c>
      <c r="AT22" s="9">
        <f t="shared" si="2"/>
        <v>26</v>
      </c>
      <c r="AU22" s="3">
        <f t="shared" si="3"/>
        <v>43</v>
      </c>
      <c r="AV22" s="20">
        <f t="shared" ca="1" si="11"/>
        <v>26</v>
      </c>
      <c r="AW22" s="20">
        <f t="shared" ca="1" si="11"/>
        <v>3</v>
      </c>
      <c r="AX22" s="20">
        <f t="shared" ca="1" si="11"/>
        <v>15</v>
      </c>
      <c r="AY22" s="20">
        <f t="shared" ca="1" si="11"/>
        <v>17</v>
      </c>
      <c r="AZ22" s="20">
        <f t="shared" ca="1" si="11"/>
        <v>11</v>
      </c>
      <c r="BA22" s="20">
        <f t="shared" ca="1" si="11"/>
        <v>46</v>
      </c>
      <c r="BB22" s="20">
        <f t="shared" ca="1" si="11"/>
        <v>28</v>
      </c>
      <c r="BC22" s="20">
        <f t="shared" ca="1" si="11"/>
        <v>14</v>
      </c>
      <c r="BD22" s="20">
        <f t="shared" ca="1" si="11"/>
        <v>40</v>
      </c>
      <c r="BE22" s="20">
        <f t="shared" ca="1" si="11"/>
        <v>44</v>
      </c>
      <c r="BF22" s="20">
        <f t="shared" ca="1" si="11"/>
        <v>53</v>
      </c>
      <c r="BG22" s="20">
        <f t="shared" ca="1" si="11"/>
        <v>21</v>
      </c>
      <c r="BH22" s="20">
        <f t="shared" ca="1" si="11"/>
        <v>45</v>
      </c>
      <c r="BI22" s="20">
        <f t="shared" ca="1" si="11"/>
        <v>12</v>
      </c>
      <c r="BJ22" s="20">
        <f t="shared" ca="1" si="11"/>
        <v>43</v>
      </c>
      <c r="BK22" s="20">
        <f t="shared" ca="1" si="11"/>
        <v>42</v>
      </c>
      <c r="BL22" s="20">
        <f t="shared" ca="1" si="13"/>
        <v>22</v>
      </c>
      <c r="BM22" s="20">
        <f t="shared" ca="1" si="13"/>
        <v>34</v>
      </c>
      <c r="BN22" s="9">
        <f t="shared" si="6"/>
        <v>21</v>
      </c>
      <c r="BO22" s="9">
        <v>3</v>
      </c>
      <c r="BP22" s="22" cm="1">
        <f t="array" aca="1" ref="BP22" ca="1">IF(AV22&gt;INDIRECT(ADDRESS($BN22,$BO22)),0,1)</f>
        <v>0</v>
      </c>
      <c r="BQ22" s="22" cm="1">
        <f t="array" aca="1" ref="BQ22" ca="1">IF(AW22&gt;INDIRECT(ADDRESS($BN22,$BO22)),0,1)</f>
        <v>1</v>
      </c>
      <c r="BR22" s="22" cm="1">
        <f t="array" aca="1" ref="BR22" ca="1">IF(AX22&gt;INDIRECT(ADDRESS($BN22,$BO22)),0,1)</f>
        <v>0</v>
      </c>
      <c r="BS22" s="22" cm="1">
        <f t="array" aca="1" ref="BS22" ca="1">IF(AY22&gt;INDIRECT(ADDRESS($BN22,$BO22)),0,1)</f>
        <v>0</v>
      </c>
      <c r="BT22" s="22" cm="1">
        <f t="array" aca="1" ref="BT22" ca="1">IF(AZ22&gt;INDIRECT(ADDRESS($BN22,$BO22)),0,1)</f>
        <v>0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0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0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0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55000000000000004">
      <c r="A23" s="3"/>
      <c r="B23" s="3"/>
      <c r="C23" s="3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5">
        <v>5</v>
      </c>
      <c r="W23" s="5">
        <f>W22</f>
        <v>21</v>
      </c>
      <c r="X23" s="5">
        <v>4</v>
      </c>
      <c r="Y23" s="5">
        <f t="shared" si="0"/>
        <v>26</v>
      </c>
      <c r="Z23" s="18" cm="1">
        <f t="array" aca="1" ref="Z23" ca="1">INDIRECT(ADDRESS($W23,COLUMN()-$Y23+$X23))/$V23</f>
        <v>2949</v>
      </c>
      <c r="AA23" s="18" cm="1">
        <f t="array" aca="1" ref="AA23" ca="1">INDIRECT(ADDRESS($W23,COLUMN()-$Y23+$X23))/$V23</f>
        <v>32256.6</v>
      </c>
      <c r="AB23" s="18" cm="1">
        <f t="array" aca="1" ref="AB23" ca="1">INDIRECT(ADDRESS($W23,COLUMN()-$Y23+$X23))/$V23</f>
        <v>6686.8</v>
      </c>
      <c r="AC23" s="18" cm="1">
        <f t="array" aca="1" ref="AC23" ca="1">INDIRECT(ADDRESS($W23,COLUMN()-$Y23+$X23))/$V23</f>
        <v>6537.6</v>
      </c>
      <c r="AD23" s="18" cm="1">
        <f t="array" aca="1" ref="AD23" ca="1">INDIRECT(ADDRESS($W23,COLUMN()-$Y23+$X23))/$V23</f>
        <v>11022</v>
      </c>
      <c r="AE23" s="18" cm="1">
        <f t="array" aca="1" ref="AE23" ca="1">INDIRECT(ADDRESS($W23,COLUMN()-$Y23+$X23))/$V23</f>
        <v>126</v>
      </c>
      <c r="AF23" s="18" cm="1">
        <f t="array" aca="1" ref="AF23" ca="1">INDIRECT(ADDRESS($W23,COLUMN()-$Y23+$X23))/$V23</f>
        <v>1925.2</v>
      </c>
      <c r="AG23" s="18" cm="1">
        <f t="array" aca="1" ref="AG23" ca="1">INDIRECT(ADDRESS($W23,COLUMN()-$Y23+$X23))/$V23</f>
        <v>8673.2000000000007</v>
      </c>
      <c r="AH23" s="18" cm="1">
        <f t="array" aca="1" ref="AH23" ca="1">INDIRECT(ADDRESS($W23,COLUMN()-$Y23+$X23))/$V23</f>
        <v>208.8</v>
      </c>
      <c r="AI23" s="18" cm="1">
        <f t="array" aca="1" ref="AI23" ca="1">INDIRECT(ADDRESS($W23,COLUMN()-$Y23+$X23))/$V23</f>
        <v>135.6</v>
      </c>
      <c r="AJ23" s="18" cm="1">
        <f t="array" aca="1" ref="AJ23" ca="1">INDIRECT(ADDRESS($W23,COLUMN()-$Y23+$X23))/$V23</f>
        <v>54.4</v>
      </c>
      <c r="AK23" s="18" cm="1">
        <f t="array" aca="1" ref="AK23" ca="1">INDIRECT(ADDRESS($W23,COLUMN()-$Y23+$X23))/$V23</f>
        <v>5100.2</v>
      </c>
      <c r="AL23" s="18" cm="1">
        <f t="array" aca="1" ref="AL23" ca="1">INDIRECT(ADDRESS($W23,COLUMN()-$Y23+$X23))/$V23</f>
        <v>129.19999999999999</v>
      </c>
      <c r="AM23" s="18" cm="1">
        <f t="array" aca="1" ref="AM23" ca="1">INDIRECT(ADDRESS($W23,COLUMN()-$Y23+$X23))/$V23</f>
        <v>9645.6</v>
      </c>
      <c r="AN23" s="18" cm="1">
        <f t="array" aca="1" ref="AN23" ca="1">INDIRECT(ADDRESS($W23,COLUMN()-$Y23+$X23))/$V23</f>
        <v>136.19999999999999</v>
      </c>
      <c r="AO23" s="18" cm="1">
        <f t="array" aca="1" ref="AO23" ca="1">INDIRECT(ADDRESS($W23,COLUMN()-$Y23+$X23))/$V23</f>
        <v>156.80000000000001</v>
      </c>
      <c r="AP23" s="18" cm="1">
        <f t="array" aca="1" ref="AP23" ca="1">INDIRECT(ADDRESS($W23,COLUMN()-$Y23+$X23))/$V23</f>
        <v>4172</v>
      </c>
      <c r="AQ23" s="18" cm="1">
        <f t="array" aca="1" ref="AQ23" ca="1">INDIRECT(ADDRESS($W23,COLUMN()-$Y23+$X23))/$V23</f>
        <v>436</v>
      </c>
      <c r="AR23" s="9">
        <f t="shared" si="1"/>
        <v>21</v>
      </c>
      <c r="AS23" s="9">
        <f t="shared" si="14"/>
        <v>23</v>
      </c>
      <c r="AT23" s="9">
        <f t="shared" si="2"/>
        <v>26</v>
      </c>
      <c r="AU23" s="3">
        <f t="shared" si="3"/>
        <v>43</v>
      </c>
      <c r="AV23" s="20">
        <f t="shared" ca="1" si="11"/>
        <v>29</v>
      </c>
      <c r="AW23" s="20">
        <f t="shared" ca="1" si="11"/>
        <v>8</v>
      </c>
      <c r="AX23" s="20">
        <f t="shared" ca="1" si="11"/>
        <v>23</v>
      </c>
      <c r="AY23" s="20">
        <f t="shared" ca="1" si="11"/>
        <v>24</v>
      </c>
      <c r="AZ23" s="20">
        <f t="shared" ca="1" si="11"/>
        <v>16</v>
      </c>
      <c r="BA23" s="20">
        <f t="shared" ca="1" si="11"/>
        <v>52</v>
      </c>
      <c r="BB23" s="20">
        <f t="shared" ca="1" si="11"/>
        <v>31</v>
      </c>
      <c r="BC23" s="20">
        <f t="shared" ca="1" si="11"/>
        <v>20</v>
      </c>
      <c r="BD23" s="20">
        <f t="shared" ca="1" si="11"/>
        <v>47</v>
      </c>
      <c r="BE23" s="20">
        <f t="shared" ca="1" si="11"/>
        <v>50</v>
      </c>
      <c r="BF23" s="20">
        <f t="shared" ca="1" si="11"/>
        <v>54</v>
      </c>
      <c r="BG23" s="20">
        <f t="shared" ca="1" si="11"/>
        <v>25</v>
      </c>
      <c r="BH23" s="20">
        <f t="shared" ca="1" si="11"/>
        <v>51</v>
      </c>
      <c r="BI23" s="20">
        <f t="shared" ca="1" si="11"/>
        <v>18</v>
      </c>
      <c r="BJ23" s="20">
        <f t="shared" ca="1" si="11"/>
        <v>49</v>
      </c>
      <c r="BK23" s="20">
        <f t="shared" ca="1" si="11"/>
        <v>48</v>
      </c>
      <c r="BL23" s="20">
        <f t="shared" ca="1" si="13"/>
        <v>27</v>
      </c>
      <c r="BM23" s="20">
        <f t="shared" ca="1" si="13"/>
        <v>39</v>
      </c>
      <c r="BN23" s="9">
        <f t="shared" si="6"/>
        <v>21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 t="s">
        <v>472</v>
      </c>
      <c r="C24" s="3">
        <v>7</v>
      </c>
      <c r="D24" s="15">
        <f>VALUE(SUBSTITUTE('DPRD Sulsel KPU Raw'!B8,".",","))</f>
        <v>42224</v>
      </c>
      <c r="E24" s="15">
        <f>VALUE(SUBSTITUTE('DPRD Sulsel KPU Raw'!C8,".",","))</f>
        <v>64427</v>
      </c>
      <c r="F24" s="15">
        <f>VALUE(SUBSTITUTE('DPRD Sulsel KPU Raw'!D8,".",","))</f>
        <v>15405</v>
      </c>
      <c r="G24" s="15">
        <f>VALUE(SUBSTITUTE('DPRD Sulsel KPU Raw'!E8,".",","))</f>
        <v>57379</v>
      </c>
      <c r="H24" s="15">
        <f>VALUE(SUBSTITUTE('DPRD Sulsel KPU Raw'!F8,".",","))</f>
        <v>26942</v>
      </c>
      <c r="I24" s="15">
        <f>VALUE(SUBSTITUTE('DPRD Sulsel KPU Raw'!G8,".",","))</f>
        <v>438</v>
      </c>
      <c r="J24" s="15">
        <f>VALUE(SUBSTITUTE('DPRD Sulsel KPU Raw'!H8,".",","))</f>
        <v>9869</v>
      </c>
      <c r="K24" s="15">
        <f>VALUE(SUBSTITUTE('DPRD Sulsel KPU Raw'!I8,".",","))</f>
        <v>15146</v>
      </c>
      <c r="L24" s="15">
        <f>VALUE(SUBSTITUTE('DPRD Sulsel KPU Raw'!J8,".",","))</f>
        <v>101</v>
      </c>
      <c r="M24" s="15">
        <f>VALUE(SUBSTITUTE('DPRD Sulsel KPU Raw'!K8,".",","))</f>
        <v>160</v>
      </c>
      <c r="N24" s="15">
        <f>VALUE(SUBSTITUTE('DPRD Sulsel KPU Raw'!L8,".",","))</f>
        <v>165</v>
      </c>
      <c r="O24" s="15">
        <f>VALUE(SUBSTITUTE('DPRD Sulsel KPU Raw'!M8,".",","))</f>
        <v>17685</v>
      </c>
      <c r="P24" s="15">
        <f>VALUE(SUBSTITUTE('DPRD Sulsel KPU Raw'!N8,".",","))</f>
        <v>702</v>
      </c>
      <c r="Q24" s="15">
        <f>VALUE(SUBSTITUTE('DPRD Sulsel KPU Raw'!O8,".",","))</f>
        <v>30670</v>
      </c>
      <c r="R24" s="15">
        <f>VALUE(SUBSTITUTE('DPRD Sulsel KPU Raw'!P8,".",","))</f>
        <v>333</v>
      </c>
      <c r="S24" s="15">
        <f>VALUE(SUBSTITUTE('DPRD Sulsel KPU Raw'!Q8,".",","))</f>
        <v>425</v>
      </c>
      <c r="T24" s="15">
        <f>VALUE(SUBSTITUTE('DPRD Sulsel KPU Raw'!R8,".",","))</f>
        <v>24201</v>
      </c>
      <c r="U24" s="15">
        <f>VALUE(SUBSTITUTE('DPRD Sulsel KPU Raw'!S8,".",","))</f>
        <v>175</v>
      </c>
      <c r="V24" s="5">
        <v>1</v>
      </c>
      <c r="W24" s="5">
        <f>W23+3</f>
        <v>24</v>
      </c>
      <c r="X24" s="5">
        <v>4</v>
      </c>
      <c r="Y24" s="5">
        <f t="shared" si="0"/>
        <v>26</v>
      </c>
      <c r="Z24" s="18" cm="1">
        <f t="array" aca="1" ref="Z24" ca="1">INDIRECT(ADDRESS($W24,COLUMN()-$Y24+$X24))/$V24</f>
        <v>42224</v>
      </c>
      <c r="AA24" s="18" cm="1">
        <f t="array" aca="1" ref="AA24" ca="1">INDIRECT(ADDRESS($W24,COLUMN()-$Y24+$X24))/$V24</f>
        <v>64427</v>
      </c>
      <c r="AB24" s="18" cm="1">
        <f t="array" aca="1" ref="AB24" ca="1">INDIRECT(ADDRESS($W24,COLUMN()-$Y24+$X24))/$V24</f>
        <v>15405</v>
      </c>
      <c r="AC24" s="18" cm="1">
        <f t="array" aca="1" ref="AC24" ca="1">INDIRECT(ADDRESS($W24,COLUMN()-$Y24+$X24))/$V24</f>
        <v>57379</v>
      </c>
      <c r="AD24" s="18" cm="1">
        <f t="array" aca="1" ref="AD24" ca="1">INDIRECT(ADDRESS($W24,COLUMN()-$Y24+$X24))/$V24</f>
        <v>26942</v>
      </c>
      <c r="AE24" s="18" cm="1">
        <f t="array" aca="1" ref="AE24" ca="1">INDIRECT(ADDRESS($W24,COLUMN()-$Y24+$X24))/$V24</f>
        <v>438</v>
      </c>
      <c r="AF24" s="18" cm="1">
        <f t="array" aca="1" ref="AF24" ca="1">INDIRECT(ADDRESS($W24,COLUMN()-$Y24+$X24))/$V24</f>
        <v>9869</v>
      </c>
      <c r="AG24" s="18" cm="1">
        <f t="array" aca="1" ref="AG24" ca="1">INDIRECT(ADDRESS($W24,COLUMN()-$Y24+$X24))/$V24</f>
        <v>15146</v>
      </c>
      <c r="AH24" s="18" cm="1">
        <f t="array" aca="1" ref="AH24" ca="1">INDIRECT(ADDRESS($W24,COLUMN()-$Y24+$X24))/$V24</f>
        <v>101</v>
      </c>
      <c r="AI24" s="18" cm="1">
        <f t="array" aca="1" ref="AI24" ca="1">INDIRECT(ADDRESS($W24,COLUMN()-$Y24+$X24))/$V24</f>
        <v>160</v>
      </c>
      <c r="AJ24" s="18" cm="1">
        <f t="array" aca="1" ref="AJ24" ca="1">INDIRECT(ADDRESS($W24,COLUMN()-$Y24+$X24))/$V24</f>
        <v>165</v>
      </c>
      <c r="AK24" s="18" cm="1">
        <f t="array" aca="1" ref="AK24" ca="1">INDIRECT(ADDRESS($W24,COLUMN()-$Y24+$X24))/$V24</f>
        <v>17685</v>
      </c>
      <c r="AL24" s="18" cm="1">
        <f t="array" aca="1" ref="AL24" ca="1">INDIRECT(ADDRESS($W24,COLUMN()-$Y24+$X24))/$V24</f>
        <v>702</v>
      </c>
      <c r="AM24" s="18" cm="1">
        <f t="array" aca="1" ref="AM24" ca="1">INDIRECT(ADDRESS($W24,COLUMN()-$Y24+$X24))/$V24</f>
        <v>30670</v>
      </c>
      <c r="AN24" s="18" cm="1">
        <f t="array" aca="1" ref="AN24" ca="1">INDIRECT(ADDRESS($W24,COLUMN()-$Y24+$X24))/$V24</f>
        <v>333</v>
      </c>
      <c r="AO24" s="18" cm="1">
        <f t="array" aca="1" ref="AO24" ca="1">INDIRECT(ADDRESS($W24,COLUMN()-$Y24+$X24))/$V24</f>
        <v>425</v>
      </c>
      <c r="AP24" s="18" cm="1">
        <f t="array" aca="1" ref="AP24" ca="1">INDIRECT(ADDRESS($W24,COLUMN()-$Y24+$X24))/$V24</f>
        <v>24201</v>
      </c>
      <c r="AQ24" s="18" cm="1">
        <f t="array" aca="1" ref="AQ24" ca="1">INDIRECT(ADDRESS($W24,COLUMN()-$Y24+$X24))/$V24</f>
        <v>175</v>
      </c>
      <c r="AR24" s="9">
        <f t="shared" si="1"/>
        <v>24</v>
      </c>
      <c r="AS24" s="9">
        <f t="shared" ref="AS24:AS37" si="15">AR24+2</f>
        <v>26</v>
      </c>
      <c r="AT24" s="9">
        <f t="shared" si="2"/>
        <v>26</v>
      </c>
      <c r="AU24" s="3">
        <f t="shared" si="3"/>
        <v>43</v>
      </c>
      <c r="AV24" s="20">
        <f t="shared" ca="1" si="11"/>
        <v>3</v>
      </c>
      <c r="AW24" s="20">
        <f t="shared" ca="1" si="11"/>
        <v>1</v>
      </c>
      <c r="AX24" s="20">
        <f t="shared" ca="1" si="11"/>
        <v>10</v>
      </c>
      <c r="AY24" s="20">
        <f t="shared" ca="1" si="11"/>
        <v>2</v>
      </c>
      <c r="AZ24" s="20">
        <f t="shared" ca="1" si="11"/>
        <v>5</v>
      </c>
      <c r="BA24" s="20">
        <f t="shared" ca="1" si="11"/>
        <v>32</v>
      </c>
      <c r="BB24" s="20">
        <f t="shared" ca="1" si="11"/>
        <v>16</v>
      </c>
      <c r="BC24" s="20">
        <f t="shared" ca="1" si="11"/>
        <v>11</v>
      </c>
      <c r="BD24" s="20">
        <f t="shared" ca="1" si="11"/>
        <v>43</v>
      </c>
      <c r="BE24" s="20">
        <f t="shared" ca="1" si="11"/>
        <v>38</v>
      </c>
      <c r="BF24" s="20">
        <f t="shared" ca="1" si="11"/>
        <v>37</v>
      </c>
      <c r="BG24" s="20">
        <f t="shared" ca="1" si="11"/>
        <v>9</v>
      </c>
      <c r="BH24" s="20">
        <f t="shared" ca="1" si="11"/>
        <v>31</v>
      </c>
      <c r="BI24" s="20">
        <f t="shared" ca="1" si="11"/>
        <v>4</v>
      </c>
      <c r="BJ24" s="20">
        <f t="shared" ca="1" si="11"/>
        <v>34</v>
      </c>
      <c r="BK24" s="20">
        <f t="shared" ca="1" si="11"/>
        <v>33</v>
      </c>
      <c r="BL24" s="20">
        <f t="shared" ca="1" si="13"/>
        <v>6</v>
      </c>
      <c r="BM24" s="20">
        <f t="shared" ca="1" si="13"/>
        <v>36</v>
      </c>
      <c r="BN24" s="9">
        <f t="shared" si="6"/>
        <v>24</v>
      </c>
      <c r="BO24" s="9">
        <v>3</v>
      </c>
      <c r="BP24" s="22" cm="1">
        <f t="array" aca="1" ref="BP24" ca="1">IF(AV24&gt;INDIRECT(ADDRESS($BN24,$BO24)),0,1)</f>
        <v>1</v>
      </c>
      <c r="BQ24" s="22" cm="1">
        <f t="array" aca="1" ref="BQ24" ca="1">IF(AW24&gt;INDIRECT(ADDRESS($BN24,$BO24)),0,1)</f>
        <v>1</v>
      </c>
      <c r="BR24" s="22" cm="1">
        <f t="array" aca="1" ref="BR24" ca="1">IF(AX24&gt;INDIRECT(ADDRESS($BN24,$BO24)),0,1)</f>
        <v>0</v>
      </c>
      <c r="BS24" s="22" cm="1">
        <f t="array" aca="1" ref="BS24" ca="1">IF(AY24&gt;INDIRECT(ADDRESS($BN24,$BO24)),0,1)</f>
        <v>1</v>
      </c>
      <c r="BT24" s="22" cm="1">
        <f t="array" aca="1" ref="BT24" ca="1">IF(AZ24&gt;INDIRECT(ADDRESS($BN24,$BO24)),0,1)</f>
        <v>1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1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1</v>
      </c>
      <c r="CG24" s="22" cm="1">
        <f t="array" aca="1" ref="CG24" ca="1">IF(BM24&gt;INDIRECT(ADDRESS($BN24,$BO24)),0,1)</f>
        <v>0</v>
      </c>
      <c r="CH24" s="9">
        <f>AR24</f>
        <v>24</v>
      </c>
      <c r="CI24" s="9">
        <f>AS24</f>
        <v>26</v>
      </c>
      <c r="CJ24" s="3">
        <f>COLUMN(BP24)</f>
        <v>68</v>
      </c>
      <c r="CK24" s="3">
        <f>COLUMN(CG24)</f>
        <v>85</v>
      </c>
      <c r="CL24" s="3">
        <f ca="1">SUM(OFFSET($A$1,CH24-1,CJ24-1,CI24-CH24+1,CK24-CJ24+1))</f>
        <v>7</v>
      </c>
      <c r="CM24" s="3" t="b">
        <f ca="1">CL24=C24</f>
        <v>1</v>
      </c>
      <c r="CN24" s="3">
        <f>COLUMN(V24)</f>
        <v>22</v>
      </c>
      <c r="CO24" s="3">
        <f ca="1">LARGE(OFFSET($A$1,$CH24-1,$CN24-1,$CI24-$CH24+1,1),1)</f>
        <v>5</v>
      </c>
      <c r="CP24" s="4">
        <f ca="1">LARGE(OFFSET($A$1,$AR24-1,$AT24-1,$AS24-$AR24+1,$AU24-$AT24+1),1)/(CO24+2)</f>
        <v>9203.8571428571431</v>
      </c>
      <c r="CQ24" s="4">
        <f ca="1">LARGE(OFFSET($A$1,$AR24-1,$AT24-1,$AS24-$AR24+1,$AU24-$AT24+1),C24)</f>
        <v>21475.666666666668</v>
      </c>
      <c r="CR24" s="3" t="b">
        <f ca="1">CQ24&gt;CP24</f>
        <v>1</v>
      </c>
    </row>
    <row r="25" spans="1:96" x14ac:dyDescent="0.55000000000000004">
      <c r="A25" s="3"/>
      <c r="B25" s="3"/>
      <c r="C25" s="3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5">
        <v>3</v>
      </c>
      <c r="W25" s="5">
        <f>W24</f>
        <v>24</v>
      </c>
      <c r="X25" s="5">
        <v>4</v>
      </c>
      <c r="Y25" s="5">
        <f t="shared" si="0"/>
        <v>26</v>
      </c>
      <c r="Z25" s="18" cm="1">
        <f t="array" aca="1" ref="Z25" ca="1">INDIRECT(ADDRESS($W25,COLUMN()-$Y25+$X25))/$V25</f>
        <v>14074.666666666666</v>
      </c>
      <c r="AA25" s="18" cm="1">
        <f t="array" aca="1" ref="AA25" ca="1">INDIRECT(ADDRESS($W25,COLUMN()-$Y25+$X25))/$V25</f>
        <v>21475.666666666668</v>
      </c>
      <c r="AB25" s="18" cm="1">
        <f t="array" aca="1" ref="AB25" ca="1">INDIRECT(ADDRESS($W25,COLUMN()-$Y25+$X25))/$V25</f>
        <v>5135</v>
      </c>
      <c r="AC25" s="18" cm="1">
        <f t="array" aca="1" ref="AC25" ca="1">INDIRECT(ADDRESS($W25,COLUMN()-$Y25+$X25))/$V25</f>
        <v>19126.333333333332</v>
      </c>
      <c r="AD25" s="18" cm="1">
        <f t="array" aca="1" ref="AD25" ca="1">INDIRECT(ADDRESS($W25,COLUMN()-$Y25+$X25))/$V25</f>
        <v>8980.6666666666661</v>
      </c>
      <c r="AE25" s="18" cm="1">
        <f t="array" aca="1" ref="AE25" ca="1">INDIRECT(ADDRESS($W25,COLUMN()-$Y25+$X25))/$V25</f>
        <v>146</v>
      </c>
      <c r="AF25" s="18" cm="1">
        <f t="array" aca="1" ref="AF25" ca="1">INDIRECT(ADDRESS($W25,COLUMN()-$Y25+$X25))/$V25</f>
        <v>3289.6666666666665</v>
      </c>
      <c r="AG25" s="18" cm="1">
        <f t="array" aca="1" ref="AG25" ca="1">INDIRECT(ADDRESS($W25,COLUMN()-$Y25+$X25))/$V25</f>
        <v>5048.666666666667</v>
      </c>
      <c r="AH25" s="18" cm="1">
        <f t="array" aca="1" ref="AH25" ca="1">INDIRECT(ADDRESS($W25,COLUMN()-$Y25+$X25))/$V25</f>
        <v>33.666666666666664</v>
      </c>
      <c r="AI25" s="18" cm="1">
        <f t="array" aca="1" ref="AI25" ca="1">INDIRECT(ADDRESS($W25,COLUMN()-$Y25+$X25))/$V25</f>
        <v>53.333333333333336</v>
      </c>
      <c r="AJ25" s="18" cm="1">
        <f t="array" aca="1" ref="AJ25" ca="1">INDIRECT(ADDRESS($W25,COLUMN()-$Y25+$X25))/$V25</f>
        <v>55</v>
      </c>
      <c r="AK25" s="18" cm="1">
        <f t="array" aca="1" ref="AK25" ca="1">INDIRECT(ADDRESS($W25,COLUMN()-$Y25+$X25))/$V25</f>
        <v>5895</v>
      </c>
      <c r="AL25" s="18" cm="1">
        <f t="array" aca="1" ref="AL25" ca="1">INDIRECT(ADDRESS($W25,COLUMN()-$Y25+$X25))/$V25</f>
        <v>234</v>
      </c>
      <c r="AM25" s="18" cm="1">
        <f t="array" aca="1" ref="AM25" ca="1">INDIRECT(ADDRESS($W25,COLUMN()-$Y25+$X25))/$V25</f>
        <v>10223.333333333334</v>
      </c>
      <c r="AN25" s="18" cm="1">
        <f t="array" aca="1" ref="AN25" ca="1">INDIRECT(ADDRESS($W25,COLUMN()-$Y25+$X25))/$V25</f>
        <v>111</v>
      </c>
      <c r="AO25" s="18" cm="1">
        <f t="array" aca="1" ref="AO25" ca="1">INDIRECT(ADDRESS($W25,COLUMN()-$Y25+$X25))/$V25</f>
        <v>141.66666666666666</v>
      </c>
      <c r="AP25" s="18" cm="1">
        <f t="array" aca="1" ref="AP25" ca="1">INDIRECT(ADDRESS($W25,COLUMN()-$Y25+$X25))/$V25</f>
        <v>8067</v>
      </c>
      <c r="AQ25" s="18" cm="1">
        <f t="array" aca="1" ref="AQ25" ca="1">INDIRECT(ADDRESS($W25,COLUMN()-$Y25+$X25))/$V25</f>
        <v>58.333333333333336</v>
      </c>
      <c r="AR25" s="9">
        <f t="shared" si="1"/>
        <v>24</v>
      </c>
      <c r="AS25" s="9">
        <f t="shared" si="15"/>
        <v>26</v>
      </c>
      <c r="AT25" s="9">
        <f t="shared" si="2"/>
        <v>26</v>
      </c>
      <c r="AU25" s="3">
        <f t="shared" si="3"/>
        <v>43</v>
      </c>
      <c r="AV25" s="20">
        <f t="shared" ca="1" si="11"/>
        <v>12</v>
      </c>
      <c r="AW25" s="20">
        <f t="shared" ca="1" si="11"/>
        <v>7</v>
      </c>
      <c r="AX25" s="20">
        <f t="shared" ca="1" si="11"/>
        <v>23</v>
      </c>
      <c r="AY25" s="20">
        <f t="shared" ca="1" si="11"/>
        <v>8</v>
      </c>
      <c r="AZ25" s="20">
        <f t="shared" ca="1" si="11"/>
        <v>17</v>
      </c>
      <c r="BA25" s="20">
        <f t="shared" ca="1" si="11"/>
        <v>39</v>
      </c>
      <c r="BB25" s="20">
        <f t="shared" ca="1" si="11"/>
        <v>27</v>
      </c>
      <c r="BC25" s="20">
        <f t="shared" ca="1" si="11"/>
        <v>24</v>
      </c>
      <c r="BD25" s="20">
        <f t="shared" ca="1" si="11"/>
        <v>51</v>
      </c>
      <c r="BE25" s="20">
        <f t="shared" ca="1" si="11"/>
        <v>49</v>
      </c>
      <c r="BF25" s="20">
        <f t="shared" ca="1" si="11"/>
        <v>48</v>
      </c>
      <c r="BG25" s="20">
        <f t="shared" ca="1" si="11"/>
        <v>21</v>
      </c>
      <c r="BH25" s="20">
        <f t="shared" ca="1" si="11"/>
        <v>35</v>
      </c>
      <c r="BI25" s="20">
        <f t="shared" ca="1" si="11"/>
        <v>15</v>
      </c>
      <c r="BJ25" s="20">
        <f t="shared" ca="1" si="11"/>
        <v>42</v>
      </c>
      <c r="BK25" s="20">
        <f t="shared" ca="1" si="11"/>
        <v>40</v>
      </c>
      <c r="BL25" s="20">
        <f t="shared" ca="1" si="13"/>
        <v>19</v>
      </c>
      <c r="BM25" s="20">
        <f t="shared" ca="1" si="13"/>
        <v>47</v>
      </c>
      <c r="BN25" s="9">
        <f t="shared" si="6"/>
        <v>24</v>
      </c>
      <c r="BO25" s="9">
        <v>3</v>
      </c>
      <c r="BP25" s="22" cm="1">
        <f t="array" aca="1" ref="BP25" ca="1">IF(AV25&gt;INDIRECT(ADDRESS($BN25,$BO25)),0,1)</f>
        <v>0</v>
      </c>
      <c r="BQ25" s="22" cm="1">
        <f t="array" aca="1" ref="BQ25" ca="1">IF(AW25&gt;INDIRECT(ADDRESS($BN25,$BO25)),0,1)</f>
        <v>1</v>
      </c>
      <c r="BR25" s="22" cm="1">
        <f t="array" aca="1" ref="BR25" ca="1">IF(AX25&gt;INDIRECT(ADDRESS($BN25,$BO25)),0,1)</f>
        <v>0</v>
      </c>
      <c r="BS25" s="22" cm="1">
        <f t="array" aca="1" ref="BS25" ca="1">IF(AY25&gt;INDIRECT(ADDRESS($BN25,$BO25)),0,1)</f>
        <v>0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0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0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5</v>
      </c>
      <c r="W26" s="5">
        <f>W25</f>
        <v>24</v>
      </c>
      <c r="X26" s="5">
        <v>4</v>
      </c>
      <c r="Y26" s="5">
        <f t="shared" si="0"/>
        <v>26</v>
      </c>
      <c r="Z26" s="18" cm="1">
        <f t="array" aca="1" ref="Z26" ca="1">INDIRECT(ADDRESS($W26,COLUMN()-$Y26+$X26))/$V26</f>
        <v>8444.7999999999993</v>
      </c>
      <c r="AA26" s="18" cm="1">
        <f t="array" aca="1" ref="AA26" ca="1">INDIRECT(ADDRESS($W26,COLUMN()-$Y26+$X26))/$V26</f>
        <v>12885.4</v>
      </c>
      <c r="AB26" s="18" cm="1">
        <f t="array" aca="1" ref="AB26" ca="1">INDIRECT(ADDRESS($W26,COLUMN()-$Y26+$X26))/$V26</f>
        <v>3081</v>
      </c>
      <c r="AC26" s="18" cm="1">
        <f t="array" aca="1" ref="AC26" ca="1">INDIRECT(ADDRESS($W26,COLUMN()-$Y26+$X26))/$V26</f>
        <v>11475.8</v>
      </c>
      <c r="AD26" s="18" cm="1">
        <f t="array" aca="1" ref="AD26" ca="1">INDIRECT(ADDRESS($W26,COLUMN()-$Y26+$X26))/$V26</f>
        <v>5388.4</v>
      </c>
      <c r="AE26" s="18" cm="1">
        <f t="array" aca="1" ref="AE26" ca="1">INDIRECT(ADDRESS($W26,COLUMN()-$Y26+$X26))/$V26</f>
        <v>87.6</v>
      </c>
      <c r="AF26" s="18" cm="1">
        <f t="array" aca="1" ref="AF26" ca="1">INDIRECT(ADDRESS($W26,COLUMN()-$Y26+$X26))/$V26</f>
        <v>1973.8</v>
      </c>
      <c r="AG26" s="18" cm="1">
        <f t="array" aca="1" ref="AG26" ca="1">INDIRECT(ADDRESS($W26,COLUMN()-$Y26+$X26))/$V26</f>
        <v>3029.2</v>
      </c>
      <c r="AH26" s="18" cm="1">
        <f t="array" aca="1" ref="AH26" ca="1">INDIRECT(ADDRESS($W26,COLUMN()-$Y26+$X26))/$V26</f>
        <v>20.2</v>
      </c>
      <c r="AI26" s="18" cm="1">
        <f t="array" aca="1" ref="AI26" ca="1">INDIRECT(ADDRESS($W26,COLUMN()-$Y26+$X26))/$V26</f>
        <v>32</v>
      </c>
      <c r="AJ26" s="18" cm="1">
        <f t="array" aca="1" ref="AJ26" ca="1">INDIRECT(ADDRESS($W26,COLUMN()-$Y26+$X26))/$V26</f>
        <v>33</v>
      </c>
      <c r="AK26" s="18" cm="1">
        <f t="array" aca="1" ref="AK26" ca="1">INDIRECT(ADDRESS($W26,COLUMN()-$Y26+$X26))/$V26</f>
        <v>3537</v>
      </c>
      <c r="AL26" s="18" cm="1">
        <f t="array" aca="1" ref="AL26" ca="1">INDIRECT(ADDRESS($W26,COLUMN()-$Y26+$X26))/$V26</f>
        <v>140.4</v>
      </c>
      <c r="AM26" s="18" cm="1">
        <f t="array" aca="1" ref="AM26" ca="1">INDIRECT(ADDRESS($W26,COLUMN()-$Y26+$X26))/$V26</f>
        <v>6134</v>
      </c>
      <c r="AN26" s="18" cm="1">
        <f t="array" aca="1" ref="AN26" ca="1">INDIRECT(ADDRESS($W26,COLUMN()-$Y26+$X26))/$V26</f>
        <v>66.599999999999994</v>
      </c>
      <c r="AO26" s="18" cm="1">
        <f t="array" aca="1" ref="AO26" ca="1">INDIRECT(ADDRESS($W26,COLUMN()-$Y26+$X26))/$V26</f>
        <v>85</v>
      </c>
      <c r="AP26" s="18" cm="1">
        <f t="array" aca="1" ref="AP26" ca="1">INDIRECT(ADDRESS($W26,COLUMN()-$Y26+$X26))/$V26</f>
        <v>4840.2</v>
      </c>
      <c r="AQ26" s="18" cm="1">
        <f t="array" aca="1" ref="AQ26" ca="1">INDIRECT(ADDRESS($W26,COLUMN()-$Y26+$X26))/$V26</f>
        <v>35</v>
      </c>
      <c r="AR26" s="9">
        <f t="shared" si="1"/>
        <v>24</v>
      </c>
      <c r="AS26" s="9">
        <f t="shared" si="15"/>
        <v>26</v>
      </c>
      <c r="AT26" s="9">
        <f t="shared" si="2"/>
        <v>26</v>
      </c>
      <c r="AU26" s="3">
        <f t="shared" si="3"/>
        <v>43</v>
      </c>
      <c r="AV26" s="20">
        <f t="shared" ca="1" si="11"/>
        <v>18</v>
      </c>
      <c r="AW26" s="20">
        <f t="shared" ca="1" si="11"/>
        <v>13</v>
      </c>
      <c r="AX26" s="20">
        <f t="shared" ca="1" si="11"/>
        <v>28</v>
      </c>
      <c r="AY26" s="20">
        <f t="shared" ca="1" si="11"/>
        <v>14</v>
      </c>
      <c r="AZ26" s="20">
        <f t="shared" ca="1" si="11"/>
        <v>22</v>
      </c>
      <c r="BA26" s="20">
        <f t="shared" ca="1" si="11"/>
        <v>44</v>
      </c>
      <c r="BB26" s="20">
        <f t="shared" ca="1" si="11"/>
        <v>30</v>
      </c>
      <c r="BC26" s="20">
        <f t="shared" ca="1" si="11"/>
        <v>29</v>
      </c>
      <c r="BD26" s="20">
        <f t="shared" ca="1" si="11"/>
        <v>54</v>
      </c>
      <c r="BE26" s="20">
        <f t="shared" ca="1" si="11"/>
        <v>53</v>
      </c>
      <c r="BF26" s="20">
        <f t="shared" ca="1" si="11"/>
        <v>52</v>
      </c>
      <c r="BG26" s="20">
        <f t="shared" ca="1" si="11"/>
        <v>26</v>
      </c>
      <c r="BH26" s="20">
        <f t="shared" ca="1" si="11"/>
        <v>41</v>
      </c>
      <c r="BI26" s="20">
        <f t="shared" ca="1" si="11"/>
        <v>20</v>
      </c>
      <c r="BJ26" s="20">
        <f t="shared" ca="1" si="11"/>
        <v>46</v>
      </c>
      <c r="BK26" s="20">
        <f t="shared" ca="1" si="11"/>
        <v>45</v>
      </c>
      <c r="BL26" s="20">
        <f t="shared" ca="1" si="13"/>
        <v>25</v>
      </c>
      <c r="BM26" s="20">
        <f t="shared" ca="1" si="13"/>
        <v>50</v>
      </c>
      <c r="BN26" s="9">
        <f t="shared" si="6"/>
        <v>24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0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0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0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 t="s">
        <v>473</v>
      </c>
      <c r="C27" s="3">
        <v>9</v>
      </c>
      <c r="D27" s="15">
        <f>VALUE(SUBSTITUTE('DPRD Sulsel KPU Raw'!B9,".",","))</f>
        <v>23101</v>
      </c>
      <c r="E27" s="15">
        <f>VALUE(SUBSTITUTE('DPRD Sulsel KPU Raw'!C9,".",","))</f>
        <v>47094</v>
      </c>
      <c r="F27" s="15">
        <f>VALUE(SUBSTITUTE('DPRD Sulsel KPU Raw'!D9,".",","))</f>
        <v>7145</v>
      </c>
      <c r="G27" s="15">
        <f>VALUE(SUBSTITUTE('DPRD Sulsel KPU Raw'!E9,".",","))</f>
        <v>61684</v>
      </c>
      <c r="H27" s="15">
        <f>VALUE(SUBSTITUTE('DPRD Sulsel KPU Raw'!F9,".",","))</f>
        <v>263598</v>
      </c>
      <c r="I27" s="15">
        <f>VALUE(SUBSTITUTE('DPRD Sulsel KPU Raw'!G9,".",","))</f>
        <v>562</v>
      </c>
      <c r="J27" s="15">
        <f>VALUE(SUBSTITUTE('DPRD Sulsel KPU Raw'!H9,".",","))</f>
        <v>7237</v>
      </c>
      <c r="K27" s="15">
        <f>VALUE(SUBSTITUTE('DPRD Sulsel KPU Raw'!I9,".",","))</f>
        <v>28526</v>
      </c>
      <c r="L27" s="15">
        <f>VALUE(SUBSTITUTE('DPRD Sulsel KPU Raw'!J9,".",","))</f>
        <v>484</v>
      </c>
      <c r="M27" s="15">
        <f>VALUE(SUBSTITUTE('DPRD Sulsel KPU Raw'!K9,".",","))</f>
        <v>173</v>
      </c>
      <c r="N27" s="15">
        <f>VALUE(SUBSTITUTE('DPRD Sulsel KPU Raw'!L9,".",","))</f>
        <v>172</v>
      </c>
      <c r="O27" s="15">
        <f>VALUE(SUBSTITUTE('DPRD Sulsel KPU Raw'!M9,".",","))</f>
        <v>18874</v>
      </c>
      <c r="P27" s="15">
        <f>VALUE(SUBSTITUTE('DPRD Sulsel KPU Raw'!N9,".",","))</f>
        <v>1553</v>
      </c>
      <c r="Q27" s="15">
        <f>VALUE(SUBSTITUTE('DPRD Sulsel KPU Raw'!O9,".",","))</f>
        <v>63120</v>
      </c>
      <c r="R27" s="15">
        <f>VALUE(SUBSTITUTE('DPRD Sulsel KPU Raw'!P9,".",","))</f>
        <v>521</v>
      </c>
      <c r="S27" s="15">
        <f>VALUE(SUBSTITUTE('DPRD Sulsel KPU Raw'!Q9,".",","))</f>
        <v>1030</v>
      </c>
      <c r="T27" s="15">
        <f>VALUE(SUBSTITUTE('DPRD Sulsel KPU Raw'!R9,".",","))</f>
        <v>32388</v>
      </c>
      <c r="U27" s="15">
        <f>VALUE(SUBSTITUTE('DPRD Sulsel KPU Raw'!S9,".",","))</f>
        <v>284</v>
      </c>
      <c r="V27" s="5">
        <v>1</v>
      </c>
      <c r="W27" s="5">
        <f>W26+3</f>
        <v>27</v>
      </c>
      <c r="X27" s="5">
        <v>4</v>
      </c>
      <c r="Y27" s="5">
        <f t="shared" si="0"/>
        <v>26</v>
      </c>
      <c r="Z27" s="18" cm="1">
        <f t="array" aca="1" ref="Z27" ca="1">INDIRECT(ADDRESS($W27,COLUMN()-$Y27+$X27))/$V27</f>
        <v>23101</v>
      </c>
      <c r="AA27" s="18" cm="1">
        <f t="array" aca="1" ref="AA27" ca="1">INDIRECT(ADDRESS($W27,COLUMN()-$Y27+$X27))/$V27</f>
        <v>47094</v>
      </c>
      <c r="AB27" s="18" cm="1">
        <f t="array" aca="1" ref="AB27" ca="1">INDIRECT(ADDRESS($W27,COLUMN()-$Y27+$X27))/$V27</f>
        <v>7145</v>
      </c>
      <c r="AC27" s="18" cm="1">
        <f t="array" aca="1" ref="AC27" ca="1">INDIRECT(ADDRESS($W27,COLUMN()-$Y27+$X27))/$V27</f>
        <v>61684</v>
      </c>
      <c r="AD27" s="18" cm="1">
        <f t="array" aca="1" ref="AD27" ca="1">INDIRECT(ADDRESS($W27,COLUMN()-$Y27+$X27))/$V27</f>
        <v>263598</v>
      </c>
      <c r="AE27" s="18" cm="1">
        <f t="array" aca="1" ref="AE27" ca="1">INDIRECT(ADDRESS($W27,COLUMN()-$Y27+$X27))/$V27</f>
        <v>562</v>
      </c>
      <c r="AF27" s="18" cm="1">
        <f t="array" aca="1" ref="AF27" ca="1">INDIRECT(ADDRESS($W27,COLUMN()-$Y27+$X27))/$V27</f>
        <v>7237</v>
      </c>
      <c r="AG27" s="18" cm="1">
        <f t="array" aca="1" ref="AG27" ca="1">INDIRECT(ADDRESS($W27,COLUMN()-$Y27+$X27))/$V27</f>
        <v>28526</v>
      </c>
      <c r="AH27" s="18" cm="1">
        <f t="array" aca="1" ref="AH27" ca="1">INDIRECT(ADDRESS($W27,COLUMN()-$Y27+$X27))/$V27</f>
        <v>484</v>
      </c>
      <c r="AI27" s="18" cm="1">
        <f t="array" aca="1" ref="AI27" ca="1">INDIRECT(ADDRESS($W27,COLUMN()-$Y27+$X27))/$V27</f>
        <v>173</v>
      </c>
      <c r="AJ27" s="18" cm="1">
        <f t="array" aca="1" ref="AJ27" ca="1">INDIRECT(ADDRESS($W27,COLUMN()-$Y27+$X27))/$V27</f>
        <v>172</v>
      </c>
      <c r="AK27" s="18" cm="1">
        <f t="array" aca="1" ref="AK27" ca="1">INDIRECT(ADDRESS($W27,COLUMN()-$Y27+$X27))/$V27</f>
        <v>18874</v>
      </c>
      <c r="AL27" s="18" cm="1">
        <f t="array" aca="1" ref="AL27" ca="1">INDIRECT(ADDRESS($W27,COLUMN()-$Y27+$X27))/$V27</f>
        <v>1553</v>
      </c>
      <c r="AM27" s="18" cm="1">
        <f t="array" aca="1" ref="AM27" ca="1">INDIRECT(ADDRESS($W27,COLUMN()-$Y27+$X27))/$V27</f>
        <v>63120</v>
      </c>
      <c r="AN27" s="18" cm="1">
        <f t="array" aca="1" ref="AN27" ca="1">INDIRECT(ADDRESS($W27,COLUMN()-$Y27+$X27))/$V27</f>
        <v>521</v>
      </c>
      <c r="AO27" s="18" cm="1">
        <f t="array" aca="1" ref="AO27" ca="1">INDIRECT(ADDRESS($W27,COLUMN()-$Y27+$X27))/$V27</f>
        <v>1030</v>
      </c>
      <c r="AP27" s="18" cm="1">
        <f t="array" aca="1" ref="AP27" ca="1">INDIRECT(ADDRESS($W27,COLUMN()-$Y27+$X27))/$V27</f>
        <v>32388</v>
      </c>
      <c r="AQ27" s="18" cm="1">
        <f t="array" aca="1" ref="AQ27" ca="1">INDIRECT(ADDRESS($W27,COLUMN()-$Y27+$X27))/$V27</f>
        <v>284</v>
      </c>
      <c r="AR27" s="9">
        <f t="shared" si="1"/>
        <v>27</v>
      </c>
      <c r="AS27" s="9">
        <f>AR27+4</f>
        <v>31</v>
      </c>
      <c r="AT27" s="9">
        <f t="shared" si="2"/>
        <v>26</v>
      </c>
      <c r="AU27" s="3">
        <f t="shared" si="3"/>
        <v>43</v>
      </c>
      <c r="AV27" s="20">
        <f t="shared" ca="1" si="11"/>
        <v>11</v>
      </c>
      <c r="AW27" s="20">
        <f t="shared" ca="1" si="11"/>
        <v>6</v>
      </c>
      <c r="AX27" s="20">
        <f t="shared" ca="1" si="11"/>
        <v>25</v>
      </c>
      <c r="AY27" s="20">
        <f t="shared" ca="1" si="11"/>
        <v>4</v>
      </c>
      <c r="AZ27" s="20">
        <f t="shared" ca="1" si="11"/>
        <v>1</v>
      </c>
      <c r="BA27" s="20">
        <f t="shared" ca="1" si="11"/>
        <v>53</v>
      </c>
      <c r="BB27" s="20">
        <f t="shared" ca="1" si="11"/>
        <v>24</v>
      </c>
      <c r="BC27" s="20">
        <f t="shared" ca="1" si="11"/>
        <v>10</v>
      </c>
      <c r="BD27" s="20">
        <f t="shared" ca="1" si="11"/>
        <v>56</v>
      </c>
      <c r="BE27" s="20">
        <f t="shared" ca="1" si="11"/>
        <v>64</v>
      </c>
      <c r="BF27" s="20">
        <f t="shared" ca="1" si="11"/>
        <v>66</v>
      </c>
      <c r="BG27" s="20">
        <f t="shared" ca="1" si="11"/>
        <v>14</v>
      </c>
      <c r="BH27" s="20">
        <f t="shared" ca="1" si="11"/>
        <v>45</v>
      </c>
      <c r="BI27" s="20">
        <f t="shared" ca="1" si="11"/>
        <v>3</v>
      </c>
      <c r="BJ27" s="20">
        <f t="shared" ca="1" si="11"/>
        <v>54</v>
      </c>
      <c r="BK27" s="20">
        <f t="shared" ref="BK27:BM37" ca="1" si="16">_xlfn.RANK.EQ(AO27,OFFSET($A$1,$AR27-1,$AT27-1,$AS27-$AR27+1,$AU27-$AT27+1),0)</f>
        <v>49</v>
      </c>
      <c r="BL27" s="20">
        <f t="shared" ca="1" si="16"/>
        <v>8</v>
      </c>
      <c r="BM27" s="20">
        <f t="shared" ca="1" si="16"/>
        <v>59</v>
      </c>
      <c r="BN27" s="9">
        <f t="shared" si="6"/>
        <v>27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1</v>
      </c>
      <c r="BR27" s="22" cm="1">
        <f t="array" aca="1" ref="BR27" ca="1">IF(AX27&gt;INDIRECT(ADDRESS($BN27,$BO27)),0,1)</f>
        <v>0</v>
      </c>
      <c r="BS27" s="22" cm="1">
        <f t="array" aca="1" ref="BS27" ca="1">IF(AY27&gt;INDIRECT(ADDRESS($BN27,$BO27)),0,1)</f>
        <v>1</v>
      </c>
      <c r="BT27" s="22" cm="1">
        <f t="array" aca="1" ref="BT27" ca="1">IF(AZ27&gt;INDIRECT(ADDRESS($BN27,$BO27)),0,1)</f>
        <v>1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0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1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1</v>
      </c>
      <c r="CG27" s="22" cm="1">
        <f t="array" aca="1" ref="CG27" ca="1">IF(BM27&gt;INDIRECT(ADDRESS($BN27,$BO27)),0,1)</f>
        <v>0</v>
      </c>
      <c r="CH27" s="9">
        <f>AR27</f>
        <v>27</v>
      </c>
      <c r="CI27" s="9">
        <f>AS27</f>
        <v>31</v>
      </c>
      <c r="CJ27" s="3">
        <f>COLUMN(BP27)</f>
        <v>68</v>
      </c>
      <c r="CK27" s="3">
        <f>COLUMN(CG27)</f>
        <v>85</v>
      </c>
      <c r="CL27" s="3">
        <f ca="1">SUM(OFFSET($A$1,CH27-1,CJ27-1,CI27-CH27+1,CK27-CJ27+1))</f>
        <v>9</v>
      </c>
      <c r="CM27" s="3" t="b">
        <f ca="1">CL27=C27</f>
        <v>1</v>
      </c>
      <c r="CN27" s="3">
        <f>COLUMN(V27)</f>
        <v>22</v>
      </c>
      <c r="CO27" s="3">
        <f ca="1">LARGE(OFFSET($A$1,$CH27-1,$CN27-1,$CI27-$CH27+1,1),1)</f>
        <v>9</v>
      </c>
      <c r="CP27" s="4">
        <f ca="1">LARGE(OFFSET($A$1,$AR27-1,$AT27-1,$AS27-$AR27+1,$AU27-$AT27+1),1)/(CO27+2)</f>
        <v>23963.454545454544</v>
      </c>
      <c r="CQ27" s="4">
        <f ca="1">LARGE(OFFSET($A$1,$AR27-1,$AT27-1,$AS27-$AR27+1,$AU27-$AT27+1),C27)</f>
        <v>29288.666666666668</v>
      </c>
      <c r="CR27" s="3" t="b">
        <f ca="1">CQ27&gt;CP27</f>
        <v>1</v>
      </c>
    </row>
    <row r="28" spans="1:96" x14ac:dyDescent="0.55000000000000004">
      <c r="A28" s="3"/>
      <c r="B28" s="3"/>
      <c r="C28" s="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5">
        <v>3</v>
      </c>
      <c r="W28" s="5">
        <f>W27</f>
        <v>27</v>
      </c>
      <c r="X28" s="5">
        <v>4</v>
      </c>
      <c r="Y28" s="5">
        <f t="shared" si="0"/>
        <v>26</v>
      </c>
      <c r="Z28" s="18" cm="1">
        <f t="array" aca="1" ref="Z28" ca="1">INDIRECT(ADDRESS($W28,COLUMN()-$Y28+$X28))/$V28</f>
        <v>7700.333333333333</v>
      </c>
      <c r="AA28" s="18" cm="1">
        <f t="array" aca="1" ref="AA28" ca="1">INDIRECT(ADDRESS($W28,COLUMN()-$Y28+$X28))/$V28</f>
        <v>15698</v>
      </c>
      <c r="AB28" s="18" cm="1">
        <f t="array" aca="1" ref="AB28" ca="1">INDIRECT(ADDRESS($W28,COLUMN()-$Y28+$X28))/$V28</f>
        <v>2381.6666666666665</v>
      </c>
      <c r="AC28" s="18" cm="1">
        <f t="array" aca="1" ref="AC28" ca="1">INDIRECT(ADDRESS($W28,COLUMN()-$Y28+$X28))/$V28</f>
        <v>20561.333333333332</v>
      </c>
      <c r="AD28" s="18" cm="1">
        <f t="array" aca="1" ref="AD28" ca="1">INDIRECT(ADDRESS($W28,COLUMN()-$Y28+$X28))/$V28</f>
        <v>87866</v>
      </c>
      <c r="AE28" s="18" cm="1">
        <f t="array" aca="1" ref="AE28" ca="1">INDIRECT(ADDRESS($W28,COLUMN()-$Y28+$X28))/$V28</f>
        <v>187.33333333333334</v>
      </c>
      <c r="AF28" s="18" cm="1">
        <f t="array" aca="1" ref="AF28" ca="1">INDIRECT(ADDRESS($W28,COLUMN()-$Y28+$X28))/$V28</f>
        <v>2412.3333333333335</v>
      </c>
      <c r="AG28" s="18" cm="1">
        <f t="array" aca="1" ref="AG28" ca="1">INDIRECT(ADDRESS($W28,COLUMN()-$Y28+$X28))/$V28</f>
        <v>9508.6666666666661</v>
      </c>
      <c r="AH28" s="18" cm="1">
        <f t="array" aca="1" ref="AH28" ca="1">INDIRECT(ADDRESS($W28,COLUMN()-$Y28+$X28))/$V28</f>
        <v>161.33333333333334</v>
      </c>
      <c r="AI28" s="18" cm="1">
        <f t="array" aca="1" ref="AI28" ca="1">INDIRECT(ADDRESS($W28,COLUMN()-$Y28+$X28))/$V28</f>
        <v>57.666666666666664</v>
      </c>
      <c r="AJ28" s="18" cm="1">
        <f t="array" aca="1" ref="AJ28" ca="1">INDIRECT(ADDRESS($W28,COLUMN()-$Y28+$X28))/$V28</f>
        <v>57.333333333333336</v>
      </c>
      <c r="AK28" s="18" cm="1">
        <f t="array" aca="1" ref="AK28" ca="1">INDIRECT(ADDRESS($W28,COLUMN()-$Y28+$X28))/$V28</f>
        <v>6291.333333333333</v>
      </c>
      <c r="AL28" s="18" cm="1">
        <f t="array" aca="1" ref="AL28" ca="1">INDIRECT(ADDRESS($W28,COLUMN()-$Y28+$X28))/$V28</f>
        <v>517.66666666666663</v>
      </c>
      <c r="AM28" s="18" cm="1">
        <f t="array" aca="1" ref="AM28" ca="1">INDIRECT(ADDRESS($W28,COLUMN()-$Y28+$X28))/$V28</f>
        <v>21040</v>
      </c>
      <c r="AN28" s="18" cm="1">
        <f t="array" aca="1" ref="AN28" ca="1">INDIRECT(ADDRESS($W28,COLUMN()-$Y28+$X28))/$V28</f>
        <v>173.66666666666666</v>
      </c>
      <c r="AO28" s="18" cm="1">
        <f t="array" aca="1" ref="AO28" ca="1">INDIRECT(ADDRESS($W28,COLUMN()-$Y28+$X28))/$V28</f>
        <v>343.33333333333331</v>
      </c>
      <c r="AP28" s="18" cm="1">
        <f t="array" aca="1" ref="AP28" ca="1">INDIRECT(ADDRESS($W28,COLUMN()-$Y28+$X28))/$V28</f>
        <v>10796</v>
      </c>
      <c r="AQ28" s="18" cm="1">
        <f t="array" aca="1" ref="AQ28" ca="1">INDIRECT(ADDRESS($W28,COLUMN()-$Y28+$X28))/$V28</f>
        <v>94.666666666666671</v>
      </c>
      <c r="AR28" s="9">
        <f t="shared" ref="AR28:AR31" si="17">W28</f>
        <v>27</v>
      </c>
      <c r="AS28" s="9">
        <f t="shared" ref="AS28:AS31" si="18">AR28+4</f>
        <v>31</v>
      </c>
      <c r="AT28" s="9">
        <f t="shared" ref="AT28:AT31" si="19">COLUMN(Z28)</f>
        <v>26</v>
      </c>
      <c r="AU28" s="3">
        <f t="shared" ref="AU28:AU31" si="20">COLUMN(AQ28)</f>
        <v>43</v>
      </c>
      <c r="AV28" s="20">
        <f t="shared" ref="AV28:BK37" ca="1" si="21">_xlfn.RANK.EQ(Z28,OFFSET($A$1,$AR28-1,$AT28-1,$AS28-$AR28+1,$AU28-$AT28+1),0)</f>
        <v>23</v>
      </c>
      <c r="AW28" s="20">
        <f t="shared" ca="1" si="21"/>
        <v>15</v>
      </c>
      <c r="AX28" s="20">
        <f t="shared" ca="1" si="21"/>
        <v>43</v>
      </c>
      <c r="AY28" s="20">
        <f t="shared" ca="1" si="21"/>
        <v>13</v>
      </c>
      <c r="AZ28" s="20">
        <f t="shared" ca="1" si="21"/>
        <v>2</v>
      </c>
      <c r="BA28" s="20">
        <f t="shared" ca="1" si="21"/>
        <v>62</v>
      </c>
      <c r="BB28" s="20">
        <f t="shared" ca="1" si="21"/>
        <v>42</v>
      </c>
      <c r="BC28" s="20">
        <f t="shared" ca="1" si="21"/>
        <v>19</v>
      </c>
      <c r="BD28" s="20">
        <f t="shared" ca="1" si="21"/>
        <v>67</v>
      </c>
      <c r="BE28" s="20">
        <f t="shared" ca="1" si="21"/>
        <v>79</v>
      </c>
      <c r="BF28" s="20">
        <f t="shared" ca="1" si="21"/>
        <v>80</v>
      </c>
      <c r="BG28" s="20">
        <f t="shared" ca="1" si="21"/>
        <v>30</v>
      </c>
      <c r="BH28" s="20">
        <f t="shared" ca="1" si="21"/>
        <v>55</v>
      </c>
      <c r="BI28" s="20">
        <f t="shared" ca="1" si="21"/>
        <v>12</v>
      </c>
      <c r="BJ28" s="20">
        <f t="shared" ca="1" si="21"/>
        <v>63</v>
      </c>
      <c r="BK28" s="20">
        <f t="shared" ca="1" si="16"/>
        <v>57</v>
      </c>
      <c r="BL28" s="20">
        <f t="shared" ca="1" si="16"/>
        <v>18</v>
      </c>
      <c r="BM28" s="20">
        <f t="shared" ca="1" si="16"/>
        <v>73</v>
      </c>
      <c r="BN28" s="9">
        <f t="shared" si="6"/>
        <v>27</v>
      </c>
      <c r="BO28" s="9">
        <v>3</v>
      </c>
      <c r="BP28" s="22" cm="1">
        <f t="array" aca="1" ref="BP28" ca="1">IF(AV28&gt;INDIRECT(ADDRESS($BN28,$BO28)),0,1)</f>
        <v>0</v>
      </c>
      <c r="BQ28" s="22" cm="1">
        <f t="array" aca="1" ref="BQ28" ca="1">IF(AW28&gt;INDIRECT(ADDRESS($BN28,$BO28)),0,1)</f>
        <v>0</v>
      </c>
      <c r="BR28" s="22" cm="1">
        <f t="array" aca="1" ref="BR28" ca="1">IF(AX28&gt;INDIRECT(ADDRESS($BN28,$BO28)),0,1)</f>
        <v>0</v>
      </c>
      <c r="BS28" s="22" cm="1">
        <f t="array" aca="1" ref="BS28" ca="1">IF(AY28&gt;INDIRECT(ADDRESS($BN28,$BO28)),0,1)</f>
        <v>0</v>
      </c>
      <c r="BT28" s="22" cm="1">
        <f t="array" aca="1" ref="BT28" ca="1">IF(AZ28&gt;INDIRECT(ADDRESS($BN28,$BO28)),0,1)</f>
        <v>1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0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0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5</v>
      </c>
      <c r="W29" s="5">
        <f>W28</f>
        <v>27</v>
      </c>
      <c r="X29" s="5">
        <v>4</v>
      </c>
      <c r="Y29" s="5">
        <f t="shared" si="0"/>
        <v>26</v>
      </c>
      <c r="Z29" s="18" cm="1">
        <f t="array" aca="1" ref="Z29" ca="1">INDIRECT(ADDRESS($W29,COLUMN()-$Y29+$X29))/$V29</f>
        <v>4620.2</v>
      </c>
      <c r="AA29" s="18" cm="1">
        <f t="array" aca="1" ref="AA29" ca="1">INDIRECT(ADDRESS($W29,COLUMN()-$Y29+$X29))/$V29</f>
        <v>9418.7999999999993</v>
      </c>
      <c r="AB29" s="18" cm="1">
        <f t="array" aca="1" ref="AB29" ca="1">INDIRECT(ADDRESS($W29,COLUMN()-$Y29+$X29))/$V29</f>
        <v>1429</v>
      </c>
      <c r="AC29" s="18" cm="1">
        <f t="array" aca="1" ref="AC29" ca="1">INDIRECT(ADDRESS($W29,COLUMN()-$Y29+$X29))/$V29</f>
        <v>12336.8</v>
      </c>
      <c r="AD29" s="18" cm="1">
        <f t="array" aca="1" ref="AD29" ca="1">INDIRECT(ADDRESS($W29,COLUMN()-$Y29+$X29))/$V29</f>
        <v>52719.6</v>
      </c>
      <c r="AE29" s="18" cm="1">
        <f t="array" aca="1" ref="AE29" ca="1">INDIRECT(ADDRESS($W29,COLUMN()-$Y29+$X29))/$V29</f>
        <v>112.4</v>
      </c>
      <c r="AF29" s="18" cm="1">
        <f t="array" aca="1" ref="AF29" ca="1">INDIRECT(ADDRESS($W29,COLUMN()-$Y29+$X29))/$V29</f>
        <v>1447.4</v>
      </c>
      <c r="AG29" s="18" cm="1">
        <f t="array" aca="1" ref="AG29" ca="1">INDIRECT(ADDRESS($W29,COLUMN()-$Y29+$X29))/$V29</f>
        <v>5705.2</v>
      </c>
      <c r="AH29" s="18" cm="1">
        <f t="array" aca="1" ref="AH29" ca="1">INDIRECT(ADDRESS($W29,COLUMN()-$Y29+$X29))/$V29</f>
        <v>96.8</v>
      </c>
      <c r="AI29" s="18" cm="1">
        <f t="array" aca="1" ref="AI29" ca="1">INDIRECT(ADDRESS($W29,COLUMN()-$Y29+$X29))/$V29</f>
        <v>34.6</v>
      </c>
      <c r="AJ29" s="18" cm="1">
        <f t="array" aca="1" ref="AJ29" ca="1">INDIRECT(ADDRESS($W29,COLUMN()-$Y29+$X29))/$V29</f>
        <v>34.4</v>
      </c>
      <c r="AK29" s="18" cm="1">
        <f t="array" aca="1" ref="AK29" ca="1">INDIRECT(ADDRESS($W29,COLUMN()-$Y29+$X29))/$V29</f>
        <v>3774.8</v>
      </c>
      <c r="AL29" s="18" cm="1">
        <f t="array" aca="1" ref="AL29" ca="1">INDIRECT(ADDRESS($W29,COLUMN()-$Y29+$X29))/$V29</f>
        <v>310.60000000000002</v>
      </c>
      <c r="AM29" s="18" cm="1">
        <f t="array" aca="1" ref="AM29" ca="1">INDIRECT(ADDRESS($W29,COLUMN()-$Y29+$X29))/$V29</f>
        <v>12624</v>
      </c>
      <c r="AN29" s="18" cm="1">
        <f t="array" aca="1" ref="AN29" ca="1">INDIRECT(ADDRESS($W29,COLUMN()-$Y29+$X29))/$V29</f>
        <v>104.2</v>
      </c>
      <c r="AO29" s="18" cm="1">
        <f t="array" aca="1" ref="AO29" ca="1">INDIRECT(ADDRESS($W29,COLUMN()-$Y29+$X29))/$V29</f>
        <v>206</v>
      </c>
      <c r="AP29" s="18" cm="1">
        <f t="array" aca="1" ref="AP29" ca="1">INDIRECT(ADDRESS($W29,COLUMN()-$Y29+$X29))/$V29</f>
        <v>6477.6</v>
      </c>
      <c r="AQ29" s="18" cm="1">
        <f t="array" aca="1" ref="AQ29" ca="1">INDIRECT(ADDRESS($W29,COLUMN()-$Y29+$X29))/$V29</f>
        <v>56.8</v>
      </c>
      <c r="AR29" s="9">
        <f t="shared" si="17"/>
        <v>27</v>
      </c>
      <c r="AS29" s="9">
        <f t="shared" si="18"/>
        <v>31</v>
      </c>
      <c r="AT29" s="9">
        <f t="shared" si="19"/>
        <v>26</v>
      </c>
      <c r="AU29" s="3">
        <f t="shared" si="20"/>
        <v>43</v>
      </c>
      <c r="AV29" s="20">
        <f t="shared" ca="1" si="21"/>
        <v>34</v>
      </c>
      <c r="AW29" s="20">
        <f t="shared" ca="1" si="21"/>
        <v>20</v>
      </c>
      <c r="AX29" s="20">
        <f t="shared" ca="1" si="21"/>
        <v>47</v>
      </c>
      <c r="AY29" s="20">
        <f t="shared" ca="1" si="21"/>
        <v>17</v>
      </c>
      <c r="AZ29" s="20">
        <f t="shared" ca="1" si="21"/>
        <v>5</v>
      </c>
      <c r="BA29" s="20">
        <f t="shared" ca="1" si="21"/>
        <v>70</v>
      </c>
      <c r="BB29" s="20">
        <f t="shared" ca="1" si="21"/>
        <v>46</v>
      </c>
      <c r="BC29" s="20">
        <f t="shared" ca="1" si="21"/>
        <v>31</v>
      </c>
      <c r="BD29" s="20">
        <f t="shared" ca="1" si="21"/>
        <v>72</v>
      </c>
      <c r="BE29" s="20">
        <f t="shared" ca="1" si="21"/>
        <v>84</v>
      </c>
      <c r="BF29" s="20">
        <f t="shared" ca="1" si="21"/>
        <v>85</v>
      </c>
      <c r="BG29" s="20">
        <f t="shared" ca="1" si="21"/>
        <v>36</v>
      </c>
      <c r="BH29" s="20">
        <f t="shared" ca="1" si="21"/>
        <v>58</v>
      </c>
      <c r="BI29" s="20">
        <f t="shared" ca="1" si="21"/>
        <v>16</v>
      </c>
      <c r="BJ29" s="20">
        <f t="shared" ca="1" si="21"/>
        <v>71</v>
      </c>
      <c r="BK29" s="20">
        <f t="shared" ca="1" si="16"/>
        <v>61</v>
      </c>
      <c r="BL29" s="20">
        <f t="shared" ca="1" si="16"/>
        <v>29</v>
      </c>
      <c r="BM29" s="20">
        <f t="shared" ca="1" si="16"/>
        <v>81</v>
      </c>
      <c r="BN29" s="9">
        <f t="shared" si="6"/>
        <v>27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1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/>
      <c r="C30" s="3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5">
        <v>7</v>
      </c>
      <c r="W30" s="5">
        <f>W29</f>
        <v>27</v>
      </c>
      <c r="X30" s="5">
        <v>4</v>
      </c>
      <c r="Y30" s="5">
        <f t="shared" si="0"/>
        <v>26</v>
      </c>
      <c r="Z30" s="18" cm="1">
        <f t="array" aca="1" ref="Z30" ca="1">INDIRECT(ADDRESS($W30,COLUMN()-$Y30+$X30))/$V30</f>
        <v>3300.1428571428573</v>
      </c>
      <c r="AA30" s="18" cm="1">
        <f t="array" aca="1" ref="AA30" ca="1">INDIRECT(ADDRESS($W30,COLUMN()-$Y30+$X30))/$V30</f>
        <v>6727.7142857142853</v>
      </c>
      <c r="AB30" s="18" cm="1">
        <f t="array" aca="1" ref="AB30" ca="1">INDIRECT(ADDRESS($W30,COLUMN()-$Y30+$X30))/$V30</f>
        <v>1020.7142857142857</v>
      </c>
      <c r="AC30" s="18" cm="1">
        <f t="array" aca="1" ref="AC30" ca="1">INDIRECT(ADDRESS($W30,COLUMN()-$Y30+$X30))/$V30</f>
        <v>8812</v>
      </c>
      <c r="AD30" s="18" cm="1">
        <f t="array" aca="1" ref="AD30" ca="1">INDIRECT(ADDRESS($W30,COLUMN()-$Y30+$X30))/$V30</f>
        <v>37656.857142857145</v>
      </c>
      <c r="AE30" s="18" cm="1">
        <f t="array" aca="1" ref="AE30" ca="1">INDIRECT(ADDRESS($W30,COLUMN()-$Y30+$X30))/$V30</f>
        <v>80.285714285714292</v>
      </c>
      <c r="AF30" s="18" cm="1">
        <f t="array" aca="1" ref="AF30" ca="1">INDIRECT(ADDRESS($W30,COLUMN()-$Y30+$X30))/$V30</f>
        <v>1033.8571428571429</v>
      </c>
      <c r="AG30" s="18" cm="1">
        <f t="array" aca="1" ref="AG30" ca="1">INDIRECT(ADDRESS($W30,COLUMN()-$Y30+$X30))/$V30</f>
        <v>4075.1428571428573</v>
      </c>
      <c r="AH30" s="18" cm="1">
        <f t="array" aca="1" ref="AH30" ca="1">INDIRECT(ADDRESS($W30,COLUMN()-$Y30+$X30))/$V30</f>
        <v>69.142857142857139</v>
      </c>
      <c r="AI30" s="18" cm="1">
        <f t="array" aca="1" ref="AI30" ca="1">INDIRECT(ADDRESS($W30,COLUMN()-$Y30+$X30))/$V30</f>
        <v>24.714285714285715</v>
      </c>
      <c r="AJ30" s="18" cm="1">
        <f t="array" aca="1" ref="AJ30" ca="1">INDIRECT(ADDRESS($W30,COLUMN()-$Y30+$X30))/$V30</f>
        <v>24.571428571428573</v>
      </c>
      <c r="AK30" s="18" cm="1">
        <f t="array" aca="1" ref="AK30" ca="1">INDIRECT(ADDRESS($W30,COLUMN()-$Y30+$X30))/$V30</f>
        <v>2696.2857142857142</v>
      </c>
      <c r="AL30" s="18" cm="1">
        <f t="array" aca="1" ref="AL30" ca="1">INDIRECT(ADDRESS($W30,COLUMN()-$Y30+$X30))/$V30</f>
        <v>221.85714285714286</v>
      </c>
      <c r="AM30" s="18" cm="1">
        <f t="array" aca="1" ref="AM30" ca="1">INDIRECT(ADDRESS($W30,COLUMN()-$Y30+$X30))/$V30</f>
        <v>9017.1428571428569</v>
      </c>
      <c r="AN30" s="18" cm="1">
        <f t="array" aca="1" ref="AN30" ca="1">INDIRECT(ADDRESS($W30,COLUMN()-$Y30+$X30))/$V30</f>
        <v>74.428571428571431</v>
      </c>
      <c r="AO30" s="18" cm="1">
        <f t="array" aca="1" ref="AO30" ca="1">INDIRECT(ADDRESS($W30,COLUMN()-$Y30+$X30))/$V30</f>
        <v>147.14285714285714</v>
      </c>
      <c r="AP30" s="18" cm="1">
        <f t="array" aca="1" ref="AP30" ca="1">INDIRECT(ADDRESS($W30,COLUMN()-$Y30+$X30))/$V30</f>
        <v>4626.8571428571431</v>
      </c>
      <c r="AQ30" s="18" cm="1">
        <f t="array" aca="1" ref="AQ30" ca="1">INDIRECT(ADDRESS($W30,COLUMN()-$Y30+$X30))/$V30</f>
        <v>40.571428571428569</v>
      </c>
      <c r="AR30" s="9">
        <f t="shared" si="17"/>
        <v>27</v>
      </c>
      <c r="AS30" s="9">
        <f t="shared" si="18"/>
        <v>31</v>
      </c>
      <c r="AT30" s="9">
        <f t="shared" si="19"/>
        <v>26</v>
      </c>
      <c r="AU30" s="3">
        <f t="shared" si="20"/>
        <v>43</v>
      </c>
      <c r="AV30" s="20">
        <f t="shared" ref="AV30" ca="1" si="22">_xlfn.RANK.EQ(Z30,OFFSET($A$1,$AR30-1,$AT30-1,$AS30-$AR30+1,$AU30-$AT30+1),0)</f>
        <v>38</v>
      </c>
      <c r="AW30" s="20">
        <f t="shared" ref="AW30:AW31" ca="1" si="23">_xlfn.RANK.EQ(AA30,OFFSET($A$1,$AR30-1,$AT30-1,$AS30-$AR30+1,$AU30-$AT30+1),0)</f>
        <v>28</v>
      </c>
      <c r="AX30" s="20">
        <f t="shared" ref="AX30:AX31" ca="1" si="24">_xlfn.RANK.EQ(AB30,OFFSET($A$1,$AR30-1,$AT30-1,$AS30-$AR30+1,$AU30-$AT30+1),0)</f>
        <v>50</v>
      </c>
      <c r="AY30" s="20">
        <f t="shared" ref="AY30:AY31" ca="1" si="25">_xlfn.RANK.EQ(AC30,OFFSET($A$1,$AR30-1,$AT30-1,$AS30-$AR30+1,$AU30-$AT30+1),0)</f>
        <v>22</v>
      </c>
      <c r="AZ30" s="20">
        <f t="shared" ref="AZ30:AZ31" ca="1" si="26">_xlfn.RANK.EQ(AD30,OFFSET($A$1,$AR30-1,$AT30-1,$AS30-$AR30+1,$AU30-$AT30+1),0)</f>
        <v>7</v>
      </c>
      <c r="BA30" s="20">
        <f t="shared" ref="BA30:BA31" ca="1" si="27">_xlfn.RANK.EQ(AE30,OFFSET($A$1,$AR30-1,$AT30-1,$AS30-$AR30+1,$AU30-$AT30+1),0)</f>
        <v>74</v>
      </c>
      <c r="BB30" s="20">
        <f t="shared" ref="BB30:BB31" ca="1" si="28">_xlfn.RANK.EQ(AF30,OFFSET($A$1,$AR30-1,$AT30-1,$AS30-$AR30+1,$AU30-$AT30+1),0)</f>
        <v>48</v>
      </c>
      <c r="BC30" s="20">
        <f t="shared" ref="BC30:BC31" ca="1" si="29">_xlfn.RANK.EQ(AG30,OFFSET($A$1,$AR30-1,$AT30-1,$AS30-$AR30+1,$AU30-$AT30+1),0)</f>
        <v>35</v>
      </c>
      <c r="BD30" s="20">
        <f t="shared" ref="BD30:BD31" ca="1" si="30">_xlfn.RANK.EQ(AH30,OFFSET($A$1,$AR30-1,$AT30-1,$AS30-$AR30+1,$AU30-$AT30+1),0)</f>
        <v>76</v>
      </c>
      <c r="BE30" s="20">
        <f t="shared" ref="BE30:BE31" ca="1" si="31">_xlfn.RANK.EQ(AI30,OFFSET($A$1,$AR30-1,$AT30-1,$AS30-$AR30+1,$AU30-$AT30+1),0)</f>
        <v>87</v>
      </c>
      <c r="BF30" s="20">
        <f t="shared" ref="BF30:BF31" ca="1" si="32">_xlfn.RANK.EQ(AJ30,OFFSET($A$1,$AR30-1,$AT30-1,$AS30-$AR30+1,$AU30-$AT30+1),0)</f>
        <v>88</v>
      </c>
      <c r="BG30" s="20">
        <f t="shared" ref="BG30:BG31" ca="1" si="33">_xlfn.RANK.EQ(AK30,OFFSET($A$1,$AR30-1,$AT30-1,$AS30-$AR30+1,$AU30-$AT30+1),0)</f>
        <v>40</v>
      </c>
      <c r="BH30" s="20">
        <f t="shared" ref="BH30:BH31" ca="1" si="34">_xlfn.RANK.EQ(AL30,OFFSET($A$1,$AR30-1,$AT30-1,$AS30-$AR30+1,$AU30-$AT30+1),0)</f>
        <v>60</v>
      </c>
      <c r="BI30" s="20">
        <f t="shared" ref="BI30:BI31" ca="1" si="35">_xlfn.RANK.EQ(AM30,OFFSET($A$1,$AR30-1,$AT30-1,$AS30-$AR30+1,$AU30-$AT30+1),0)</f>
        <v>21</v>
      </c>
      <c r="BJ30" s="20">
        <f t="shared" ref="BJ30:BJ31" ca="1" si="36">_xlfn.RANK.EQ(AN30,OFFSET($A$1,$AR30-1,$AT30-1,$AS30-$AR30+1,$AU30-$AT30+1),0)</f>
        <v>75</v>
      </c>
      <c r="BK30" s="20">
        <f t="shared" ca="1" si="16"/>
        <v>68</v>
      </c>
      <c r="BL30" s="20">
        <f t="shared" ca="1" si="16"/>
        <v>33</v>
      </c>
      <c r="BM30" s="20">
        <f t="shared" ca="1" si="16"/>
        <v>83</v>
      </c>
      <c r="BN30" s="9">
        <f t="shared" ref="BN30" si="37">W30</f>
        <v>27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0</v>
      </c>
      <c r="BR30" s="22" cm="1">
        <f t="array" aca="1" ref="BR30" ca="1">IF(AX30&gt;INDIRECT(ADDRESS($BN30,$BO30)),0,1)</f>
        <v>0</v>
      </c>
      <c r="BS30" s="22" cm="1">
        <f t="array" aca="1" ref="BS30" ca="1">IF(AY30&gt;INDIRECT(ADDRESS($BN30,$BO30)),0,1)</f>
        <v>0</v>
      </c>
      <c r="BT30" s="22" cm="1">
        <f t="array" aca="1" ref="BT30" ca="1">IF(AZ30&gt;INDIRECT(ADDRESS($BN30,$BO30)),0,1)</f>
        <v>1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55000000000000004">
      <c r="A31" s="3"/>
      <c r="B31" s="3"/>
      <c r="C31" s="3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5">
        <v>9</v>
      </c>
      <c r="W31" s="5">
        <f>W30</f>
        <v>27</v>
      </c>
      <c r="X31" s="5">
        <v>4</v>
      </c>
      <c r="Y31" s="5">
        <f t="shared" si="0"/>
        <v>26</v>
      </c>
      <c r="Z31" s="18" cm="1">
        <f t="array" aca="1" ref="Z31" ca="1">INDIRECT(ADDRESS($W31,COLUMN()-$Y31+$X31))/$V31</f>
        <v>2566.7777777777778</v>
      </c>
      <c r="AA31" s="18" cm="1">
        <f t="array" aca="1" ref="AA31" ca="1">INDIRECT(ADDRESS($W31,COLUMN()-$Y31+$X31))/$V31</f>
        <v>5232.666666666667</v>
      </c>
      <c r="AB31" s="18" cm="1">
        <f t="array" aca="1" ref="AB31" ca="1">INDIRECT(ADDRESS($W31,COLUMN()-$Y31+$X31))/$V31</f>
        <v>793.88888888888891</v>
      </c>
      <c r="AC31" s="18" cm="1">
        <f t="array" aca="1" ref="AC31" ca="1">INDIRECT(ADDRESS($W31,COLUMN()-$Y31+$X31))/$V31</f>
        <v>6853.7777777777774</v>
      </c>
      <c r="AD31" s="18" cm="1">
        <f t="array" aca="1" ref="AD31" ca="1">INDIRECT(ADDRESS($W31,COLUMN()-$Y31+$X31))/$V31</f>
        <v>29288.666666666668</v>
      </c>
      <c r="AE31" s="18" cm="1">
        <f t="array" aca="1" ref="AE31" ca="1">INDIRECT(ADDRESS($W31,COLUMN()-$Y31+$X31))/$V31</f>
        <v>62.444444444444443</v>
      </c>
      <c r="AF31" s="18" cm="1">
        <f t="array" aca="1" ref="AF31" ca="1">INDIRECT(ADDRESS($W31,COLUMN()-$Y31+$X31))/$V31</f>
        <v>804.11111111111109</v>
      </c>
      <c r="AG31" s="18" cm="1">
        <f t="array" aca="1" ref="AG31" ca="1">INDIRECT(ADDRESS($W31,COLUMN()-$Y31+$X31))/$V31</f>
        <v>3169.5555555555557</v>
      </c>
      <c r="AH31" s="18" cm="1">
        <f t="array" aca="1" ref="AH31" ca="1">INDIRECT(ADDRESS($W31,COLUMN()-$Y31+$X31))/$V31</f>
        <v>53.777777777777779</v>
      </c>
      <c r="AI31" s="18" cm="1">
        <f t="array" aca="1" ref="AI31" ca="1">INDIRECT(ADDRESS($W31,COLUMN()-$Y31+$X31))/$V31</f>
        <v>19.222222222222221</v>
      </c>
      <c r="AJ31" s="18" cm="1">
        <f t="array" aca="1" ref="AJ31" ca="1">INDIRECT(ADDRESS($W31,COLUMN()-$Y31+$X31))/$V31</f>
        <v>19.111111111111111</v>
      </c>
      <c r="AK31" s="18" cm="1">
        <f t="array" aca="1" ref="AK31" ca="1">INDIRECT(ADDRESS($W31,COLUMN()-$Y31+$X31))/$V31</f>
        <v>2097.1111111111113</v>
      </c>
      <c r="AL31" s="18" cm="1">
        <f t="array" aca="1" ref="AL31" ca="1">INDIRECT(ADDRESS($W31,COLUMN()-$Y31+$X31))/$V31</f>
        <v>172.55555555555554</v>
      </c>
      <c r="AM31" s="18" cm="1">
        <f t="array" aca="1" ref="AM31" ca="1">INDIRECT(ADDRESS($W31,COLUMN()-$Y31+$X31))/$V31</f>
        <v>7013.333333333333</v>
      </c>
      <c r="AN31" s="18" cm="1">
        <f t="array" aca="1" ref="AN31" ca="1">INDIRECT(ADDRESS($W31,COLUMN()-$Y31+$X31))/$V31</f>
        <v>57.888888888888886</v>
      </c>
      <c r="AO31" s="18" cm="1">
        <f t="array" aca="1" ref="AO31" ca="1">INDIRECT(ADDRESS($W31,COLUMN()-$Y31+$X31))/$V31</f>
        <v>114.44444444444444</v>
      </c>
      <c r="AP31" s="18" cm="1">
        <f t="array" aca="1" ref="AP31" ca="1">INDIRECT(ADDRESS($W31,COLUMN()-$Y31+$X31))/$V31</f>
        <v>3598.6666666666665</v>
      </c>
      <c r="AQ31" s="18" cm="1">
        <f t="array" aca="1" ref="AQ31" ca="1">INDIRECT(ADDRESS($W31,COLUMN()-$Y31+$X31))/$V31</f>
        <v>31.555555555555557</v>
      </c>
      <c r="AR31" s="9">
        <f t="shared" si="17"/>
        <v>27</v>
      </c>
      <c r="AS31" s="9">
        <f t="shared" si="18"/>
        <v>31</v>
      </c>
      <c r="AT31" s="9">
        <f t="shared" si="19"/>
        <v>26</v>
      </c>
      <c r="AU31" s="3">
        <f t="shared" si="20"/>
        <v>43</v>
      </c>
      <c r="AV31" s="20">
        <f t="shared" ref="AV31" ca="1" si="38">_xlfn.RANK.EQ(Z31,OFFSET($A$1,$AR31-1,$AT31-1,$AS31-$AR31+1,$AU31-$AT31+1),0)</f>
        <v>41</v>
      </c>
      <c r="AW31" s="20">
        <f t="shared" ca="1" si="23"/>
        <v>32</v>
      </c>
      <c r="AX31" s="20">
        <f t="shared" ca="1" si="24"/>
        <v>52</v>
      </c>
      <c r="AY31" s="20">
        <f t="shared" ca="1" si="25"/>
        <v>27</v>
      </c>
      <c r="AZ31" s="20">
        <f t="shared" ca="1" si="26"/>
        <v>9</v>
      </c>
      <c r="BA31" s="20">
        <f t="shared" ca="1" si="27"/>
        <v>77</v>
      </c>
      <c r="BB31" s="20">
        <f t="shared" ca="1" si="28"/>
        <v>51</v>
      </c>
      <c r="BC31" s="20">
        <f t="shared" ca="1" si="29"/>
        <v>39</v>
      </c>
      <c r="BD31" s="20">
        <f t="shared" ca="1" si="30"/>
        <v>82</v>
      </c>
      <c r="BE31" s="20">
        <f t="shared" ca="1" si="31"/>
        <v>89</v>
      </c>
      <c r="BF31" s="20">
        <f t="shared" ca="1" si="32"/>
        <v>90</v>
      </c>
      <c r="BG31" s="20">
        <f t="shared" ca="1" si="33"/>
        <v>44</v>
      </c>
      <c r="BH31" s="20">
        <f t="shared" ca="1" si="34"/>
        <v>65</v>
      </c>
      <c r="BI31" s="20">
        <f t="shared" ca="1" si="35"/>
        <v>26</v>
      </c>
      <c r="BJ31" s="20">
        <f t="shared" ca="1" si="36"/>
        <v>78</v>
      </c>
      <c r="BK31" s="20">
        <f t="shared" ca="1" si="16"/>
        <v>69</v>
      </c>
      <c r="BL31" s="20">
        <f t="shared" ca="1" si="16"/>
        <v>37</v>
      </c>
      <c r="BM31" s="20">
        <f t="shared" ca="1" si="16"/>
        <v>86</v>
      </c>
      <c r="BN31" s="9">
        <f t="shared" ref="BN31" si="39">W31</f>
        <v>27</v>
      </c>
      <c r="BO31" s="9">
        <v>3</v>
      </c>
      <c r="BP31" s="22" cm="1">
        <f t="array" aca="1" ref="BP31" ca="1">IF(AV31&gt;INDIRECT(ADDRESS($BN31,$BO31)),0,1)</f>
        <v>0</v>
      </c>
      <c r="BQ31" s="22" cm="1">
        <f t="array" aca="1" ref="BQ31" ca="1">IF(AW31&gt;INDIRECT(ADDRESS($BN31,$BO31)),0,1)</f>
        <v>0</v>
      </c>
      <c r="BR31" s="22" cm="1">
        <f t="array" aca="1" ref="BR31" ca="1">IF(AX31&gt;INDIRECT(ADDRESS($BN31,$BO31)),0,1)</f>
        <v>0</v>
      </c>
      <c r="BS31" s="22" cm="1">
        <f t="array" aca="1" ref="BS31" ca="1">IF(AY31&gt;INDIRECT(ADDRESS($BN31,$BO31)),0,1)</f>
        <v>0</v>
      </c>
      <c r="BT31" s="22" cm="1">
        <f t="array" aca="1" ref="BT31" ca="1">IF(AZ31&gt;INDIRECT(ADDRESS($BN31,$BO31)),0,1)</f>
        <v>1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0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0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55000000000000004">
      <c r="A32" s="3"/>
      <c r="B32" s="3" t="s">
        <v>474</v>
      </c>
      <c r="C32" s="3">
        <v>5</v>
      </c>
      <c r="D32" s="15">
        <f>VALUE(SUBSTITUTE('DPRD Sulsel KPU Raw'!B10,".",","))</f>
        <v>3775</v>
      </c>
      <c r="E32" s="15">
        <f>VALUE(SUBSTITUTE('DPRD Sulsel KPU Raw'!C10,".",","))</f>
        <v>35881</v>
      </c>
      <c r="F32" s="15">
        <f>VALUE(SUBSTITUTE('DPRD Sulsel KPU Raw'!D10,".",","))</f>
        <v>28372</v>
      </c>
      <c r="G32" s="15">
        <f>VALUE(SUBSTITUTE('DPRD Sulsel KPU Raw'!E10,".",","))</f>
        <v>111681</v>
      </c>
      <c r="H32" s="15">
        <f>VALUE(SUBSTITUTE('DPRD Sulsel KPU Raw'!F10,".",","))</f>
        <v>34354</v>
      </c>
      <c r="I32" s="15">
        <f>VALUE(SUBSTITUTE('DPRD Sulsel KPU Raw'!G10,".",","))</f>
        <v>653</v>
      </c>
      <c r="J32" s="15">
        <f>VALUE(SUBSTITUTE('DPRD Sulsel KPU Raw'!H10,".",","))</f>
        <v>763</v>
      </c>
      <c r="K32" s="15">
        <f>VALUE(SUBSTITUTE('DPRD Sulsel KPU Raw'!I10,".",","))</f>
        <v>709</v>
      </c>
      <c r="L32" s="15">
        <f>VALUE(SUBSTITUTE('DPRD Sulsel KPU Raw'!J10,".",","))</f>
        <v>25</v>
      </c>
      <c r="M32" s="15">
        <f>VALUE(SUBSTITUTE('DPRD Sulsel KPU Raw'!K10,".",","))</f>
        <v>6374</v>
      </c>
      <c r="N32" s="15">
        <f>VALUE(SUBSTITUTE('DPRD Sulsel KPU Raw'!L10,".",","))</f>
        <v>131</v>
      </c>
      <c r="O32" s="15">
        <f>VALUE(SUBSTITUTE('DPRD Sulsel KPU Raw'!M10,".",","))</f>
        <v>885</v>
      </c>
      <c r="P32" s="15">
        <f>VALUE(SUBSTITUTE('DPRD Sulsel KPU Raw'!N10,".",","))</f>
        <v>32</v>
      </c>
      <c r="Q32" s="15">
        <f>VALUE(SUBSTITUTE('DPRD Sulsel KPU Raw'!O10,".",","))</f>
        <v>38789</v>
      </c>
      <c r="R32" s="15">
        <f>VALUE(SUBSTITUTE('DPRD Sulsel KPU Raw'!P10,".",","))</f>
        <v>9057</v>
      </c>
      <c r="S32" s="15">
        <f>VALUE(SUBSTITUTE('DPRD Sulsel KPU Raw'!Q10,".",","))</f>
        <v>4004</v>
      </c>
      <c r="T32" s="15">
        <f>VALUE(SUBSTITUTE('DPRD Sulsel KPU Raw'!R10,".",","))</f>
        <v>171</v>
      </c>
      <c r="U32" s="15">
        <f>VALUE(SUBSTITUTE('DPRD Sulsel KPU Raw'!S10,".",","))</f>
        <v>57</v>
      </c>
      <c r="V32" s="5">
        <v>1</v>
      </c>
      <c r="W32" s="5">
        <f>W29+5</f>
        <v>32</v>
      </c>
      <c r="X32" s="5">
        <v>4</v>
      </c>
      <c r="Y32" s="5">
        <f t="shared" si="0"/>
        <v>26</v>
      </c>
      <c r="Z32" s="18" cm="1">
        <f t="array" aca="1" ref="Z32" ca="1">INDIRECT(ADDRESS($W32,COLUMN()-$Y32+$X32))/$V32</f>
        <v>3775</v>
      </c>
      <c r="AA32" s="18" cm="1">
        <f t="array" aca="1" ref="AA32" ca="1">INDIRECT(ADDRESS($W32,COLUMN()-$Y32+$X32))/$V32</f>
        <v>35881</v>
      </c>
      <c r="AB32" s="18" cm="1">
        <f t="array" aca="1" ref="AB32" ca="1">INDIRECT(ADDRESS($W32,COLUMN()-$Y32+$X32))/$V32</f>
        <v>28372</v>
      </c>
      <c r="AC32" s="18" cm="1">
        <f t="array" aca="1" ref="AC32" ca="1">INDIRECT(ADDRESS($W32,COLUMN()-$Y32+$X32))/$V32</f>
        <v>111681</v>
      </c>
      <c r="AD32" s="18" cm="1">
        <f t="array" aca="1" ref="AD32" ca="1">INDIRECT(ADDRESS($W32,COLUMN()-$Y32+$X32))/$V32</f>
        <v>34354</v>
      </c>
      <c r="AE32" s="18" cm="1">
        <f t="array" aca="1" ref="AE32" ca="1">INDIRECT(ADDRESS($W32,COLUMN()-$Y32+$X32))/$V32</f>
        <v>653</v>
      </c>
      <c r="AF32" s="18" cm="1">
        <f t="array" aca="1" ref="AF32" ca="1">INDIRECT(ADDRESS($W32,COLUMN()-$Y32+$X32))/$V32</f>
        <v>763</v>
      </c>
      <c r="AG32" s="18" cm="1">
        <f t="array" aca="1" ref="AG32" ca="1">INDIRECT(ADDRESS($W32,COLUMN()-$Y32+$X32))/$V32</f>
        <v>709</v>
      </c>
      <c r="AH32" s="18" cm="1">
        <f t="array" aca="1" ref="AH32" ca="1">INDIRECT(ADDRESS($W32,COLUMN()-$Y32+$X32))/$V32</f>
        <v>25</v>
      </c>
      <c r="AI32" s="18" cm="1">
        <f t="array" aca="1" ref="AI32" ca="1">INDIRECT(ADDRESS($W32,COLUMN()-$Y32+$X32))/$V32</f>
        <v>6374</v>
      </c>
      <c r="AJ32" s="18" cm="1">
        <f t="array" aca="1" ref="AJ32" ca="1">INDIRECT(ADDRESS($W32,COLUMN()-$Y32+$X32))/$V32</f>
        <v>131</v>
      </c>
      <c r="AK32" s="18" cm="1">
        <f t="array" aca="1" ref="AK32" ca="1">INDIRECT(ADDRESS($W32,COLUMN()-$Y32+$X32))/$V32</f>
        <v>885</v>
      </c>
      <c r="AL32" s="18" cm="1">
        <f t="array" aca="1" ref="AL32" ca="1">INDIRECT(ADDRESS($W32,COLUMN()-$Y32+$X32))/$V32</f>
        <v>32</v>
      </c>
      <c r="AM32" s="18" cm="1">
        <f t="array" aca="1" ref="AM32" ca="1">INDIRECT(ADDRESS($W32,COLUMN()-$Y32+$X32))/$V32</f>
        <v>38789</v>
      </c>
      <c r="AN32" s="18" cm="1">
        <f t="array" aca="1" ref="AN32" ca="1">INDIRECT(ADDRESS($W32,COLUMN()-$Y32+$X32))/$V32</f>
        <v>9057</v>
      </c>
      <c r="AO32" s="18" cm="1">
        <f t="array" aca="1" ref="AO32" ca="1">INDIRECT(ADDRESS($W32,COLUMN()-$Y32+$X32))/$V32</f>
        <v>4004</v>
      </c>
      <c r="AP32" s="18" cm="1">
        <f t="array" aca="1" ref="AP32" ca="1">INDIRECT(ADDRESS($W32,COLUMN()-$Y32+$X32))/$V32</f>
        <v>171</v>
      </c>
      <c r="AQ32" s="18" cm="1">
        <f t="array" aca="1" ref="AQ32" ca="1">INDIRECT(ADDRESS($W32,COLUMN()-$Y32+$X32))/$V32</f>
        <v>57</v>
      </c>
      <c r="AR32" s="9">
        <f t="shared" si="1"/>
        <v>32</v>
      </c>
      <c r="AS32" s="9">
        <f t="shared" si="15"/>
        <v>34</v>
      </c>
      <c r="AT32" s="9">
        <f t="shared" si="2"/>
        <v>26</v>
      </c>
      <c r="AU32" s="3">
        <f t="shared" si="3"/>
        <v>43</v>
      </c>
      <c r="AV32" s="20">
        <f t="shared" ca="1" si="21"/>
        <v>19</v>
      </c>
      <c r="AW32" s="20">
        <f t="shared" ca="1" si="21"/>
        <v>4</v>
      </c>
      <c r="AX32" s="20">
        <f t="shared" ca="1" si="21"/>
        <v>6</v>
      </c>
      <c r="AY32" s="20">
        <f t="shared" ca="1" si="21"/>
        <v>1</v>
      </c>
      <c r="AZ32" s="20">
        <f t="shared" ca="1" si="21"/>
        <v>5</v>
      </c>
      <c r="BA32" s="20">
        <f t="shared" ca="1" si="21"/>
        <v>31</v>
      </c>
      <c r="BB32" s="20">
        <f t="shared" ca="1" si="21"/>
        <v>28</v>
      </c>
      <c r="BC32" s="20">
        <f t="shared" ca="1" si="21"/>
        <v>30</v>
      </c>
      <c r="BD32" s="20">
        <f t="shared" ca="1" si="21"/>
        <v>48</v>
      </c>
      <c r="BE32" s="20">
        <f t="shared" ca="1" si="21"/>
        <v>16</v>
      </c>
      <c r="BF32" s="20">
        <f t="shared" ca="1" si="21"/>
        <v>40</v>
      </c>
      <c r="BG32" s="20">
        <f t="shared" ca="1" si="21"/>
        <v>26</v>
      </c>
      <c r="BH32" s="20">
        <f t="shared" ca="1" si="21"/>
        <v>46</v>
      </c>
      <c r="BI32" s="20">
        <f t="shared" ca="1" si="21"/>
        <v>2</v>
      </c>
      <c r="BJ32" s="20">
        <f t="shared" ca="1" si="21"/>
        <v>12</v>
      </c>
      <c r="BK32" s="20">
        <f t="shared" ca="1" si="16"/>
        <v>18</v>
      </c>
      <c r="BL32" s="20">
        <f t="shared" ca="1" si="16"/>
        <v>37</v>
      </c>
      <c r="BM32" s="20">
        <f t="shared" ca="1" si="16"/>
        <v>42</v>
      </c>
      <c r="BN32" s="9">
        <f t="shared" si="6"/>
        <v>32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1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1</v>
      </c>
      <c r="BT32" s="22" cm="1">
        <f t="array" aca="1" ref="BT32" ca="1">IF(AZ32&gt;INDIRECT(ADDRESS($BN32,$BO32)),0,1)</f>
        <v>1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1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9">
        <f>AR32</f>
        <v>32</v>
      </c>
      <c r="CI32" s="9">
        <f>AS32</f>
        <v>34</v>
      </c>
      <c r="CJ32" s="3">
        <f>COLUMN(BP32)</f>
        <v>68</v>
      </c>
      <c r="CK32" s="3">
        <f>COLUMN(CG32)</f>
        <v>85</v>
      </c>
      <c r="CL32" s="3">
        <f ca="1">SUM(OFFSET($A$1,CH32-1,CJ32-1,CI32-CH32+1,CK32-CJ32+1))</f>
        <v>5</v>
      </c>
      <c r="CM32" s="3" t="b">
        <f ca="1">CL32=C32</f>
        <v>1</v>
      </c>
      <c r="CN32" s="3">
        <f>COLUMN(V32)</f>
        <v>22</v>
      </c>
      <c r="CO32" s="3">
        <f ca="1">LARGE(OFFSET($A$1,$CH32-1,$CN32-1,$CI32-$CH32+1,1),1)</f>
        <v>5</v>
      </c>
      <c r="CP32" s="4">
        <f ca="1">LARGE(OFFSET($A$1,$AR32-1,$AT32-1,$AS32-$AR32+1,$AU32-$AT32+1),1)/(CO32+2)</f>
        <v>15954.428571428571</v>
      </c>
      <c r="CQ32" s="4">
        <f ca="1">LARGE(OFFSET($A$1,$AR32-1,$AT32-1,$AS32-$AR32+1,$AU32-$AT32+1),C32)</f>
        <v>34354</v>
      </c>
      <c r="CR32" s="3" t="b">
        <f ca="1">CQ32&gt;CP32</f>
        <v>1</v>
      </c>
    </row>
    <row r="33" spans="1:96" x14ac:dyDescent="0.55000000000000004">
      <c r="A33" s="3"/>
      <c r="B33" s="3"/>
      <c r="C33" s="3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5">
        <v>3</v>
      </c>
      <c r="W33" s="5">
        <f>W32</f>
        <v>32</v>
      </c>
      <c r="X33" s="5">
        <v>4</v>
      </c>
      <c r="Y33" s="5">
        <f t="shared" si="0"/>
        <v>26</v>
      </c>
      <c r="Z33" s="18" cm="1">
        <f t="array" aca="1" ref="Z33" ca="1">INDIRECT(ADDRESS($W33,COLUMN()-$Y33+$X33))/$V33</f>
        <v>1258.3333333333333</v>
      </c>
      <c r="AA33" s="18" cm="1">
        <f t="array" aca="1" ref="AA33" ca="1">INDIRECT(ADDRESS($W33,COLUMN()-$Y33+$X33))/$V33</f>
        <v>11960.333333333334</v>
      </c>
      <c r="AB33" s="18" cm="1">
        <f t="array" aca="1" ref="AB33" ca="1">INDIRECT(ADDRESS($W33,COLUMN()-$Y33+$X33))/$V33</f>
        <v>9457.3333333333339</v>
      </c>
      <c r="AC33" s="18" cm="1">
        <f t="array" aca="1" ref="AC33" ca="1">INDIRECT(ADDRESS($W33,COLUMN()-$Y33+$X33))/$V33</f>
        <v>37227</v>
      </c>
      <c r="AD33" s="18" cm="1">
        <f t="array" aca="1" ref="AD33" ca="1">INDIRECT(ADDRESS($W33,COLUMN()-$Y33+$X33))/$V33</f>
        <v>11451.333333333334</v>
      </c>
      <c r="AE33" s="18" cm="1">
        <f t="array" aca="1" ref="AE33" ca="1">INDIRECT(ADDRESS($W33,COLUMN()-$Y33+$X33))/$V33</f>
        <v>217.66666666666666</v>
      </c>
      <c r="AF33" s="18" cm="1">
        <f t="array" aca="1" ref="AF33" ca="1">INDIRECT(ADDRESS($W33,COLUMN()-$Y33+$X33))/$V33</f>
        <v>254.33333333333334</v>
      </c>
      <c r="AG33" s="18" cm="1">
        <f t="array" aca="1" ref="AG33" ca="1">INDIRECT(ADDRESS($W33,COLUMN()-$Y33+$X33))/$V33</f>
        <v>236.33333333333334</v>
      </c>
      <c r="AH33" s="18" cm="1">
        <f t="array" aca="1" ref="AH33" ca="1">INDIRECT(ADDRESS($W33,COLUMN()-$Y33+$X33))/$V33</f>
        <v>8.3333333333333339</v>
      </c>
      <c r="AI33" s="18" cm="1">
        <f t="array" aca="1" ref="AI33" ca="1">INDIRECT(ADDRESS($W33,COLUMN()-$Y33+$X33))/$V33</f>
        <v>2124.6666666666665</v>
      </c>
      <c r="AJ33" s="18" cm="1">
        <f t="array" aca="1" ref="AJ33" ca="1">INDIRECT(ADDRESS($W33,COLUMN()-$Y33+$X33))/$V33</f>
        <v>43.666666666666664</v>
      </c>
      <c r="AK33" s="18" cm="1">
        <f t="array" aca="1" ref="AK33" ca="1">INDIRECT(ADDRESS($W33,COLUMN()-$Y33+$X33))/$V33</f>
        <v>295</v>
      </c>
      <c r="AL33" s="18" cm="1">
        <f t="array" aca="1" ref="AL33" ca="1">INDIRECT(ADDRESS($W33,COLUMN()-$Y33+$X33))/$V33</f>
        <v>10.666666666666666</v>
      </c>
      <c r="AM33" s="18" cm="1">
        <f t="array" aca="1" ref="AM33" ca="1">INDIRECT(ADDRESS($W33,COLUMN()-$Y33+$X33))/$V33</f>
        <v>12929.666666666666</v>
      </c>
      <c r="AN33" s="18" cm="1">
        <f t="array" aca="1" ref="AN33" ca="1">INDIRECT(ADDRESS($W33,COLUMN()-$Y33+$X33))/$V33</f>
        <v>3019</v>
      </c>
      <c r="AO33" s="18" cm="1">
        <f t="array" aca="1" ref="AO33" ca="1">INDIRECT(ADDRESS($W33,COLUMN()-$Y33+$X33))/$V33</f>
        <v>1334.6666666666667</v>
      </c>
      <c r="AP33" s="18" cm="1">
        <f t="array" aca="1" ref="AP33" ca="1">INDIRECT(ADDRESS($W33,COLUMN()-$Y33+$X33))/$V33</f>
        <v>57</v>
      </c>
      <c r="AQ33" s="18" cm="1">
        <f t="array" aca="1" ref="AQ33" ca="1">INDIRECT(ADDRESS($W33,COLUMN()-$Y33+$X33))/$V33</f>
        <v>19</v>
      </c>
      <c r="AR33" s="9">
        <f t="shared" si="1"/>
        <v>32</v>
      </c>
      <c r="AS33" s="9">
        <f t="shared" si="15"/>
        <v>34</v>
      </c>
      <c r="AT33" s="9">
        <f t="shared" si="2"/>
        <v>26</v>
      </c>
      <c r="AU33" s="3">
        <f t="shared" si="3"/>
        <v>43</v>
      </c>
      <c r="AV33" s="20">
        <f t="shared" ca="1" si="21"/>
        <v>25</v>
      </c>
      <c r="AW33" s="20">
        <f t="shared" ca="1" si="21"/>
        <v>9</v>
      </c>
      <c r="AX33" s="20">
        <f t="shared" ca="1" si="21"/>
        <v>11</v>
      </c>
      <c r="AY33" s="20">
        <f t="shared" ca="1" si="21"/>
        <v>3</v>
      </c>
      <c r="AZ33" s="20">
        <f t="shared" ca="1" si="21"/>
        <v>10</v>
      </c>
      <c r="BA33" s="20">
        <f t="shared" ca="1" si="21"/>
        <v>35</v>
      </c>
      <c r="BB33" s="20">
        <f t="shared" ca="1" si="21"/>
        <v>33</v>
      </c>
      <c r="BC33" s="20">
        <f t="shared" ca="1" si="21"/>
        <v>34</v>
      </c>
      <c r="BD33" s="20">
        <f t="shared" ca="1" si="21"/>
        <v>52</v>
      </c>
      <c r="BE33" s="20">
        <f t="shared" ca="1" si="21"/>
        <v>21</v>
      </c>
      <c r="BF33" s="20">
        <f t="shared" ca="1" si="21"/>
        <v>44</v>
      </c>
      <c r="BG33" s="20">
        <f t="shared" ca="1" si="21"/>
        <v>32</v>
      </c>
      <c r="BH33" s="20">
        <f t="shared" ca="1" si="21"/>
        <v>51</v>
      </c>
      <c r="BI33" s="20">
        <f t="shared" ca="1" si="21"/>
        <v>8</v>
      </c>
      <c r="BJ33" s="20">
        <f t="shared" ca="1" si="21"/>
        <v>20</v>
      </c>
      <c r="BK33" s="20">
        <f t="shared" ca="1" si="21"/>
        <v>23</v>
      </c>
      <c r="BL33" s="20">
        <f t="shared" ca="1" si="16"/>
        <v>42</v>
      </c>
      <c r="BM33" s="20">
        <f t="shared" ca="1" si="16"/>
        <v>49</v>
      </c>
      <c r="BN33" s="9">
        <f t="shared" si="6"/>
        <v>32</v>
      </c>
      <c r="BO33" s="9">
        <v>3</v>
      </c>
      <c r="BP33" s="22" cm="1">
        <f t="array" aca="1" ref="BP33" ca="1">IF(AV33&gt;INDIRECT(ADDRESS($BN33,$BO33)),0,1)</f>
        <v>0</v>
      </c>
      <c r="BQ33" s="22" cm="1">
        <f t="array" aca="1" ref="BQ33" ca="1">IF(AW33&gt;INDIRECT(ADDRESS($BN33,$BO33)),0,1)</f>
        <v>0</v>
      </c>
      <c r="BR33" s="22" cm="1">
        <f t="array" aca="1" ref="BR33" ca="1">IF(AX33&gt;INDIRECT(ADDRESS($BN33,$BO33)),0,1)</f>
        <v>0</v>
      </c>
      <c r="BS33" s="22" cm="1">
        <f t="array" aca="1" ref="BS33" ca="1">IF(AY33&gt;INDIRECT(ADDRESS($BN33,$BO33)),0,1)</f>
        <v>1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55000000000000004">
      <c r="A34" s="3"/>
      <c r="C34" s="3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5">
        <v>5</v>
      </c>
      <c r="W34" s="5">
        <f>W33</f>
        <v>32</v>
      </c>
      <c r="X34" s="5">
        <v>4</v>
      </c>
      <c r="Y34" s="5">
        <f t="shared" si="0"/>
        <v>26</v>
      </c>
      <c r="Z34" s="18" cm="1">
        <f t="array" aca="1" ref="Z34" ca="1">INDIRECT(ADDRESS($W34,COLUMN()-$Y34+$X34))/$V34</f>
        <v>755</v>
      </c>
      <c r="AA34" s="18" cm="1">
        <f t="array" aca="1" ref="AA34" ca="1">INDIRECT(ADDRESS($W34,COLUMN()-$Y34+$X34))/$V34</f>
        <v>7176.2</v>
      </c>
      <c r="AB34" s="18" cm="1">
        <f t="array" aca="1" ref="AB34" ca="1">INDIRECT(ADDRESS($W34,COLUMN()-$Y34+$X34))/$V34</f>
        <v>5674.4</v>
      </c>
      <c r="AC34" s="18" cm="1">
        <f t="array" aca="1" ref="AC34" ca="1">INDIRECT(ADDRESS($W34,COLUMN()-$Y34+$X34))/$V34</f>
        <v>22336.2</v>
      </c>
      <c r="AD34" s="18" cm="1">
        <f t="array" aca="1" ref="AD34" ca="1">INDIRECT(ADDRESS($W34,COLUMN()-$Y34+$X34))/$V34</f>
        <v>6870.8</v>
      </c>
      <c r="AE34" s="18" cm="1">
        <f t="array" aca="1" ref="AE34" ca="1">INDIRECT(ADDRESS($W34,COLUMN()-$Y34+$X34))/$V34</f>
        <v>130.6</v>
      </c>
      <c r="AF34" s="18" cm="1">
        <f t="array" aca="1" ref="AF34" ca="1">INDIRECT(ADDRESS($W34,COLUMN()-$Y34+$X34))/$V34</f>
        <v>152.6</v>
      </c>
      <c r="AG34" s="18" cm="1">
        <f t="array" aca="1" ref="AG34" ca="1">INDIRECT(ADDRESS($W34,COLUMN()-$Y34+$X34))/$V34</f>
        <v>141.80000000000001</v>
      </c>
      <c r="AH34" s="18" cm="1">
        <f t="array" aca="1" ref="AH34" ca="1">INDIRECT(ADDRESS($W34,COLUMN()-$Y34+$X34))/$V34</f>
        <v>5</v>
      </c>
      <c r="AI34" s="18" cm="1">
        <f t="array" aca="1" ref="AI34" ca="1">INDIRECT(ADDRESS($W34,COLUMN()-$Y34+$X34))/$V34</f>
        <v>1274.8</v>
      </c>
      <c r="AJ34" s="18" cm="1">
        <f t="array" aca="1" ref="AJ34" ca="1">INDIRECT(ADDRESS($W34,COLUMN()-$Y34+$X34))/$V34</f>
        <v>26.2</v>
      </c>
      <c r="AK34" s="18" cm="1">
        <f t="array" aca="1" ref="AK34" ca="1">INDIRECT(ADDRESS($W34,COLUMN()-$Y34+$X34))/$V34</f>
        <v>177</v>
      </c>
      <c r="AL34" s="18" cm="1">
        <f t="array" aca="1" ref="AL34" ca="1">INDIRECT(ADDRESS($W34,COLUMN()-$Y34+$X34))/$V34</f>
        <v>6.4</v>
      </c>
      <c r="AM34" s="18" cm="1">
        <f t="array" aca="1" ref="AM34" ca="1">INDIRECT(ADDRESS($W34,COLUMN()-$Y34+$X34))/$V34</f>
        <v>7757.8</v>
      </c>
      <c r="AN34" s="18" cm="1">
        <f t="array" aca="1" ref="AN34" ca="1">INDIRECT(ADDRESS($W34,COLUMN()-$Y34+$X34))/$V34</f>
        <v>1811.4</v>
      </c>
      <c r="AO34" s="18" cm="1">
        <f t="array" aca="1" ref="AO34" ca="1">INDIRECT(ADDRESS($W34,COLUMN()-$Y34+$X34))/$V34</f>
        <v>800.8</v>
      </c>
      <c r="AP34" s="18" cm="1">
        <f t="array" aca="1" ref="AP34" ca="1">INDIRECT(ADDRESS($W34,COLUMN()-$Y34+$X34))/$V34</f>
        <v>34.200000000000003</v>
      </c>
      <c r="AQ34" s="18" cm="1">
        <f t="array" aca="1" ref="AQ34" ca="1">INDIRECT(ADDRESS($W34,COLUMN()-$Y34+$X34))/$V34</f>
        <v>11.4</v>
      </c>
      <c r="AR34" s="9">
        <f t="shared" si="1"/>
        <v>32</v>
      </c>
      <c r="AS34" s="9">
        <f t="shared" si="15"/>
        <v>34</v>
      </c>
      <c r="AT34" s="9">
        <f t="shared" si="2"/>
        <v>26</v>
      </c>
      <c r="AU34" s="3">
        <f t="shared" si="3"/>
        <v>43</v>
      </c>
      <c r="AV34" s="20">
        <f t="shared" ca="1" si="21"/>
        <v>29</v>
      </c>
      <c r="AW34" s="20">
        <f t="shared" ca="1" si="21"/>
        <v>14</v>
      </c>
      <c r="AX34" s="20">
        <f t="shared" ca="1" si="21"/>
        <v>17</v>
      </c>
      <c r="AY34" s="20">
        <f t="shared" ca="1" si="21"/>
        <v>7</v>
      </c>
      <c r="AZ34" s="20">
        <f t="shared" ca="1" si="21"/>
        <v>15</v>
      </c>
      <c r="BA34" s="20">
        <f t="shared" ca="1" si="21"/>
        <v>41</v>
      </c>
      <c r="BB34" s="20">
        <f t="shared" ca="1" si="21"/>
        <v>38</v>
      </c>
      <c r="BC34" s="20">
        <f t="shared" ca="1" si="21"/>
        <v>39</v>
      </c>
      <c r="BD34" s="20">
        <f t="shared" ca="1" si="21"/>
        <v>54</v>
      </c>
      <c r="BE34" s="20">
        <f t="shared" ca="1" si="21"/>
        <v>24</v>
      </c>
      <c r="BF34" s="20">
        <f t="shared" ca="1" si="21"/>
        <v>47</v>
      </c>
      <c r="BG34" s="20">
        <f t="shared" ca="1" si="21"/>
        <v>36</v>
      </c>
      <c r="BH34" s="20">
        <f t="shared" ca="1" si="21"/>
        <v>53</v>
      </c>
      <c r="BI34" s="20">
        <f t="shared" ca="1" si="21"/>
        <v>13</v>
      </c>
      <c r="BJ34" s="20">
        <f t="shared" ca="1" si="21"/>
        <v>22</v>
      </c>
      <c r="BK34" s="20">
        <f t="shared" ca="1" si="21"/>
        <v>27</v>
      </c>
      <c r="BL34" s="20">
        <f t="shared" ca="1" si="16"/>
        <v>45</v>
      </c>
      <c r="BM34" s="20">
        <f t="shared" ca="1" si="16"/>
        <v>50</v>
      </c>
      <c r="BN34" s="9">
        <f t="shared" si="6"/>
        <v>32</v>
      </c>
      <c r="BO34" s="9">
        <v>3</v>
      </c>
      <c r="BP34" s="22" cm="1">
        <f t="array" aca="1" ref="BP34" ca="1">IF(AV34&gt;INDIRECT(ADDRESS($BN34,$BO34)),0,1)</f>
        <v>0</v>
      </c>
      <c r="BQ34" s="22" cm="1">
        <f t="array" aca="1" ref="BQ34" ca="1">IF(AW34&gt;INDIRECT(ADDRESS($BN34,$BO34)),0,1)</f>
        <v>0</v>
      </c>
      <c r="BR34" s="22" cm="1">
        <f t="array" aca="1" ref="BR34" ca="1">IF(AX34&gt;INDIRECT(ADDRESS($BN34,$BO34)),0,1)</f>
        <v>0</v>
      </c>
      <c r="BS34" s="22" cm="1">
        <f t="array" aca="1" ref="BS34" ca="1">IF(AY34&gt;INDIRECT(ADDRESS($BN34,$BO34)),0,1)</f>
        <v>0</v>
      </c>
      <c r="BT34" s="22" cm="1">
        <f t="array" aca="1" ref="BT34" ca="1">IF(AZ34&gt;INDIRECT(ADDRESS($BN34,$BO34)),0,1)</f>
        <v>0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0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0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55000000000000004">
      <c r="A35" s="3"/>
      <c r="B35" s="3" t="s">
        <v>475</v>
      </c>
      <c r="C35" s="3">
        <v>11</v>
      </c>
      <c r="D35" s="15">
        <f>VALUE(SUBSTITUTE('DPRD Sulsel KPU Raw'!B11,".",","))</f>
        <v>43993</v>
      </c>
      <c r="E35" s="15">
        <f>VALUE(SUBSTITUTE('DPRD Sulsel KPU Raw'!C11,".",","))</f>
        <v>41730</v>
      </c>
      <c r="F35" s="15">
        <f>VALUE(SUBSTITUTE('DPRD Sulsel KPU Raw'!D11,".",","))</f>
        <v>29250</v>
      </c>
      <c r="G35" s="15">
        <f>VALUE(SUBSTITUTE('DPRD Sulsel KPU Raw'!E11,".",","))</f>
        <v>54461</v>
      </c>
      <c r="H35" s="15">
        <f>VALUE(SUBSTITUTE('DPRD Sulsel KPU Raw'!F11,".",","))</f>
        <v>42427</v>
      </c>
      <c r="I35" s="15">
        <f>VALUE(SUBSTITUTE('DPRD Sulsel KPU Raw'!G11,".",","))</f>
        <v>382</v>
      </c>
      <c r="J35" s="15">
        <f>VALUE(SUBSTITUTE('DPRD Sulsel KPU Raw'!H11,".",","))</f>
        <v>6345</v>
      </c>
      <c r="K35" s="15">
        <f>VALUE(SUBSTITUTE('DPRD Sulsel KPU Raw'!I11,".",","))</f>
        <v>18216</v>
      </c>
      <c r="L35" s="15">
        <f>VALUE(SUBSTITUTE('DPRD Sulsel KPU Raw'!J11,".",","))</f>
        <v>134</v>
      </c>
      <c r="M35" s="15">
        <f>VALUE(SUBSTITUTE('DPRD Sulsel KPU Raw'!K11,".",","))</f>
        <v>24916</v>
      </c>
      <c r="N35" s="15">
        <f>VALUE(SUBSTITUTE('DPRD Sulsel KPU Raw'!L11,".",","))</f>
        <v>200</v>
      </c>
      <c r="O35" s="15">
        <f>VALUE(SUBSTITUTE('DPRD Sulsel KPU Raw'!M11,".",","))</f>
        <v>35484</v>
      </c>
      <c r="P35" s="15">
        <f>VALUE(SUBSTITUTE('DPRD Sulsel KPU Raw'!N11,".",","))</f>
        <v>8955</v>
      </c>
      <c r="Q35" s="15">
        <f>VALUE(SUBSTITUTE('DPRD Sulsel KPU Raw'!O11,".",","))</f>
        <v>31879</v>
      </c>
      <c r="R35" s="15">
        <f>VALUE(SUBSTITUTE('DPRD Sulsel KPU Raw'!P11,".",","))</f>
        <v>629</v>
      </c>
      <c r="S35" s="15">
        <f>VALUE(SUBSTITUTE('DPRD Sulsel KPU Raw'!Q11,".",","))</f>
        <v>14828</v>
      </c>
      <c r="T35" s="15">
        <f>VALUE(SUBSTITUTE('DPRD Sulsel KPU Raw'!R11,".",","))</f>
        <v>36153</v>
      </c>
      <c r="U35" s="15">
        <f>VALUE(SUBSTITUTE('DPRD Sulsel KPU Raw'!S11,".",","))</f>
        <v>411</v>
      </c>
      <c r="V35" s="5">
        <v>1</v>
      </c>
      <c r="W35" s="5">
        <f>W34+3</f>
        <v>35</v>
      </c>
      <c r="X35" s="5">
        <v>4</v>
      </c>
      <c r="Y35" s="5">
        <f t="shared" si="0"/>
        <v>26</v>
      </c>
      <c r="Z35" s="18" cm="1">
        <f t="array" aca="1" ref="Z35" ca="1">INDIRECT(ADDRESS($W35,COLUMN()-$Y35+$X35))/$V35</f>
        <v>43993</v>
      </c>
      <c r="AA35" s="18" cm="1">
        <f t="array" aca="1" ref="AA35" ca="1">INDIRECT(ADDRESS($W35,COLUMN()-$Y35+$X35))/$V35</f>
        <v>41730</v>
      </c>
      <c r="AB35" s="18" cm="1">
        <f t="array" aca="1" ref="AB35" ca="1">INDIRECT(ADDRESS($W35,COLUMN()-$Y35+$X35))/$V35</f>
        <v>29250</v>
      </c>
      <c r="AC35" s="18" cm="1">
        <f t="array" aca="1" ref="AC35" ca="1">INDIRECT(ADDRESS($W35,COLUMN()-$Y35+$X35))/$V35</f>
        <v>54461</v>
      </c>
      <c r="AD35" s="18" cm="1">
        <f t="array" aca="1" ref="AD35" ca="1">INDIRECT(ADDRESS($W35,COLUMN()-$Y35+$X35))/$V35</f>
        <v>42427</v>
      </c>
      <c r="AE35" s="18" cm="1">
        <f t="array" aca="1" ref="AE35" ca="1">INDIRECT(ADDRESS($W35,COLUMN()-$Y35+$X35))/$V35</f>
        <v>382</v>
      </c>
      <c r="AF35" s="18" cm="1">
        <f t="array" aca="1" ref="AF35" ca="1">INDIRECT(ADDRESS($W35,COLUMN()-$Y35+$X35))/$V35</f>
        <v>6345</v>
      </c>
      <c r="AG35" s="18" cm="1">
        <f t="array" aca="1" ref="AG35" ca="1">INDIRECT(ADDRESS($W35,COLUMN()-$Y35+$X35))/$V35</f>
        <v>18216</v>
      </c>
      <c r="AH35" s="18" cm="1">
        <f t="array" aca="1" ref="AH35" ca="1">INDIRECT(ADDRESS($W35,COLUMN()-$Y35+$X35))/$V35</f>
        <v>134</v>
      </c>
      <c r="AI35" s="18" cm="1">
        <f t="array" aca="1" ref="AI35" ca="1">INDIRECT(ADDRESS($W35,COLUMN()-$Y35+$X35))/$V35</f>
        <v>24916</v>
      </c>
      <c r="AJ35" s="18" cm="1">
        <f t="array" aca="1" ref="AJ35" ca="1">INDIRECT(ADDRESS($W35,COLUMN()-$Y35+$X35))/$V35</f>
        <v>200</v>
      </c>
      <c r="AK35" s="18" cm="1">
        <f t="array" aca="1" ref="AK35" ca="1">INDIRECT(ADDRESS($W35,COLUMN()-$Y35+$X35))/$V35</f>
        <v>35484</v>
      </c>
      <c r="AL35" s="18" cm="1">
        <f t="array" aca="1" ref="AL35" ca="1">INDIRECT(ADDRESS($W35,COLUMN()-$Y35+$X35))/$V35</f>
        <v>8955</v>
      </c>
      <c r="AM35" s="18" cm="1">
        <f t="array" aca="1" ref="AM35" ca="1">INDIRECT(ADDRESS($W35,COLUMN()-$Y35+$X35))/$V35</f>
        <v>31879</v>
      </c>
      <c r="AN35" s="18" cm="1">
        <f t="array" aca="1" ref="AN35" ca="1">INDIRECT(ADDRESS($W35,COLUMN()-$Y35+$X35))/$V35</f>
        <v>629</v>
      </c>
      <c r="AO35" s="18" cm="1">
        <f t="array" aca="1" ref="AO35" ca="1">INDIRECT(ADDRESS($W35,COLUMN()-$Y35+$X35))/$V35</f>
        <v>14828</v>
      </c>
      <c r="AP35" s="18" cm="1">
        <f t="array" aca="1" ref="AP35" ca="1">INDIRECT(ADDRESS($W35,COLUMN()-$Y35+$X35))/$V35</f>
        <v>36153</v>
      </c>
      <c r="AQ35" s="18" cm="1">
        <f t="array" aca="1" ref="AQ35" ca="1">INDIRECT(ADDRESS($W35,COLUMN()-$Y35+$X35))/$V35</f>
        <v>411</v>
      </c>
      <c r="AR35" s="9">
        <f t="shared" si="1"/>
        <v>35</v>
      </c>
      <c r="AS35" s="9">
        <f t="shared" si="15"/>
        <v>37</v>
      </c>
      <c r="AT35" s="9">
        <f t="shared" si="2"/>
        <v>26</v>
      </c>
      <c r="AU35" s="3">
        <f t="shared" si="3"/>
        <v>43</v>
      </c>
      <c r="AV35" s="20">
        <f t="shared" ca="1" si="21"/>
        <v>2</v>
      </c>
      <c r="AW35" s="20">
        <f t="shared" ca="1" si="21"/>
        <v>4</v>
      </c>
      <c r="AX35" s="20">
        <f t="shared" ca="1" si="21"/>
        <v>8</v>
      </c>
      <c r="AY35" s="20">
        <f t="shared" ca="1" si="21"/>
        <v>1</v>
      </c>
      <c r="AZ35" s="20">
        <f t="shared" ca="1" si="21"/>
        <v>3</v>
      </c>
      <c r="BA35" s="20">
        <f t="shared" ca="1" si="21"/>
        <v>42</v>
      </c>
      <c r="BB35" s="20">
        <f t="shared" ca="1" si="21"/>
        <v>29</v>
      </c>
      <c r="BC35" s="20">
        <f t="shared" ca="1" si="21"/>
        <v>10</v>
      </c>
      <c r="BD35" s="20">
        <f t="shared" ca="1" si="21"/>
        <v>46</v>
      </c>
      <c r="BE35" s="20">
        <f t="shared" ca="1" si="21"/>
        <v>9</v>
      </c>
      <c r="BF35" s="20">
        <f t="shared" ca="1" si="21"/>
        <v>44</v>
      </c>
      <c r="BG35" s="20">
        <f t="shared" ca="1" si="21"/>
        <v>6</v>
      </c>
      <c r="BH35" s="20">
        <f t="shared" ca="1" si="21"/>
        <v>21</v>
      </c>
      <c r="BI35" s="20">
        <f t="shared" ca="1" si="21"/>
        <v>7</v>
      </c>
      <c r="BJ35" s="20">
        <f t="shared" ca="1" si="21"/>
        <v>40</v>
      </c>
      <c r="BK35" s="20">
        <f t="shared" ca="1" si="21"/>
        <v>12</v>
      </c>
      <c r="BL35" s="20">
        <f t="shared" ca="1" si="16"/>
        <v>5</v>
      </c>
      <c r="BM35" s="20">
        <f t="shared" ca="1" si="16"/>
        <v>41</v>
      </c>
      <c r="BN35" s="9">
        <f t="shared" si="6"/>
        <v>35</v>
      </c>
      <c r="BO35" s="9">
        <v>3</v>
      </c>
      <c r="BP35" s="22" cm="1">
        <f t="array" aca="1" ref="BP35" ca="1">IF(AV35&gt;INDIRECT(ADDRESS($BN35,$BO35)),0,1)</f>
        <v>1</v>
      </c>
      <c r="BQ35" s="22" cm="1">
        <f t="array" aca="1" ref="BQ35" ca="1">IF(AW35&gt;INDIRECT(ADDRESS($BN35,$BO35)),0,1)</f>
        <v>1</v>
      </c>
      <c r="BR35" s="22" cm="1">
        <f t="array" aca="1" ref="BR35" ca="1">IF(AX35&gt;INDIRECT(ADDRESS($BN35,$BO35)),0,1)</f>
        <v>1</v>
      </c>
      <c r="BS35" s="22" cm="1">
        <f t="array" aca="1" ref="BS35" ca="1">IF(AY35&gt;INDIRECT(ADDRESS($BN35,$BO35)),0,1)</f>
        <v>1</v>
      </c>
      <c r="BT35" s="22" cm="1">
        <f t="array" aca="1" ref="BT35" ca="1">IF(AZ35&gt;INDIRECT(ADDRESS($BN35,$BO35)),0,1)</f>
        <v>1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1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1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1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1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1</v>
      </c>
      <c r="CG35" s="22" cm="1">
        <f t="array" aca="1" ref="CG35" ca="1">IF(BM35&gt;INDIRECT(ADDRESS($BN35,$BO35)),0,1)</f>
        <v>0</v>
      </c>
      <c r="CH35" s="9">
        <f>AR35</f>
        <v>35</v>
      </c>
      <c r="CI35" s="9">
        <f>AS35</f>
        <v>37</v>
      </c>
      <c r="CJ35" s="3">
        <f>COLUMN(BP35)</f>
        <v>68</v>
      </c>
      <c r="CK35" s="3">
        <f>COLUMN(CG35)</f>
        <v>85</v>
      </c>
      <c r="CL35" s="3">
        <f ca="1">SUM(OFFSET($A$1,CH35-1,CJ35-1,CI35-CH35+1,CK35-CJ35+1))</f>
        <v>11</v>
      </c>
      <c r="CM35" s="3" t="b">
        <f ca="1">CL35=C35</f>
        <v>1</v>
      </c>
      <c r="CN35" s="3">
        <f>COLUMN(V35)</f>
        <v>22</v>
      </c>
      <c r="CO35" s="3">
        <f ca="1">LARGE(OFFSET($A$1,$CH35-1,$CN35-1,$CI35-$CH35+1,1),1)</f>
        <v>5</v>
      </c>
      <c r="CP35" s="4">
        <f ca="1">LARGE(OFFSET($A$1,$AR35-1,$AT35-1,$AS35-$AR35+1,$AU35-$AT35+1),1)/(CO35+2)</f>
        <v>7780.1428571428569</v>
      </c>
      <c r="CQ35" s="4">
        <f ca="1">LARGE(OFFSET($A$1,$AR35-1,$AT35-1,$AS35-$AR35+1,$AU35-$AT35+1),C35)</f>
        <v>18153.666666666668</v>
      </c>
      <c r="CR35" s="3" t="b">
        <f ca="1">CQ35&gt;CP35</f>
        <v>1</v>
      </c>
    </row>
    <row r="36" spans="1:96" x14ac:dyDescent="0.55000000000000004">
      <c r="A36" s="3"/>
      <c r="B36" s="3"/>
      <c r="C36" s="3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5">
        <v>3</v>
      </c>
      <c r="W36" s="5">
        <f>W35</f>
        <v>35</v>
      </c>
      <c r="X36" s="5">
        <v>4</v>
      </c>
      <c r="Y36" s="5">
        <f t="shared" si="0"/>
        <v>26</v>
      </c>
      <c r="Z36" s="18" cm="1">
        <f t="array" aca="1" ref="Z36" ca="1">INDIRECT(ADDRESS($W36,COLUMN()-$Y36+$X36))/$V36</f>
        <v>14664.333333333334</v>
      </c>
      <c r="AA36" s="18" cm="1">
        <f t="array" aca="1" ref="AA36" ca="1">INDIRECT(ADDRESS($W36,COLUMN()-$Y36+$X36))/$V36</f>
        <v>13910</v>
      </c>
      <c r="AB36" s="18" cm="1">
        <f t="array" aca="1" ref="AB36" ca="1">INDIRECT(ADDRESS($W36,COLUMN()-$Y36+$X36))/$V36</f>
        <v>9750</v>
      </c>
      <c r="AC36" s="18" cm="1">
        <f t="array" aca="1" ref="AC36" ca="1">INDIRECT(ADDRESS($W36,COLUMN()-$Y36+$X36))/$V36</f>
        <v>18153.666666666668</v>
      </c>
      <c r="AD36" s="18" cm="1">
        <f t="array" aca="1" ref="AD36" ca="1">INDIRECT(ADDRESS($W36,COLUMN()-$Y36+$X36))/$V36</f>
        <v>14142.333333333334</v>
      </c>
      <c r="AE36" s="18" cm="1">
        <f t="array" aca="1" ref="AE36" ca="1">INDIRECT(ADDRESS($W36,COLUMN()-$Y36+$X36))/$V36</f>
        <v>127.33333333333333</v>
      </c>
      <c r="AF36" s="18" cm="1">
        <f t="array" aca="1" ref="AF36" ca="1">INDIRECT(ADDRESS($W36,COLUMN()-$Y36+$X36))/$V36</f>
        <v>2115</v>
      </c>
      <c r="AG36" s="18" cm="1">
        <f t="array" aca="1" ref="AG36" ca="1">INDIRECT(ADDRESS($W36,COLUMN()-$Y36+$X36))/$V36</f>
        <v>6072</v>
      </c>
      <c r="AH36" s="18" cm="1">
        <f t="array" aca="1" ref="AH36" ca="1">INDIRECT(ADDRESS($W36,COLUMN()-$Y36+$X36))/$V36</f>
        <v>44.666666666666664</v>
      </c>
      <c r="AI36" s="18" cm="1">
        <f t="array" aca="1" ref="AI36" ca="1">INDIRECT(ADDRESS($W36,COLUMN()-$Y36+$X36))/$V36</f>
        <v>8305.3333333333339</v>
      </c>
      <c r="AJ36" s="18" cm="1">
        <f t="array" aca="1" ref="AJ36" ca="1">INDIRECT(ADDRESS($W36,COLUMN()-$Y36+$X36))/$V36</f>
        <v>66.666666666666671</v>
      </c>
      <c r="AK36" s="18" cm="1">
        <f t="array" aca="1" ref="AK36" ca="1">INDIRECT(ADDRESS($W36,COLUMN()-$Y36+$X36))/$V36</f>
        <v>11828</v>
      </c>
      <c r="AL36" s="18" cm="1">
        <f t="array" aca="1" ref="AL36" ca="1">INDIRECT(ADDRESS($W36,COLUMN()-$Y36+$X36))/$V36</f>
        <v>2985</v>
      </c>
      <c r="AM36" s="18" cm="1">
        <f t="array" aca="1" ref="AM36" ca="1">INDIRECT(ADDRESS($W36,COLUMN()-$Y36+$X36))/$V36</f>
        <v>10626.333333333334</v>
      </c>
      <c r="AN36" s="18" cm="1">
        <f t="array" aca="1" ref="AN36" ca="1">INDIRECT(ADDRESS($W36,COLUMN()-$Y36+$X36))/$V36</f>
        <v>209.66666666666666</v>
      </c>
      <c r="AO36" s="18" cm="1">
        <f t="array" aca="1" ref="AO36" ca="1">INDIRECT(ADDRESS($W36,COLUMN()-$Y36+$X36))/$V36</f>
        <v>4942.666666666667</v>
      </c>
      <c r="AP36" s="18" cm="1">
        <f t="array" aca="1" ref="AP36" ca="1">INDIRECT(ADDRESS($W36,COLUMN()-$Y36+$X36))/$V36</f>
        <v>12051</v>
      </c>
      <c r="AQ36" s="18" cm="1">
        <f t="array" aca="1" ref="AQ36" ca="1">INDIRECT(ADDRESS($W36,COLUMN()-$Y36+$X36))/$V36</f>
        <v>137</v>
      </c>
      <c r="AR36" s="9">
        <f t="shared" si="1"/>
        <v>35</v>
      </c>
      <c r="AS36" s="9">
        <f t="shared" si="15"/>
        <v>37</v>
      </c>
      <c r="AT36" s="9">
        <f t="shared" si="2"/>
        <v>26</v>
      </c>
      <c r="AU36" s="3">
        <f t="shared" si="3"/>
        <v>43</v>
      </c>
      <c r="AV36" s="20">
        <f t="shared" ca="1" si="21"/>
        <v>13</v>
      </c>
      <c r="AW36" s="20">
        <f t="shared" ca="1" si="21"/>
        <v>15</v>
      </c>
      <c r="AX36" s="20">
        <f t="shared" ca="1" si="21"/>
        <v>20</v>
      </c>
      <c r="AY36" s="20">
        <f t="shared" ca="1" si="21"/>
        <v>11</v>
      </c>
      <c r="AZ36" s="20">
        <f t="shared" ca="1" si="21"/>
        <v>14</v>
      </c>
      <c r="BA36" s="20">
        <f t="shared" ca="1" si="21"/>
        <v>47</v>
      </c>
      <c r="BB36" s="20">
        <f t="shared" ca="1" si="21"/>
        <v>37</v>
      </c>
      <c r="BC36" s="20">
        <f t="shared" ca="1" si="21"/>
        <v>30</v>
      </c>
      <c r="BD36" s="20">
        <f t="shared" ca="1" si="21"/>
        <v>52</v>
      </c>
      <c r="BE36" s="20">
        <f t="shared" ca="1" si="21"/>
        <v>25</v>
      </c>
      <c r="BF36" s="20">
        <f t="shared" ca="1" si="21"/>
        <v>51</v>
      </c>
      <c r="BG36" s="20">
        <f t="shared" ca="1" si="21"/>
        <v>17</v>
      </c>
      <c r="BH36" s="20">
        <f t="shared" ca="1" si="21"/>
        <v>35</v>
      </c>
      <c r="BI36" s="20">
        <f t="shared" ca="1" si="21"/>
        <v>19</v>
      </c>
      <c r="BJ36" s="20">
        <f t="shared" ca="1" si="21"/>
        <v>43</v>
      </c>
      <c r="BK36" s="20">
        <f t="shared" ca="1" si="21"/>
        <v>33</v>
      </c>
      <c r="BL36" s="20">
        <f t="shared" ca="1" si="16"/>
        <v>16</v>
      </c>
      <c r="BM36" s="20">
        <f t="shared" ca="1" si="16"/>
        <v>45</v>
      </c>
      <c r="BN36" s="9">
        <f t="shared" si="6"/>
        <v>35</v>
      </c>
      <c r="BO36" s="9">
        <v>3</v>
      </c>
      <c r="BP36" s="22" cm="1">
        <f t="array" aca="1" ref="BP36" ca="1">IF(AV36&gt;INDIRECT(ADDRESS($BN36,$BO36)),0,1)</f>
        <v>0</v>
      </c>
      <c r="BQ36" s="22" cm="1">
        <f t="array" aca="1" ref="BQ36" ca="1">IF(AW36&gt;INDIRECT(ADDRESS($BN36,$BO36)),0,1)</f>
        <v>0</v>
      </c>
      <c r="BR36" s="22" cm="1">
        <f t="array" aca="1" ref="BR36" ca="1">IF(AX36&gt;INDIRECT(ADDRESS($BN36,$BO36)),0,1)</f>
        <v>0</v>
      </c>
      <c r="BS36" s="22" cm="1">
        <f t="array" aca="1" ref="BS36" ca="1">IF(AY36&gt;INDIRECT(ADDRESS($BN36,$BO36)),0,1)</f>
        <v>1</v>
      </c>
      <c r="BT36" s="22" cm="1">
        <f t="array" aca="1" ref="BT36" ca="1">IF(AZ36&gt;INDIRECT(ADDRESS($BN36,$BO36)),0,1)</f>
        <v>0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0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0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55000000000000004">
      <c r="A37" s="3"/>
      <c r="B37" s="3"/>
      <c r="C37" s="3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5">
        <v>5</v>
      </c>
      <c r="W37" s="5">
        <f>W36</f>
        <v>35</v>
      </c>
      <c r="X37" s="5">
        <v>4</v>
      </c>
      <c r="Y37" s="5">
        <f t="shared" si="0"/>
        <v>26</v>
      </c>
      <c r="Z37" s="18" cm="1">
        <f t="array" aca="1" ref="Z37" ca="1">INDIRECT(ADDRESS($W37,COLUMN()-$Y37+$X37))/$V37</f>
        <v>8798.6</v>
      </c>
      <c r="AA37" s="18" cm="1">
        <f t="array" aca="1" ref="AA37" ca="1">INDIRECT(ADDRESS($W37,COLUMN()-$Y37+$X37))/$V37</f>
        <v>8346</v>
      </c>
      <c r="AB37" s="18" cm="1">
        <f t="array" aca="1" ref="AB37" ca="1">INDIRECT(ADDRESS($W37,COLUMN()-$Y37+$X37))/$V37</f>
        <v>5850</v>
      </c>
      <c r="AC37" s="18" cm="1">
        <f t="array" aca="1" ref="AC37" ca="1">INDIRECT(ADDRESS($W37,COLUMN()-$Y37+$X37))/$V37</f>
        <v>10892.2</v>
      </c>
      <c r="AD37" s="18" cm="1">
        <f t="array" aca="1" ref="AD37" ca="1">INDIRECT(ADDRESS($W37,COLUMN()-$Y37+$X37))/$V37</f>
        <v>8485.4</v>
      </c>
      <c r="AE37" s="18" cm="1">
        <f t="array" aca="1" ref="AE37" ca="1">INDIRECT(ADDRESS($W37,COLUMN()-$Y37+$X37))/$V37</f>
        <v>76.400000000000006</v>
      </c>
      <c r="AF37" s="18" cm="1">
        <f t="array" aca="1" ref="AF37" ca="1">INDIRECT(ADDRESS($W37,COLUMN()-$Y37+$X37))/$V37</f>
        <v>1269</v>
      </c>
      <c r="AG37" s="18" cm="1">
        <f t="array" aca="1" ref="AG37" ca="1">INDIRECT(ADDRESS($W37,COLUMN()-$Y37+$X37))/$V37</f>
        <v>3643.2</v>
      </c>
      <c r="AH37" s="18" cm="1">
        <f t="array" aca="1" ref="AH37" ca="1">INDIRECT(ADDRESS($W37,COLUMN()-$Y37+$X37))/$V37</f>
        <v>26.8</v>
      </c>
      <c r="AI37" s="18" cm="1">
        <f t="array" aca="1" ref="AI37" ca="1">INDIRECT(ADDRESS($W37,COLUMN()-$Y37+$X37))/$V37</f>
        <v>4983.2</v>
      </c>
      <c r="AJ37" s="18" cm="1">
        <f t="array" aca="1" ref="AJ37" ca="1">INDIRECT(ADDRESS($W37,COLUMN()-$Y37+$X37))/$V37</f>
        <v>40</v>
      </c>
      <c r="AK37" s="18" cm="1">
        <f t="array" aca="1" ref="AK37" ca="1">INDIRECT(ADDRESS($W37,COLUMN()-$Y37+$X37))/$V37</f>
        <v>7096.8</v>
      </c>
      <c r="AL37" s="18" cm="1">
        <f t="array" aca="1" ref="AL37" ca="1">INDIRECT(ADDRESS($W37,COLUMN()-$Y37+$X37))/$V37</f>
        <v>1791</v>
      </c>
      <c r="AM37" s="18" cm="1">
        <f t="array" aca="1" ref="AM37" ca="1">INDIRECT(ADDRESS($W37,COLUMN()-$Y37+$X37))/$V37</f>
        <v>6375.8</v>
      </c>
      <c r="AN37" s="18" cm="1">
        <f t="array" aca="1" ref="AN37" ca="1">INDIRECT(ADDRESS($W37,COLUMN()-$Y37+$X37))/$V37</f>
        <v>125.8</v>
      </c>
      <c r="AO37" s="18" cm="1">
        <f t="array" aca="1" ref="AO37" ca="1">INDIRECT(ADDRESS($W37,COLUMN()-$Y37+$X37))/$V37</f>
        <v>2965.6</v>
      </c>
      <c r="AP37" s="18" cm="1">
        <f t="array" aca="1" ref="AP37" ca="1">INDIRECT(ADDRESS($W37,COLUMN()-$Y37+$X37))/$V37</f>
        <v>7230.6</v>
      </c>
      <c r="AQ37" s="18" cm="1">
        <f t="array" aca="1" ref="AQ37" ca="1">INDIRECT(ADDRESS($W37,COLUMN()-$Y37+$X37))/$V37</f>
        <v>82.2</v>
      </c>
      <c r="AR37" s="9">
        <f t="shared" si="1"/>
        <v>35</v>
      </c>
      <c r="AS37" s="9">
        <f t="shared" si="15"/>
        <v>37</v>
      </c>
      <c r="AT37" s="9">
        <f t="shared" si="2"/>
        <v>26</v>
      </c>
      <c r="AU37" s="3">
        <f t="shared" si="3"/>
        <v>43</v>
      </c>
      <c r="AV37" s="20">
        <f t="shared" ca="1" si="21"/>
        <v>22</v>
      </c>
      <c r="AW37" s="20">
        <f t="shared" ca="1" si="21"/>
        <v>24</v>
      </c>
      <c r="AX37" s="20">
        <f t="shared" ca="1" si="21"/>
        <v>31</v>
      </c>
      <c r="AY37" s="20">
        <f t="shared" ca="1" si="21"/>
        <v>18</v>
      </c>
      <c r="AZ37" s="20">
        <f t="shared" ca="1" si="21"/>
        <v>23</v>
      </c>
      <c r="BA37" s="20">
        <f t="shared" ca="1" si="21"/>
        <v>50</v>
      </c>
      <c r="BB37" s="20">
        <f t="shared" ca="1" si="21"/>
        <v>39</v>
      </c>
      <c r="BC37" s="20">
        <f t="shared" ca="1" si="21"/>
        <v>34</v>
      </c>
      <c r="BD37" s="20">
        <f t="shared" ca="1" si="21"/>
        <v>54</v>
      </c>
      <c r="BE37" s="20">
        <f t="shared" ca="1" si="21"/>
        <v>32</v>
      </c>
      <c r="BF37" s="20">
        <f t="shared" ca="1" si="21"/>
        <v>53</v>
      </c>
      <c r="BG37" s="20">
        <f t="shared" ca="1" si="21"/>
        <v>27</v>
      </c>
      <c r="BH37" s="20">
        <f t="shared" ca="1" si="21"/>
        <v>38</v>
      </c>
      <c r="BI37" s="20">
        <f t="shared" ca="1" si="21"/>
        <v>28</v>
      </c>
      <c r="BJ37" s="20">
        <f t="shared" ca="1" si="21"/>
        <v>48</v>
      </c>
      <c r="BK37" s="20">
        <f t="shared" ca="1" si="21"/>
        <v>36</v>
      </c>
      <c r="BL37" s="20">
        <f t="shared" ca="1" si="16"/>
        <v>26</v>
      </c>
      <c r="BM37" s="20">
        <f t="shared" ca="1" si="16"/>
        <v>49</v>
      </c>
      <c r="BN37" s="9">
        <f t="shared" si="6"/>
        <v>35</v>
      </c>
      <c r="BO37" s="9">
        <v>3</v>
      </c>
      <c r="BP37" s="22" cm="1">
        <f t="array" aca="1" ref="BP37" ca="1">IF(AV37&gt;INDIRECT(ADDRESS($BN37,$BO37)),0,1)</f>
        <v>0</v>
      </c>
      <c r="BQ37" s="22" cm="1">
        <f t="array" aca="1" ref="BQ37" ca="1">IF(AW37&gt;INDIRECT(ADDRESS($BN37,$BO37)),0,1)</f>
        <v>0</v>
      </c>
      <c r="BR37" s="22" cm="1">
        <f t="array" aca="1" ref="BR37" ca="1">IF(AX37&gt;INDIRECT(ADDRESS($BN37,$BO37)),0,1)</f>
        <v>0</v>
      </c>
      <c r="BS37" s="22" cm="1">
        <f t="array" aca="1" ref="BS37" ca="1">IF(AY37&gt;INDIRECT(ADDRESS($BN37,$BO37)),0,1)</f>
        <v>0</v>
      </c>
      <c r="BT37" s="22" cm="1">
        <f t="array" aca="1" ref="BT37" ca="1">IF(AZ37&gt;INDIRECT(ADDRESS($BN37,$BO37)),0,1)</f>
        <v>0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0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0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0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55000000000000004">
      <c r="C38" s="1">
        <f>SUM(C3:C37)</f>
        <v>85</v>
      </c>
      <c r="BP38" s="23">
        <f t="shared" ref="BP38:CG38" ca="1" si="40">SUM(BP3:BP37)</f>
        <v>8</v>
      </c>
      <c r="BQ38" s="23">
        <f t="shared" ca="1" si="40"/>
        <v>13</v>
      </c>
      <c r="BR38" s="23">
        <f t="shared" ca="1" si="40"/>
        <v>6</v>
      </c>
      <c r="BS38" s="23">
        <f t="shared" ca="1" si="40"/>
        <v>14</v>
      </c>
      <c r="BT38" s="23">
        <f t="shared" ca="1" si="40"/>
        <v>17</v>
      </c>
      <c r="BU38" s="23">
        <f t="shared" ca="1" si="40"/>
        <v>0</v>
      </c>
      <c r="BV38" s="23">
        <f t="shared" ca="1" si="40"/>
        <v>0</v>
      </c>
      <c r="BW38" s="23">
        <f t="shared" ca="1" si="40"/>
        <v>7</v>
      </c>
      <c r="BX38" s="23">
        <f t="shared" ca="1" si="40"/>
        <v>0</v>
      </c>
      <c r="BY38" s="23">
        <f t="shared" ca="1" si="40"/>
        <v>1</v>
      </c>
      <c r="BZ38" s="23">
        <f t="shared" ca="1" si="40"/>
        <v>0</v>
      </c>
      <c r="CA38" s="23">
        <f t="shared" ca="1" si="40"/>
        <v>4</v>
      </c>
      <c r="CB38" s="23">
        <f t="shared" ca="1" si="40"/>
        <v>0</v>
      </c>
      <c r="CC38" s="23">
        <f t="shared" ca="1" si="40"/>
        <v>7</v>
      </c>
      <c r="CD38" s="23">
        <f t="shared" ca="1" si="40"/>
        <v>0</v>
      </c>
      <c r="CE38" s="23">
        <f t="shared" ca="1" si="40"/>
        <v>0</v>
      </c>
      <c r="CF38" s="23">
        <f t="shared" ca="1" si="40"/>
        <v>8</v>
      </c>
      <c r="CG38" s="23">
        <f t="shared" ca="1" si="40"/>
        <v>0</v>
      </c>
      <c r="CL38" s="1">
        <f ca="1">SUM(CL3:CL37)</f>
        <v>85</v>
      </c>
      <c r="CM38" s="3" t="b">
        <f ca="1">CL38=C38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phoneticPr fontId="2" type="noConversion"/>
  <conditionalFormatting sqref="CM1:CO1048576 CR1:CR1048576">
    <cfRule type="cellIs" dxfId="0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CA917-144E-4E11-B110-B8C1C80281F7}">
  <sheetPr>
    <tabColor rgb="FFFF0000"/>
  </sheetPr>
  <dimension ref="A1:G22"/>
  <sheetViews>
    <sheetView workbookViewId="0">
      <selection activeCell="F8" sqref="F8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8</v>
      </c>
      <c r="C2" s="11">
        <f t="shared" ref="C2:C19" si="0">B2/$B$20</f>
        <v>9.4117647058823528E-2</v>
      </c>
      <c r="D2" s="10">
        <f ca="1">'DPRD Sulsel Calc'!BP38</f>
        <v>8</v>
      </c>
      <c r="E2" s="11">
        <f t="shared" ref="E2:E19" ca="1" si="1">D2/$D$20</f>
        <v>9.4117647058823528E-2</v>
      </c>
      <c r="F2" s="10">
        <f ca="1">D2-B2</f>
        <v>0</v>
      </c>
      <c r="G2" s="12">
        <f ca="1">E2-C2</f>
        <v>0</v>
      </c>
    </row>
    <row r="3" spans="1:7" x14ac:dyDescent="0.55000000000000004">
      <c r="A3" s="3" t="s">
        <v>114</v>
      </c>
      <c r="B3" s="10">
        <v>11</v>
      </c>
      <c r="C3" s="11">
        <f t="shared" si="0"/>
        <v>0.12941176470588237</v>
      </c>
      <c r="D3" s="10">
        <f ca="1">'DPRD Sulsel Calc'!BQ38</f>
        <v>13</v>
      </c>
      <c r="E3" s="11">
        <f t="shared" ca="1" si="1"/>
        <v>0.15294117647058825</v>
      </c>
      <c r="F3" s="10">
        <f t="shared" ref="F3:G19" ca="1" si="2">D3-B3</f>
        <v>2</v>
      </c>
      <c r="G3" s="12">
        <f t="shared" ca="1" si="2"/>
        <v>2.3529411764705882E-2</v>
      </c>
    </row>
    <row r="4" spans="1:7" x14ac:dyDescent="0.55000000000000004">
      <c r="A4" s="3" t="s">
        <v>115</v>
      </c>
      <c r="B4" s="10">
        <v>8</v>
      </c>
      <c r="C4" s="11">
        <f t="shared" si="0"/>
        <v>9.4117647058823528E-2</v>
      </c>
      <c r="D4" s="10">
        <f ca="1">'DPRD Sulsel Calc'!BR38</f>
        <v>6</v>
      </c>
      <c r="E4" s="11">
        <f t="shared" ca="1" si="1"/>
        <v>7.0588235294117646E-2</v>
      </c>
      <c r="F4" s="10">
        <f t="shared" ca="1" si="2"/>
        <v>-2</v>
      </c>
      <c r="G4" s="12">
        <f t="shared" ca="1" si="2"/>
        <v>-2.3529411764705882E-2</v>
      </c>
    </row>
    <row r="5" spans="1:7" x14ac:dyDescent="0.55000000000000004">
      <c r="A5" s="3" t="s">
        <v>116</v>
      </c>
      <c r="B5" s="10">
        <v>13</v>
      </c>
      <c r="C5" s="11">
        <f t="shared" si="0"/>
        <v>0.15294117647058825</v>
      </c>
      <c r="D5" s="10">
        <f ca="1">'DPRD Sulsel Calc'!BS38</f>
        <v>14</v>
      </c>
      <c r="E5" s="11">
        <f t="shared" ca="1" si="1"/>
        <v>0.16470588235294117</v>
      </c>
      <c r="F5" s="10">
        <f t="shared" ca="1" si="2"/>
        <v>1</v>
      </c>
      <c r="G5" s="12">
        <f t="shared" ca="1" si="2"/>
        <v>1.1764705882352927E-2</v>
      </c>
    </row>
    <row r="6" spans="1:7" x14ac:dyDescent="0.55000000000000004">
      <c r="A6" s="3" t="s">
        <v>117</v>
      </c>
      <c r="B6" s="10">
        <v>12</v>
      </c>
      <c r="C6" s="11">
        <f t="shared" si="0"/>
        <v>0.14117647058823529</v>
      </c>
      <c r="D6" s="10">
        <f ca="1">'DPRD Sulsel Calc'!BT38</f>
        <v>17</v>
      </c>
      <c r="E6" s="11">
        <f t="shared" ca="1" si="1"/>
        <v>0.2</v>
      </c>
      <c r="F6" s="10">
        <f t="shared" ca="1" si="2"/>
        <v>5</v>
      </c>
      <c r="G6" s="12">
        <f t="shared" ca="1" si="2"/>
        <v>5.8823529411764719E-2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'DPRD Sulsel Calc'!BU38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'DPRD Sulsel Calc'!BV38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8</v>
      </c>
      <c r="C9" s="11">
        <f t="shared" si="0"/>
        <v>9.4117647058823528E-2</v>
      </c>
      <c r="D9" s="10">
        <f ca="1">'DPRD Sulsel Calc'!BW38</f>
        <v>7</v>
      </c>
      <c r="E9" s="11">
        <f t="shared" ca="1" si="1"/>
        <v>8.2352941176470587E-2</v>
      </c>
      <c r="F9" s="10">
        <f t="shared" ca="1" si="2"/>
        <v>-1</v>
      </c>
      <c r="G9" s="12">
        <f t="shared" ca="1" si="2"/>
        <v>-1.1764705882352941E-2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'DPRD Sulsel Calc'!BX38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1</v>
      </c>
      <c r="C11" s="11">
        <f t="shared" si="0"/>
        <v>1.1764705882352941E-2</v>
      </c>
      <c r="D11" s="10">
        <f ca="1">'DPRD Sulsel Calc'!BY38</f>
        <v>1</v>
      </c>
      <c r="E11" s="11">
        <f t="shared" ca="1" si="1"/>
        <v>1.1764705882352941E-2</v>
      </c>
      <c r="F11" s="10">
        <f t="shared" ca="1" si="2"/>
        <v>0</v>
      </c>
      <c r="G11" s="12">
        <f t="shared" ca="1" si="2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'DPRD Sulsel Calc'!BZ38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7</v>
      </c>
      <c r="C13" s="11">
        <f t="shared" si="0"/>
        <v>8.2352941176470587E-2</v>
      </c>
      <c r="D13" s="10">
        <f ca="1">'DPRD Sulsel Calc'!CA38</f>
        <v>4</v>
      </c>
      <c r="E13" s="11">
        <f t="shared" ca="1" si="1"/>
        <v>4.7058823529411764E-2</v>
      </c>
      <c r="F13" s="10">
        <f t="shared" ca="1" si="2"/>
        <v>-3</v>
      </c>
      <c r="G13" s="12">
        <f t="shared" ca="1" si="2"/>
        <v>-3.5294117647058823E-2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'DPRD Sulsel Calc'!CB38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10</v>
      </c>
      <c r="C15" s="11">
        <f t="shared" si="0"/>
        <v>0.11764705882352941</v>
      </c>
      <c r="D15" s="10">
        <f ca="1">'DPRD Sulsel Calc'!CC38</f>
        <v>7</v>
      </c>
      <c r="E15" s="11">
        <f t="shared" ca="1" si="1"/>
        <v>8.2352941176470587E-2</v>
      </c>
      <c r="F15" s="10">
        <f t="shared" ca="1" si="2"/>
        <v>-3</v>
      </c>
      <c r="G15" s="12">
        <f t="shared" ca="1" si="2"/>
        <v>-3.5294117647058823E-2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'DPRD Sulsel Calc'!CD38</f>
        <v>0</v>
      </c>
      <c r="E16" s="11">
        <f t="shared" ca="1" si="1"/>
        <v>0</v>
      </c>
      <c r="F16" s="10">
        <f t="shared" ca="1" si="2"/>
        <v>0</v>
      </c>
      <c r="G16" s="12">
        <f t="shared" ca="1" si="2"/>
        <v>0</v>
      </c>
    </row>
    <row r="17" spans="1:7" x14ac:dyDescent="0.55000000000000004">
      <c r="A17" s="3" t="s">
        <v>128</v>
      </c>
      <c r="B17" s="10">
        <v>1</v>
      </c>
      <c r="C17" s="11">
        <f t="shared" si="0"/>
        <v>1.1764705882352941E-2</v>
      </c>
      <c r="D17" s="10">
        <f ca="1">'DPRD Sulsel Calc'!CE38</f>
        <v>0</v>
      </c>
      <c r="E17" s="11">
        <f t="shared" ca="1" si="1"/>
        <v>0</v>
      </c>
      <c r="F17" s="10">
        <f t="shared" ca="1" si="2"/>
        <v>-1</v>
      </c>
      <c r="G17" s="12">
        <f t="shared" ca="1" si="2"/>
        <v>-1.1764705882352941E-2</v>
      </c>
    </row>
    <row r="18" spans="1:7" x14ac:dyDescent="0.55000000000000004">
      <c r="A18" s="3" t="s">
        <v>129</v>
      </c>
      <c r="B18" s="10">
        <v>6</v>
      </c>
      <c r="C18" s="11">
        <f t="shared" si="0"/>
        <v>7.0588235294117646E-2</v>
      </c>
      <c r="D18" s="10">
        <f ca="1">'DPRD Sulsel Calc'!CF38</f>
        <v>8</v>
      </c>
      <c r="E18" s="11">
        <f t="shared" ca="1" si="1"/>
        <v>9.4117647058823528E-2</v>
      </c>
      <c r="F18" s="10">
        <f t="shared" ca="1" si="2"/>
        <v>2</v>
      </c>
      <c r="G18" s="12">
        <f t="shared" ca="1" si="2"/>
        <v>2.3529411764705882E-2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'DPRD Sulsel Calc'!CG38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f>SUM(B2:B19)</f>
        <v>85</v>
      </c>
      <c r="D20">
        <f ca="1">SUM(D2:D19)</f>
        <v>85</v>
      </c>
    </row>
    <row r="21" spans="1:7" x14ac:dyDescent="0.55000000000000004">
      <c r="D21">
        <f ca="1">20%*D20</f>
        <v>17</v>
      </c>
    </row>
    <row r="22" spans="1:7" x14ac:dyDescent="0.55000000000000004">
      <c r="A22" s="1" t="s">
        <v>167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47E3A-8282-4828-AC36-12E5D8F5A27F}">
  <sheetPr>
    <tabColor rgb="FFFF0000"/>
  </sheetPr>
  <dimension ref="A1:T90"/>
  <sheetViews>
    <sheetView topLeftCell="B58" workbookViewId="0">
      <selection activeCell="A63" sqref="A63:S63"/>
    </sheetView>
  </sheetViews>
  <sheetFormatPr defaultRowHeight="14.4" x14ac:dyDescent="0.55000000000000004"/>
  <cols>
    <col min="1" max="1" width="29.89453125" bestFit="1" customWidth="1"/>
    <col min="2" max="6" width="10.89453125" style="37" bestFit="1" customWidth="1"/>
    <col min="7" max="7" width="8.3671875" style="37" bestFit="1" customWidth="1"/>
    <col min="8" max="8" width="9.89453125" style="37" bestFit="1" customWidth="1"/>
    <col min="9" max="9" width="10.89453125" style="37" bestFit="1" customWidth="1"/>
    <col min="10" max="10" width="8.3671875" style="37" bestFit="1" customWidth="1"/>
    <col min="11" max="11" width="9.89453125" style="37" bestFit="1" customWidth="1"/>
    <col min="12" max="12" width="8.3671875" style="37" bestFit="1" customWidth="1"/>
    <col min="13" max="13" width="9.89453125" style="37" bestFit="1" customWidth="1"/>
    <col min="14" max="14" width="8.3671875" style="37" bestFit="1" customWidth="1"/>
    <col min="15" max="15" width="10.89453125" style="37" bestFit="1" customWidth="1"/>
    <col min="16" max="18" width="9.89453125" style="37" bestFit="1" customWidth="1"/>
    <col min="19" max="19" width="8.3671875" style="37" bestFit="1" customWidth="1"/>
    <col min="20" max="20" width="11.89453125" bestFit="1" customWidth="1"/>
  </cols>
  <sheetData>
    <row r="1" spans="1:19" x14ac:dyDescent="0.55000000000000004">
      <c r="A1" s="34" t="s">
        <v>592</v>
      </c>
      <c r="B1" s="36">
        <v>320033</v>
      </c>
      <c r="C1" s="36">
        <v>104005</v>
      </c>
      <c r="D1" s="36">
        <v>133277</v>
      </c>
      <c r="E1" s="36">
        <v>258043</v>
      </c>
      <c r="F1" s="36">
        <v>158867</v>
      </c>
      <c r="G1" s="36">
        <v>6730</v>
      </c>
      <c r="H1" s="36">
        <v>11359</v>
      </c>
      <c r="I1" s="36">
        <v>119581</v>
      </c>
      <c r="J1" s="36">
        <v>1820</v>
      </c>
      <c r="K1" s="36">
        <v>28584</v>
      </c>
      <c r="L1" s="36">
        <v>2711</v>
      </c>
      <c r="M1" s="36">
        <v>185867</v>
      </c>
      <c r="N1" s="36">
        <v>18056</v>
      </c>
      <c r="O1" s="36">
        <v>130913</v>
      </c>
      <c r="P1" s="36">
        <v>16630</v>
      </c>
      <c r="Q1" s="36">
        <v>4162</v>
      </c>
      <c r="R1" s="36">
        <v>137835</v>
      </c>
      <c r="S1" s="36">
        <v>10536</v>
      </c>
    </row>
    <row r="2" spans="1:19" x14ac:dyDescent="0.55000000000000004">
      <c r="A2" s="34" t="s">
        <v>593</v>
      </c>
      <c r="B2" s="36">
        <v>267750</v>
      </c>
      <c r="C2" s="36">
        <v>159597</v>
      </c>
      <c r="D2" s="36">
        <v>20059</v>
      </c>
      <c r="E2" s="36">
        <v>336170</v>
      </c>
      <c r="F2" s="36">
        <v>169280</v>
      </c>
      <c r="G2" s="36">
        <v>6093</v>
      </c>
      <c r="H2" s="36">
        <v>8266</v>
      </c>
      <c r="I2" s="36">
        <v>104140</v>
      </c>
      <c r="J2" s="36">
        <v>2208</v>
      </c>
      <c r="K2" s="36">
        <v>25440</v>
      </c>
      <c r="L2" s="36">
        <v>5340</v>
      </c>
      <c r="M2" s="36">
        <v>82843</v>
      </c>
      <c r="N2" s="36">
        <v>7078</v>
      </c>
      <c r="O2" s="36">
        <v>93438</v>
      </c>
      <c r="P2" s="36">
        <v>6179</v>
      </c>
      <c r="Q2" s="36">
        <v>4187</v>
      </c>
      <c r="R2" s="36">
        <v>92914</v>
      </c>
      <c r="S2" s="36">
        <v>7738</v>
      </c>
    </row>
    <row r="3" spans="1:19" x14ac:dyDescent="0.55000000000000004">
      <c r="A3" s="34" t="s">
        <v>499</v>
      </c>
      <c r="B3" s="36">
        <v>41628</v>
      </c>
      <c r="C3" s="36">
        <v>295313</v>
      </c>
      <c r="D3" s="36">
        <v>1290884</v>
      </c>
      <c r="E3" s="36">
        <v>333521</v>
      </c>
      <c r="F3" s="36">
        <v>147678</v>
      </c>
      <c r="G3" s="36">
        <v>9045</v>
      </c>
      <c r="H3" s="36">
        <v>23731</v>
      </c>
      <c r="I3" s="36">
        <v>19145</v>
      </c>
      <c r="J3" s="36">
        <v>23681</v>
      </c>
      <c r="K3" s="36">
        <v>9851</v>
      </c>
      <c r="L3" s="36">
        <v>4600</v>
      </c>
      <c r="M3" s="36">
        <v>6683</v>
      </c>
      <c r="N3" s="36">
        <v>1805</v>
      </c>
      <c r="O3" s="36">
        <v>174476</v>
      </c>
      <c r="P3" s="36">
        <v>60722</v>
      </c>
      <c r="Q3" s="36">
        <v>10531</v>
      </c>
      <c r="R3" s="36">
        <v>5232</v>
      </c>
      <c r="S3" s="36">
        <v>2160</v>
      </c>
    </row>
    <row r="4" spans="1:19" x14ac:dyDescent="0.55000000000000004">
      <c r="A4" s="34" t="s">
        <v>549</v>
      </c>
      <c r="B4" s="36">
        <v>318356</v>
      </c>
      <c r="C4" s="36">
        <v>145046</v>
      </c>
      <c r="D4" s="36">
        <v>141731</v>
      </c>
      <c r="E4" s="36">
        <v>117653</v>
      </c>
      <c r="F4" s="36">
        <v>129989</v>
      </c>
      <c r="G4" s="36">
        <v>10139</v>
      </c>
      <c r="H4" s="36">
        <v>8219</v>
      </c>
      <c r="I4" s="36">
        <v>101131</v>
      </c>
      <c r="J4" s="36">
        <v>2881</v>
      </c>
      <c r="K4" s="36">
        <v>5389</v>
      </c>
      <c r="L4" s="36">
        <v>5131</v>
      </c>
      <c r="M4" s="36">
        <v>69024</v>
      </c>
      <c r="N4" s="36">
        <v>5234</v>
      </c>
      <c r="O4" s="36">
        <v>247664</v>
      </c>
      <c r="P4" s="36">
        <v>16457</v>
      </c>
      <c r="Q4" s="36">
        <v>11732</v>
      </c>
      <c r="R4" s="36">
        <v>132212</v>
      </c>
      <c r="S4" s="36">
        <v>5253</v>
      </c>
    </row>
    <row r="5" spans="1:19" x14ac:dyDescent="0.55000000000000004">
      <c r="A5" s="34" t="s">
        <v>523</v>
      </c>
      <c r="B5" s="36">
        <v>86766</v>
      </c>
      <c r="C5" s="36">
        <v>197429</v>
      </c>
      <c r="D5" s="36">
        <v>143703</v>
      </c>
      <c r="E5" s="36">
        <v>174577</v>
      </c>
      <c r="F5" s="36">
        <v>208803</v>
      </c>
      <c r="G5" s="36">
        <v>16376</v>
      </c>
      <c r="H5" s="36">
        <v>8644</v>
      </c>
      <c r="I5" s="36">
        <v>165436</v>
      </c>
      <c r="J5" s="36">
        <v>1663</v>
      </c>
      <c r="K5" s="36">
        <v>4755</v>
      </c>
      <c r="L5" s="36">
        <v>5554</v>
      </c>
      <c r="M5" s="36">
        <v>244983</v>
      </c>
      <c r="N5" s="36">
        <v>9442</v>
      </c>
      <c r="O5" s="36">
        <v>142279</v>
      </c>
      <c r="P5" s="36">
        <v>27035</v>
      </c>
      <c r="Q5" s="36">
        <v>10405</v>
      </c>
      <c r="R5" s="36">
        <v>64362</v>
      </c>
      <c r="S5" s="36">
        <v>5468</v>
      </c>
    </row>
    <row r="6" spans="1:19" x14ac:dyDescent="0.55000000000000004">
      <c r="A6" s="34" t="s">
        <v>524</v>
      </c>
      <c r="B6" s="36">
        <v>286556</v>
      </c>
      <c r="C6" s="36">
        <v>364440</v>
      </c>
      <c r="D6" s="36">
        <v>535004</v>
      </c>
      <c r="E6" s="36">
        <v>639064</v>
      </c>
      <c r="F6" s="36">
        <v>231754</v>
      </c>
      <c r="G6" s="36">
        <v>37099</v>
      </c>
      <c r="H6" s="36">
        <v>43150</v>
      </c>
      <c r="I6" s="36">
        <v>419898</v>
      </c>
      <c r="J6" s="36">
        <v>5065</v>
      </c>
      <c r="K6" s="36">
        <v>11850</v>
      </c>
      <c r="L6" s="36">
        <v>8253</v>
      </c>
      <c r="M6" s="36">
        <v>267138</v>
      </c>
      <c r="N6" s="36">
        <v>15341</v>
      </c>
      <c r="O6" s="36">
        <v>237876</v>
      </c>
      <c r="P6" s="36">
        <v>203079</v>
      </c>
      <c r="Q6" s="36">
        <v>78403</v>
      </c>
      <c r="R6" s="36">
        <v>93456</v>
      </c>
      <c r="S6" s="36">
        <v>16944</v>
      </c>
    </row>
    <row r="7" spans="1:19" x14ac:dyDescent="0.55000000000000004">
      <c r="A7" s="34" t="s">
        <v>500</v>
      </c>
      <c r="B7" s="36">
        <v>30979</v>
      </c>
      <c r="C7" s="36">
        <v>88087</v>
      </c>
      <c r="D7" s="36">
        <v>180917</v>
      </c>
      <c r="E7" s="36">
        <v>324563</v>
      </c>
      <c r="F7" s="36">
        <v>141236</v>
      </c>
      <c r="G7" s="36">
        <v>6399</v>
      </c>
      <c r="H7" s="36">
        <v>10400</v>
      </c>
      <c r="I7" s="36">
        <v>70344</v>
      </c>
      <c r="J7" s="36">
        <v>3043</v>
      </c>
      <c r="K7" s="36">
        <v>11688</v>
      </c>
      <c r="L7" s="36">
        <v>4300</v>
      </c>
      <c r="M7" s="36">
        <v>188346</v>
      </c>
      <c r="N7" s="36">
        <v>3663</v>
      </c>
      <c r="O7" s="36">
        <v>27368</v>
      </c>
      <c r="P7" s="36">
        <v>17214</v>
      </c>
      <c r="Q7" s="36">
        <v>29775</v>
      </c>
      <c r="R7" s="36">
        <v>9460</v>
      </c>
      <c r="S7" s="36">
        <v>3838</v>
      </c>
    </row>
    <row r="8" spans="1:19" x14ac:dyDescent="0.55000000000000004">
      <c r="A8" s="34" t="s">
        <v>501</v>
      </c>
      <c r="B8" s="36">
        <v>245627</v>
      </c>
      <c r="C8" s="36">
        <v>272165</v>
      </c>
      <c r="D8" s="36">
        <v>593969</v>
      </c>
      <c r="E8" s="36">
        <v>302845</v>
      </c>
      <c r="F8" s="36">
        <v>130830</v>
      </c>
      <c r="G8" s="36">
        <v>15343</v>
      </c>
      <c r="H8" s="36">
        <v>12732</v>
      </c>
      <c r="I8" s="36">
        <v>272061</v>
      </c>
      <c r="J8" s="36">
        <v>3638</v>
      </c>
      <c r="K8" s="36">
        <v>4047</v>
      </c>
      <c r="L8" s="36">
        <v>4792</v>
      </c>
      <c r="M8" s="36">
        <v>198662</v>
      </c>
      <c r="N8" s="36">
        <v>3250</v>
      </c>
      <c r="O8" s="36">
        <v>49203</v>
      </c>
      <c r="P8" s="36">
        <v>71998</v>
      </c>
      <c r="Q8" s="36">
        <v>10234</v>
      </c>
      <c r="R8" s="36">
        <v>47873</v>
      </c>
      <c r="S8" s="36">
        <v>55510</v>
      </c>
    </row>
    <row r="9" spans="1:19" x14ac:dyDescent="0.55000000000000004">
      <c r="A9" s="34" t="s">
        <v>555</v>
      </c>
      <c r="B9" s="36">
        <v>145309</v>
      </c>
      <c r="C9" s="36">
        <v>196708</v>
      </c>
      <c r="D9" s="36">
        <v>288461</v>
      </c>
      <c r="E9" s="36">
        <v>111719</v>
      </c>
      <c r="F9" s="36">
        <v>108773</v>
      </c>
      <c r="G9" s="36">
        <v>25104</v>
      </c>
      <c r="H9" s="36">
        <v>10517</v>
      </c>
      <c r="I9" s="36">
        <v>390441</v>
      </c>
      <c r="J9" s="36">
        <v>2879</v>
      </c>
      <c r="K9" s="36">
        <v>7639</v>
      </c>
      <c r="L9" s="36">
        <v>3010</v>
      </c>
      <c r="M9" s="36">
        <v>149427</v>
      </c>
      <c r="N9" s="36">
        <v>3676</v>
      </c>
      <c r="O9" s="36">
        <v>99383</v>
      </c>
      <c r="P9" s="36">
        <v>122443</v>
      </c>
      <c r="Q9" s="36">
        <v>24420</v>
      </c>
      <c r="R9" s="36">
        <v>79673</v>
      </c>
      <c r="S9" s="36">
        <v>13345</v>
      </c>
    </row>
    <row r="10" spans="1:19" x14ac:dyDescent="0.55000000000000004">
      <c r="A10" s="34" t="s">
        <v>556</v>
      </c>
      <c r="B10" s="36">
        <v>154618</v>
      </c>
      <c r="C10" s="36">
        <v>187429</v>
      </c>
      <c r="D10" s="36">
        <v>266353</v>
      </c>
      <c r="E10" s="36">
        <v>191735</v>
      </c>
      <c r="F10" s="36">
        <v>107620</v>
      </c>
      <c r="G10" s="36">
        <v>21295</v>
      </c>
      <c r="H10" s="36">
        <v>12912</v>
      </c>
      <c r="I10" s="36">
        <v>431271</v>
      </c>
      <c r="J10" s="36">
        <v>3450</v>
      </c>
      <c r="K10" s="36">
        <v>6863</v>
      </c>
      <c r="L10" s="36">
        <v>3709</v>
      </c>
      <c r="M10" s="36">
        <v>145316</v>
      </c>
      <c r="N10" s="36">
        <v>4834</v>
      </c>
      <c r="O10" s="36">
        <v>119110</v>
      </c>
      <c r="P10" s="36">
        <v>129124</v>
      </c>
      <c r="Q10" s="36">
        <v>49756</v>
      </c>
      <c r="R10" s="36">
        <v>61122</v>
      </c>
      <c r="S10" s="36">
        <v>17999</v>
      </c>
    </row>
    <row r="11" spans="1:19" x14ac:dyDescent="0.55000000000000004">
      <c r="A11" s="34" t="s">
        <v>557</v>
      </c>
      <c r="B11" s="36">
        <v>92868</v>
      </c>
      <c r="C11" s="36">
        <v>227034</v>
      </c>
      <c r="D11" s="36">
        <v>386980</v>
      </c>
      <c r="E11" s="36">
        <v>313619</v>
      </c>
      <c r="F11" s="36">
        <v>239287</v>
      </c>
      <c r="G11" s="36">
        <v>19133</v>
      </c>
      <c r="H11" s="36">
        <v>18175</v>
      </c>
      <c r="I11" s="36">
        <v>322200</v>
      </c>
      <c r="J11" s="36">
        <v>4436</v>
      </c>
      <c r="K11" s="36">
        <v>6043</v>
      </c>
      <c r="L11" s="36">
        <v>3854</v>
      </c>
      <c r="M11" s="36">
        <v>139357</v>
      </c>
      <c r="N11" s="36">
        <v>4187</v>
      </c>
      <c r="O11" s="36">
        <v>133307</v>
      </c>
      <c r="P11" s="36">
        <v>305291</v>
      </c>
      <c r="Q11" s="36">
        <v>59701</v>
      </c>
      <c r="R11" s="36">
        <v>32509</v>
      </c>
      <c r="S11" s="36">
        <v>11453</v>
      </c>
    </row>
    <row r="12" spans="1:19" x14ac:dyDescent="0.55000000000000004">
      <c r="A12" s="34" t="s">
        <v>502</v>
      </c>
      <c r="B12" s="36">
        <v>14897</v>
      </c>
      <c r="C12" s="36">
        <v>145152</v>
      </c>
      <c r="D12" s="36">
        <v>46225</v>
      </c>
      <c r="E12" s="36">
        <v>163074</v>
      </c>
      <c r="F12" s="36">
        <v>227533</v>
      </c>
      <c r="G12" s="36">
        <v>2447</v>
      </c>
      <c r="H12" s="36">
        <v>5348</v>
      </c>
      <c r="I12" s="36">
        <v>17590</v>
      </c>
      <c r="J12" s="36">
        <v>970</v>
      </c>
      <c r="K12" s="36">
        <v>5984</v>
      </c>
      <c r="L12" s="36">
        <v>1663</v>
      </c>
      <c r="M12" s="36">
        <v>15149</v>
      </c>
      <c r="N12" s="36">
        <v>1552</v>
      </c>
      <c r="O12" s="36">
        <v>14090</v>
      </c>
      <c r="P12" s="36">
        <v>2469</v>
      </c>
      <c r="Q12" s="36">
        <v>5843</v>
      </c>
      <c r="R12" s="36">
        <v>70720</v>
      </c>
      <c r="S12" s="36">
        <v>1077</v>
      </c>
    </row>
    <row r="13" spans="1:19" x14ac:dyDescent="0.55000000000000004">
      <c r="A13" s="34" t="s">
        <v>594</v>
      </c>
      <c r="B13" s="36">
        <v>212847</v>
      </c>
      <c r="C13" s="36">
        <v>241351</v>
      </c>
      <c r="D13" s="36">
        <v>318124</v>
      </c>
      <c r="E13" s="36">
        <v>341039</v>
      </c>
      <c r="F13" s="36">
        <v>176441</v>
      </c>
      <c r="G13" s="36">
        <v>12233</v>
      </c>
      <c r="H13" s="36">
        <v>15627</v>
      </c>
      <c r="I13" s="36">
        <v>107298</v>
      </c>
      <c r="J13" s="36">
        <v>5656</v>
      </c>
      <c r="K13" s="36">
        <v>12783</v>
      </c>
      <c r="L13" s="36">
        <v>6729</v>
      </c>
      <c r="M13" s="36">
        <v>166290</v>
      </c>
      <c r="N13" s="36">
        <v>5457</v>
      </c>
      <c r="O13" s="36">
        <v>197962</v>
      </c>
      <c r="P13" s="36">
        <v>34649</v>
      </c>
      <c r="Q13" s="36">
        <v>28989</v>
      </c>
      <c r="R13" s="36">
        <v>58114</v>
      </c>
      <c r="S13" s="36">
        <v>10135</v>
      </c>
    </row>
    <row r="14" spans="1:19" x14ac:dyDescent="0.55000000000000004">
      <c r="A14" s="34" t="s">
        <v>638</v>
      </c>
      <c r="B14" s="36">
        <v>138013</v>
      </c>
      <c r="C14" s="36">
        <v>215807</v>
      </c>
      <c r="D14" s="36">
        <v>161710</v>
      </c>
      <c r="E14" s="36">
        <v>366052</v>
      </c>
      <c r="F14" s="36">
        <v>121629</v>
      </c>
      <c r="G14" s="36">
        <v>15195</v>
      </c>
      <c r="H14" s="36">
        <v>20644</v>
      </c>
      <c r="I14" s="36">
        <v>360248</v>
      </c>
      <c r="J14" s="36">
        <v>1699</v>
      </c>
      <c r="K14" s="36">
        <v>12797</v>
      </c>
      <c r="L14" s="36">
        <v>3297</v>
      </c>
      <c r="M14" s="36">
        <v>90955</v>
      </c>
      <c r="N14" s="36">
        <v>4738</v>
      </c>
      <c r="O14" s="36">
        <v>131385</v>
      </c>
      <c r="P14" s="36">
        <v>87738</v>
      </c>
      <c r="Q14" s="36">
        <v>26512</v>
      </c>
      <c r="R14" s="36">
        <v>19302</v>
      </c>
      <c r="S14" s="36">
        <v>8779</v>
      </c>
    </row>
    <row r="15" spans="1:19" x14ac:dyDescent="0.55000000000000004">
      <c r="A15" s="34" t="s">
        <v>639</v>
      </c>
      <c r="B15" s="36">
        <v>517125</v>
      </c>
      <c r="C15" s="36">
        <v>396368</v>
      </c>
      <c r="D15" s="36">
        <v>267638</v>
      </c>
      <c r="E15" s="36">
        <v>497508</v>
      </c>
      <c r="F15" s="36">
        <v>226716</v>
      </c>
      <c r="G15" s="36">
        <v>22854</v>
      </c>
      <c r="H15" s="36">
        <v>20637</v>
      </c>
      <c r="I15" s="36">
        <v>397432</v>
      </c>
      <c r="J15" s="36">
        <v>4385</v>
      </c>
      <c r="K15" s="36">
        <v>12088</v>
      </c>
      <c r="L15" s="36">
        <v>7090</v>
      </c>
      <c r="M15" s="36">
        <v>242783</v>
      </c>
      <c r="N15" s="36">
        <v>8413</v>
      </c>
      <c r="O15" s="36">
        <v>306652</v>
      </c>
      <c r="P15" s="36">
        <v>77638</v>
      </c>
      <c r="Q15" s="36">
        <v>21153</v>
      </c>
      <c r="R15" s="36">
        <v>68231</v>
      </c>
      <c r="S15" s="36">
        <v>9328</v>
      </c>
    </row>
    <row r="16" spans="1:19" x14ac:dyDescent="0.55000000000000004">
      <c r="A16" s="34" t="s">
        <v>640</v>
      </c>
      <c r="B16" s="36">
        <v>155509</v>
      </c>
      <c r="C16" s="36">
        <v>293202</v>
      </c>
      <c r="D16" s="36">
        <v>288322</v>
      </c>
      <c r="E16" s="36">
        <v>309401</v>
      </c>
      <c r="F16" s="36">
        <v>130915</v>
      </c>
      <c r="G16" s="36">
        <v>12710</v>
      </c>
      <c r="H16" s="36">
        <v>13309</v>
      </c>
      <c r="I16" s="36">
        <v>269252</v>
      </c>
      <c r="J16" s="36">
        <v>3606</v>
      </c>
      <c r="K16" s="36">
        <v>5191</v>
      </c>
      <c r="L16" s="36">
        <v>3578</v>
      </c>
      <c r="M16" s="36">
        <v>142183</v>
      </c>
      <c r="N16" s="36">
        <v>5535</v>
      </c>
      <c r="O16" s="36">
        <v>86214</v>
      </c>
      <c r="P16" s="36">
        <v>47147</v>
      </c>
      <c r="Q16" s="36">
        <v>12583</v>
      </c>
      <c r="R16" s="36">
        <v>72166</v>
      </c>
      <c r="S16" s="36">
        <v>7899</v>
      </c>
    </row>
    <row r="17" spans="1:19" x14ac:dyDescent="0.55000000000000004">
      <c r="A17" s="34" t="s">
        <v>641</v>
      </c>
      <c r="B17" s="36">
        <v>191879</v>
      </c>
      <c r="C17" s="36">
        <v>282802</v>
      </c>
      <c r="D17" s="36">
        <v>108355</v>
      </c>
      <c r="E17" s="36">
        <v>236949</v>
      </c>
      <c r="F17" s="36">
        <v>105585</v>
      </c>
      <c r="G17" s="36">
        <v>7035</v>
      </c>
      <c r="H17" s="36">
        <v>13919</v>
      </c>
      <c r="I17" s="36">
        <v>217295</v>
      </c>
      <c r="J17" s="36">
        <v>1887</v>
      </c>
      <c r="K17" s="36">
        <v>4172</v>
      </c>
      <c r="L17" s="36">
        <v>3770</v>
      </c>
      <c r="M17" s="36">
        <v>112429</v>
      </c>
      <c r="N17" s="36">
        <v>5517</v>
      </c>
      <c r="O17" s="36">
        <v>139425</v>
      </c>
      <c r="P17" s="36">
        <v>13324</v>
      </c>
      <c r="Q17" s="36">
        <v>10174</v>
      </c>
      <c r="R17" s="36">
        <v>93529</v>
      </c>
      <c r="S17" s="36">
        <v>4521</v>
      </c>
    </row>
    <row r="18" spans="1:19" x14ac:dyDescent="0.55000000000000004">
      <c r="A18" s="34" t="s">
        <v>642</v>
      </c>
      <c r="B18" s="36">
        <v>200544</v>
      </c>
      <c r="C18" s="36">
        <v>320803</v>
      </c>
      <c r="D18" s="36">
        <v>319052</v>
      </c>
      <c r="E18" s="36">
        <v>450542</v>
      </c>
      <c r="F18" s="36">
        <v>116758</v>
      </c>
      <c r="G18" s="36">
        <v>16691</v>
      </c>
      <c r="H18" s="36">
        <v>16460</v>
      </c>
      <c r="I18" s="36">
        <v>274751</v>
      </c>
      <c r="J18" s="36">
        <v>2563</v>
      </c>
      <c r="K18" s="36">
        <v>5255</v>
      </c>
      <c r="L18" s="36">
        <v>5022</v>
      </c>
      <c r="M18" s="36">
        <v>229865</v>
      </c>
      <c r="N18" s="36">
        <v>4264</v>
      </c>
      <c r="O18" s="36">
        <v>101591</v>
      </c>
      <c r="P18" s="36">
        <v>32270</v>
      </c>
      <c r="Q18" s="36">
        <v>15825</v>
      </c>
      <c r="R18" s="36">
        <v>175482</v>
      </c>
      <c r="S18" s="36">
        <v>6390</v>
      </c>
    </row>
    <row r="19" spans="1:19" x14ac:dyDescent="0.55000000000000004">
      <c r="A19" s="34" t="s">
        <v>643</v>
      </c>
      <c r="B19" s="36">
        <v>253632</v>
      </c>
      <c r="C19" s="36">
        <v>540003</v>
      </c>
      <c r="D19" s="36">
        <v>245677</v>
      </c>
      <c r="E19" s="36">
        <v>438708</v>
      </c>
      <c r="F19" s="36">
        <v>199776</v>
      </c>
      <c r="G19" s="36">
        <v>26499</v>
      </c>
      <c r="H19" s="36">
        <v>32046</v>
      </c>
      <c r="I19" s="36">
        <v>363979</v>
      </c>
      <c r="J19" s="36">
        <v>6371</v>
      </c>
      <c r="K19" s="36">
        <v>13706</v>
      </c>
      <c r="L19" s="36">
        <v>8287</v>
      </c>
      <c r="M19" s="36">
        <v>228732</v>
      </c>
      <c r="N19" s="36">
        <v>12594</v>
      </c>
      <c r="O19" s="36">
        <v>178680</v>
      </c>
      <c r="P19" s="36">
        <v>101286</v>
      </c>
      <c r="Q19" s="36">
        <v>38234</v>
      </c>
      <c r="R19" s="36">
        <v>168963</v>
      </c>
      <c r="S19" s="36">
        <v>13717</v>
      </c>
    </row>
    <row r="20" spans="1:19" x14ac:dyDescent="0.55000000000000004">
      <c r="A20" s="34" t="s">
        <v>644</v>
      </c>
      <c r="B20" s="36">
        <v>225497</v>
      </c>
      <c r="C20" s="36">
        <v>268517</v>
      </c>
      <c r="D20" s="36">
        <v>258038</v>
      </c>
      <c r="E20" s="36">
        <v>421352</v>
      </c>
      <c r="F20" s="36">
        <v>124304</v>
      </c>
      <c r="G20" s="36">
        <v>32425</v>
      </c>
      <c r="H20" s="36">
        <v>19535</v>
      </c>
      <c r="I20" s="36">
        <v>538235</v>
      </c>
      <c r="J20" s="36">
        <v>4991</v>
      </c>
      <c r="K20" s="36">
        <v>5370</v>
      </c>
      <c r="L20" s="36">
        <v>4701</v>
      </c>
      <c r="M20" s="36">
        <v>168637</v>
      </c>
      <c r="N20" s="36">
        <v>5872</v>
      </c>
      <c r="O20" s="36">
        <v>131986</v>
      </c>
      <c r="P20" s="36">
        <v>125305</v>
      </c>
      <c r="Q20" s="36">
        <v>29846</v>
      </c>
      <c r="R20" s="36">
        <v>36746</v>
      </c>
      <c r="S20" s="36">
        <v>17136</v>
      </c>
    </row>
    <row r="21" spans="1:19" x14ac:dyDescent="0.55000000000000004">
      <c r="A21" s="34" t="s">
        <v>645</v>
      </c>
      <c r="B21" s="36">
        <v>230565</v>
      </c>
      <c r="C21" s="36">
        <v>790738</v>
      </c>
      <c r="D21" s="36">
        <v>360294</v>
      </c>
      <c r="E21" s="36">
        <v>449435</v>
      </c>
      <c r="F21" s="36">
        <v>228966</v>
      </c>
      <c r="G21" s="36">
        <v>100056</v>
      </c>
      <c r="H21" s="36">
        <v>27486</v>
      </c>
      <c r="I21" s="36">
        <v>441897</v>
      </c>
      <c r="J21" s="36">
        <v>4969</v>
      </c>
      <c r="K21" s="36">
        <v>11405</v>
      </c>
      <c r="L21" s="36">
        <v>8779</v>
      </c>
      <c r="M21" s="36">
        <v>223754</v>
      </c>
      <c r="N21" s="36">
        <v>17300</v>
      </c>
      <c r="O21" s="36">
        <v>339372</v>
      </c>
      <c r="P21" s="36">
        <v>108979</v>
      </c>
      <c r="Q21" s="36">
        <v>33666</v>
      </c>
      <c r="R21" s="36">
        <v>84324</v>
      </c>
      <c r="S21" s="36">
        <v>13029</v>
      </c>
    </row>
    <row r="22" spans="1:19" x14ac:dyDescent="0.55000000000000004">
      <c r="A22" s="34" t="s">
        <v>646</v>
      </c>
      <c r="B22" s="36">
        <v>291699</v>
      </c>
      <c r="C22" s="36">
        <v>292781</v>
      </c>
      <c r="D22" s="36">
        <v>419402</v>
      </c>
      <c r="E22" s="36">
        <v>422739</v>
      </c>
      <c r="F22" s="36">
        <v>165284</v>
      </c>
      <c r="G22" s="36">
        <v>16865</v>
      </c>
      <c r="H22" s="36">
        <v>26405</v>
      </c>
      <c r="I22" s="36">
        <v>156344</v>
      </c>
      <c r="J22" s="36">
        <v>3976</v>
      </c>
      <c r="K22" s="36">
        <v>22009</v>
      </c>
      <c r="L22" s="36">
        <v>4622</v>
      </c>
      <c r="M22" s="36">
        <v>115249</v>
      </c>
      <c r="N22" s="36">
        <v>3255</v>
      </c>
      <c r="O22" s="36">
        <v>146581</v>
      </c>
      <c r="P22" s="36">
        <v>90316</v>
      </c>
      <c r="Q22" s="36">
        <v>24746</v>
      </c>
      <c r="R22" s="36">
        <v>95800</v>
      </c>
      <c r="S22" s="36">
        <v>4714</v>
      </c>
    </row>
    <row r="23" spans="1:19" x14ac:dyDescent="0.55000000000000004">
      <c r="A23" s="34" t="s">
        <v>647</v>
      </c>
      <c r="B23" s="36">
        <v>204226</v>
      </c>
      <c r="C23" s="36">
        <v>283073</v>
      </c>
      <c r="D23" s="36">
        <v>288655</v>
      </c>
      <c r="E23" s="36">
        <v>226303</v>
      </c>
      <c r="F23" s="36">
        <v>119358</v>
      </c>
      <c r="G23" s="36">
        <v>7836</v>
      </c>
      <c r="H23" s="36">
        <v>10780</v>
      </c>
      <c r="I23" s="36">
        <v>181578</v>
      </c>
      <c r="J23" s="36">
        <v>2305</v>
      </c>
      <c r="K23" s="36">
        <v>4403</v>
      </c>
      <c r="L23" s="36">
        <v>3367</v>
      </c>
      <c r="M23" s="36">
        <v>119489</v>
      </c>
      <c r="N23" s="36">
        <v>5575</v>
      </c>
      <c r="O23" s="36">
        <v>98254</v>
      </c>
      <c r="P23" s="36">
        <v>20423</v>
      </c>
      <c r="Q23" s="36">
        <v>7205</v>
      </c>
      <c r="R23" s="36">
        <v>112192</v>
      </c>
      <c r="S23" s="36">
        <v>5291</v>
      </c>
    </row>
    <row r="24" spans="1:19" x14ac:dyDescent="0.55000000000000004">
      <c r="A24" s="34" t="s">
        <v>648</v>
      </c>
      <c r="B24" s="36">
        <v>468301</v>
      </c>
      <c r="C24" s="36">
        <v>513282</v>
      </c>
      <c r="D24" s="36">
        <v>266289</v>
      </c>
      <c r="E24" s="36">
        <v>473093</v>
      </c>
      <c r="F24" s="36">
        <v>149753</v>
      </c>
      <c r="G24" s="36">
        <v>15495</v>
      </c>
      <c r="H24" s="36">
        <v>19567</v>
      </c>
      <c r="I24" s="36">
        <v>304184</v>
      </c>
      <c r="J24" s="36">
        <v>3730</v>
      </c>
      <c r="K24" s="36">
        <v>11372</v>
      </c>
      <c r="L24" s="36">
        <v>8402</v>
      </c>
      <c r="M24" s="36">
        <v>211089</v>
      </c>
      <c r="N24" s="36">
        <v>15950</v>
      </c>
      <c r="O24" s="36">
        <v>119270</v>
      </c>
      <c r="P24" s="36">
        <v>40026</v>
      </c>
      <c r="Q24" s="36">
        <v>19566</v>
      </c>
      <c r="R24" s="36">
        <v>271085</v>
      </c>
      <c r="S24" s="36">
        <v>17544</v>
      </c>
    </row>
    <row r="25" spans="1:19" x14ac:dyDescent="0.55000000000000004">
      <c r="A25" s="34" t="s">
        <v>503</v>
      </c>
      <c r="B25" s="36">
        <v>205278</v>
      </c>
      <c r="C25" s="36">
        <v>201312</v>
      </c>
      <c r="D25" s="36">
        <v>646141</v>
      </c>
      <c r="E25" s="36">
        <v>243630</v>
      </c>
      <c r="F25" s="36">
        <v>129797</v>
      </c>
      <c r="G25" s="36">
        <v>15835</v>
      </c>
      <c r="H25" s="36">
        <v>22880</v>
      </c>
      <c r="I25" s="36">
        <v>218171</v>
      </c>
      <c r="J25" s="36">
        <v>2627</v>
      </c>
      <c r="K25" s="36">
        <v>14045</v>
      </c>
      <c r="L25" s="36">
        <v>5164</v>
      </c>
      <c r="M25" s="36">
        <v>126422</v>
      </c>
      <c r="N25" s="36">
        <v>3436</v>
      </c>
      <c r="O25" s="36">
        <v>176626</v>
      </c>
      <c r="P25" s="36">
        <v>120203</v>
      </c>
      <c r="Q25" s="36">
        <v>27254</v>
      </c>
      <c r="R25" s="36">
        <v>111330</v>
      </c>
      <c r="S25" s="36">
        <v>9608</v>
      </c>
    </row>
    <row r="26" spans="1:19" x14ac:dyDescent="0.55000000000000004">
      <c r="A26" s="34" t="s">
        <v>504</v>
      </c>
      <c r="B26" s="36">
        <v>257110</v>
      </c>
      <c r="C26" s="36">
        <v>148023</v>
      </c>
      <c r="D26" s="36">
        <v>321034</v>
      </c>
      <c r="E26" s="36">
        <v>470328</v>
      </c>
      <c r="F26" s="36">
        <v>203402</v>
      </c>
      <c r="G26" s="36">
        <v>6278</v>
      </c>
      <c r="H26" s="36">
        <v>11457</v>
      </c>
      <c r="I26" s="36">
        <v>35390</v>
      </c>
      <c r="J26" s="36">
        <v>1695</v>
      </c>
      <c r="K26" s="36">
        <v>17479</v>
      </c>
      <c r="L26" s="36">
        <v>4635</v>
      </c>
      <c r="M26" s="36">
        <v>78639</v>
      </c>
      <c r="N26" s="36">
        <v>2291</v>
      </c>
      <c r="O26" s="36">
        <v>94082</v>
      </c>
      <c r="P26" s="36">
        <v>52217</v>
      </c>
      <c r="Q26" s="36">
        <v>18586</v>
      </c>
      <c r="R26" s="36">
        <v>158051</v>
      </c>
      <c r="S26" s="36">
        <v>6083</v>
      </c>
    </row>
    <row r="27" spans="1:19" x14ac:dyDescent="0.55000000000000004">
      <c r="A27" s="34" t="s">
        <v>505</v>
      </c>
      <c r="B27" s="36">
        <v>358137</v>
      </c>
      <c r="C27" s="36">
        <v>301276</v>
      </c>
      <c r="D27" s="36">
        <v>713535</v>
      </c>
      <c r="E27" s="36">
        <v>186492</v>
      </c>
      <c r="F27" s="36">
        <v>145125</v>
      </c>
      <c r="G27" s="36">
        <v>11819</v>
      </c>
      <c r="H27" s="36">
        <v>23192</v>
      </c>
      <c r="I27" s="36">
        <v>86429</v>
      </c>
      <c r="J27" s="36">
        <v>4945</v>
      </c>
      <c r="K27" s="36">
        <v>83500</v>
      </c>
      <c r="L27" s="36">
        <v>6174</v>
      </c>
      <c r="M27" s="36">
        <v>77141</v>
      </c>
      <c r="N27" s="36">
        <v>3614</v>
      </c>
      <c r="O27" s="36">
        <v>250517</v>
      </c>
      <c r="P27" s="36">
        <v>72601</v>
      </c>
      <c r="Q27" s="36">
        <v>14568</v>
      </c>
      <c r="R27" s="36">
        <v>138933</v>
      </c>
      <c r="S27" s="36">
        <v>5749</v>
      </c>
    </row>
    <row r="28" spans="1:19" x14ac:dyDescent="0.55000000000000004">
      <c r="A28" s="34" t="s">
        <v>506</v>
      </c>
      <c r="B28" s="36">
        <v>116859</v>
      </c>
      <c r="C28" s="36">
        <v>161751</v>
      </c>
      <c r="D28" s="36">
        <v>707065</v>
      </c>
      <c r="E28" s="36">
        <v>222668</v>
      </c>
      <c r="F28" s="36">
        <v>47924</v>
      </c>
      <c r="G28" s="36">
        <v>6119</v>
      </c>
      <c r="H28" s="36">
        <v>23120</v>
      </c>
      <c r="I28" s="36">
        <v>218788</v>
      </c>
      <c r="J28" s="36">
        <v>1227</v>
      </c>
      <c r="K28" s="36">
        <v>2012</v>
      </c>
      <c r="L28" s="36">
        <v>2773</v>
      </c>
      <c r="M28" s="36">
        <v>66307</v>
      </c>
      <c r="N28" s="36">
        <v>1148</v>
      </c>
      <c r="O28" s="36">
        <v>180997</v>
      </c>
      <c r="P28" s="36">
        <v>28803</v>
      </c>
      <c r="Q28" s="36">
        <v>2917</v>
      </c>
      <c r="R28" s="36">
        <v>5563</v>
      </c>
      <c r="S28" s="36">
        <v>3786</v>
      </c>
    </row>
    <row r="29" spans="1:19" x14ac:dyDescent="0.55000000000000004">
      <c r="A29" s="34" t="s">
        <v>507</v>
      </c>
      <c r="B29" s="36">
        <v>317038</v>
      </c>
      <c r="C29" s="36">
        <v>225887</v>
      </c>
      <c r="D29" s="36">
        <v>691690</v>
      </c>
      <c r="E29" s="36">
        <v>191314</v>
      </c>
      <c r="F29" s="36">
        <v>74183</v>
      </c>
      <c r="G29" s="36">
        <v>6413</v>
      </c>
      <c r="H29" s="36">
        <v>9615</v>
      </c>
      <c r="I29" s="36">
        <v>165936</v>
      </c>
      <c r="J29" s="36">
        <v>1468</v>
      </c>
      <c r="K29" s="36">
        <v>5394</v>
      </c>
      <c r="L29" s="36">
        <v>2818</v>
      </c>
      <c r="M29" s="36">
        <v>123395</v>
      </c>
      <c r="N29" s="36">
        <v>2425</v>
      </c>
      <c r="O29" s="36">
        <v>44967</v>
      </c>
      <c r="P29" s="36">
        <v>31960</v>
      </c>
      <c r="Q29" s="36">
        <v>11728</v>
      </c>
      <c r="R29" s="36">
        <v>71907</v>
      </c>
      <c r="S29" s="36">
        <v>10372</v>
      </c>
    </row>
    <row r="30" spans="1:19" x14ac:dyDescent="0.55000000000000004">
      <c r="A30" s="34" t="s">
        <v>508</v>
      </c>
      <c r="B30" s="36">
        <v>132890</v>
      </c>
      <c r="C30" s="36">
        <v>302492</v>
      </c>
      <c r="D30" s="36">
        <v>774282</v>
      </c>
      <c r="E30" s="36">
        <v>335804</v>
      </c>
      <c r="F30" s="36">
        <v>123690</v>
      </c>
      <c r="G30" s="36">
        <v>9450</v>
      </c>
      <c r="H30" s="36">
        <v>9098</v>
      </c>
      <c r="I30" s="36">
        <v>197614</v>
      </c>
      <c r="J30" s="36">
        <v>1986</v>
      </c>
      <c r="K30" s="36">
        <v>3250</v>
      </c>
      <c r="L30" s="36">
        <v>4303</v>
      </c>
      <c r="M30" s="36">
        <v>134135</v>
      </c>
      <c r="N30" s="36">
        <v>2736</v>
      </c>
      <c r="O30" s="36">
        <v>130539</v>
      </c>
      <c r="P30" s="36">
        <v>134249</v>
      </c>
      <c r="Q30" s="36">
        <v>9093</v>
      </c>
      <c r="R30" s="36">
        <v>16480</v>
      </c>
      <c r="S30" s="36">
        <v>11974</v>
      </c>
    </row>
    <row r="31" spans="1:19" x14ac:dyDescent="0.55000000000000004">
      <c r="A31" s="34" t="s">
        <v>509</v>
      </c>
      <c r="B31" s="36">
        <v>416270</v>
      </c>
      <c r="C31" s="36">
        <v>232962</v>
      </c>
      <c r="D31" s="36">
        <v>702942</v>
      </c>
      <c r="E31" s="36">
        <v>218624</v>
      </c>
      <c r="F31" s="36">
        <v>147372</v>
      </c>
      <c r="G31" s="36">
        <v>7576</v>
      </c>
      <c r="H31" s="36">
        <v>12393</v>
      </c>
      <c r="I31" s="36">
        <v>128966</v>
      </c>
      <c r="J31" s="36">
        <v>2274</v>
      </c>
      <c r="K31" s="36">
        <v>8078</v>
      </c>
      <c r="L31" s="36">
        <v>3980</v>
      </c>
      <c r="M31" s="36">
        <v>101075</v>
      </c>
      <c r="N31" s="36">
        <v>2540</v>
      </c>
      <c r="O31" s="36">
        <v>165243</v>
      </c>
      <c r="P31" s="36">
        <v>35035</v>
      </c>
      <c r="Q31" s="36">
        <v>12804</v>
      </c>
      <c r="R31" s="36">
        <v>137168</v>
      </c>
      <c r="S31" s="36">
        <v>10333</v>
      </c>
    </row>
    <row r="32" spans="1:19" x14ac:dyDescent="0.55000000000000004">
      <c r="A32" s="34" t="s">
        <v>510</v>
      </c>
      <c r="B32" s="36">
        <v>264055</v>
      </c>
      <c r="C32" s="36">
        <v>191776</v>
      </c>
      <c r="D32" s="36">
        <v>386049</v>
      </c>
      <c r="E32" s="36">
        <v>142402</v>
      </c>
      <c r="F32" s="36">
        <v>183098</v>
      </c>
      <c r="G32" s="36">
        <v>6957</v>
      </c>
      <c r="H32" s="36">
        <v>13228</v>
      </c>
      <c r="I32" s="36">
        <v>189067</v>
      </c>
      <c r="J32" s="36">
        <v>1889</v>
      </c>
      <c r="K32" s="36">
        <v>4760</v>
      </c>
      <c r="L32" s="36">
        <v>4062</v>
      </c>
      <c r="M32" s="36">
        <v>192846</v>
      </c>
      <c r="N32" s="36">
        <v>2793</v>
      </c>
      <c r="O32" s="36">
        <v>124805</v>
      </c>
      <c r="P32" s="36">
        <v>23271</v>
      </c>
      <c r="Q32" s="36">
        <v>15929</v>
      </c>
      <c r="R32" s="36">
        <v>67581</v>
      </c>
      <c r="S32" s="36">
        <v>6851</v>
      </c>
    </row>
    <row r="33" spans="1:19" x14ac:dyDescent="0.55000000000000004">
      <c r="A33" s="34" t="s">
        <v>511</v>
      </c>
      <c r="B33" s="36">
        <v>244505</v>
      </c>
      <c r="C33" s="36">
        <v>306230</v>
      </c>
      <c r="D33" s="36">
        <v>569783</v>
      </c>
      <c r="E33" s="36">
        <v>228642</v>
      </c>
      <c r="F33" s="36">
        <v>144166</v>
      </c>
      <c r="G33" s="36">
        <v>9761</v>
      </c>
      <c r="H33" s="36">
        <v>12350</v>
      </c>
      <c r="I33" s="36">
        <v>130110</v>
      </c>
      <c r="J33" s="36">
        <v>3332</v>
      </c>
      <c r="K33" s="36">
        <v>2712</v>
      </c>
      <c r="L33" s="36">
        <v>4221</v>
      </c>
      <c r="M33" s="36">
        <v>116106</v>
      </c>
      <c r="N33" s="36">
        <v>2252</v>
      </c>
      <c r="O33" s="36">
        <v>169229</v>
      </c>
      <c r="P33" s="36">
        <v>48239</v>
      </c>
      <c r="Q33" s="36">
        <v>27384</v>
      </c>
      <c r="R33" s="36">
        <v>77128</v>
      </c>
      <c r="S33" s="36">
        <v>8637</v>
      </c>
    </row>
    <row r="34" spans="1:19" x14ac:dyDescent="0.55000000000000004">
      <c r="A34" s="34" t="s">
        <v>512</v>
      </c>
      <c r="B34" s="36">
        <v>360203</v>
      </c>
      <c r="C34" s="36">
        <v>207302</v>
      </c>
      <c r="D34" s="36">
        <v>333972</v>
      </c>
      <c r="E34" s="36">
        <v>408679</v>
      </c>
      <c r="F34" s="36">
        <v>123092</v>
      </c>
      <c r="G34" s="36">
        <v>5815</v>
      </c>
      <c r="H34" s="36">
        <v>11562</v>
      </c>
      <c r="I34" s="36">
        <v>122066</v>
      </c>
      <c r="J34" s="36">
        <v>1928</v>
      </c>
      <c r="K34" s="36">
        <v>5128</v>
      </c>
      <c r="L34" s="36">
        <v>3187</v>
      </c>
      <c r="M34" s="36">
        <v>121128</v>
      </c>
      <c r="N34" s="36">
        <v>1898</v>
      </c>
      <c r="O34" s="36">
        <v>35779</v>
      </c>
      <c r="P34" s="36">
        <v>34173</v>
      </c>
      <c r="Q34" s="36">
        <v>21772</v>
      </c>
      <c r="R34" s="36">
        <v>90608</v>
      </c>
      <c r="S34" s="36">
        <v>12135</v>
      </c>
    </row>
    <row r="35" spans="1:19" x14ac:dyDescent="0.55000000000000004">
      <c r="A35" s="34" t="s">
        <v>573</v>
      </c>
      <c r="B35" s="36">
        <v>295884</v>
      </c>
      <c r="C35" s="36">
        <v>543677</v>
      </c>
      <c r="D35" s="36">
        <v>411797</v>
      </c>
      <c r="E35" s="36">
        <v>245453</v>
      </c>
      <c r="F35" s="36">
        <v>184168</v>
      </c>
      <c r="G35" s="36">
        <v>23082</v>
      </c>
      <c r="H35" s="36">
        <v>12947</v>
      </c>
      <c r="I35" s="36">
        <v>175596</v>
      </c>
      <c r="J35" s="36">
        <v>3459</v>
      </c>
      <c r="K35" s="36">
        <v>9124</v>
      </c>
      <c r="L35" s="36">
        <v>5773</v>
      </c>
      <c r="M35" s="36">
        <v>249335</v>
      </c>
      <c r="N35" s="36">
        <v>5418</v>
      </c>
      <c r="O35" s="36">
        <v>130189</v>
      </c>
      <c r="P35" s="36">
        <v>162805</v>
      </c>
      <c r="Q35" s="36">
        <v>66060</v>
      </c>
      <c r="R35" s="36">
        <v>37481</v>
      </c>
      <c r="S35" s="36">
        <v>15012</v>
      </c>
    </row>
    <row r="36" spans="1:19" x14ac:dyDescent="0.55000000000000004">
      <c r="A36" s="34" t="s">
        <v>574</v>
      </c>
      <c r="B36" s="36">
        <v>528885</v>
      </c>
      <c r="C36" s="36">
        <v>330741</v>
      </c>
      <c r="D36" s="36">
        <v>164196</v>
      </c>
      <c r="E36" s="36">
        <v>170612</v>
      </c>
      <c r="F36" s="36">
        <v>177079</v>
      </c>
      <c r="G36" s="36">
        <v>16278</v>
      </c>
      <c r="H36" s="36">
        <v>13358</v>
      </c>
      <c r="I36" s="36">
        <v>82791</v>
      </c>
      <c r="J36" s="36">
        <v>1919</v>
      </c>
      <c r="K36" s="36">
        <v>10836</v>
      </c>
      <c r="L36" s="36">
        <v>3872</v>
      </c>
      <c r="M36" s="36">
        <v>123516</v>
      </c>
      <c r="N36" s="36">
        <v>2620</v>
      </c>
      <c r="O36" s="36">
        <v>46336</v>
      </c>
      <c r="P36" s="36">
        <v>38807</v>
      </c>
      <c r="Q36" s="36">
        <v>25521</v>
      </c>
      <c r="R36" s="36">
        <v>74397</v>
      </c>
      <c r="S36" s="36">
        <v>3971</v>
      </c>
    </row>
    <row r="37" spans="1:19" x14ac:dyDescent="0.55000000000000004">
      <c r="A37" s="34" t="s">
        <v>575</v>
      </c>
      <c r="B37" s="36">
        <v>368535</v>
      </c>
      <c r="C37" s="36">
        <v>271320</v>
      </c>
      <c r="D37" s="36">
        <v>300598</v>
      </c>
      <c r="E37" s="36">
        <v>274584</v>
      </c>
      <c r="F37" s="36">
        <v>80634</v>
      </c>
      <c r="G37" s="36">
        <v>7328</v>
      </c>
      <c r="H37" s="36">
        <v>15920</v>
      </c>
      <c r="I37" s="36">
        <v>47720</v>
      </c>
      <c r="J37" s="36">
        <v>2496</v>
      </c>
      <c r="K37" s="36">
        <v>7586</v>
      </c>
      <c r="L37" s="36">
        <v>4678</v>
      </c>
      <c r="M37" s="36">
        <v>35398</v>
      </c>
      <c r="N37" s="36">
        <v>4247</v>
      </c>
      <c r="O37" s="36">
        <v>107611</v>
      </c>
      <c r="P37" s="36">
        <v>61802</v>
      </c>
      <c r="Q37" s="36">
        <v>15357</v>
      </c>
      <c r="R37" s="36">
        <v>153261</v>
      </c>
      <c r="S37" s="36">
        <v>6197</v>
      </c>
    </row>
    <row r="38" spans="1:19" x14ac:dyDescent="0.55000000000000004">
      <c r="A38" s="34" t="s">
        <v>576</v>
      </c>
      <c r="B38" s="36">
        <v>364713</v>
      </c>
      <c r="C38" s="36">
        <v>342288</v>
      </c>
      <c r="D38" s="36">
        <v>289012</v>
      </c>
      <c r="E38" s="36">
        <v>238675</v>
      </c>
      <c r="F38" s="36">
        <v>168172</v>
      </c>
      <c r="G38" s="36">
        <v>7056</v>
      </c>
      <c r="H38" s="36">
        <v>9683</v>
      </c>
      <c r="I38" s="36">
        <v>135475</v>
      </c>
      <c r="J38" s="36">
        <v>1816</v>
      </c>
      <c r="K38" s="36">
        <v>3425</v>
      </c>
      <c r="L38" s="36">
        <v>5047</v>
      </c>
      <c r="M38" s="36">
        <v>112515</v>
      </c>
      <c r="N38" s="36">
        <v>3864</v>
      </c>
      <c r="O38" s="36">
        <v>50550</v>
      </c>
      <c r="P38" s="36">
        <v>43631</v>
      </c>
      <c r="Q38" s="36">
        <v>59485</v>
      </c>
      <c r="R38" s="36">
        <v>110663</v>
      </c>
      <c r="S38" s="36">
        <v>6261</v>
      </c>
    </row>
    <row r="39" spans="1:19" x14ac:dyDescent="0.55000000000000004">
      <c r="A39" s="34" t="s">
        <v>577</v>
      </c>
      <c r="B39" s="36">
        <v>376858</v>
      </c>
      <c r="C39" s="36">
        <v>152430</v>
      </c>
      <c r="D39" s="36">
        <v>151805</v>
      </c>
      <c r="E39" s="36">
        <v>377188</v>
      </c>
      <c r="F39" s="36">
        <v>109599</v>
      </c>
      <c r="G39" s="36">
        <v>5182</v>
      </c>
      <c r="H39" s="36">
        <v>6351</v>
      </c>
      <c r="I39" s="36">
        <v>54041</v>
      </c>
      <c r="J39" s="36">
        <v>2823</v>
      </c>
      <c r="K39" s="36">
        <v>5360</v>
      </c>
      <c r="L39" s="36">
        <v>4190</v>
      </c>
      <c r="M39" s="36">
        <v>77148</v>
      </c>
      <c r="N39" s="36">
        <v>7689</v>
      </c>
      <c r="O39" s="36">
        <v>98095</v>
      </c>
      <c r="P39" s="36">
        <v>23903</v>
      </c>
      <c r="Q39" s="36">
        <v>5208</v>
      </c>
      <c r="R39" s="36">
        <v>25212</v>
      </c>
      <c r="S39" s="36">
        <v>3000</v>
      </c>
    </row>
    <row r="40" spans="1:19" x14ac:dyDescent="0.55000000000000004">
      <c r="A40" s="34" t="s">
        <v>578</v>
      </c>
      <c r="B40" s="36">
        <v>425332</v>
      </c>
      <c r="C40" s="36">
        <v>349876</v>
      </c>
      <c r="D40" s="36">
        <v>418293</v>
      </c>
      <c r="E40" s="36">
        <v>261588</v>
      </c>
      <c r="F40" s="36">
        <v>110992</v>
      </c>
      <c r="G40" s="36">
        <v>10773</v>
      </c>
      <c r="H40" s="36">
        <v>18651</v>
      </c>
      <c r="I40" s="36">
        <v>191310</v>
      </c>
      <c r="J40" s="36">
        <v>2160</v>
      </c>
      <c r="K40" s="36">
        <v>5152</v>
      </c>
      <c r="L40" s="36">
        <v>4472</v>
      </c>
      <c r="M40" s="36">
        <v>58573</v>
      </c>
      <c r="N40" s="36">
        <v>2918</v>
      </c>
      <c r="O40" s="36">
        <v>87228</v>
      </c>
      <c r="P40" s="36">
        <v>75347</v>
      </c>
      <c r="Q40" s="36">
        <v>13084</v>
      </c>
      <c r="R40" s="36">
        <v>89288</v>
      </c>
      <c r="S40" s="36">
        <v>5786</v>
      </c>
    </row>
    <row r="41" spans="1:19" x14ac:dyDescent="0.55000000000000004">
      <c r="A41" s="34" t="s">
        <v>579</v>
      </c>
      <c r="B41" s="36">
        <v>397582</v>
      </c>
      <c r="C41" s="36">
        <v>329383</v>
      </c>
      <c r="D41" s="36">
        <v>548721</v>
      </c>
      <c r="E41" s="36">
        <v>382448</v>
      </c>
      <c r="F41" s="36">
        <v>177389</v>
      </c>
      <c r="G41" s="36">
        <v>8982</v>
      </c>
      <c r="H41" s="36">
        <v>13197</v>
      </c>
      <c r="I41" s="36">
        <v>67543</v>
      </c>
      <c r="J41" s="36">
        <v>6869</v>
      </c>
      <c r="K41" s="36">
        <v>9807</v>
      </c>
      <c r="L41" s="36">
        <v>5901</v>
      </c>
      <c r="M41" s="36">
        <v>173342</v>
      </c>
      <c r="N41" s="36">
        <v>3175</v>
      </c>
      <c r="O41" s="36">
        <v>122779</v>
      </c>
      <c r="P41" s="36">
        <v>121252</v>
      </c>
      <c r="Q41" s="36">
        <v>24832</v>
      </c>
      <c r="R41" s="36">
        <v>70669</v>
      </c>
      <c r="S41" s="36">
        <v>8523</v>
      </c>
    </row>
    <row r="42" spans="1:19" x14ac:dyDescent="0.55000000000000004">
      <c r="A42" s="34" t="s">
        <v>580</v>
      </c>
      <c r="B42" s="36">
        <v>286975</v>
      </c>
      <c r="C42" s="36">
        <v>233133</v>
      </c>
      <c r="D42" s="36">
        <v>444112</v>
      </c>
      <c r="E42" s="36">
        <v>217707</v>
      </c>
      <c r="F42" s="36">
        <v>123060</v>
      </c>
      <c r="G42" s="36">
        <v>6906</v>
      </c>
      <c r="H42" s="36">
        <v>31878</v>
      </c>
      <c r="I42" s="36">
        <v>143054</v>
      </c>
      <c r="J42" s="36">
        <v>1726</v>
      </c>
      <c r="K42" s="36">
        <v>10965</v>
      </c>
      <c r="L42" s="36">
        <v>4800</v>
      </c>
      <c r="M42" s="36">
        <v>117699</v>
      </c>
      <c r="N42" s="36">
        <v>1970</v>
      </c>
      <c r="O42" s="36">
        <v>476618</v>
      </c>
      <c r="P42" s="36">
        <v>51892</v>
      </c>
      <c r="Q42" s="36">
        <v>16479</v>
      </c>
      <c r="R42" s="36">
        <v>31418</v>
      </c>
      <c r="S42" s="36">
        <v>5145</v>
      </c>
    </row>
    <row r="43" spans="1:19" x14ac:dyDescent="0.55000000000000004">
      <c r="A43" s="34" t="s">
        <v>581</v>
      </c>
      <c r="B43" s="36">
        <v>522993</v>
      </c>
      <c r="C43" s="36">
        <v>298012</v>
      </c>
      <c r="D43" s="36">
        <v>327921</v>
      </c>
      <c r="E43" s="36">
        <v>312571</v>
      </c>
      <c r="F43" s="36">
        <v>326578</v>
      </c>
      <c r="G43" s="36">
        <v>12061</v>
      </c>
      <c r="H43" s="36">
        <v>13749</v>
      </c>
      <c r="I43" s="36">
        <v>190067</v>
      </c>
      <c r="J43" s="36">
        <v>4522</v>
      </c>
      <c r="K43" s="36">
        <v>22762</v>
      </c>
      <c r="L43" s="36">
        <v>5625</v>
      </c>
      <c r="M43" s="36">
        <v>178046</v>
      </c>
      <c r="N43" s="36">
        <v>4126</v>
      </c>
      <c r="O43" s="36">
        <v>183272</v>
      </c>
      <c r="P43" s="36">
        <v>76788</v>
      </c>
      <c r="Q43" s="36">
        <v>30441</v>
      </c>
      <c r="R43" s="36">
        <v>116554</v>
      </c>
      <c r="S43" s="36">
        <v>7015</v>
      </c>
    </row>
    <row r="44" spans="1:19" x14ac:dyDescent="0.55000000000000004">
      <c r="A44" s="34" t="s">
        <v>582</v>
      </c>
      <c r="B44" s="36">
        <v>272154</v>
      </c>
      <c r="C44" s="36">
        <v>158782</v>
      </c>
      <c r="D44" s="36">
        <v>345576</v>
      </c>
      <c r="E44" s="36">
        <v>241599</v>
      </c>
      <c r="F44" s="36">
        <v>162320</v>
      </c>
      <c r="G44" s="36">
        <v>10634</v>
      </c>
      <c r="H44" s="36">
        <v>5182</v>
      </c>
      <c r="I44" s="36">
        <v>25024</v>
      </c>
      <c r="J44" s="36">
        <v>767</v>
      </c>
      <c r="K44" s="36">
        <v>2237</v>
      </c>
      <c r="L44" s="36">
        <v>2246</v>
      </c>
      <c r="M44" s="36">
        <v>90173</v>
      </c>
      <c r="N44" s="36">
        <v>1812</v>
      </c>
      <c r="O44" s="36">
        <v>53738</v>
      </c>
      <c r="P44" s="36">
        <v>44736</v>
      </c>
      <c r="Q44" s="36">
        <v>11003</v>
      </c>
      <c r="R44" s="36">
        <v>86707</v>
      </c>
      <c r="S44" s="36">
        <v>14052</v>
      </c>
    </row>
    <row r="45" spans="1:19" x14ac:dyDescent="0.55000000000000004">
      <c r="A45" s="34" t="s">
        <v>583</v>
      </c>
      <c r="B45" s="36">
        <v>316380</v>
      </c>
      <c r="C45" s="36">
        <v>247837</v>
      </c>
      <c r="D45" s="36">
        <v>659980</v>
      </c>
      <c r="E45" s="36">
        <v>509793</v>
      </c>
      <c r="F45" s="36">
        <v>265822</v>
      </c>
      <c r="G45" s="36">
        <v>935</v>
      </c>
      <c r="H45" s="36">
        <v>941</v>
      </c>
      <c r="I45" s="36">
        <v>17376</v>
      </c>
      <c r="J45" s="36">
        <v>299</v>
      </c>
      <c r="K45" s="36">
        <v>1274</v>
      </c>
      <c r="L45" s="36">
        <v>457</v>
      </c>
      <c r="M45" s="36">
        <v>269199</v>
      </c>
      <c r="N45" s="36">
        <v>1079</v>
      </c>
      <c r="O45" s="36">
        <v>265524</v>
      </c>
      <c r="P45" s="36">
        <v>11672</v>
      </c>
      <c r="Q45" s="36">
        <v>287</v>
      </c>
      <c r="R45" s="36">
        <v>408412</v>
      </c>
      <c r="S45" s="36">
        <v>604</v>
      </c>
    </row>
    <row r="46" spans="1:19" x14ac:dyDescent="0.55000000000000004">
      <c r="A46" s="34" t="s">
        <v>513</v>
      </c>
      <c r="B46" s="36">
        <v>147276</v>
      </c>
      <c r="C46" s="36">
        <v>278450</v>
      </c>
      <c r="D46" s="36">
        <v>411730</v>
      </c>
      <c r="E46" s="36">
        <v>306153</v>
      </c>
      <c r="F46" s="36">
        <v>272914</v>
      </c>
      <c r="G46" s="36">
        <v>8032</v>
      </c>
      <c r="H46" s="36">
        <v>11872</v>
      </c>
      <c r="I46" s="36">
        <v>123834</v>
      </c>
      <c r="J46" s="36">
        <v>2695</v>
      </c>
      <c r="K46" s="36">
        <v>63642</v>
      </c>
      <c r="L46" s="36">
        <v>4474</v>
      </c>
      <c r="M46" s="36">
        <v>114383</v>
      </c>
      <c r="N46" s="36">
        <v>3462</v>
      </c>
      <c r="O46" s="36">
        <v>104992</v>
      </c>
      <c r="P46" s="36">
        <v>45119</v>
      </c>
      <c r="Q46" s="36">
        <v>38885</v>
      </c>
      <c r="R46" s="36">
        <v>77723</v>
      </c>
      <c r="S46" s="36">
        <v>9177</v>
      </c>
    </row>
    <row r="47" spans="1:19" x14ac:dyDescent="0.55000000000000004">
      <c r="A47" s="34" t="s">
        <v>514</v>
      </c>
      <c r="B47" s="36">
        <v>27667</v>
      </c>
      <c r="C47" s="36">
        <v>66330</v>
      </c>
      <c r="D47" s="36">
        <v>323880</v>
      </c>
      <c r="E47" s="36">
        <v>102923</v>
      </c>
      <c r="F47" s="36">
        <v>241575</v>
      </c>
      <c r="G47" s="36">
        <v>3318</v>
      </c>
      <c r="H47" s="36">
        <v>4352</v>
      </c>
      <c r="I47" s="36">
        <v>13419</v>
      </c>
      <c r="J47" s="36">
        <v>1286</v>
      </c>
      <c r="K47" s="36">
        <v>15208</v>
      </c>
      <c r="L47" s="36">
        <v>2482</v>
      </c>
      <c r="M47" s="36">
        <v>75148</v>
      </c>
      <c r="N47" s="36">
        <v>1244</v>
      </c>
      <c r="O47" s="36">
        <v>29948</v>
      </c>
      <c r="P47" s="36">
        <v>29239</v>
      </c>
      <c r="Q47" s="36">
        <v>6197</v>
      </c>
      <c r="R47" s="36">
        <v>36364</v>
      </c>
      <c r="S47" s="36">
        <v>914</v>
      </c>
    </row>
    <row r="48" spans="1:19" x14ac:dyDescent="0.55000000000000004">
      <c r="A48" s="34" t="s">
        <v>550</v>
      </c>
      <c r="B48" s="36">
        <v>78687</v>
      </c>
      <c r="C48" s="36">
        <v>112197</v>
      </c>
      <c r="D48" s="36">
        <v>55329</v>
      </c>
      <c r="E48" s="36">
        <v>333628</v>
      </c>
      <c r="F48" s="36">
        <v>168592</v>
      </c>
      <c r="G48" s="36">
        <v>6274</v>
      </c>
      <c r="H48" s="36">
        <v>14047</v>
      </c>
      <c r="I48" s="36">
        <v>117233</v>
      </c>
      <c r="J48" s="36">
        <v>1293</v>
      </c>
      <c r="K48" s="36">
        <v>3716</v>
      </c>
      <c r="L48" s="36">
        <v>3517</v>
      </c>
      <c r="M48" s="36">
        <v>94602</v>
      </c>
      <c r="N48" s="36">
        <v>4100</v>
      </c>
      <c r="O48" s="36">
        <v>89979</v>
      </c>
      <c r="P48" s="36">
        <v>8756</v>
      </c>
      <c r="Q48" s="36">
        <v>8696</v>
      </c>
      <c r="R48" s="36">
        <v>76902</v>
      </c>
      <c r="S48" s="36">
        <v>4585</v>
      </c>
    </row>
    <row r="49" spans="1:19" x14ac:dyDescent="0.55000000000000004">
      <c r="A49" s="34" t="s">
        <v>551</v>
      </c>
      <c r="B49" s="36">
        <v>68093</v>
      </c>
      <c r="C49" s="36">
        <v>134846</v>
      </c>
      <c r="D49" s="36">
        <v>89875</v>
      </c>
      <c r="E49" s="36">
        <v>167627</v>
      </c>
      <c r="F49" s="36">
        <v>127564</v>
      </c>
      <c r="G49" s="36">
        <v>6476</v>
      </c>
      <c r="H49" s="36">
        <v>9372</v>
      </c>
      <c r="I49" s="36">
        <v>52764</v>
      </c>
      <c r="J49" s="36">
        <v>1279</v>
      </c>
      <c r="K49" s="36">
        <v>5708</v>
      </c>
      <c r="L49" s="36">
        <v>3210</v>
      </c>
      <c r="M49" s="36">
        <v>278005</v>
      </c>
      <c r="N49" s="36">
        <v>3485</v>
      </c>
      <c r="O49" s="36">
        <v>48930</v>
      </c>
      <c r="P49" s="36">
        <v>11302</v>
      </c>
      <c r="Q49" s="36">
        <v>6110</v>
      </c>
      <c r="R49" s="36">
        <v>25532</v>
      </c>
      <c r="S49" s="36">
        <v>7015</v>
      </c>
    </row>
    <row r="50" spans="1:19" x14ac:dyDescent="0.55000000000000004">
      <c r="A50" s="34" t="s">
        <v>515</v>
      </c>
      <c r="B50" s="36">
        <v>111434</v>
      </c>
      <c r="C50" s="36">
        <v>177420</v>
      </c>
      <c r="D50" s="36">
        <v>295748</v>
      </c>
      <c r="E50" s="36">
        <v>193871</v>
      </c>
      <c r="F50" s="36">
        <v>134107</v>
      </c>
      <c r="G50" s="36">
        <v>6427</v>
      </c>
      <c r="H50" s="36">
        <v>8095</v>
      </c>
      <c r="I50" s="36">
        <v>29778</v>
      </c>
      <c r="J50" s="36">
        <v>3143</v>
      </c>
      <c r="K50" s="36">
        <v>13786</v>
      </c>
      <c r="L50" s="36">
        <v>4853</v>
      </c>
      <c r="M50" s="36">
        <v>148111</v>
      </c>
      <c r="N50" s="36">
        <v>4042</v>
      </c>
      <c r="O50" s="36">
        <v>154407</v>
      </c>
      <c r="P50" s="36">
        <v>21397</v>
      </c>
      <c r="Q50" s="36">
        <v>27215</v>
      </c>
      <c r="R50" s="36">
        <v>18776</v>
      </c>
      <c r="S50" s="36">
        <v>2014</v>
      </c>
    </row>
    <row r="51" spans="1:19" x14ac:dyDescent="0.55000000000000004">
      <c r="A51" s="34" t="s">
        <v>525</v>
      </c>
      <c r="B51" s="36">
        <v>143852</v>
      </c>
      <c r="C51" s="36">
        <v>307259</v>
      </c>
      <c r="D51" s="36">
        <v>252714</v>
      </c>
      <c r="E51" s="36">
        <v>538147</v>
      </c>
      <c r="F51" s="36">
        <v>227803</v>
      </c>
      <c r="G51" s="36">
        <v>8643</v>
      </c>
      <c r="H51" s="36">
        <v>56308</v>
      </c>
      <c r="I51" s="36">
        <v>145538</v>
      </c>
      <c r="J51" s="36">
        <v>3662</v>
      </c>
      <c r="K51" s="36">
        <v>13254</v>
      </c>
      <c r="L51" s="36">
        <v>5158</v>
      </c>
      <c r="M51" s="36">
        <v>111141</v>
      </c>
      <c r="N51" s="36">
        <v>5789</v>
      </c>
      <c r="O51" s="36">
        <v>110752</v>
      </c>
      <c r="P51" s="36">
        <v>29931</v>
      </c>
      <c r="Q51" s="36">
        <v>10268</v>
      </c>
      <c r="R51" s="36">
        <v>38578</v>
      </c>
      <c r="S51" s="36">
        <v>5139</v>
      </c>
    </row>
    <row r="52" spans="1:19" x14ac:dyDescent="0.55000000000000004">
      <c r="A52" s="34" t="s">
        <v>552</v>
      </c>
      <c r="B52" s="36">
        <v>7607</v>
      </c>
      <c r="C52" s="36">
        <v>126507</v>
      </c>
      <c r="D52" s="36">
        <v>75556</v>
      </c>
      <c r="E52" s="36">
        <v>24992</v>
      </c>
      <c r="F52" s="36">
        <v>31201</v>
      </c>
      <c r="G52" s="36">
        <v>1688</v>
      </c>
      <c r="H52" s="36">
        <v>3622</v>
      </c>
      <c r="I52" s="36">
        <v>12354</v>
      </c>
      <c r="J52" s="36">
        <v>815</v>
      </c>
      <c r="K52" s="36">
        <v>8197</v>
      </c>
      <c r="L52" s="36">
        <v>1273</v>
      </c>
      <c r="M52" s="36">
        <v>7795</v>
      </c>
      <c r="N52" s="36">
        <v>988</v>
      </c>
      <c r="O52" s="36">
        <v>63863</v>
      </c>
      <c r="P52" s="36">
        <v>3053</v>
      </c>
      <c r="Q52" s="36">
        <v>1385</v>
      </c>
      <c r="R52" s="36">
        <v>8208</v>
      </c>
      <c r="S52" s="36">
        <v>354</v>
      </c>
    </row>
    <row r="53" spans="1:19" x14ac:dyDescent="0.55000000000000004">
      <c r="A53" s="34" t="s">
        <v>516</v>
      </c>
      <c r="B53" s="36">
        <v>36444</v>
      </c>
      <c r="C53" s="36">
        <v>172949</v>
      </c>
      <c r="D53" s="36">
        <v>168406</v>
      </c>
      <c r="E53" s="36">
        <v>115549</v>
      </c>
      <c r="F53" s="36">
        <v>80472</v>
      </c>
      <c r="G53" s="36">
        <v>5072</v>
      </c>
      <c r="H53" s="36">
        <v>6870</v>
      </c>
      <c r="I53" s="36">
        <v>33169</v>
      </c>
      <c r="J53" s="36">
        <v>998</v>
      </c>
      <c r="K53" s="36">
        <v>7149</v>
      </c>
      <c r="L53" s="36">
        <v>2503</v>
      </c>
      <c r="M53" s="36">
        <v>12288</v>
      </c>
      <c r="N53" s="36">
        <v>22996</v>
      </c>
      <c r="O53" s="36">
        <v>16873</v>
      </c>
      <c r="P53" s="36">
        <v>7219</v>
      </c>
      <c r="Q53" s="36">
        <v>8091</v>
      </c>
      <c r="R53" s="36">
        <v>72724</v>
      </c>
      <c r="S53" s="36">
        <v>2040</v>
      </c>
    </row>
    <row r="54" spans="1:19" x14ac:dyDescent="0.55000000000000004">
      <c r="A54" s="34" t="s">
        <v>517</v>
      </c>
      <c r="B54" s="36">
        <v>88253</v>
      </c>
      <c r="C54" s="36">
        <v>164310</v>
      </c>
      <c r="D54" s="36">
        <v>149222</v>
      </c>
      <c r="E54" s="36">
        <v>166147</v>
      </c>
      <c r="F54" s="36">
        <v>151776</v>
      </c>
      <c r="G54" s="36">
        <v>10084</v>
      </c>
      <c r="H54" s="36">
        <v>9870</v>
      </c>
      <c r="I54" s="36">
        <v>108797</v>
      </c>
      <c r="J54" s="36">
        <v>1920</v>
      </c>
      <c r="K54" s="36">
        <v>10629</v>
      </c>
      <c r="L54" s="36">
        <v>3206</v>
      </c>
      <c r="M54" s="36">
        <v>57472</v>
      </c>
      <c r="N54" s="36">
        <v>3155</v>
      </c>
      <c r="O54" s="36">
        <v>54173</v>
      </c>
      <c r="P54" s="36">
        <v>45857</v>
      </c>
      <c r="Q54" s="36">
        <v>14004</v>
      </c>
      <c r="R54" s="36">
        <v>9927</v>
      </c>
      <c r="S54" s="36">
        <v>5193</v>
      </c>
    </row>
    <row r="55" spans="1:19" x14ac:dyDescent="0.55000000000000004">
      <c r="A55" s="34" t="s">
        <v>518</v>
      </c>
      <c r="B55" s="36">
        <v>320472</v>
      </c>
      <c r="C55" s="36">
        <v>398593</v>
      </c>
      <c r="D55" s="36">
        <v>334487</v>
      </c>
      <c r="E55" s="36">
        <v>249053</v>
      </c>
      <c r="F55" s="36">
        <v>230542</v>
      </c>
      <c r="G55" s="36">
        <v>12730</v>
      </c>
      <c r="H55" s="36">
        <v>11983</v>
      </c>
      <c r="I55" s="36">
        <v>156972</v>
      </c>
      <c r="J55" s="36">
        <v>3253</v>
      </c>
      <c r="K55" s="36">
        <v>9538</v>
      </c>
      <c r="L55" s="36">
        <v>7161</v>
      </c>
      <c r="M55" s="36">
        <v>202165</v>
      </c>
      <c r="N55" s="36">
        <v>4737</v>
      </c>
      <c r="O55" s="36">
        <v>170333</v>
      </c>
      <c r="P55" s="36">
        <v>61074</v>
      </c>
      <c r="Q55" s="36">
        <v>17815</v>
      </c>
      <c r="R55" s="36">
        <v>54498</v>
      </c>
      <c r="S55" s="36">
        <v>10087</v>
      </c>
    </row>
    <row r="56" spans="1:19" x14ac:dyDescent="0.55000000000000004">
      <c r="A56" s="34" t="s">
        <v>519</v>
      </c>
      <c r="B56" s="36">
        <v>258774</v>
      </c>
      <c r="C56" s="36">
        <v>408243</v>
      </c>
      <c r="D56" s="36">
        <v>390035</v>
      </c>
      <c r="E56" s="36">
        <v>421361</v>
      </c>
      <c r="F56" s="36">
        <v>212870</v>
      </c>
      <c r="G56" s="36">
        <v>15008</v>
      </c>
      <c r="H56" s="36">
        <v>15648</v>
      </c>
      <c r="I56" s="36">
        <v>146102</v>
      </c>
      <c r="J56" s="36">
        <v>3448</v>
      </c>
      <c r="K56" s="36">
        <v>11277</v>
      </c>
      <c r="L56" s="36">
        <v>6860</v>
      </c>
      <c r="M56" s="36">
        <v>161895</v>
      </c>
      <c r="N56" s="36">
        <v>3694</v>
      </c>
      <c r="O56" s="36">
        <v>258394</v>
      </c>
      <c r="P56" s="36">
        <v>32647</v>
      </c>
      <c r="Q56" s="36">
        <v>30237</v>
      </c>
      <c r="R56" s="36">
        <v>14551</v>
      </c>
      <c r="S56" s="36">
        <v>5306</v>
      </c>
    </row>
    <row r="57" spans="1:19" x14ac:dyDescent="0.55000000000000004">
      <c r="A57" s="34" t="s">
        <v>623</v>
      </c>
      <c r="B57" s="36">
        <v>53963</v>
      </c>
      <c r="C57" s="36">
        <v>136989</v>
      </c>
      <c r="D57" s="36">
        <v>145777</v>
      </c>
      <c r="E57" s="36">
        <v>87508</v>
      </c>
      <c r="F57" s="36">
        <v>91835</v>
      </c>
      <c r="G57" s="36">
        <v>8616</v>
      </c>
      <c r="H57" s="36">
        <v>13391</v>
      </c>
      <c r="I57" s="36">
        <v>146716</v>
      </c>
      <c r="J57" s="36">
        <v>11111</v>
      </c>
      <c r="K57" s="36">
        <v>14325</v>
      </c>
      <c r="L57" s="36">
        <v>4514</v>
      </c>
      <c r="M57" s="36">
        <v>178770</v>
      </c>
      <c r="N57" s="36">
        <v>6193</v>
      </c>
      <c r="O57" s="36">
        <v>70184</v>
      </c>
      <c r="P57" s="36">
        <v>20904</v>
      </c>
      <c r="Q57" s="36">
        <v>25690</v>
      </c>
      <c r="R57" s="36">
        <v>22322</v>
      </c>
      <c r="S57" s="36">
        <v>1358</v>
      </c>
    </row>
    <row r="58" spans="1:19" x14ac:dyDescent="0.55000000000000004">
      <c r="A58" s="34" t="s">
        <v>624</v>
      </c>
      <c r="B58" s="36">
        <v>58175</v>
      </c>
      <c r="C58" s="36">
        <v>64089</v>
      </c>
      <c r="D58" s="36">
        <v>146937</v>
      </c>
      <c r="E58" s="36">
        <v>128475</v>
      </c>
      <c r="F58" s="36">
        <v>56105</v>
      </c>
      <c r="G58" s="36">
        <v>6574</v>
      </c>
      <c r="H58" s="36">
        <v>8859</v>
      </c>
      <c r="I58" s="36">
        <v>70736</v>
      </c>
      <c r="J58" s="36">
        <v>3894</v>
      </c>
      <c r="K58" s="36">
        <v>10914</v>
      </c>
      <c r="L58" s="36">
        <v>5594</v>
      </c>
      <c r="M58" s="36">
        <v>62457</v>
      </c>
      <c r="N58" s="36">
        <v>6777</v>
      </c>
      <c r="O58" s="36">
        <v>34575</v>
      </c>
      <c r="P58" s="36">
        <v>5929</v>
      </c>
      <c r="Q58" s="36">
        <v>18311</v>
      </c>
      <c r="R58" s="36">
        <v>8395</v>
      </c>
      <c r="S58" s="36">
        <v>2506</v>
      </c>
    </row>
    <row r="59" spans="1:19" x14ac:dyDescent="0.55000000000000004">
      <c r="A59" s="34" t="s">
        <v>595</v>
      </c>
      <c r="B59" s="36">
        <v>194944</v>
      </c>
      <c r="C59" s="36">
        <v>86548</v>
      </c>
      <c r="D59" s="36">
        <v>54504</v>
      </c>
      <c r="E59" s="36">
        <v>79259</v>
      </c>
      <c r="F59" s="36">
        <v>100792</v>
      </c>
      <c r="G59" s="36">
        <v>5383</v>
      </c>
      <c r="H59" s="36">
        <v>71208</v>
      </c>
      <c r="I59" s="36">
        <v>97096</v>
      </c>
      <c r="J59" s="36">
        <v>2755</v>
      </c>
      <c r="K59" s="36">
        <v>9002</v>
      </c>
      <c r="L59" s="36">
        <v>6826</v>
      </c>
      <c r="M59" s="36">
        <v>96648</v>
      </c>
      <c r="N59" s="36">
        <v>5948</v>
      </c>
      <c r="O59" s="36">
        <v>56453</v>
      </c>
      <c r="P59" s="36">
        <v>10871</v>
      </c>
      <c r="Q59" s="36">
        <v>5760</v>
      </c>
      <c r="R59" s="36">
        <v>17483</v>
      </c>
      <c r="S59" s="36">
        <v>1904</v>
      </c>
    </row>
    <row r="60" spans="1:19" x14ac:dyDescent="0.55000000000000004">
      <c r="A60" s="34" t="s">
        <v>596</v>
      </c>
      <c r="B60" s="36">
        <v>160823</v>
      </c>
      <c r="C60" s="36">
        <v>347607</v>
      </c>
      <c r="D60" s="36">
        <v>134184</v>
      </c>
      <c r="E60" s="36">
        <v>206004</v>
      </c>
      <c r="F60" s="36">
        <v>147062</v>
      </c>
      <c r="G60" s="36">
        <v>17517</v>
      </c>
      <c r="H60" s="36">
        <v>45651</v>
      </c>
      <c r="I60" s="36">
        <v>222225</v>
      </c>
      <c r="J60" s="36">
        <v>8253</v>
      </c>
      <c r="K60" s="36">
        <v>24989</v>
      </c>
      <c r="L60" s="36">
        <v>12463</v>
      </c>
      <c r="M60" s="36">
        <v>166161</v>
      </c>
      <c r="N60" s="36">
        <v>22247</v>
      </c>
      <c r="O60" s="36">
        <v>163985</v>
      </c>
      <c r="P60" s="36">
        <v>36023</v>
      </c>
      <c r="Q60" s="36">
        <v>206299</v>
      </c>
      <c r="R60" s="36">
        <v>173716</v>
      </c>
      <c r="S60" s="36">
        <v>7578</v>
      </c>
    </row>
    <row r="61" spans="1:19" x14ac:dyDescent="0.55000000000000004">
      <c r="A61" s="34" t="s">
        <v>553</v>
      </c>
      <c r="B61" s="36">
        <v>153153</v>
      </c>
      <c r="C61" s="36">
        <v>119355</v>
      </c>
      <c r="D61" s="36">
        <v>250622</v>
      </c>
      <c r="E61" s="36">
        <v>127965</v>
      </c>
      <c r="F61" s="36">
        <v>131150</v>
      </c>
      <c r="G61" s="36">
        <v>10529</v>
      </c>
      <c r="H61" s="36">
        <v>8355</v>
      </c>
      <c r="I61" s="36">
        <v>40566</v>
      </c>
      <c r="J61" s="36">
        <v>9676</v>
      </c>
      <c r="K61" s="36">
        <v>37890</v>
      </c>
      <c r="L61" s="36">
        <v>7524</v>
      </c>
      <c r="M61" s="36">
        <v>159112</v>
      </c>
      <c r="N61" s="36">
        <v>3340</v>
      </c>
      <c r="O61" s="36">
        <v>141202</v>
      </c>
      <c r="P61" s="36">
        <v>51293</v>
      </c>
      <c r="Q61" s="36">
        <v>42075</v>
      </c>
      <c r="R61" s="36">
        <v>18497</v>
      </c>
      <c r="S61" s="36">
        <v>1674</v>
      </c>
    </row>
    <row r="62" spans="1:19" x14ac:dyDescent="0.55000000000000004">
      <c r="A62" s="34" t="s">
        <v>554</v>
      </c>
      <c r="B62" s="36">
        <v>102124</v>
      </c>
      <c r="C62" s="36">
        <v>205847</v>
      </c>
      <c r="D62" s="36">
        <v>196820</v>
      </c>
      <c r="E62" s="36">
        <v>251031</v>
      </c>
      <c r="F62" s="36">
        <v>207732</v>
      </c>
      <c r="G62" s="36">
        <v>14991</v>
      </c>
      <c r="H62" s="36">
        <v>16517</v>
      </c>
      <c r="I62" s="36">
        <v>15416</v>
      </c>
      <c r="J62" s="36">
        <v>7132</v>
      </c>
      <c r="K62" s="36">
        <v>37661</v>
      </c>
      <c r="L62" s="36">
        <v>11577</v>
      </c>
      <c r="M62" s="36">
        <v>53742</v>
      </c>
      <c r="N62" s="36">
        <v>4966</v>
      </c>
      <c r="O62" s="36">
        <v>200799</v>
      </c>
      <c r="P62" s="36">
        <v>78513</v>
      </c>
      <c r="Q62" s="36">
        <v>44033</v>
      </c>
      <c r="R62" s="36">
        <v>36169</v>
      </c>
      <c r="S62" s="36">
        <v>2071</v>
      </c>
    </row>
    <row r="63" spans="1:19" x14ac:dyDescent="0.55000000000000004">
      <c r="A63" s="34" t="s">
        <v>627</v>
      </c>
      <c r="B63" s="36">
        <v>11149</v>
      </c>
      <c r="C63" s="36">
        <v>110961</v>
      </c>
      <c r="D63" s="36">
        <v>154548</v>
      </c>
      <c r="E63" s="36">
        <v>71845</v>
      </c>
      <c r="F63" s="36">
        <v>99418</v>
      </c>
      <c r="G63" s="36">
        <v>5468</v>
      </c>
      <c r="H63" s="36">
        <v>9292</v>
      </c>
      <c r="I63" s="36">
        <v>27887</v>
      </c>
      <c r="J63" s="36">
        <v>5237</v>
      </c>
      <c r="K63" s="36">
        <v>25718</v>
      </c>
      <c r="L63" s="36">
        <v>4289</v>
      </c>
      <c r="M63" s="36">
        <v>41911</v>
      </c>
      <c r="N63" s="36">
        <v>3133</v>
      </c>
      <c r="O63" s="36">
        <v>42346</v>
      </c>
      <c r="P63" s="36">
        <v>21789</v>
      </c>
      <c r="Q63" s="36">
        <v>12836</v>
      </c>
      <c r="R63" s="36">
        <v>8129</v>
      </c>
      <c r="S63" s="36">
        <v>3066</v>
      </c>
    </row>
    <row r="64" spans="1:19" x14ac:dyDescent="0.55000000000000004">
      <c r="A64" s="34" t="s">
        <v>584</v>
      </c>
      <c r="B64" s="36">
        <v>32041</v>
      </c>
      <c r="C64" s="36">
        <v>27411</v>
      </c>
      <c r="D64" s="36">
        <v>43951</v>
      </c>
      <c r="E64" s="36">
        <v>95883</v>
      </c>
      <c r="F64" s="36">
        <v>52964</v>
      </c>
      <c r="G64" s="36">
        <v>2046</v>
      </c>
      <c r="H64" s="36">
        <v>2764</v>
      </c>
      <c r="I64" s="36">
        <v>19729</v>
      </c>
      <c r="J64" s="36">
        <v>1545</v>
      </c>
      <c r="K64" s="36">
        <v>3369</v>
      </c>
      <c r="L64" s="36">
        <v>1456</v>
      </c>
      <c r="M64" s="36">
        <v>8747</v>
      </c>
      <c r="N64" s="36">
        <v>885</v>
      </c>
      <c r="O64" s="36">
        <v>13212</v>
      </c>
      <c r="P64" s="36">
        <v>5192</v>
      </c>
      <c r="Q64" s="36">
        <v>3718</v>
      </c>
      <c r="R64" s="36">
        <v>4191</v>
      </c>
      <c r="S64" s="36">
        <v>1962</v>
      </c>
    </row>
    <row r="65" spans="1:19" x14ac:dyDescent="0.55000000000000004">
      <c r="A65" s="34" t="s">
        <v>253</v>
      </c>
      <c r="B65" s="36">
        <v>10607</v>
      </c>
      <c r="C65" s="36">
        <v>34439</v>
      </c>
      <c r="D65" s="36">
        <v>28702</v>
      </c>
      <c r="E65" s="36">
        <v>102786</v>
      </c>
      <c r="F65" s="36">
        <v>40959</v>
      </c>
      <c r="G65" s="36">
        <v>2099</v>
      </c>
      <c r="H65" s="36">
        <v>2141</v>
      </c>
      <c r="I65" s="36">
        <v>15650</v>
      </c>
      <c r="J65" s="36">
        <v>946</v>
      </c>
      <c r="K65" s="36">
        <v>12416</v>
      </c>
      <c r="L65" s="36">
        <v>1712</v>
      </c>
      <c r="M65" s="36">
        <v>24203</v>
      </c>
      <c r="N65" s="36">
        <v>1003</v>
      </c>
      <c r="O65" s="36">
        <v>44618</v>
      </c>
      <c r="P65" s="36">
        <v>9485</v>
      </c>
      <c r="Q65" s="36">
        <v>4601</v>
      </c>
      <c r="R65" s="36">
        <v>3373</v>
      </c>
      <c r="S65" s="36">
        <v>418</v>
      </c>
    </row>
    <row r="66" spans="1:19" x14ac:dyDescent="0.55000000000000004">
      <c r="A66" s="34" t="s">
        <v>629</v>
      </c>
      <c r="B66" s="36">
        <v>47981</v>
      </c>
      <c r="C66" s="36">
        <v>1064</v>
      </c>
      <c r="D66" s="36">
        <v>202726</v>
      </c>
      <c r="E66" s="36">
        <v>9866</v>
      </c>
      <c r="F66" s="36">
        <v>482364</v>
      </c>
      <c r="G66" s="36">
        <v>97</v>
      </c>
      <c r="H66" s="36">
        <v>1256</v>
      </c>
      <c r="I66" s="36">
        <v>145353</v>
      </c>
      <c r="J66" s="36">
        <v>21505</v>
      </c>
      <c r="K66" s="36">
        <v>1640</v>
      </c>
      <c r="L66" s="36">
        <v>7118</v>
      </c>
      <c r="M66" s="36">
        <v>189105</v>
      </c>
      <c r="N66" s="36">
        <v>60</v>
      </c>
      <c r="O66" s="36">
        <v>90227</v>
      </c>
      <c r="P66" s="36">
        <v>96512</v>
      </c>
      <c r="Q66" s="36">
        <v>2746</v>
      </c>
      <c r="R66" s="36">
        <v>6750</v>
      </c>
      <c r="S66" s="36">
        <v>66</v>
      </c>
    </row>
    <row r="67" spans="1:19" x14ac:dyDescent="0.55000000000000004">
      <c r="A67" s="34" t="s">
        <v>597</v>
      </c>
      <c r="B67" s="36">
        <v>42490</v>
      </c>
      <c r="C67" s="36">
        <v>27454</v>
      </c>
      <c r="D67" s="36">
        <v>54416</v>
      </c>
      <c r="E67" s="36">
        <v>30449</v>
      </c>
      <c r="F67" s="36">
        <v>50241</v>
      </c>
      <c r="G67" s="36">
        <v>1932</v>
      </c>
      <c r="H67" s="36">
        <v>4830</v>
      </c>
      <c r="I67" s="36">
        <v>27285</v>
      </c>
      <c r="J67" s="36">
        <v>1019</v>
      </c>
      <c r="K67" s="36">
        <v>5340</v>
      </c>
      <c r="L67" s="36">
        <v>1826</v>
      </c>
      <c r="M67" s="36">
        <v>31576</v>
      </c>
      <c r="N67" s="36">
        <v>1587</v>
      </c>
      <c r="O67" s="36">
        <v>5311</v>
      </c>
      <c r="P67" s="36">
        <v>5387</v>
      </c>
      <c r="Q67" s="36">
        <v>4257</v>
      </c>
      <c r="R67" s="36">
        <v>7343</v>
      </c>
      <c r="S67" s="36">
        <v>642</v>
      </c>
    </row>
    <row r="68" spans="1:19" x14ac:dyDescent="0.55000000000000004">
      <c r="A68" s="34" t="s">
        <v>630</v>
      </c>
      <c r="B68" s="36">
        <v>24173</v>
      </c>
      <c r="C68" s="36">
        <v>50644</v>
      </c>
      <c r="D68" s="36">
        <v>289738</v>
      </c>
      <c r="E68" s="36">
        <v>256718</v>
      </c>
      <c r="F68" s="36">
        <v>157978</v>
      </c>
      <c r="G68" s="36">
        <v>11538</v>
      </c>
      <c r="H68" s="36">
        <v>3796</v>
      </c>
      <c r="I68" s="36">
        <v>30158</v>
      </c>
      <c r="J68" s="36">
        <v>6465</v>
      </c>
      <c r="K68" s="36">
        <v>5152</v>
      </c>
      <c r="L68" s="36">
        <v>2256</v>
      </c>
      <c r="M68" s="36">
        <v>119726</v>
      </c>
      <c r="N68" s="36">
        <v>16978</v>
      </c>
      <c r="O68" s="36">
        <v>7660</v>
      </c>
      <c r="P68" s="36">
        <v>90402</v>
      </c>
      <c r="Q68" s="36">
        <v>6918</v>
      </c>
      <c r="R68" s="36">
        <v>41570</v>
      </c>
      <c r="S68" s="36">
        <v>4813</v>
      </c>
    </row>
    <row r="69" spans="1:19" x14ac:dyDescent="0.55000000000000004">
      <c r="A69" s="34" t="s">
        <v>526</v>
      </c>
      <c r="B69" s="36">
        <v>180347</v>
      </c>
      <c r="C69" s="36">
        <v>162162</v>
      </c>
      <c r="D69" s="36">
        <v>279857</v>
      </c>
      <c r="E69" s="36">
        <v>462940</v>
      </c>
      <c r="F69" s="36">
        <v>119872</v>
      </c>
      <c r="G69" s="36">
        <v>10171</v>
      </c>
      <c r="H69" s="36">
        <v>13041</v>
      </c>
      <c r="I69" s="36">
        <v>241624</v>
      </c>
      <c r="J69" s="36">
        <v>4299</v>
      </c>
      <c r="K69" s="36">
        <v>14330</v>
      </c>
      <c r="L69" s="36">
        <v>4534</v>
      </c>
      <c r="M69" s="36">
        <v>131136</v>
      </c>
      <c r="N69" s="36">
        <v>8469</v>
      </c>
      <c r="O69" s="36">
        <v>172844</v>
      </c>
      <c r="P69" s="36">
        <v>61116</v>
      </c>
      <c r="Q69" s="36">
        <v>39479</v>
      </c>
      <c r="R69" s="36">
        <v>70723</v>
      </c>
      <c r="S69" s="36">
        <v>13803</v>
      </c>
    </row>
    <row r="70" spans="1:19" x14ac:dyDescent="0.55000000000000004">
      <c r="A70" s="34" t="s">
        <v>527</v>
      </c>
      <c r="B70" s="36">
        <v>171595</v>
      </c>
      <c r="C70" s="36">
        <v>139045</v>
      </c>
      <c r="D70" s="36">
        <v>151320</v>
      </c>
      <c r="E70" s="36">
        <v>308037</v>
      </c>
      <c r="F70" s="36">
        <v>132305</v>
      </c>
      <c r="G70" s="36">
        <v>8064</v>
      </c>
      <c r="H70" s="36">
        <v>9518</v>
      </c>
      <c r="I70" s="36">
        <v>142399</v>
      </c>
      <c r="J70" s="36">
        <v>1677</v>
      </c>
      <c r="K70" s="36">
        <v>6832</v>
      </c>
      <c r="L70" s="36">
        <v>4442</v>
      </c>
      <c r="M70" s="36">
        <v>134976</v>
      </c>
      <c r="N70" s="36">
        <v>5292</v>
      </c>
      <c r="O70" s="36">
        <v>113148</v>
      </c>
      <c r="P70" s="36">
        <v>16352</v>
      </c>
      <c r="Q70" s="36">
        <v>24214</v>
      </c>
      <c r="R70" s="36">
        <v>27956</v>
      </c>
      <c r="S70" s="36">
        <v>4340</v>
      </c>
    </row>
    <row r="71" spans="1:19" x14ac:dyDescent="0.55000000000000004">
      <c r="A71" s="34" t="s">
        <v>528</v>
      </c>
      <c r="B71" s="36">
        <v>50561</v>
      </c>
      <c r="C71" s="36">
        <v>76133</v>
      </c>
      <c r="D71" s="36">
        <v>132714</v>
      </c>
      <c r="E71" s="36">
        <v>99793</v>
      </c>
      <c r="F71" s="36">
        <v>142496</v>
      </c>
      <c r="G71" s="36">
        <v>2730</v>
      </c>
      <c r="H71" s="36">
        <v>9260</v>
      </c>
      <c r="I71" s="36">
        <v>22460</v>
      </c>
      <c r="J71" s="36">
        <v>1377</v>
      </c>
      <c r="K71" s="36">
        <v>5966</v>
      </c>
      <c r="L71" s="36">
        <v>2168</v>
      </c>
      <c r="M71" s="36">
        <v>101646</v>
      </c>
      <c r="N71" s="36">
        <v>1365</v>
      </c>
      <c r="O71" s="36">
        <v>104369</v>
      </c>
      <c r="P71" s="36">
        <v>3328</v>
      </c>
      <c r="Q71" s="36">
        <v>15003</v>
      </c>
      <c r="R71" s="36">
        <v>13083</v>
      </c>
      <c r="S71" s="36">
        <v>795</v>
      </c>
    </row>
    <row r="72" spans="1:19" x14ac:dyDescent="0.55000000000000004">
      <c r="A72" s="34" t="s">
        <v>585</v>
      </c>
      <c r="B72" s="36">
        <v>104010</v>
      </c>
      <c r="C72" s="36">
        <v>196736</v>
      </c>
      <c r="D72" s="36">
        <v>141936</v>
      </c>
      <c r="E72" s="36">
        <v>250168</v>
      </c>
      <c r="F72" s="36">
        <v>279914</v>
      </c>
      <c r="G72" s="36">
        <v>9585</v>
      </c>
      <c r="H72" s="36">
        <v>22406</v>
      </c>
      <c r="I72" s="36">
        <v>230113</v>
      </c>
      <c r="J72" s="36">
        <v>3580</v>
      </c>
      <c r="K72" s="36">
        <v>9219</v>
      </c>
      <c r="L72" s="36">
        <v>5070</v>
      </c>
      <c r="M72" s="36">
        <v>154705</v>
      </c>
      <c r="N72" s="36">
        <v>4253</v>
      </c>
      <c r="O72" s="36">
        <v>90651</v>
      </c>
      <c r="P72" s="36">
        <v>70137</v>
      </c>
      <c r="Q72" s="36">
        <v>18726</v>
      </c>
      <c r="R72" s="36">
        <v>140154</v>
      </c>
      <c r="S72" s="36">
        <v>8010</v>
      </c>
    </row>
    <row r="73" spans="1:19" x14ac:dyDescent="0.55000000000000004">
      <c r="A73" s="34" t="s">
        <v>586</v>
      </c>
      <c r="B73" s="36">
        <v>104780</v>
      </c>
      <c r="C73" s="36">
        <v>450608</v>
      </c>
      <c r="D73" s="36">
        <v>71626</v>
      </c>
      <c r="E73" s="36">
        <v>309692</v>
      </c>
      <c r="F73" s="36">
        <v>206194</v>
      </c>
      <c r="G73" s="36">
        <v>6442</v>
      </c>
      <c r="H73" s="36">
        <v>20586</v>
      </c>
      <c r="I73" s="36">
        <v>137088</v>
      </c>
      <c r="J73" s="36">
        <v>4371</v>
      </c>
      <c r="K73" s="36">
        <v>8120</v>
      </c>
      <c r="L73" s="36">
        <v>4325</v>
      </c>
      <c r="M73" s="36">
        <v>155296</v>
      </c>
      <c r="N73" s="36">
        <v>2624</v>
      </c>
      <c r="O73" s="36">
        <v>167693</v>
      </c>
      <c r="P73" s="36">
        <v>5716</v>
      </c>
      <c r="Q73" s="36">
        <v>3144</v>
      </c>
      <c r="R73" s="36">
        <v>171049</v>
      </c>
      <c r="S73" s="36">
        <v>3170</v>
      </c>
    </row>
    <row r="74" spans="1:19" x14ac:dyDescent="0.55000000000000004">
      <c r="A74" s="34" t="s">
        <v>587</v>
      </c>
      <c r="B74" s="36">
        <v>59987</v>
      </c>
      <c r="C74" s="36">
        <v>313615</v>
      </c>
      <c r="D74" s="36">
        <v>95438</v>
      </c>
      <c r="E74" s="36">
        <v>254365</v>
      </c>
      <c r="F74" s="36">
        <v>389947</v>
      </c>
      <c r="G74" s="36">
        <v>2549</v>
      </c>
      <c r="H74" s="36">
        <v>12883</v>
      </c>
      <c r="I74" s="36">
        <v>17193</v>
      </c>
      <c r="J74" s="36">
        <v>951</v>
      </c>
      <c r="K74" s="36">
        <v>7870</v>
      </c>
      <c r="L74" s="36">
        <v>2543</v>
      </c>
      <c r="M74" s="36">
        <v>101430</v>
      </c>
      <c r="N74" s="36">
        <v>2531</v>
      </c>
      <c r="O74" s="36">
        <v>158375</v>
      </c>
      <c r="P74" s="36">
        <v>11778</v>
      </c>
      <c r="Q74" s="36">
        <v>6120</v>
      </c>
      <c r="R74" s="36">
        <v>71089</v>
      </c>
      <c r="S74" s="36">
        <v>868</v>
      </c>
    </row>
    <row r="75" spans="1:19" x14ac:dyDescent="0.55000000000000004">
      <c r="A75" s="34" t="s">
        <v>633</v>
      </c>
      <c r="B75" s="36">
        <v>101659</v>
      </c>
      <c r="C75" s="36">
        <v>242635</v>
      </c>
      <c r="D75" s="36">
        <v>136625</v>
      </c>
      <c r="E75" s="36">
        <v>330971</v>
      </c>
      <c r="F75" s="36">
        <v>256799</v>
      </c>
      <c r="G75" s="36">
        <v>9865</v>
      </c>
      <c r="H75" s="36">
        <v>20981</v>
      </c>
      <c r="I75" s="36">
        <v>100727</v>
      </c>
      <c r="J75" s="36">
        <v>10713</v>
      </c>
      <c r="K75" s="36">
        <v>30995</v>
      </c>
      <c r="L75" s="36">
        <v>6094</v>
      </c>
      <c r="M75" s="36">
        <v>117811</v>
      </c>
      <c r="N75" s="36">
        <v>12354</v>
      </c>
      <c r="O75" s="36">
        <v>254852</v>
      </c>
      <c r="P75" s="36">
        <v>20924</v>
      </c>
      <c r="Q75" s="36">
        <v>31068</v>
      </c>
      <c r="R75" s="36">
        <v>28346</v>
      </c>
      <c r="S75" s="36">
        <v>4924</v>
      </c>
    </row>
    <row r="76" spans="1:19" x14ac:dyDescent="0.55000000000000004">
      <c r="A76" s="34" t="s">
        <v>529</v>
      </c>
      <c r="B76" s="36">
        <v>147175</v>
      </c>
      <c r="C76" s="36">
        <v>233478</v>
      </c>
      <c r="D76" s="36">
        <v>175830</v>
      </c>
      <c r="E76" s="36">
        <v>149788</v>
      </c>
      <c r="F76" s="36">
        <v>207276</v>
      </c>
      <c r="G76" s="36">
        <v>7402</v>
      </c>
      <c r="H76" s="36">
        <v>20942</v>
      </c>
      <c r="I76" s="36">
        <v>63092</v>
      </c>
      <c r="J76" s="36">
        <v>7380</v>
      </c>
      <c r="K76" s="36">
        <v>17140</v>
      </c>
      <c r="L76" s="36">
        <v>4850</v>
      </c>
      <c r="M76" s="36">
        <v>110211</v>
      </c>
      <c r="N76" s="36">
        <v>19723</v>
      </c>
      <c r="O76" s="36">
        <v>159282</v>
      </c>
      <c r="P76" s="36">
        <v>7274</v>
      </c>
      <c r="Q76" s="36">
        <v>6006</v>
      </c>
      <c r="R76" s="36">
        <v>118350</v>
      </c>
      <c r="S76" s="36">
        <v>3134</v>
      </c>
    </row>
    <row r="77" spans="1:19" x14ac:dyDescent="0.55000000000000004">
      <c r="A77" s="34" t="s">
        <v>598</v>
      </c>
      <c r="B77" s="36">
        <v>16639</v>
      </c>
      <c r="C77" s="36">
        <v>116781</v>
      </c>
      <c r="D77" s="36">
        <v>511270</v>
      </c>
      <c r="E77" s="36">
        <v>203548</v>
      </c>
      <c r="F77" s="36">
        <v>174555</v>
      </c>
      <c r="G77" s="36">
        <v>3766</v>
      </c>
      <c r="H77" s="36">
        <v>5802</v>
      </c>
      <c r="I77" s="36">
        <v>28665</v>
      </c>
      <c r="J77" s="36">
        <v>1628</v>
      </c>
      <c r="K77" s="36">
        <v>10248</v>
      </c>
      <c r="L77" s="36">
        <v>1684</v>
      </c>
      <c r="M77" s="36">
        <v>80753</v>
      </c>
      <c r="N77" s="36">
        <v>2980</v>
      </c>
      <c r="O77" s="36">
        <v>327386</v>
      </c>
      <c r="P77" s="36">
        <v>17317</v>
      </c>
      <c r="Q77" s="36">
        <v>21438</v>
      </c>
      <c r="R77" s="36">
        <v>8242</v>
      </c>
      <c r="S77" s="36">
        <v>821</v>
      </c>
    </row>
    <row r="78" spans="1:19" x14ac:dyDescent="0.55000000000000004">
      <c r="A78" s="34" t="s">
        <v>599</v>
      </c>
      <c r="B78" s="36">
        <v>92911</v>
      </c>
      <c r="C78" s="36">
        <v>268380</v>
      </c>
      <c r="D78" s="36">
        <v>169883</v>
      </c>
      <c r="E78" s="36">
        <v>207109</v>
      </c>
      <c r="F78" s="36">
        <v>327146</v>
      </c>
      <c r="G78" s="36">
        <v>7113</v>
      </c>
      <c r="H78" s="36">
        <v>15018</v>
      </c>
      <c r="I78" s="36">
        <v>193210</v>
      </c>
      <c r="J78" s="36">
        <v>2292</v>
      </c>
      <c r="K78" s="36">
        <v>14607</v>
      </c>
      <c r="L78" s="36">
        <v>5701</v>
      </c>
      <c r="M78" s="36">
        <v>196654</v>
      </c>
      <c r="N78" s="36">
        <v>7591</v>
      </c>
      <c r="O78" s="36">
        <v>80702</v>
      </c>
      <c r="P78" s="36">
        <v>9477</v>
      </c>
      <c r="Q78" s="36">
        <v>7738</v>
      </c>
      <c r="R78" s="36">
        <v>41295</v>
      </c>
      <c r="S78" s="36">
        <v>17465</v>
      </c>
    </row>
    <row r="79" spans="1:19" x14ac:dyDescent="0.55000000000000004">
      <c r="A79" s="34" t="s">
        <v>600</v>
      </c>
      <c r="B79" s="36">
        <v>57961</v>
      </c>
      <c r="C79" s="36">
        <v>130097</v>
      </c>
      <c r="D79" s="36">
        <v>75524</v>
      </c>
      <c r="E79" s="36">
        <v>147391</v>
      </c>
      <c r="F79" s="36">
        <v>148440</v>
      </c>
      <c r="G79" s="36">
        <v>7217</v>
      </c>
      <c r="H79" s="36">
        <v>7233</v>
      </c>
      <c r="I79" s="36">
        <v>188669</v>
      </c>
      <c r="J79" s="36">
        <v>1536</v>
      </c>
      <c r="K79" s="36">
        <v>7999</v>
      </c>
      <c r="L79" s="36">
        <v>3678</v>
      </c>
      <c r="M79" s="36">
        <v>186202</v>
      </c>
      <c r="N79" s="36">
        <v>6749</v>
      </c>
      <c r="O79" s="36">
        <v>177447</v>
      </c>
      <c r="P79" s="36">
        <v>5908</v>
      </c>
      <c r="Q79" s="36">
        <v>3513</v>
      </c>
      <c r="R79" s="36">
        <v>83453</v>
      </c>
      <c r="S79" s="36">
        <v>16931</v>
      </c>
    </row>
    <row r="80" spans="1:19" x14ac:dyDescent="0.55000000000000004">
      <c r="A80" s="34" t="s">
        <v>530</v>
      </c>
      <c r="B80" s="36">
        <v>201861</v>
      </c>
      <c r="C80" s="36">
        <v>299754</v>
      </c>
      <c r="D80" s="36">
        <v>219186</v>
      </c>
      <c r="E80" s="36">
        <v>470829</v>
      </c>
      <c r="F80" s="36">
        <v>427494</v>
      </c>
      <c r="G80" s="36">
        <v>12647</v>
      </c>
      <c r="H80" s="36">
        <v>16513</v>
      </c>
      <c r="I80" s="36">
        <v>155614</v>
      </c>
      <c r="J80" s="36">
        <v>14440</v>
      </c>
      <c r="K80" s="36">
        <v>17789</v>
      </c>
      <c r="L80" s="36">
        <v>7151</v>
      </c>
      <c r="M80" s="36">
        <v>129404</v>
      </c>
      <c r="N80" s="36">
        <v>8703</v>
      </c>
      <c r="O80" s="36">
        <v>143856</v>
      </c>
      <c r="P80" s="36">
        <v>68404</v>
      </c>
      <c r="Q80" s="36">
        <v>26436</v>
      </c>
      <c r="R80" s="36">
        <v>18938</v>
      </c>
      <c r="S80" s="36">
        <v>13260</v>
      </c>
    </row>
    <row r="81" spans="1:20" x14ac:dyDescent="0.55000000000000004">
      <c r="A81" s="34" t="s">
        <v>531</v>
      </c>
      <c r="B81" s="36">
        <v>239887</v>
      </c>
      <c r="C81" s="36">
        <v>467140</v>
      </c>
      <c r="D81" s="36">
        <v>252721</v>
      </c>
      <c r="E81" s="36">
        <v>386813</v>
      </c>
      <c r="F81" s="36">
        <v>407186</v>
      </c>
      <c r="G81" s="36">
        <v>16264</v>
      </c>
      <c r="H81" s="36">
        <v>16721</v>
      </c>
      <c r="I81" s="36">
        <v>138668</v>
      </c>
      <c r="J81" s="36">
        <v>6333</v>
      </c>
      <c r="K81" s="36">
        <v>34746</v>
      </c>
      <c r="L81" s="36">
        <v>14318</v>
      </c>
      <c r="M81" s="36">
        <v>200432</v>
      </c>
      <c r="N81" s="36">
        <v>14105</v>
      </c>
      <c r="O81" s="36">
        <v>336945</v>
      </c>
      <c r="P81" s="36">
        <v>24099</v>
      </c>
      <c r="Q81" s="36">
        <v>21512</v>
      </c>
      <c r="R81" s="36">
        <v>36342</v>
      </c>
      <c r="S81" s="36">
        <v>8277</v>
      </c>
    </row>
    <row r="82" spans="1:20" x14ac:dyDescent="0.55000000000000004">
      <c r="A82" s="34" t="s">
        <v>601</v>
      </c>
      <c r="B82" s="36">
        <v>199616</v>
      </c>
      <c r="C82" s="36">
        <v>350582</v>
      </c>
      <c r="D82" s="36">
        <v>528081</v>
      </c>
      <c r="E82" s="36">
        <v>467910</v>
      </c>
      <c r="F82" s="36">
        <v>225924</v>
      </c>
      <c r="G82" s="36">
        <v>15886</v>
      </c>
      <c r="H82" s="36">
        <v>14969</v>
      </c>
      <c r="I82" s="36">
        <v>320608</v>
      </c>
      <c r="J82" s="36">
        <v>3007</v>
      </c>
      <c r="K82" s="36">
        <v>17932</v>
      </c>
      <c r="L82" s="36">
        <v>5007</v>
      </c>
      <c r="M82" s="36">
        <v>108307</v>
      </c>
      <c r="N82" s="36">
        <v>7495</v>
      </c>
      <c r="O82" s="36">
        <v>159487</v>
      </c>
      <c r="P82" s="36">
        <v>54576</v>
      </c>
      <c r="Q82" s="36">
        <v>23589</v>
      </c>
      <c r="R82" s="36">
        <v>43991</v>
      </c>
      <c r="S82" s="36">
        <v>19453</v>
      </c>
    </row>
    <row r="83" spans="1:20" x14ac:dyDescent="0.55000000000000004">
      <c r="A83" s="34" t="s">
        <v>602</v>
      </c>
      <c r="B83" s="36">
        <v>141144</v>
      </c>
      <c r="C83" s="36">
        <v>286525</v>
      </c>
      <c r="D83" s="36">
        <v>363524</v>
      </c>
      <c r="E83" s="36">
        <v>707841</v>
      </c>
      <c r="F83" s="36">
        <v>319784</v>
      </c>
      <c r="G83" s="36">
        <v>9757</v>
      </c>
      <c r="H83" s="36">
        <v>7633</v>
      </c>
      <c r="I83" s="36">
        <v>93583</v>
      </c>
      <c r="J83" s="36">
        <v>3071</v>
      </c>
      <c r="K83" s="36">
        <v>25473</v>
      </c>
      <c r="L83" s="36">
        <v>5621</v>
      </c>
      <c r="M83" s="36">
        <v>139706</v>
      </c>
      <c r="N83" s="36">
        <v>4012</v>
      </c>
      <c r="O83" s="36">
        <v>230226</v>
      </c>
      <c r="P83" s="36">
        <v>23037</v>
      </c>
      <c r="Q83" s="36">
        <v>104626</v>
      </c>
      <c r="R83" s="36">
        <v>10622</v>
      </c>
      <c r="S83" s="36">
        <v>3433</v>
      </c>
    </row>
    <row r="84" spans="1:20" x14ac:dyDescent="0.55000000000000004">
      <c r="A84" s="34" t="s">
        <v>603</v>
      </c>
      <c r="B84" s="36">
        <v>93402</v>
      </c>
      <c r="C84" s="36">
        <v>278505</v>
      </c>
      <c r="D84" s="36">
        <v>491444</v>
      </c>
      <c r="E84" s="36">
        <v>536323</v>
      </c>
      <c r="F84" s="36">
        <v>302127</v>
      </c>
      <c r="G84" s="36">
        <v>9319</v>
      </c>
      <c r="H84" s="36">
        <v>21801</v>
      </c>
      <c r="I84" s="36">
        <v>188641</v>
      </c>
      <c r="J84" s="36">
        <v>1903</v>
      </c>
      <c r="K84" s="36">
        <v>28500</v>
      </c>
      <c r="L84" s="36">
        <v>6195</v>
      </c>
      <c r="M84" s="36">
        <v>111476</v>
      </c>
      <c r="N84" s="36">
        <v>6755</v>
      </c>
      <c r="O84" s="36">
        <v>162148</v>
      </c>
      <c r="P84" s="36">
        <v>27122</v>
      </c>
      <c r="Q84" s="36">
        <v>47829</v>
      </c>
      <c r="R84" s="36">
        <v>38425</v>
      </c>
      <c r="S84" s="36">
        <v>10634</v>
      </c>
    </row>
    <row r="85" spans="1:20" x14ac:dyDescent="0.55000000000000004">
      <c r="B85" s="36">
        <f>SUM(B1:B84)</f>
        <v>16067577</v>
      </c>
      <c r="C85" s="36">
        <f t="shared" ref="C85:S85" si="0">SUM(C1:C84)</f>
        <v>19929310</v>
      </c>
      <c r="D85" s="36">
        <f t="shared" si="0"/>
        <v>25284509</v>
      </c>
      <c r="E85" s="36">
        <f t="shared" si="0"/>
        <v>23141263</v>
      </c>
      <c r="F85" s="36">
        <f t="shared" si="0"/>
        <v>14640272</v>
      </c>
      <c r="G85" s="36">
        <f t="shared" si="0"/>
        <v>965656</v>
      </c>
      <c r="H85" s="36">
        <f t="shared" si="0"/>
        <v>1276026</v>
      </c>
      <c r="I85" s="36">
        <f t="shared" si="0"/>
        <v>12729396</v>
      </c>
      <c r="J85" s="36">
        <f t="shared" si="0"/>
        <v>325987</v>
      </c>
      <c r="K85" s="36">
        <f t="shared" si="0"/>
        <v>1091856</v>
      </c>
      <c r="L85" s="36">
        <f t="shared" si="0"/>
        <v>404172</v>
      </c>
      <c r="M85" s="36">
        <f t="shared" si="0"/>
        <v>10921696</v>
      </c>
      <c r="N85" s="36">
        <f t="shared" si="0"/>
        <v>482449</v>
      </c>
      <c r="O85" s="36">
        <f t="shared" si="0"/>
        <v>11253830</v>
      </c>
      <c r="P85" s="36">
        <f t="shared" si="0"/>
        <v>4205587</v>
      </c>
      <c r="Q85" s="36">
        <f t="shared" si="0"/>
        <v>1944028</v>
      </c>
      <c r="R85" s="36">
        <f t="shared" si="0"/>
        <v>5865892</v>
      </c>
      <c r="S85" s="36">
        <f t="shared" si="0"/>
        <v>640098</v>
      </c>
      <c r="T85" s="38">
        <f>SUM(B85:S85)</f>
        <v>151169604</v>
      </c>
    </row>
    <row r="86" spans="1:20" x14ac:dyDescent="0.55000000000000004">
      <c r="B86" s="26">
        <f t="shared" ref="B86:R86" si="1">B85/$T$85</f>
        <v>0.10628841099563904</v>
      </c>
      <c r="C86" s="26">
        <f t="shared" si="1"/>
        <v>0.13183410866115652</v>
      </c>
      <c r="D86" s="26">
        <f t="shared" si="1"/>
        <v>0.16725921303597513</v>
      </c>
      <c r="E86" s="26">
        <f t="shared" si="1"/>
        <v>0.15308145544920526</v>
      </c>
      <c r="F86" s="26">
        <f t="shared" si="1"/>
        <v>9.6846665021362369E-2</v>
      </c>
      <c r="G86" s="26">
        <f t="shared" si="1"/>
        <v>6.3878979268874713E-3</v>
      </c>
      <c r="H86" s="26">
        <f t="shared" si="1"/>
        <v>8.4410223102787257E-3</v>
      </c>
      <c r="I86" s="26">
        <f t="shared" si="1"/>
        <v>8.420605507440504E-2</v>
      </c>
      <c r="J86" s="26">
        <f t="shared" si="1"/>
        <v>2.156432188576746E-3</v>
      </c>
      <c r="K86" s="26">
        <f t="shared" si="1"/>
        <v>7.2227218376519657E-3</v>
      </c>
      <c r="L86" s="26">
        <f t="shared" si="1"/>
        <v>2.6736327231498204E-3</v>
      </c>
      <c r="M86" s="26">
        <f t="shared" si="1"/>
        <v>7.22479632876461E-2</v>
      </c>
      <c r="N86" s="26">
        <f t="shared" si="1"/>
        <v>3.1914418456768599E-3</v>
      </c>
      <c r="O86" s="26">
        <f t="shared" si="1"/>
        <v>7.4445058412668727E-2</v>
      </c>
      <c r="P86" s="26">
        <f t="shared" si="1"/>
        <v>2.7820321603806014E-2</v>
      </c>
      <c r="Q86" s="26">
        <f t="shared" si="1"/>
        <v>1.2859913293151181E-2</v>
      </c>
      <c r="R86" s="26">
        <f t="shared" si="1"/>
        <v>3.8803382722362625E-2</v>
      </c>
      <c r="S86" s="26">
        <f>S85/$T$85</f>
        <v>4.2343036104004082E-3</v>
      </c>
    </row>
    <row r="88" spans="1:20" x14ac:dyDescent="0.55000000000000004">
      <c r="A88" s="33" t="s">
        <v>483</v>
      </c>
    </row>
    <row r="89" spans="1:20" x14ac:dyDescent="0.55000000000000004">
      <c r="A89" s="34" t="s">
        <v>490</v>
      </c>
    </row>
    <row r="90" spans="1:20" x14ac:dyDescent="0.55000000000000004">
      <c r="A90" s="35" t="s">
        <v>498</v>
      </c>
    </row>
  </sheetData>
  <conditionalFormatting sqref="B86:S86">
    <cfRule type="cellIs" dxfId="8" priority="1" operator="greaterThanOrEqual">
      <formula>0.04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874EE-08E7-4059-8C85-47E2FC59FF29}">
  <sheetPr>
    <tabColor rgb="FFFF0000"/>
  </sheetPr>
  <dimension ref="A1:CR260"/>
  <sheetViews>
    <sheetView workbookViewId="0">
      <selection activeCell="D88" sqref="D88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8.3671875" style="17" bestFit="1" customWidth="1"/>
    <col min="5" max="5" width="8.578125" style="17" bestFit="1" customWidth="1"/>
    <col min="6" max="6" width="9.89453125" style="17" bestFit="1" customWidth="1"/>
    <col min="7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5" width="8.3671875" style="17" bestFit="1" customWidth="1"/>
    <col min="16" max="16" width="7.3671875" style="17" bestFit="1" customWidth="1"/>
    <col min="17" max="17" width="9.5234375" style="17" bestFit="1" customWidth="1"/>
    <col min="18" max="18" width="6.3671875" style="17" bestFit="1" customWidth="1"/>
    <col min="19" max="19" width="7.83984375" style="17" bestFit="1" customWidth="1"/>
    <col min="20" max="20" width="8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7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4.9453125" style="2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7.41796875" style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3</v>
      </c>
      <c r="B3" s="3" t="s">
        <v>4</v>
      </c>
      <c r="C3" s="3">
        <v>7</v>
      </c>
      <c r="D3" s="15">
        <f>VALUE(SUBSTITUTE('DPR KPU Raw'!B1,".",","))</f>
        <v>320033</v>
      </c>
      <c r="E3" s="15">
        <f>VALUE(SUBSTITUTE('DPR KPU Raw'!C1,".",","))</f>
        <v>104005</v>
      </c>
      <c r="F3" s="15">
        <f>VALUE(SUBSTITUTE('DPR KPU Raw'!D1,".",","))</f>
        <v>133277</v>
      </c>
      <c r="G3" s="15">
        <f>VALUE(SUBSTITUTE('DPR KPU Raw'!E1,".",","))</f>
        <v>258043</v>
      </c>
      <c r="H3" s="15">
        <f>VALUE(SUBSTITUTE('DPR KPU Raw'!F1,".",","))</f>
        <v>158867</v>
      </c>
      <c r="I3" s="15"/>
      <c r="J3" s="15"/>
      <c r="K3" s="15">
        <f>VALUE(SUBSTITUTE('DPR KPU Raw'!I1,".",","))</f>
        <v>119581</v>
      </c>
      <c r="L3" s="15"/>
      <c r="M3" s="15"/>
      <c r="N3" s="15"/>
      <c r="O3" s="15">
        <f>VALUE(SUBSTITUTE('DPR KPU Raw'!M1,".",","))</f>
        <v>185867</v>
      </c>
      <c r="P3" s="15"/>
      <c r="Q3" s="15">
        <f>VALUE(SUBSTITUTE('DPR KPU Raw'!O1,".",","))</f>
        <v>130913</v>
      </c>
      <c r="R3" s="15"/>
      <c r="S3" s="15"/>
      <c r="T3" s="15">
        <f>VALUE(SUBSTITUTE('DPR KPU Raw'!R1,".",","))</f>
        <v>137835</v>
      </c>
      <c r="U3" s="15"/>
      <c r="V3" s="5">
        <v>1</v>
      </c>
      <c r="W3" s="5">
        <v>3</v>
      </c>
      <c r="X3" s="5">
        <v>4</v>
      </c>
      <c r="Y3" s="5">
        <f>COLUMN()+1</f>
        <v>26</v>
      </c>
      <c r="Z3" s="18" cm="1">
        <f t="array" aca="1" ref="Z3" ca="1">INDIRECT(ADDRESS($W3,COLUMN()-$Y3+$X3))/$V3</f>
        <v>320033</v>
      </c>
      <c r="AA3" s="18" cm="1">
        <f t="array" aca="1" ref="AA3" ca="1">INDIRECT(ADDRESS($W3,COLUMN()-$Y3+$X3))/$V3</f>
        <v>104005</v>
      </c>
      <c r="AB3" s="18" cm="1">
        <f t="array" aca="1" ref="AB3" ca="1">INDIRECT(ADDRESS($W3,COLUMN()-$Y3+$X3))/$V3</f>
        <v>133277</v>
      </c>
      <c r="AC3" s="18" cm="1">
        <f t="array" aca="1" ref="AC3" ca="1">INDIRECT(ADDRESS($W3,COLUMN()-$Y3+$X3))/$V3</f>
        <v>258043</v>
      </c>
      <c r="AD3" s="18" cm="1">
        <f t="array" aca="1" ref="AD3" ca="1">INDIRECT(ADDRESS($W3,COLUMN()-$Y3+$X3))/$V3</f>
        <v>158867</v>
      </c>
      <c r="AE3" s="18" cm="1">
        <f t="array" aca="1" ref="AE3" ca="1">INDIRECT(ADDRESS($W3,COLUMN()-$Y3+$X3))/$V3</f>
        <v>0</v>
      </c>
      <c r="AF3" s="18" cm="1">
        <f t="array" aca="1" ref="AF3" ca="1">INDIRECT(ADDRESS($W3,COLUMN()-$Y3+$X3))/$V3</f>
        <v>0</v>
      </c>
      <c r="AG3" s="18" cm="1">
        <f t="array" aca="1" ref="AG3" ca="1">INDIRECT(ADDRESS($W3,COLUMN()-$Y3+$X3))/$V3</f>
        <v>119581</v>
      </c>
      <c r="AH3" s="18" cm="1">
        <f t="array" aca="1" ref="AH3" ca="1">INDIRECT(ADDRESS($W3,COLUMN()-$Y3+$X3))/$V3</f>
        <v>0</v>
      </c>
      <c r="AI3" s="18" cm="1">
        <f t="array" aca="1" ref="AI3" ca="1">INDIRECT(ADDRESS($W3,COLUMN()-$Y3+$X3))/$V3</f>
        <v>0</v>
      </c>
      <c r="AJ3" s="18" cm="1">
        <f t="array" aca="1" ref="AJ3" ca="1">INDIRECT(ADDRESS($W3,COLUMN()-$Y3+$X3))/$V3</f>
        <v>0</v>
      </c>
      <c r="AK3" s="18" cm="1">
        <f t="array" aca="1" ref="AK3" ca="1">INDIRECT(ADDRESS($W3,COLUMN()-$Y3+$X3))/$V3</f>
        <v>185867</v>
      </c>
      <c r="AL3" s="18" cm="1">
        <f t="array" aca="1" ref="AL3" ca="1">INDIRECT(ADDRESS($W3,COLUMN()-$Y3+$X3))/$V3</f>
        <v>0</v>
      </c>
      <c r="AM3" s="18" cm="1">
        <f t="array" aca="1" ref="AM3" ca="1">INDIRECT(ADDRESS($W3,COLUMN()-$Y3+$X3))/$V3</f>
        <v>130913</v>
      </c>
      <c r="AN3" s="18" cm="1">
        <f t="array" aca="1" ref="AN3" ca="1">INDIRECT(ADDRESS($W3,COLUMN()-$Y3+$X3))/$V3</f>
        <v>0</v>
      </c>
      <c r="AO3" s="18" cm="1">
        <f t="array" aca="1" ref="AO3" ca="1">INDIRECT(ADDRESS($W3,COLUMN()-$Y3+$X3))/$V3</f>
        <v>0</v>
      </c>
      <c r="AP3" s="18" cm="1">
        <f t="array" aca="1" ref="AP3" ca="1">INDIRECT(ADDRESS($W3,COLUMN()-$Y3+$X3))/$V3</f>
        <v>137835</v>
      </c>
      <c r="AQ3" s="18" cm="1">
        <f t="array" aca="1" ref="AQ3" ca="1">INDIRECT(ADDRESS($W3,COLUMN()-$Y3+$X3))/$V3</f>
        <v>0</v>
      </c>
      <c r="AR3" s="9">
        <f t="shared" ref="AR3:AR67" si="0">W3</f>
        <v>3</v>
      </c>
      <c r="AS3" s="9">
        <f>AR3+2</f>
        <v>5</v>
      </c>
      <c r="AT3" s="9">
        <f t="shared" ref="AT3:AT67" si="1">COLUMN(Z3)</f>
        <v>26</v>
      </c>
      <c r="AU3" s="3">
        <f>COLUMN(AQ3)</f>
        <v>43</v>
      </c>
      <c r="AV3" s="20">
        <f t="shared" ref="AV3:AV67" ca="1" si="2">_xlfn.RANK.EQ(Z3,OFFSET($A$1,$AR3-1,$AT3-1,$AS3-$AR3+1,$AU3-$AT3+1),0)</f>
        <v>1</v>
      </c>
      <c r="AW3" s="20">
        <f t="shared" ref="AW3:AW67" ca="1" si="3">_xlfn.RANK.EQ(AA3,OFFSET($A$1,$AR3-1,$AT3-1,$AS3-$AR3+1,$AU3-$AT3+1),0)</f>
        <v>10</v>
      </c>
      <c r="AX3" s="20">
        <f t="shared" ref="AX3:AX67" ca="1" si="4">_xlfn.RANK.EQ(AB3,OFFSET($A$1,$AR3-1,$AT3-1,$AS3-$AR3+1,$AU3-$AT3+1),0)</f>
        <v>6</v>
      </c>
      <c r="AY3" s="20">
        <f t="shared" ref="AY3:AY67" ca="1" si="5">_xlfn.RANK.EQ(AC3,OFFSET($A$1,$AR3-1,$AT3-1,$AS3-$AR3+1,$AU3-$AT3+1),0)</f>
        <v>2</v>
      </c>
      <c r="AZ3" s="20">
        <f t="shared" ref="AZ3:AZ67" ca="1" si="6">_xlfn.RANK.EQ(AD3,OFFSET($A$1,$AR3-1,$AT3-1,$AS3-$AR3+1,$AU3-$AT3+1),0)</f>
        <v>4</v>
      </c>
      <c r="BA3" s="20">
        <f t="shared" ref="BA3:BA67" ca="1" si="7">_xlfn.RANK.EQ(AE3,OFFSET($A$1,$AR3-1,$AT3-1,$AS3-$AR3+1,$AU3-$AT3+1),0)</f>
        <v>28</v>
      </c>
      <c r="BB3" s="20">
        <f t="shared" ref="BB3:BB67" ca="1" si="8">_xlfn.RANK.EQ(AF3,OFFSET($A$1,$AR3-1,$AT3-1,$AS3-$AR3+1,$AU3-$AT3+1),0)</f>
        <v>28</v>
      </c>
      <c r="BC3" s="20">
        <f t="shared" ref="BC3:BC67" ca="1" si="9">_xlfn.RANK.EQ(AG3,OFFSET($A$1,$AR3-1,$AT3-1,$AS3-$AR3+1,$AU3-$AT3+1),0)</f>
        <v>8</v>
      </c>
      <c r="BD3" s="20">
        <f t="shared" ref="BD3:BD67" ca="1" si="10">_xlfn.RANK.EQ(AH3,OFFSET($A$1,$AR3-1,$AT3-1,$AS3-$AR3+1,$AU3-$AT3+1),0)</f>
        <v>28</v>
      </c>
      <c r="BE3" s="20">
        <f t="shared" ref="BE3:BE67" ca="1" si="11">_xlfn.RANK.EQ(AI3,OFFSET($A$1,$AR3-1,$AT3-1,$AS3-$AR3+1,$AU3-$AT3+1),0)</f>
        <v>28</v>
      </c>
      <c r="BF3" s="20">
        <f t="shared" ref="BF3:BF67" ca="1" si="12">_xlfn.RANK.EQ(AJ3,OFFSET($A$1,$AR3-1,$AT3-1,$AS3-$AR3+1,$AU3-$AT3+1),0)</f>
        <v>28</v>
      </c>
      <c r="BG3" s="20">
        <f t="shared" ref="BG3:BG67" ca="1" si="13">_xlfn.RANK.EQ(AK3,OFFSET($A$1,$AR3-1,$AT3-1,$AS3-$AR3+1,$AU3-$AT3+1),0)</f>
        <v>3</v>
      </c>
      <c r="BH3" s="20">
        <f t="shared" ref="BH3:BH67" ca="1" si="14">_xlfn.RANK.EQ(AL3,OFFSET($A$1,$AR3-1,$AT3-1,$AS3-$AR3+1,$AU3-$AT3+1),0)</f>
        <v>28</v>
      </c>
      <c r="BI3" s="20">
        <f t="shared" ref="BI3:BI67" ca="1" si="15">_xlfn.RANK.EQ(AM3,OFFSET($A$1,$AR3-1,$AT3-1,$AS3-$AR3+1,$AU3-$AT3+1),0)</f>
        <v>7</v>
      </c>
      <c r="BJ3" s="20">
        <f t="shared" ref="BJ3:BJ67" ca="1" si="16">_xlfn.RANK.EQ(AN3,OFFSET($A$1,$AR3-1,$AT3-1,$AS3-$AR3+1,$AU3-$AT3+1),0)</f>
        <v>28</v>
      </c>
      <c r="BK3" s="20">
        <f t="shared" ref="BK3:BK67" ca="1" si="17">_xlfn.RANK.EQ(AO3,OFFSET($A$1,$AR3-1,$AT3-1,$AS3-$AR3+1,$AU3-$AT3+1),0)</f>
        <v>28</v>
      </c>
      <c r="BL3" s="20">
        <f t="shared" ref="BL3:BL67" ca="1" si="18">_xlfn.RANK.EQ(AP3,OFFSET($A$1,$AR3-1,$AT3-1,$AS3-$AR3+1,$AU3-$AT3+1),0)</f>
        <v>5</v>
      </c>
      <c r="BM3" s="20">
        <f t="shared" ref="BM3:BM67" ca="1" si="19">_xlfn.RANK.EQ(AQ3,OFFSET($A$1,$AR3-1,$AT3-1,$AS3-$AR3+1,$AU3-$AT3+1),0)</f>
        <v>28</v>
      </c>
      <c r="BN3" s="9">
        <f t="shared" ref="BN3:BN67" si="20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0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0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1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0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1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7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45719</v>
      </c>
      <c r="CQ3" s="4">
        <f ca="1">LARGE(OFFSET($A$1,$AR3-1,$AT3-1,$AS3-$AR3+1,$AU3-$AT3+1),C3)</f>
        <v>130913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ref="Y4:Y68" si="21">COLUMN()+1</f>
        <v>26</v>
      </c>
      <c r="Z4" s="18" cm="1">
        <f t="array" aca="1" ref="Z4" ca="1">INDIRECT(ADDRESS($W4,COLUMN()-$Y4+$X4))/$V4</f>
        <v>106677.66666666667</v>
      </c>
      <c r="AA4" s="18" cm="1">
        <f t="array" aca="1" ref="AA4" ca="1">INDIRECT(ADDRESS($W4,COLUMN()-$Y4+$X4))/$V4</f>
        <v>34668.333333333336</v>
      </c>
      <c r="AB4" s="18" cm="1">
        <f t="array" aca="1" ref="AB4" ca="1">INDIRECT(ADDRESS($W4,COLUMN()-$Y4+$X4))/$V4</f>
        <v>44425.666666666664</v>
      </c>
      <c r="AC4" s="18" cm="1">
        <f t="array" aca="1" ref="AC4" ca="1">INDIRECT(ADDRESS($W4,COLUMN()-$Y4+$X4))/$V4</f>
        <v>86014.333333333328</v>
      </c>
      <c r="AD4" s="18" cm="1">
        <f t="array" aca="1" ref="AD4" ca="1">INDIRECT(ADDRESS($W4,COLUMN()-$Y4+$X4))/$V4</f>
        <v>52955.666666666664</v>
      </c>
      <c r="AE4" s="18" cm="1">
        <f t="array" aca="1" ref="AE4" ca="1">INDIRECT(ADDRESS($W4,COLUMN()-$Y4+$X4))/$V4</f>
        <v>0</v>
      </c>
      <c r="AF4" s="18" cm="1">
        <f t="array" aca="1" ref="AF4" ca="1">INDIRECT(ADDRESS($W4,COLUMN()-$Y4+$X4))/$V4</f>
        <v>0</v>
      </c>
      <c r="AG4" s="18" cm="1">
        <f t="array" aca="1" ref="AG4" ca="1">INDIRECT(ADDRESS($W4,COLUMN()-$Y4+$X4))/$V4</f>
        <v>39860.333333333336</v>
      </c>
      <c r="AH4" s="18" cm="1">
        <f t="array" aca="1" ref="AH4" ca="1">INDIRECT(ADDRESS($W4,COLUMN()-$Y4+$X4))/$V4</f>
        <v>0</v>
      </c>
      <c r="AI4" s="18" cm="1">
        <f t="array" aca="1" ref="AI4" ca="1">INDIRECT(ADDRESS($W4,COLUMN()-$Y4+$X4))/$V4</f>
        <v>0</v>
      </c>
      <c r="AJ4" s="18" cm="1">
        <f t="array" aca="1" ref="AJ4" ca="1">INDIRECT(ADDRESS($W4,COLUMN()-$Y4+$X4))/$V4</f>
        <v>0</v>
      </c>
      <c r="AK4" s="18" cm="1">
        <f t="array" aca="1" ref="AK4" ca="1">INDIRECT(ADDRESS($W4,COLUMN()-$Y4+$X4))/$V4</f>
        <v>61955.666666666664</v>
      </c>
      <c r="AL4" s="18" cm="1">
        <f t="array" aca="1" ref="AL4" ca="1">INDIRECT(ADDRESS($W4,COLUMN()-$Y4+$X4))/$V4</f>
        <v>0</v>
      </c>
      <c r="AM4" s="18" cm="1">
        <f t="array" aca="1" ref="AM4" ca="1">INDIRECT(ADDRESS($W4,COLUMN()-$Y4+$X4))/$V4</f>
        <v>43637.666666666664</v>
      </c>
      <c r="AN4" s="18" cm="1">
        <f t="array" aca="1" ref="AN4" ca="1">INDIRECT(ADDRESS($W4,COLUMN()-$Y4+$X4))/$V4</f>
        <v>0</v>
      </c>
      <c r="AO4" s="18" cm="1">
        <f t="array" aca="1" ref="AO4" ca="1">INDIRECT(ADDRESS($W4,COLUMN()-$Y4+$X4))/$V4</f>
        <v>0</v>
      </c>
      <c r="AP4" s="18" cm="1">
        <f t="array" aca="1" ref="AP4" ca="1">INDIRECT(ADDRESS($W4,COLUMN()-$Y4+$X4))/$V4</f>
        <v>45945</v>
      </c>
      <c r="AQ4" s="18" cm="1">
        <f t="array" aca="1" ref="AQ4" ca="1">INDIRECT(ADDRESS($W4,COLUMN()-$Y4+$X4))/$V4</f>
        <v>0</v>
      </c>
      <c r="AR4" s="9">
        <f t="shared" si="0"/>
        <v>3</v>
      </c>
      <c r="AS4" s="9">
        <f t="shared" ref="AS4:AS68" si="22">AR4+2</f>
        <v>5</v>
      </c>
      <c r="AT4" s="9">
        <f t="shared" si="1"/>
        <v>26</v>
      </c>
      <c r="AU4" s="3">
        <f t="shared" ref="AU4:AU68" si="23">COLUMN(AQ4)</f>
        <v>43</v>
      </c>
      <c r="AV4" s="20">
        <f t="shared" ca="1" si="2"/>
        <v>9</v>
      </c>
      <c r="AW4" s="20">
        <f t="shared" ca="1" si="3"/>
        <v>21</v>
      </c>
      <c r="AX4" s="20">
        <f t="shared" ca="1" si="4"/>
        <v>17</v>
      </c>
      <c r="AY4" s="20">
        <f t="shared" ca="1" si="5"/>
        <v>11</v>
      </c>
      <c r="AZ4" s="20">
        <f t="shared" ca="1" si="6"/>
        <v>14</v>
      </c>
      <c r="BA4" s="20">
        <f t="shared" ca="1" si="7"/>
        <v>28</v>
      </c>
      <c r="BB4" s="20">
        <f t="shared" ca="1" si="8"/>
        <v>28</v>
      </c>
      <c r="BC4" s="20">
        <f t="shared" ca="1" si="9"/>
        <v>19</v>
      </c>
      <c r="BD4" s="20">
        <f t="shared" ca="1" si="10"/>
        <v>28</v>
      </c>
      <c r="BE4" s="20">
        <f t="shared" ca="1" si="11"/>
        <v>28</v>
      </c>
      <c r="BF4" s="20">
        <f t="shared" ca="1" si="12"/>
        <v>28</v>
      </c>
      <c r="BG4" s="20">
        <f t="shared" ca="1" si="13"/>
        <v>13</v>
      </c>
      <c r="BH4" s="20">
        <f t="shared" ca="1" si="14"/>
        <v>28</v>
      </c>
      <c r="BI4" s="20">
        <f t="shared" ca="1" si="15"/>
        <v>18</v>
      </c>
      <c r="BJ4" s="20">
        <f t="shared" ca="1" si="16"/>
        <v>28</v>
      </c>
      <c r="BK4" s="20">
        <f t="shared" ca="1" si="17"/>
        <v>28</v>
      </c>
      <c r="BL4" s="20">
        <f t="shared" ca="1" si="18"/>
        <v>16</v>
      </c>
      <c r="BM4" s="20">
        <f t="shared" ca="1" si="19"/>
        <v>28</v>
      </c>
      <c r="BN4" s="9">
        <f t="shared" si="20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0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0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21"/>
        <v>26</v>
      </c>
      <c r="Z5" s="18" cm="1">
        <f t="array" aca="1" ref="Z5" ca="1">INDIRECT(ADDRESS($W5,COLUMN()-$Y5+$X5))/$V5</f>
        <v>64006.6</v>
      </c>
      <c r="AA5" s="18" cm="1">
        <f t="array" aca="1" ref="AA5" ca="1">INDIRECT(ADDRESS($W5,COLUMN()-$Y5+$X5))/$V5</f>
        <v>20801</v>
      </c>
      <c r="AB5" s="18" cm="1">
        <f t="array" aca="1" ref="AB5" ca="1">INDIRECT(ADDRESS($W5,COLUMN()-$Y5+$X5))/$V5</f>
        <v>26655.4</v>
      </c>
      <c r="AC5" s="18" cm="1">
        <f t="array" aca="1" ref="AC5" ca="1">INDIRECT(ADDRESS($W5,COLUMN()-$Y5+$X5))/$V5</f>
        <v>51608.6</v>
      </c>
      <c r="AD5" s="18" cm="1">
        <f t="array" aca="1" ref="AD5" ca="1">INDIRECT(ADDRESS($W5,COLUMN()-$Y5+$X5))/$V5</f>
        <v>31773.4</v>
      </c>
      <c r="AE5" s="18" cm="1">
        <f t="array" aca="1" ref="AE5" ca="1">INDIRECT(ADDRESS($W5,COLUMN()-$Y5+$X5))/$V5</f>
        <v>0</v>
      </c>
      <c r="AF5" s="18" cm="1">
        <f t="array" aca="1" ref="AF5" ca="1">INDIRECT(ADDRESS($W5,COLUMN()-$Y5+$X5))/$V5</f>
        <v>0</v>
      </c>
      <c r="AG5" s="18" cm="1">
        <f t="array" aca="1" ref="AG5" ca="1">INDIRECT(ADDRESS($W5,COLUMN()-$Y5+$X5))/$V5</f>
        <v>23916.2</v>
      </c>
      <c r="AH5" s="18" cm="1">
        <f t="array" aca="1" ref="AH5" ca="1">INDIRECT(ADDRESS($W5,COLUMN()-$Y5+$X5))/$V5</f>
        <v>0</v>
      </c>
      <c r="AI5" s="18" cm="1">
        <f t="array" aca="1" ref="AI5" ca="1">INDIRECT(ADDRESS($W5,COLUMN()-$Y5+$X5))/$V5</f>
        <v>0</v>
      </c>
      <c r="AJ5" s="18" cm="1">
        <f t="array" aca="1" ref="AJ5" ca="1">INDIRECT(ADDRESS($W5,COLUMN()-$Y5+$X5))/$V5</f>
        <v>0</v>
      </c>
      <c r="AK5" s="18" cm="1">
        <f t="array" aca="1" ref="AK5" ca="1">INDIRECT(ADDRESS($W5,COLUMN()-$Y5+$X5))/$V5</f>
        <v>37173.4</v>
      </c>
      <c r="AL5" s="18" cm="1">
        <f t="array" aca="1" ref="AL5" ca="1">INDIRECT(ADDRESS($W5,COLUMN()-$Y5+$X5))/$V5</f>
        <v>0</v>
      </c>
      <c r="AM5" s="18" cm="1">
        <f t="array" aca="1" ref="AM5" ca="1">INDIRECT(ADDRESS($W5,COLUMN()-$Y5+$X5))/$V5</f>
        <v>26182.6</v>
      </c>
      <c r="AN5" s="18" cm="1">
        <f t="array" aca="1" ref="AN5" ca="1">INDIRECT(ADDRESS($W5,COLUMN()-$Y5+$X5))/$V5</f>
        <v>0</v>
      </c>
      <c r="AO5" s="18" cm="1">
        <f t="array" aca="1" ref="AO5" ca="1">INDIRECT(ADDRESS($W5,COLUMN()-$Y5+$X5))/$V5</f>
        <v>0</v>
      </c>
      <c r="AP5" s="18" cm="1">
        <f t="array" aca="1" ref="AP5" ca="1">INDIRECT(ADDRESS($W5,COLUMN()-$Y5+$X5))/$V5</f>
        <v>27567</v>
      </c>
      <c r="AQ5" s="18" cm="1">
        <f t="array" aca="1" ref="AQ5" ca="1">INDIRECT(ADDRESS($W5,COLUMN()-$Y5+$X5))/$V5</f>
        <v>0</v>
      </c>
      <c r="AR5" s="9">
        <f t="shared" si="0"/>
        <v>3</v>
      </c>
      <c r="AS5" s="9">
        <f t="shared" si="22"/>
        <v>5</v>
      </c>
      <c r="AT5" s="9">
        <f t="shared" si="1"/>
        <v>26</v>
      </c>
      <c r="AU5" s="3">
        <f t="shared" si="23"/>
        <v>43</v>
      </c>
      <c r="AV5" s="20">
        <f t="shared" ca="1" si="2"/>
        <v>12</v>
      </c>
      <c r="AW5" s="20">
        <f t="shared" ca="1" si="3"/>
        <v>27</v>
      </c>
      <c r="AX5" s="20">
        <f t="shared" ca="1" si="4"/>
        <v>24</v>
      </c>
      <c r="AY5" s="20">
        <f t="shared" ca="1" si="5"/>
        <v>15</v>
      </c>
      <c r="AZ5" s="20">
        <f t="shared" ca="1" si="6"/>
        <v>22</v>
      </c>
      <c r="BA5" s="20">
        <f t="shared" ca="1" si="7"/>
        <v>28</v>
      </c>
      <c r="BB5" s="20">
        <f t="shared" ca="1" si="8"/>
        <v>28</v>
      </c>
      <c r="BC5" s="20">
        <f t="shared" ca="1" si="9"/>
        <v>26</v>
      </c>
      <c r="BD5" s="20">
        <f t="shared" ca="1" si="10"/>
        <v>28</v>
      </c>
      <c r="BE5" s="20">
        <f t="shared" ca="1" si="11"/>
        <v>28</v>
      </c>
      <c r="BF5" s="20">
        <f t="shared" ca="1" si="12"/>
        <v>28</v>
      </c>
      <c r="BG5" s="20">
        <f t="shared" ca="1" si="13"/>
        <v>20</v>
      </c>
      <c r="BH5" s="20">
        <f t="shared" ca="1" si="14"/>
        <v>28</v>
      </c>
      <c r="BI5" s="20">
        <f t="shared" ca="1" si="15"/>
        <v>25</v>
      </c>
      <c r="BJ5" s="20">
        <f t="shared" ca="1" si="16"/>
        <v>28</v>
      </c>
      <c r="BK5" s="20">
        <f t="shared" ca="1" si="17"/>
        <v>28</v>
      </c>
      <c r="BL5" s="20">
        <f t="shared" ca="1" si="18"/>
        <v>23</v>
      </c>
      <c r="BM5" s="20">
        <f t="shared" ca="1" si="19"/>
        <v>28</v>
      </c>
      <c r="BN5" s="9">
        <f t="shared" si="20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2"/>
      <c r="B6" s="2" t="s">
        <v>5</v>
      </c>
      <c r="C6" s="2">
        <v>6</v>
      </c>
      <c r="D6" s="15">
        <f>VALUE(SUBSTITUTE('DPR KPU Raw'!B2,".",","))</f>
        <v>267750</v>
      </c>
      <c r="E6" s="15">
        <f>VALUE(SUBSTITUTE('DPR KPU Raw'!C2,".",","))</f>
        <v>159597</v>
      </c>
      <c r="F6" s="15">
        <f>VALUE(SUBSTITUTE('DPR KPU Raw'!D2,".",","))</f>
        <v>20059</v>
      </c>
      <c r="G6" s="15">
        <f>VALUE(SUBSTITUTE('DPR KPU Raw'!E2,".",","))</f>
        <v>336170</v>
      </c>
      <c r="H6" s="15">
        <f>VALUE(SUBSTITUTE('DPR KPU Raw'!F2,".",","))</f>
        <v>169280</v>
      </c>
      <c r="I6" s="15"/>
      <c r="J6" s="15"/>
      <c r="K6" s="15">
        <f>VALUE(SUBSTITUTE('DPR KPU Raw'!I2,".",","))</f>
        <v>104140</v>
      </c>
      <c r="L6" s="15"/>
      <c r="M6" s="15"/>
      <c r="N6" s="15"/>
      <c r="O6" s="15">
        <f>VALUE(SUBSTITUTE('DPR KPU Raw'!M2,".",","))</f>
        <v>82843</v>
      </c>
      <c r="P6" s="15"/>
      <c r="Q6" s="15">
        <f>VALUE(SUBSTITUTE('DPR KPU Raw'!O2,".",","))</f>
        <v>93438</v>
      </c>
      <c r="R6" s="15"/>
      <c r="S6" s="15"/>
      <c r="T6" s="15">
        <f>VALUE(SUBSTITUTE('DPR KPU Raw'!R2,".",","))</f>
        <v>92914</v>
      </c>
      <c r="U6" s="15"/>
      <c r="V6" s="5">
        <v>1</v>
      </c>
      <c r="W6" s="5">
        <f>W5+3</f>
        <v>6</v>
      </c>
      <c r="X6" s="5">
        <v>4</v>
      </c>
      <c r="Y6" s="5">
        <f t="shared" si="21"/>
        <v>26</v>
      </c>
      <c r="Z6" s="18" cm="1">
        <f t="array" aca="1" ref="Z6" ca="1">INDIRECT(ADDRESS($W6,COLUMN()-$Y6+$X6))/$V6</f>
        <v>267750</v>
      </c>
      <c r="AA6" s="18" cm="1">
        <f t="array" aca="1" ref="AA6" ca="1">INDIRECT(ADDRESS($W6,COLUMN()-$Y6+$X6))/$V6</f>
        <v>159597</v>
      </c>
      <c r="AB6" s="18" cm="1">
        <f t="array" aca="1" ref="AB6" ca="1">INDIRECT(ADDRESS($W6,COLUMN()-$Y6+$X6))/$V6</f>
        <v>20059</v>
      </c>
      <c r="AC6" s="18" cm="1">
        <f t="array" aca="1" ref="AC6" ca="1">INDIRECT(ADDRESS($W6,COLUMN()-$Y6+$X6))/$V6</f>
        <v>336170</v>
      </c>
      <c r="AD6" s="18" cm="1">
        <f t="array" aca="1" ref="AD6" ca="1">INDIRECT(ADDRESS($W6,COLUMN()-$Y6+$X6))/$V6</f>
        <v>169280</v>
      </c>
      <c r="AE6" s="18" cm="1">
        <f t="array" aca="1" ref="AE6" ca="1">INDIRECT(ADDRESS($W6,COLUMN()-$Y6+$X6))/$V6</f>
        <v>0</v>
      </c>
      <c r="AF6" s="18" cm="1">
        <f t="array" aca="1" ref="AF6" ca="1">INDIRECT(ADDRESS($W6,COLUMN()-$Y6+$X6))/$V6</f>
        <v>0</v>
      </c>
      <c r="AG6" s="18" cm="1">
        <f t="array" aca="1" ref="AG6" ca="1">INDIRECT(ADDRESS($W6,COLUMN()-$Y6+$X6))/$V6</f>
        <v>104140</v>
      </c>
      <c r="AH6" s="18" cm="1">
        <f t="array" aca="1" ref="AH6" ca="1">INDIRECT(ADDRESS($W6,COLUMN()-$Y6+$X6))/$V6</f>
        <v>0</v>
      </c>
      <c r="AI6" s="18" cm="1">
        <f t="array" aca="1" ref="AI6" ca="1">INDIRECT(ADDRESS($W6,COLUMN()-$Y6+$X6))/$V6</f>
        <v>0</v>
      </c>
      <c r="AJ6" s="18" cm="1">
        <f t="array" aca="1" ref="AJ6" ca="1">INDIRECT(ADDRESS($W6,COLUMN()-$Y6+$X6))/$V6</f>
        <v>0</v>
      </c>
      <c r="AK6" s="18" cm="1">
        <f t="array" aca="1" ref="AK6" ca="1">INDIRECT(ADDRESS($W6,COLUMN()-$Y6+$X6))/$V6</f>
        <v>82843</v>
      </c>
      <c r="AL6" s="18" cm="1">
        <f t="array" aca="1" ref="AL6" ca="1">INDIRECT(ADDRESS($W6,COLUMN()-$Y6+$X6))/$V6</f>
        <v>0</v>
      </c>
      <c r="AM6" s="18" cm="1">
        <f t="array" aca="1" ref="AM6" ca="1">INDIRECT(ADDRESS($W6,COLUMN()-$Y6+$X6))/$V6</f>
        <v>93438</v>
      </c>
      <c r="AN6" s="18" cm="1">
        <f t="array" aca="1" ref="AN6" ca="1">INDIRECT(ADDRESS($W6,COLUMN()-$Y6+$X6))/$V6</f>
        <v>0</v>
      </c>
      <c r="AO6" s="18" cm="1">
        <f t="array" aca="1" ref="AO6" ca="1">INDIRECT(ADDRESS($W6,COLUMN()-$Y6+$X6))/$V6</f>
        <v>0</v>
      </c>
      <c r="AP6" s="18" cm="1">
        <f t="array" aca="1" ref="AP6" ca="1">INDIRECT(ADDRESS($W6,COLUMN()-$Y6+$X6))/$V6</f>
        <v>92914</v>
      </c>
      <c r="AQ6" s="18" cm="1">
        <f t="array" aca="1" ref="AQ6" ca="1">INDIRECT(ADDRESS($W6,COLUMN()-$Y6+$X6))/$V6</f>
        <v>0</v>
      </c>
      <c r="AR6" s="9">
        <f t="shared" si="0"/>
        <v>6</v>
      </c>
      <c r="AS6" s="9">
        <f t="shared" si="22"/>
        <v>8</v>
      </c>
      <c r="AT6" s="9">
        <f t="shared" si="1"/>
        <v>26</v>
      </c>
      <c r="AU6" s="3">
        <f t="shared" si="23"/>
        <v>43</v>
      </c>
      <c r="AV6" s="20">
        <f t="shared" ca="1" si="2"/>
        <v>2</v>
      </c>
      <c r="AW6" s="20">
        <f t="shared" ca="1" si="3"/>
        <v>4</v>
      </c>
      <c r="AX6" s="20">
        <f t="shared" ca="1" si="4"/>
        <v>22</v>
      </c>
      <c r="AY6" s="20">
        <f t="shared" ca="1" si="5"/>
        <v>1</v>
      </c>
      <c r="AZ6" s="20">
        <f t="shared" ca="1" si="6"/>
        <v>3</v>
      </c>
      <c r="BA6" s="20">
        <f t="shared" ca="1" si="7"/>
        <v>28</v>
      </c>
      <c r="BB6" s="20">
        <f t="shared" ca="1" si="8"/>
        <v>28</v>
      </c>
      <c r="BC6" s="20">
        <f t="shared" ca="1" si="9"/>
        <v>6</v>
      </c>
      <c r="BD6" s="20">
        <f t="shared" ca="1" si="10"/>
        <v>28</v>
      </c>
      <c r="BE6" s="20">
        <f t="shared" ca="1" si="11"/>
        <v>28</v>
      </c>
      <c r="BF6" s="20">
        <f t="shared" ca="1" si="12"/>
        <v>28</v>
      </c>
      <c r="BG6" s="20">
        <f t="shared" ca="1" si="13"/>
        <v>10</v>
      </c>
      <c r="BH6" s="20">
        <f t="shared" ca="1" si="14"/>
        <v>28</v>
      </c>
      <c r="BI6" s="20">
        <f t="shared" ca="1" si="15"/>
        <v>7</v>
      </c>
      <c r="BJ6" s="20">
        <f t="shared" ca="1" si="16"/>
        <v>28</v>
      </c>
      <c r="BK6" s="20">
        <f t="shared" ca="1" si="17"/>
        <v>28</v>
      </c>
      <c r="BL6" s="20">
        <f t="shared" ca="1" si="18"/>
        <v>8</v>
      </c>
      <c r="BM6" s="20">
        <f t="shared" ca="1" si="19"/>
        <v>28</v>
      </c>
      <c r="BN6" s="9">
        <f t="shared" si="20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0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1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0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6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48024.285714285717</v>
      </c>
      <c r="CQ6" s="4">
        <f ca="1">LARGE(OFFSET($A$1,$AR6-1,$AT6-1,$AS6-$AR6+1,$AU6-$AT6+1),C6)</f>
        <v>104140</v>
      </c>
      <c r="CR6" s="3" t="b">
        <f ca="1">CQ6&gt;CP6</f>
        <v>1</v>
      </c>
    </row>
    <row r="7" spans="1:96" x14ac:dyDescent="0.55000000000000004">
      <c r="A7" s="2"/>
      <c r="B7" s="2"/>
      <c r="C7" s="2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5">
        <v>3</v>
      </c>
      <c r="W7" s="5">
        <f>W6</f>
        <v>6</v>
      </c>
      <c r="X7" s="5">
        <v>4</v>
      </c>
      <c r="Y7" s="5">
        <f t="shared" si="21"/>
        <v>26</v>
      </c>
      <c r="Z7" s="18" cm="1">
        <f t="array" aca="1" ref="Z7" ca="1">INDIRECT(ADDRESS($W7,COLUMN()-$Y7+$X7))/$V7</f>
        <v>89250</v>
      </c>
      <c r="AA7" s="18" cm="1">
        <f t="array" aca="1" ref="AA7" ca="1">INDIRECT(ADDRESS($W7,COLUMN()-$Y7+$X7))/$V7</f>
        <v>53199</v>
      </c>
      <c r="AB7" s="18" cm="1">
        <f t="array" aca="1" ref="AB7" ca="1">INDIRECT(ADDRESS($W7,COLUMN()-$Y7+$X7))/$V7</f>
        <v>6686.333333333333</v>
      </c>
      <c r="AC7" s="18" cm="1">
        <f t="array" aca="1" ref="AC7" ca="1">INDIRECT(ADDRESS($W7,COLUMN()-$Y7+$X7))/$V7</f>
        <v>112056.66666666667</v>
      </c>
      <c r="AD7" s="18" cm="1">
        <f t="array" aca="1" ref="AD7" ca="1">INDIRECT(ADDRESS($W7,COLUMN()-$Y7+$X7))/$V7</f>
        <v>56426.666666666664</v>
      </c>
      <c r="AE7" s="18" cm="1">
        <f t="array" aca="1" ref="AE7" ca="1">INDIRECT(ADDRESS($W7,COLUMN()-$Y7+$X7))/$V7</f>
        <v>0</v>
      </c>
      <c r="AF7" s="18" cm="1">
        <f t="array" aca="1" ref="AF7" ca="1">INDIRECT(ADDRESS($W7,COLUMN()-$Y7+$X7))/$V7</f>
        <v>0</v>
      </c>
      <c r="AG7" s="18" cm="1">
        <f t="array" aca="1" ref="AG7" ca="1">INDIRECT(ADDRESS($W7,COLUMN()-$Y7+$X7))/$V7</f>
        <v>34713.333333333336</v>
      </c>
      <c r="AH7" s="18" cm="1">
        <f t="array" aca="1" ref="AH7" ca="1">INDIRECT(ADDRESS($W7,COLUMN()-$Y7+$X7))/$V7</f>
        <v>0</v>
      </c>
      <c r="AI7" s="18" cm="1">
        <f t="array" aca="1" ref="AI7" ca="1">INDIRECT(ADDRESS($W7,COLUMN()-$Y7+$X7))/$V7</f>
        <v>0</v>
      </c>
      <c r="AJ7" s="18" cm="1">
        <f t="array" aca="1" ref="AJ7" ca="1">INDIRECT(ADDRESS($W7,COLUMN()-$Y7+$X7))/$V7</f>
        <v>0</v>
      </c>
      <c r="AK7" s="18" cm="1">
        <f t="array" aca="1" ref="AK7" ca="1">INDIRECT(ADDRESS($W7,COLUMN()-$Y7+$X7))/$V7</f>
        <v>27614.333333333332</v>
      </c>
      <c r="AL7" s="18" cm="1">
        <f t="array" aca="1" ref="AL7" ca="1">INDIRECT(ADDRESS($W7,COLUMN()-$Y7+$X7))/$V7</f>
        <v>0</v>
      </c>
      <c r="AM7" s="18" cm="1">
        <f t="array" aca="1" ref="AM7" ca="1">INDIRECT(ADDRESS($W7,COLUMN()-$Y7+$X7))/$V7</f>
        <v>31146</v>
      </c>
      <c r="AN7" s="18" cm="1">
        <f t="array" aca="1" ref="AN7" ca="1">INDIRECT(ADDRESS($W7,COLUMN()-$Y7+$X7))/$V7</f>
        <v>0</v>
      </c>
      <c r="AO7" s="18" cm="1">
        <f t="array" aca="1" ref="AO7" ca="1">INDIRECT(ADDRESS($W7,COLUMN()-$Y7+$X7))/$V7</f>
        <v>0</v>
      </c>
      <c r="AP7" s="18" cm="1">
        <f t="array" aca="1" ref="AP7" ca="1">INDIRECT(ADDRESS($W7,COLUMN()-$Y7+$X7))/$V7</f>
        <v>30971.333333333332</v>
      </c>
      <c r="AQ7" s="18" cm="1">
        <f t="array" aca="1" ref="AQ7" ca="1">INDIRECT(ADDRESS($W7,COLUMN()-$Y7+$X7))/$V7</f>
        <v>0</v>
      </c>
      <c r="AR7" s="9">
        <f t="shared" si="0"/>
        <v>6</v>
      </c>
      <c r="AS7" s="9">
        <f t="shared" si="22"/>
        <v>8</v>
      </c>
      <c r="AT7" s="9">
        <f t="shared" si="1"/>
        <v>26</v>
      </c>
      <c r="AU7" s="3">
        <f t="shared" si="23"/>
        <v>43</v>
      </c>
      <c r="AV7" s="20">
        <f t="shared" ca="1" si="2"/>
        <v>9</v>
      </c>
      <c r="AW7" s="20">
        <f t="shared" ca="1" si="3"/>
        <v>14</v>
      </c>
      <c r="AX7" s="20">
        <f t="shared" ca="1" si="4"/>
        <v>26</v>
      </c>
      <c r="AY7" s="20">
        <f t="shared" ca="1" si="5"/>
        <v>5</v>
      </c>
      <c r="AZ7" s="20">
        <f t="shared" ca="1" si="6"/>
        <v>12</v>
      </c>
      <c r="BA7" s="20">
        <f t="shared" ca="1" si="7"/>
        <v>28</v>
      </c>
      <c r="BB7" s="20">
        <f t="shared" ca="1" si="8"/>
        <v>28</v>
      </c>
      <c r="BC7" s="20">
        <f t="shared" ca="1" si="9"/>
        <v>15</v>
      </c>
      <c r="BD7" s="20">
        <f t="shared" ca="1" si="10"/>
        <v>28</v>
      </c>
      <c r="BE7" s="20">
        <f t="shared" ca="1" si="11"/>
        <v>28</v>
      </c>
      <c r="BF7" s="20">
        <f t="shared" ca="1" si="12"/>
        <v>28</v>
      </c>
      <c r="BG7" s="20">
        <f t="shared" ca="1" si="13"/>
        <v>20</v>
      </c>
      <c r="BH7" s="20">
        <f t="shared" ca="1" si="14"/>
        <v>28</v>
      </c>
      <c r="BI7" s="20">
        <f t="shared" ca="1" si="15"/>
        <v>18</v>
      </c>
      <c r="BJ7" s="20">
        <f t="shared" ca="1" si="16"/>
        <v>28</v>
      </c>
      <c r="BK7" s="20">
        <f t="shared" ca="1" si="17"/>
        <v>28</v>
      </c>
      <c r="BL7" s="20">
        <f t="shared" ca="1" si="18"/>
        <v>19</v>
      </c>
      <c r="BM7" s="20">
        <f t="shared" ca="1" si="19"/>
        <v>28</v>
      </c>
      <c r="BN7" s="9">
        <f t="shared" si="20"/>
        <v>6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1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2"/>
      <c r="B8" s="2"/>
      <c r="C8" s="2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5">
        <v>5</v>
      </c>
      <c r="W8" s="5">
        <f>W7</f>
        <v>6</v>
      </c>
      <c r="X8" s="5">
        <v>4</v>
      </c>
      <c r="Y8" s="5">
        <f t="shared" si="21"/>
        <v>26</v>
      </c>
      <c r="Z8" s="18" cm="1">
        <f t="array" aca="1" ref="Z8" ca="1">INDIRECT(ADDRESS($W8,COLUMN()-$Y8+$X8))/$V8</f>
        <v>53550</v>
      </c>
      <c r="AA8" s="18" cm="1">
        <f t="array" aca="1" ref="AA8" ca="1">INDIRECT(ADDRESS($W8,COLUMN()-$Y8+$X8))/$V8</f>
        <v>31919.4</v>
      </c>
      <c r="AB8" s="18" cm="1">
        <f t="array" aca="1" ref="AB8" ca="1">INDIRECT(ADDRESS($W8,COLUMN()-$Y8+$X8))/$V8</f>
        <v>4011.8</v>
      </c>
      <c r="AC8" s="18" cm="1">
        <f t="array" aca="1" ref="AC8" ca="1">INDIRECT(ADDRESS($W8,COLUMN()-$Y8+$X8))/$V8</f>
        <v>67234</v>
      </c>
      <c r="AD8" s="18" cm="1">
        <f t="array" aca="1" ref="AD8" ca="1">INDIRECT(ADDRESS($W8,COLUMN()-$Y8+$X8))/$V8</f>
        <v>33856</v>
      </c>
      <c r="AE8" s="18" cm="1">
        <f t="array" aca="1" ref="AE8" ca="1">INDIRECT(ADDRESS($W8,COLUMN()-$Y8+$X8))/$V8</f>
        <v>0</v>
      </c>
      <c r="AF8" s="18" cm="1">
        <f t="array" aca="1" ref="AF8" ca="1">INDIRECT(ADDRESS($W8,COLUMN()-$Y8+$X8))/$V8</f>
        <v>0</v>
      </c>
      <c r="AG8" s="18" cm="1">
        <f t="array" aca="1" ref="AG8" ca="1">INDIRECT(ADDRESS($W8,COLUMN()-$Y8+$X8))/$V8</f>
        <v>20828</v>
      </c>
      <c r="AH8" s="18" cm="1">
        <f t="array" aca="1" ref="AH8" ca="1">INDIRECT(ADDRESS($W8,COLUMN()-$Y8+$X8))/$V8</f>
        <v>0</v>
      </c>
      <c r="AI8" s="18" cm="1">
        <f t="array" aca="1" ref="AI8" ca="1">INDIRECT(ADDRESS($W8,COLUMN()-$Y8+$X8))/$V8</f>
        <v>0</v>
      </c>
      <c r="AJ8" s="18" cm="1">
        <f t="array" aca="1" ref="AJ8" ca="1">INDIRECT(ADDRESS($W8,COLUMN()-$Y8+$X8))/$V8</f>
        <v>0</v>
      </c>
      <c r="AK8" s="18" cm="1">
        <f t="array" aca="1" ref="AK8" ca="1">INDIRECT(ADDRESS($W8,COLUMN()-$Y8+$X8))/$V8</f>
        <v>16568.599999999999</v>
      </c>
      <c r="AL8" s="18" cm="1">
        <f t="array" aca="1" ref="AL8" ca="1">INDIRECT(ADDRESS($W8,COLUMN()-$Y8+$X8))/$V8</f>
        <v>0</v>
      </c>
      <c r="AM8" s="18" cm="1">
        <f t="array" aca="1" ref="AM8" ca="1">INDIRECT(ADDRESS($W8,COLUMN()-$Y8+$X8))/$V8</f>
        <v>18687.599999999999</v>
      </c>
      <c r="AN8" s="18" cm="1">
        <f t="array" aca="1" ref="AN8" ca="1">INDIRECT(ADDRESS($W8,COLUMN()-$Y8+$X8))/$V8</f>
        <v>0</v>
      </c>
      <c r="AO8" s="18" cm="1">
        <f t="array" aca="1" ref="AO8" ca="1">INDIRECT(ADDRESS($W8,COLUMN()-$Y8+$X8))/$V8</f>
        <v>0</v>
      </c>
      <c r="AP8" s="18" cm="1">
        <f t="array" aca="1" ref="AP8" ca="1">INDIRECT(ADDRESS($W8,COLUMN()-$Y8+$X8))/$V8</f>
        <v>18582.8</v>
      </c>
      <c r="AQ8" s="18" cm="1">
        <f t="array" aca="1" ref="AQ8" ca="1">INDIRECT(ADDRESS($W8,COLUMN()-$Y8+$X8))/$V8</f>
        <v>0</v>
      </c>
      <c r="AR8" s="9">
        <f t="shared" si="0"/>
        <v>6</v>
      </c>
      <c r="AS8" s="9">
        <f t="shared" si="22"/>
        <v>8</v>
      </c>
      <c r="AT8" s="9">
        <f t="shared" si="1"/>
        <v>26</v>
      </c>
      <c r="AU8" s="3">
        <f t="shared" si="23"/>
        <v>43</v>
      </c>
      <c r="AV8" s="20">
        <f t="shared" ca="1" si="2"/>
        <v>13</v>
      </c>
      <c r="AW8" s="20">
        <f t="shared" ca="1" si="3"/>
        <v>17</v>
      </c>
      <c r="AX8" s="20">
        <f t="shared" ca="1" si="4"/>
        <v>27</v>
      </c>
      <c r="AY8" s="20">
        <f t="shared" ca="1" si="5"/>
        <v>11</v>
      </c>
      <c r="AZ8" s="20">
        <f t="shared" ca="1" si="6"/>
        <v>16</v>
      </c>
      <c r="BA8" s="20">
        <f t="shared" ca="1" si="7"/>
        <v>28</v>
      </c>
      <c r="BB8" s="20">
        <f t="shared" ca="1" si="8"/>
        <v>28</v>
      </c>
      <c r="BC8" s="20">
        <f t="shared" ca="1" si="9"/>
        <v>21</v>
      </c>
      <c r="BD8" s="20">
        <f t="shared" ca="1" si="10"/>
        <v>28</v>
      </c>
      <c r="BE8" s="20">
        <f t="shared" ca="1" si="11"/>
        <v>28</v>
      </c>
      <c r="BF8" s="20">
        <f t="shared" ca="1" si="12"/>
        <v>28</v>
      </c>
      <c r="BG8" s="20">
        <f t="shared" ca="1" si="13"/>
        <v>25</v>
      </c>
      <c r="BH8" s="20">
        <f t="shared" ca="1" si="14"/>
        <v>28</v>
      </c>
      <c r="BI8" s="20">
        <f t="shared" ca="1" si="15"/>
        <v>23</v>
      </c>
      <c r="BJ8" s="20">
        <f t="shared" ca="1" si="16"/>
        <v>28</v>
      </c>
      <c r="BK8" s="20">
        <f t="shared" ca="1" si="17"/>
        <v>28</v>
      </c>
      <c r="BL8" s="20">
        <f t="shared" ca="1" si="18"/>
        <v>24</v>
      </c>
      <c r="BM8" s="20">
        <f t="shared" ca="1" si="19"/>
        <v>28</v>
      </c>
      <c r="BN8" s="9">
        <f t="shared" si="20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 t="s">
        <v>6</v>
      </c>
      <c r="B9" s="3" t="s">
        <v>7</v>
      </c>
      <c r="C9" s="3">
        <v>10</v>
      </c>
      <c r="D9" s="15">
        <f>VALUE(SUBSTITUTE('DPR KPU Raw'!B82,".",","))</f>
        <v>199616</v>
      </c>
      <c r="E9" s="15">
        <f>VALUE(SUBSTITUTE('DPR KPU Raw'!C82,".",","))</f>
        <v>350582</v>
      </c>
      <c r="F9" s="15">
        <f>VALUE(SUBSTITUTE('DPR KPU Raw'!D82,".",","))</f>
        <v>528081</v>
      </c>
      <c r="G9" s="15">
        <f>VALUE(SUBSTITUTE('DPR KPU Raw'!E82,".",","))</f>
        <v>467910</v>
      </c>
      <c r="H9" s="15">
        <f>VALUE(SUBSTITUTE('DPR KPU Raw'!F82,".",","))</f>
        <v>225924</v>
      </c>
      <c r="I9" s="15"/>
      <c r="J9" s="15"/>
      <c r="K9" s="15">
        <f>VALUE(SUBSTITUTE('DPR KPU Raw'!I82,".",","))</f>
        <v>320608</v>
      </c>
      <c r="L9" s="15"/>
      <c r="M9" s="15"/>
      <c r="N9" s="15"/>
      <c r="O9" s="15">
        <f>VALUE(SUBSTITUTE('DPR KPU Raw'!M82,".",","))</f>
        <v>108307</v>
      </c>
      <c r="P9" s="15"/>
      <c r="Q9" s="15">
        <f>VALUE(SUBSTITUTE('DPR KPU Raw'!O82,".",","))</f>
        <v>159487</v>
      </c>
      <c r="R9" s="15"/>
      <c r="S9" s="15"/>
      <c r="T9" s="15">
        <f>VALUE(SUBSTITUTE('DPR KPU Raw'!R82,".",","))</f>
        <v>43991</v>
      </c>
      <c r="U9" s="15"/>
      <c r="V9" s="5">
        <v>1</v>
      </c>
      <c r="W9" s="5">
        <f>W8+3</f>
        <v>9</v>
      </c>
      <c r="X9" s="5">
        <v>4</v>
      </c>
      <c r="Y9" s="5">
        <f t="shared" si="21"/>
        <v>26</v>
      </c>
      <c r="Z9" s="18" cm="1">
        <f t="array" aca="1" ref="Z9" ca="1">INDIRECT(ADDRESS($W9,COLUMN()-$Y9+$X9))/$V9</f>
        <v>199616</v>
      </c>
      <c r="AA9" s="18" cm="1">
        <f t="array" aca="1" ref="AA9" ca="1">INDIRECT(ADDRESS($W9,COLUMN()-$Y9+$X9))/$V9</f>
        <v>350582</v>
      </c>
      <c r="AB9" s="18" cm="1">
        <f t="array" aca="1" ref="AB9" ca="1">INDIRECT(ADDRESS($W9,COLUMN()-$Y9+$X9))/$V9</f>
        <v>528081</v>
      </c>
      <c r="AC9" s="18" cm="1">
        <f t="array" aca="1" ref="AC9" ca="1">INDIRECT(ADDRESS($W9,COLUMN()-$Y9+$X9))/$V9</f>
        <v>467910</v>
      </c>
      <c r="AD9" s="18" cm="1">
        <f t="array" aca="1" ref="AD9" ca="1">INDIRECT(ADDRESS($W9,COLUMN()-$Y9+$X9))/$V9</f>
        <v>225924</v>
      </c>
      <c r="AE9" s="18" cm="1">
        <f t="array" aca="1" ref="AE9" ca="1">INDIRECT(ADDRESS($W9,COLUMN()-$Y9+$X9))/$V9</f>
        <v>0</v>
      </c>
      <c r="AF9" s="18" cm="1">
        <f t="array" aca="1" ref="AF9" ca="1">INDIRECT(ADDRESS($W9,COLUMN()-$Y9+$X9))/$V9</f>
        <v>0</v>
      </c>
      <c r="AG9" s="18" cm="1">
        <f t="array" aca="1" ref="AG9" ca="1">INDIRECT(ADDRESS($W9,COLUMN()-$Y9+$X9))/$V9</f>
        <v>320608</v>
      </c>
      <c r="AH9" s="18" cm="1">
        <f t="array" aca="1" ref="AH9" ca="1">INDIRECT(ADDRESS($W9,COLUMN()-$Y9+$X9))/$V9</f>
        <v>0</v>
      </c>
      <c r="AI9" s="18" cm="1">
        <f t="array" aca="1" ref="AI9" ca="1">INDIRECT(ADDRESS($W9,COLUMN()-$Y9+$X9))/$V9</f>
        <v>0</v>
      </c>
      <c r="AJ9" s="18" cm="1">
        <f t="array" aca="1" ref="AJ9" ca="1">INDIRECT(ADDRESS($W9,COLUMN()-$Y9+$X9))/$V9</f>
        <v>0</v>
      </c>
      <c r="AK9" s="18" cm="1">
        <f t="array" aca="1" ref="AK9" ca="1">INDIRECT(ADDRESS($W9,COLUMN()-$Y9+$X9))/$V9</f>
        <v>108307</v>
      </c>
      <c r="AL9" s="18" cm="1">
        <f t="array" aca="1" ref="AL9" ca="1">INDIRECT(ADDRESS($W9,COLUMN()-$Y9+$X9))/$V9</f>
        <v>0</v>
      </c>
      <c r="AM9" s="18" cm="1">
        <f t="array" aca="1" ref="AM9" ca="1">INDIRECT(ADDRESS($W9,COLUMN()-$Y9+$X9))/$V9</f>
        <v>159487</v>
      </c>
      <c r="AN9" s="18" cm="1">
        <f t="array" aca="1" ref="AN9" ca="1">INDIRECT(ADDRESS($W9,COLUMN()-$Y9+$X9))/$V9</f>
        <v>0</v>
      </c>
      <c r="AO9" s="18" cm="1">
        <f t="array" aca="1" ref="AO9" ca="1">INDIRECT(ADDRESS($W9,COLUMN()-$Y9+$X9))/$V9</f>
        <v>0</v>
      </c>
      <c r="AP9" s="18" cm="1">
        <f t="array" aca="1" ref="AP9" ca="1">INDIRECT(ADDRESS($W9,COLUMN()-$Y9+$X9))/$V9</f>
        <v>43991</v>
      </c>
      <c r="AQ9" s="18" cm="1">
        <f t="array" aca="1" ref="AQ9" ca="1">INDIRECT(ADDRESS($W9,COLUMN()-$Y9+$X9))/$V9</f>
        <v>0</v>
      </c>
      <c r="AR9" s="9">
        <f t="shared" si="0"/>
        <v>9</v>
      </c>
      <c r="AS9" s="9">
        <f t="shared" si="22"/>
        <v>11</v>
      </c>
      <c r="AT9" s="9">
        <f t="shared" si="1"/>
        <v>26</v>
      </c>
      <c r="AU9" s="3">
        <f t="shared" si="23"/>
        <v>43</v>
      </c>
      <c r="AV9" s="20">
        <f t="shared" ca="1" si="2"/>
        <v>6</v>
      </c>
      <c r="AW9" s="20">
        <f t="shared" ca="1" si="3"/>
        <v>3</v>
      </c>
      <c r="AX9" s="20">
        <f t="shared" ca="1" si="4"/>
        <v>1</v>
      </c>
      <c r="AY9" s="20">
        <f t="shared" ca="1" si="5"/>
        <v>2</v>
      </c>
      <c r="AZ9" s="20">
        <f t="shared" ca="1" si="6"/>
        <v>5</v>
      </c>
      <c r="BA9" s="20">
        <f t="shared" ca="1" si="7"/>
        <v>28</v>
      </c>
      <c r="BB9" s="20">
        <f t="shared" ca="1" si="8"/>
        <v>28</v>
      </c>
      <c r="BC9" s="20">
        <f t="shared" ca="1" si="9"/>
        <v>4</v>
      </c>
      <c r="BD9" s="20">
        <f t="shared" ca="1" si="10"/>
        <v>28</v>
      </c>
      <c r="BE9" s="20">
        <f t="shared" ca="1" si="11"/>
        <v>28</v>
      </c>
      <c r="BF9" s="20">
        <f t="shared" ca="1" si="12"/>
        <v>28</v>
      </c>
      <c r="BG9" s="20">
        <f t="shared" ca="1" si="13"/>
        <v>11</v>
      </c>
      <c r="BH9" s="20">
        <f t="shared" ca="1" si="14"/>
        <v>28</v>
      </c>
      <c r="BI9" s="20">
        <f t="shared" ca="1" si="15"/>
        <v>8</v>
      </c>
      <c r="BJ9" s="20">
        <f t="shared" ca="1" si="16"/>
        <v>28</v>
      </c>
      <c r="BK9" s="20">
        <f t="shared" ca="1" si="17"/>
        <v>28</v>
      </c>
      <c r="BL9" s="20">
        <f t="shared" ca="1" si="18"/>
        <v>21</v>
      </c>
      <c r="BM9" s="20">
        <f t="shared" ca="1" si="19"/>
        <v>28</v>
      </c>
      <c r="BN9" s="9">
        <f t="shared" si="20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1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0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10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75440.142857142855</v>
      </c>
      <c r="CQ9" s="4">
        <f ca="1">LARGE(OFFSET($A$1,$AR9-1,$AT9-1,$AS9-$AR9+1,$AU9-$AT9+1),C9)</f>
        <v>116860.66666666667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21"/>
        <v>26</v>
      </c>
      <c r="Z10" s="18" cm="1">
        <f t="array" aca="1" ref="Z10" ca="1">INDIRECT(ADDRESS($W10,COLUMN()-$Y10+$X10))/$V10</f>
        <v>66538.666666666672</v>
      </c>
      <c r="AA10" s="18" cm="1">
        <f t="array" aca="1" ref="AA10" ca="1">INDIRECT(ADDRESS($W10,COLUMN()-$Y10+$X10))/$V10</f>
        <v>116860.66666666667</v>
      </c>
      <c r="AB10" s="18" cm="1">
        <f t="array" aca="1" ref="AB10" ca="1">INDIRECT(ADDRESS($W10,COLUMN()-$Y10+$X10))/$V10</f>
        <v>176027</v>
      </c>
      <c r="AC10" s="18" cm="1">
        <f t="array" aca="1" ref="AC10" ca="1">INDIRECT(ADDRESS($W10,COLUMN()-$Y10+$X10))/$V10</f>
        <v>155970</v>
      </c>
      <c r="AD10" s="18" cm="1">
        <f t="array" aca="1" ref="AD10" ca="1">INDIRECT(ADDRESS($W10,COLUMN()-$Y10+$X10))/$V10</f>
        <v>75308</v>
      </c>
      <c r="AE10" s="18" cm="1">
        <f t="array" aca="1" ref="AE10" ca="1">INDIRECT(ADDRESS($W10,COLUMN()-$Y10+$X10))/$V10</f>
        <v>0</v>
      </c>
      <c r="AF10" s="18" cm="1">
        <f t="array" aca="1" ref="AF10" ca="1">INDIRECT(ADDRESS($W10,COLUMN()-$Y10+$X10))/$V10</f>
        <v>0</v>
      </c>
      <c r="AG10" s="18" cm="1">
        <f t="array" aca="1" ref="AG10" ca="1">INDIRECT(ADDRESS($W10,COLUMN()-$Y10+$X10))/$V10</f>
        <v>106869.33333333333</v>
      </c>
      <c r="AH10" s="18" cm="1">
        <f t="array" aca="1" ref="AH10" ca="1">INDIRECT(ADDRESS($W10,COLUMN()-$Y10+$X10))/$V10</f>
        <v>0</v>
      </c>
      <c r="AI10" s="18" cm="1">
        <f t="array" aca="1" ref="AI10" ca="1">INDIRECT(ADDRESS($W10,COLUMN()-$Y10+$X10))/$V10</f>
        <v>0</v>
      </c>
      <c r="AJ10" s="18" cm="1">
        <f t="array" aca="1" ref="AJ10" ca="1">INDIRECT(ADDRESS($W10,COLUMN()-$Y10+$X10))/$V10</f>
        <v>0</v>
      </c>
      <c r="AK10" s="18" cm="1">
        <f t="array" aca="1" ref="AK10" ca="1">INDIRECT(ADDRESS($W10,COLUMN()-$Y10+$X10))/$V10</f>
        <v>36102.333333333336</v>
      </c>
      <c r="AL10" s="18" cm="1">
        <f t="array" aca="1" ref="AL10" ca="1">INDIRECT(ADDRESS($W10,COLUMN()-$Y10+$X10))/$V10</f>
        <v>0</v>
      </c>
      <c r="AM10" s="18" cm="1">
        <f t="array" aca="1" ref="AM10" ca="1">INDIRECT(ADDRESS($W10,COLUMN()-$Y10+$X10))/$V10</f>
        <v>53162.333333333336</v>
      </c>
      <c r="AN10" s="18" cm="1">
        <f t="array" aca="1" ref="AN10" ca="1">INDIRECT(ADDRESS($W10,COLUMN()-$Y10+$X10))/$V10</f>
        <v>0</v>
      </c>
      <c r="AO10" s="18" cm="1">
        <f t="array" aca="1" ref="AO10" ca="1">INDIRECT(ADDRESS($W10,COLUMN()-$Y10+$X10))/$V10</f>
        <v>0</v>
      </c>
      <c r="AP10" s="18" cm="1">
        <f t="array" aca="1" ref="AP10" ca="1">INDIRECT(ADDRESS($W10,COLUMN()-$Y10+$X10))/$V10</f>
        <v>14663.666666666666</v>
      </c>
      <c r="AQ10" s="18" cm="1">
        <f t="array" aca="1" ref="AQ10" ca="1">INDIRECT(ADDRESS($W10,COLUMN()-$Y10+$X10))/$V10</f>
        <v>0</v>
      </c>
      <c r="AR10" s="9">
        <f t="shared" si="0"/>
        <v>9</v>
      </c>
      <c r="AS10" s="9">
        <f t="shared" si="22"/>
        <v>11</v>
      </c>
      <c r="AT10" s="9">
        <f t="shared" si="1"/>
        <v>26</v>
      </c>
      <c r="AU10" s="3">
        <f t="shared" si="23"/>
        <v>43</v>
      </c>
      <c r="AV10" s="20">
        <f t="shared" ca="1" si="2"/>
        <v>17</v>
      </c>
      <c r="AW10" s="20">
        <f t="shared" ca="1" si="3"/>
        <v>10</v>
      </c>
      <c r="AX10" s="20">
        <f t="shared" ca="1" si="4"/>
        <v>7</v>
      </c>
      <c r="AY10" s="20">
        <f t="shared" ca="1" si="5"/>
        <v>9</v>
      </c>
      <c r="AZ10" s="20">
        <f t="shared" ca="1" si="6"/>
        <v>15</v>
      </c>
      <c r="BA10" s="20">
        <f t="shared" ca="1" si="7"/>
        <v>28</v>
      </c>
      <c r="BB10" s="20">
        <f t="shared" ca="1" si="8"/>
        <v>28</v>
      </c>
      <c r="BC10" s="20">
        <f t="shared" ca="1" si="9"/>
        <v>12</v>
      </c>
      <c r="BD10" s="20">
        <f t="shared" ca="1" si="10"/>
        <v>28</v>
      </c>
      <c r="BE10" s="20">
        <f t="shared" ca="1" si="11"/>
        <v>28</v>
      </c>
      <c r="BF10" s="20">
        <f t="shared" ca="1" si="12"/>
        <v>28</v>
      </c>
      <c r="BG10" s="20">
        <f t="shared" ca="1" si="13"/>
        <v>23</v>
      </c>
      <c r="BH10" s="20">
        <f t="shared" ca="1" si="14"/>
        <v>28</v>
      </c>
      <c r="BI10" s="20">
        <f t="shared" ca="1" si="15"/>
        <v>19</v>
      </c>
      <c r="BJ10" s="20">
        <f t="shared" ca="1" si="16"/>
        <v>28</v>
      </c>
      <c r="BK10" s="20">
        <f t="shared" ca="1" si="17"/>
        <v>28</v>
      </c>
      <c r="BL10" s="20">
        <f t="shared" ca="1" si="18"/>
        <v>26</v>
      </c>
      <c r="BM10" s="20">
        <f t="shared" ca="1" si="19"/>
        <v>28</v>
      </c>
      <c r="BN10" s="9">
        <f t="shared" si="20"/>
        <v>9</v>
      </c>
      <c r="BO10" s="9">
        <v>3</v>
      </c>
      <c r="BP10" s="22" cm="1">
        <f t="array" aca="1" ref="BP10" ca="1">IF(AV10&gt;INDIRECT(ADDRESS($BN10,$BO10)),0,1)</f>
        <v>0</v>
      </c>
      <c r="BQ10" s="22" cm="1">
        <f t="array" aca="1" ref="BQ10" ca="1">IF(AW10&gt;INDIRECT(ADDRESS($BN10,$BO10)),0,1)</f>
        <v>1</v>
      </c>
      <c r="BR10" s="22" cm="1">
        <f t="array" aca="1" ref="BR10" ca="1">IF(AX10&gt;INDIRECT(ADDRESS($BN10,$BO10)),0,1)</f>
        <v>1</v>
      </c>
      <c r="BS10" s="22" cm="1">
        <f t="array" aca="1" ref="BS10" ca="1">IF(AY10&gt;INDIRECT(ADDRESS($BN10,$BO10)),0,1)</f>
        <v>1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21"/>
        <v>26</v>
      </c>
      <c r="Z11" s="18" cm="1">
        <f t="array" aca="1" ref="Z11" ca="1">INDIRECT(ADDRESS($W11,COLUMN()-$Y11+$X11))/$V11</f>
        <v>39923.199999999997</v>
      </c>
      <c r="AA11" s="18" cm="1">
        <f t="array" aca="1" ref="AA11" ca="1">INDIRECT(ADDRESS($W11,COLUMN()-$Y11+$X11))/$V11</f>
        <v>70116.399999999994</v>
      </c>
      <c r="AB11" s="18" cm="1">
        <f t="array" aca="1" ref="AB11" ca="1">INDIRECT(ADDRESS($W11,COLUMN()-$Y11+$X11))/$V11</f>
        <v>105616.2</v>
      </c>
      <c r="AC11" s="18" cm="1">
        <f t="array" aca="1" ref="AC11" ca="1">INDIRECT(ADDRESS($W11,COLUMN()-$Y11+$X11))/$V11</f>
        <v>93582</v>
      </c>
      <c r="AD11" s="18" cm="1">
        <f t="array" aca="1" ref="AD11" ca="1">INDIRECT(ADDRESS($W11,COLUMN()-$Y11+$X11))/$V11</f>
        <v>45184.800000000003</v>
      </c>
      <c r="AE11" s="18" cm="1">
        <f t="array" aca="1" ref="AE11" ca="1">INDIRECT(ADDRESS($W11,COLUMN()-$Y11+$X11))/$V11</f>
        <v>0</v>
      </c>
      <c r="AF11" s="18" cm="1">
        <f t="array" aca="1" ref="AF11" ca="1">INDIRECT(ADDRESS($W11,COLUMN()-$Y11+$X11))/$V11</f>
        <v>0</v>
      </c>
      <c r="AG11" s="18" cm="1">
        <f t="array" aca="1" ref="AG11" ca="1">INDIRECT(ADDRESS($W11,COLUMN()-$Y11+$X11))/$V11</f>
        <v>64121.599999999999</v>
      </c>
      <c r="AH11" s="18" cm="1">
        <f t="array" aca="1" ref="AH11" ca="1">INDIRECT(ADDRESS($W11,COLUMN()-$Y11+$X11))/$V11</f>
        <v>0</v>
      </c>
      <c r="AI11" s="18" cm="1">
        <f t="array" aca="1" ref="AI11" ca="1">INDIRECT(ADDRESS($W11,COLUMN()-$Y11+$X11))/$V11</f>
        <v>0</v>
      </c>
      <c r="AJ11" s="18" cm="1">
        <f t="array" aca="1" ref="AJ11" ca="1">INDIRECT(ADDRESS($W11,COLUMN()-$Y11+$X11))/$V11</f>
        <v>0</v>
      </c>
      <c r="AK11" s="18" cm="1">
        <f t="array" aca="1" ref="AK11" ca="1">INDIRECT(ADDRESS($W11,COLUMN()-$Y11+$X11))/$V11</f>
        <v>21661.4</v>
      </c>
      <c r="AL11" s="18" cm="1">
        <f t="array" aca="1" ref="AL11" ca="1">INDIRECT(ADDRESS($W11,COLUMN()-$Y11+$X11))/$V11</f>
        <v>0</v>
      </c>
      <c r="AM11" s="18" cm="1">
        <f t="array" aca="1" ref="AM11" ca="1">INDIRECT(ADDRESS($W11,COLUMN()-$Y11+$X11))/$V11</f>
        <v>31897.4</v>
      </c>
      <c r="AN11" s="18" cm="1">
        <f t="array" aca="1" ref="AN11" ca="1">INDIRECT(ADDRESS($W11,COLUMN()-$Y11+$X11))/$V11</f>
        <v>0</v>
      </c>
      <c r="AO11" s="18" cm="1">
        <f t="array" aca="1" ref="AO11" ca="1">INDIRECT(ADDRESS($W11,COLUMN()-$Y11+$X11))/$V11</f>
        <v>0</v>
      </c>
      <c r="AP11" s="18" cm="1">
        <f t="array" aca="1" ref="AP11" ca="1">INDIRECT(ADDRESS($W11,COLUMN()-$Y11+$X11))/$V11</f>
        <v>8798.2000000000007</v>
      </c>
      <c r="AQ11" s="18" cm="1">
        <f t="array" aca="1" ref="AQ11" ca="1">INDIRECT(ADDRESS($W11,COLUMN()-$Y11+$X11))/$V11</f>
        <v>0</v>
      </c>
      <c r="AR11" s="9">
        <f t="shared" si="0"/>
        <v>9</v>
      </c>
      <c r="AS11" s="9">
        <f t="shared" si="22"/>
        <v>11</v>
      </c>
      <c r="AT11" s="9">
        <f t="shared" si="1"/>
        <v>26</v>
      </c>
      <c r="AU11" s="3">
        <f t="shared" si="23"/>
        <v>43</v>
      </c>
      <c r="AV11" s="20">
        <f t="shared" ca="1" si="2"/>
        <v>22</v>
      </c>
      <c r="AW11" s="20">
        <f t="shared" ca="1" si="3"/>
        <v>16</v>
      </c>
      <c r="AX11" s="20">
        <f t="shared" ca="1" si="4"/>
        <v>13</v>
      </c>
      <c r="AY11" s="20">
        <f t="shared" ca="1" si="5"/>
        <v>14</v>
      </c>
      <c r="AZ11" s="20">
        <f t="shared" ca="1" si="6"/>
        <v>20</v>
      </c>
      <c r="BA11" s="20">
        <f t="shared" ca="1" si="7"/>
        <v>28</v>
      </c>
      <c r="BB11" s="20">
        <f t="shared" ca="1" si="8"/>
        <v>28</v>
      </c>
      <c r="BC11" s="20">
        <f t="shared" ca="1" si="9"/>
        <v>18</v>
      </c>
      <c r="BD11" s="20">
        <f t="shared" ca="1" si="10"/>
        <v>28</v>
      </c>
      <c r="BE11" s="20">
        <f t="shared" ca="1" si="11"/>
        <v>28</v>
      </c>
      <c r="BF11" s="20">
        <f t="shared" ca="1" si="12"/>
        <v>28</v>
      </c>
      <c r="BG11" s="20">
        <f t="shared" ca="1" si="13"/>
        <v>25</v>
      </c>
      <c r="BH11" s="20">
        <f t="shared" ca="1" si="14"/>
        <v>28</v>
      </c>
      <c r="BI11" s="20">
        <f t="shared" ca="1" si="15"/>
        <v>24</v>
      </c>
      <c r="BJ11" s="20">
        <f t="shared" ca="1" si="16"/>
        <v>28</v>
      </c>
      <c r="BK11" s="20">
        <f t="shared" ca="1" si="17"/>
        <v>28</v>
      </c>
      <c r="BL11" s="20">
        <f t="shared" ca="1" si="18"/>
        <v>27</v>
      </c>
      <c r="BM11" s="20">
        <f t="shared" ca="1" si="19"/>
        <v>28</v>
      </c>
      <c r="BN11" s="9">
        <f t="shared" si="20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8</v>
      </c>
      <c r="C12" s="3">
        <v>10</v>
      </c>
      <c r="D12" s="15">
        <f>VALUE(SUBSTITUTE('DPR KPU Raw'!B83,".",","))</f>
        <v>141144</v>
      </c>
      <c r="E12" s="15">
        <f>VALUE(SUBSTITUTE('DPR KPU Raw'!C83,".",","))</f>
        <v>286525</v>
      </c>
      <c r="F12" s="15">
        <f>VALUE(SUBSTITUTE('DPR KPU Raw'!D83,".",","))</f>
        <v>363524</v>
      </c>
      <c r="G12" s="15">
        <f>VALUE(SUBSTITUTE('DPR KPU Raw'!E83,".",","))</f>
        <v>707841</v>
      </c>
      <c r="H12" s="15">
        <f>VALUE(SUBSTITUTE('DPR KPU Raw'!F83,".",","))</f>
        <v>319784</v>
      </c>
      <c r="I12" s="15"/>
      <c r="J12" s="15"/>
      <c r="K12" s="15">
        <f>VALUE(SUBSTITUTE('DPR KPU Raw'!I83,".",","))</f>
        <v>93583</v>
      </c>
      <c r="L12" s="15"/>
      <c r="M12" s="15"/>
      <c r="N12" s="15"/>
      <c r="O12" s="15">
        <f>VALUE(SUBSTITUTE('DPR KPU Raw'!M83,".",","))</f>
        <v>139706</v>
      </c>
      <c r="P12" s="15"/>
      <c r="Q12" s="15">
        <f>VALUE(SUBSTITUTE('DPR KPU Raw'!O83,".",","))</f>
        <v>230226</v>
      </c>
      <c r="R12" s="15"/>
      <c r="S12" s="15"/>
      <c r="T12" s="15">
        <f>VALUE(SUBSTITUTE('DPR KPU Raw'!R83,".",","))</f>
        <v>10622</v>
      </c>
      <c r="U12" s="15"/>
      <c r="V12" s="5">
        <v>1</v>
      </c>
      <c r="W12" s="5">
        <f>W11+3</f>
        <v>12</v>
      </c>
      <c r="X12" s="5">
        <v>4</v>
      </c>
      <c r="Y12" s="5">
        <f t="shared" si="21"/>
        <v>26</v>
      </c>
      <c r="Z12" s="18" cm="1">
        <f t="array" aca="1" ref="Z12" ca="1">INDIRECT(ADDRESS($W12,COLUMN()-$Y12+$X12))/$V12</f>
        <v>141144</v>
      </c>
      <c r="AA12" s="18" cm="1">
        <f t="array" aca="1" ref="AA12" ca="1">INDIRECT(ADDRESS($W12,COLUMN()-$Y12+$X12))/$V12</f>
        <v>286525</v>
      </c>
      <c r="AB12" s="18" cm="1">
        <f t="array" aca="1" ref="AB12" ca="1">INDIRECT(ADDRESS($W12,COLUMN()-$Y12+$X12))/$V12</f>
        <v>363524</v>
      </c>
      <c r="AC12" s="18" cm="1">
        <f t="array" aca="1" ref="AC12" ca="1">INDIRECT(ADDRESS($W12,COLUMN()-$Y12+$X12))/$V12</f>
        <v>707841</v>
      </c>
      <c r="AD12" s="18" cm="1">
        <f t="array" aca="1" ref="AD12" ca="1">INDIRECT(ADDRESS($W12,COLUMN()-$Y12+$X12))/$V12</f>
        <v>319784</v>
      </c>
      <c r="AE12" s="18" cm="1">
        <f t="array" aca="1" ref="AE12" ca="1">INDIRECT(ADDRESS($W12,COLUMN()-$Y12+$X12))/$V12</f>
        <v>0</v>
      </c>
      <c r="AF12" s="18" cm="1">
        <f t="array" aca="1" ref="AF12" ca="1">INDIRECT(ADDRESS($W12,COLUMN()-$Y12+$X12))/$V12</f>
        <v>0</v>
      </c>
      <c r="AG12" s="18" cm="1">
        <f t="array" aca="1" ref="AG12" ca="1">INDIRECT(ADDRESS($W12,COLUMN()-$Y12+$X12))/$V12</f>
        <v>93583</v>
      </c>
      <c r="AH12" s="18" cm="1">
        <f t="array" aca="1" ref="AH12" ca="1">INDIRECT(ADDRESS($W12,COLUMN()-$Y12+$X12))/$V12</f>
        <v>0</v>
      </c>
      <c r="AI12" s="18" cm="1">
        <f t="array" aca="1" ref="AI12" ca="1">INDIRECT(ADDRESS($W12,COLUMN()-$Y12+$X12))/$V12</f>
        <v>0</v>
      </c>
      <c r="AJ12" s="18" cm="1">
        <f t="array" aca="1" ref="AJ12" ca="1">INDIRECT(ADDRESS($W12,COLUMN()-$Y12+$X12))/$V12</f>
        <v>0</v>
      </c>
      <c r="AK12" s="18" cm="1">
        <f t="array" aca="1" ref="AK12" ca="1">INDIRECT(ADDRESS($W12,COLUMN()-$Y12+$X12))/$V12</f>
        <v>139706</v>
      </c>
      <c r="AL12" s="18" cm="1">
        <f t="array" aca="1" ref="AL12" ca="1">INDIRECT(ADDRESS($W12,COLUMN()-$Y12+$X12))/$V12</f>
        <v>0</v>
      </c>
      <c r="AM12" s="18" cm="1">
        <f t="array" aca="1" ref="AM12" ca="1">INDIRECT(ADDRESS($W12,COLUMN()-$Y12+$X12))/$V12</f>
        <v>230226</v>
      </c>
      <c r="AN12" s="18" cm="1">
        <f t="array" aca="1" ref="AN12" ca="1">INDIRECT(ADDRESS($W12,COLUMN()-$Y12+$X12))/$V12</f>
        <v>0</v>
      </c>
      <c r="AO12" s="18" cm="1">
        <f t="array" aca="1" ref="AO12" ca="1">INDIRECT(ADDRESS($W12,COLUMN()-$Y12+$X12))/$V12</f>
        <v>0</v>
      </c>
      <c r="AP12" s="18" cm="1">
        <f t="array" aca="1" ref="AP12" ca="1">INDIRECT(ADDRESS($W12,COLUMN()-$Y12+$X12))/$V12</f>
        <v>10622</v>
      </c>
      <c r="AQ12" s="18" cm="1">
        <f t="array" aca="1" ref="AQ12" ca="1">INDIRECT(ADDRESS($W12,COLUMN()-$Y12+$X12))/$V12</f>
        <v>0</v>
      </c>
      <c r="AR12" s="9">
        <f t="shared" si="0"/>
        <v>12</v>
      </c>
      <c r="AS12" s="9">
        <f>AR12+3</f>
        <v>15</v>
      </c>
      <c r="AT12" s="9">
        <f t="shared" si="1"/>
        <v>26</v>
      </c>
      <c r="AU12" s="3">
        <f t="shared" si="23"/>
        <v>43</v>
      </c>
      <c r="AV12" s="20">
        <f t="shared" ca="1" si="2"/>
        <v>8</v>
      </c>
      <c r="AW12" s="20">
        <f t="shared" ca="1" si="3"/>
        <v>4</v>
      </c>
      <c r="AX12" s="20">
        <f t="shared" ca="1" si="4"/>
        <v>2</v>
      </c>
      <c r="AY12" s="20">
        <f t="shared" ca="1" si="5"/>
        <v>1</v>
      </c>
      <c r="AZ12" s="20">
        <f t="shared" ca="1" si="6"/>
        <v>3</v>
      </c>
      <c r="BA12" s="20">
        <f t="shared" ca="1" si="7"/>
        <v>37</v>
      </c>
      <c r="BB12" s="20">
        <f t="shared" ca="1" si="8"/>
        <v>37</v>
      </c>
      <c r="BC12" s="20">
        <f t="shared" ca="1" si="9"/>
        <v>14</v>
      </c>
      <c r="BD12" s="20">
        <f t="shared" ca="1" si="10"/>
        <v>37</v>
      </c>
      <c r="BE12" s="20">
        <f t="shared" ca="1" si="11"/>
        <v>37</v>
      </c>
      <c r="BF12" s="20">
        <f t="shared" ca="1" si="12"/>
        <v>37</v>
      </c>
      <c r="BG12" s="20">
        <f t="shared" ca="1" si="13"/>
        <v>9</v>
      </c>
      <c r="BH12" s="20">
        <f t="shared" ca="1" si="14"/>
        <v>37</v>
      </c>
      <c r="BI12" s="20">
        <f t="shared" ca="1" si="15"/>
        <v>6</v>
      </c>
      <c r="BJ12" s="20">
        <f t="shared" ca="1" si="16"/>
        <v>37</v>
      </c>
      <c r="BK12" s="20">
        <f t="shared" ca="1" si="17"/>
        <v>37</v>
      </c>
      <c r="BL12" s="20">
        <f t="shared" ca="1" si="18"/>
        <v>33</v>
      </c>
      <c r="BM12" s="20">
        <f t="shared" ca="1" si="19"/>
        <v>37</v>
      </c>
      <c r="BN12" s="9">
        <f t="shared" si="20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1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0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1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1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0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15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10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7</v>
      </c>
      <c r="CP12" s="4">
        <f ca="1">LARGE(OFFSET($A$1,$AR12-1,$AT12-1,$AS12-$AR12+1,$AU12-$AT12+1),1)/(CO12+2)</f>
        <v>78649</v>
      </c>
      <c r="CQ12" s="4">
        <f ca="1">LARGE(OFFSET($A$1,$AR12-1,$AT12-1,$AS12-$AR12+1,$AU12-$AT12+1),C12)</f>
        <v>121174.66666666667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21"/>
        <v>26</v>
      </c>
      <c r="Z13" s="18" cm="1">
        <f t="array" aca="1" ref="Z13" ca="1">INDIRECT(ADDRESS($W13,COLUMN()-$Y13+$X13))/$V13</f>
        <v>47048</v>
      </c>
      <c r="AA13" s="18" cm="1">
        <f t="array" aca="1" ref="AA13" ca="1">INDIRECT(ADDRESS($W13,COLUMN()-$Y13+$X13))/$V13</f>
        <v>95508.333333333328</v>
      </c>
      <c r="AB13" s="18" cm="1">
        <f t="array" aca="1" ref="AB13" ca="1">INDIRECT(ADDRESS($W13,COLUMN()-$Y13+$X13))/$V13</f>
        <v>121174.66666666667</v>
      </c>
      <c r="AC13" s="18" cm="1">
        <f t="array" aca="1" ref="AC13" ca="1">INDIRECT(ADDRESS($W13,COLUMN()-$Y13+$X13))/$V13</f>
        <v>235947</v>
      </c>
      <c r="AD13" s="18" cm="1">
        <f t="array" aca="1" ref="AD13" ca="1">INDIRECT(ADDRESS($W13,COLUMN()-$Y13+$X13))/$V13</f>
        <v>106594.66666666667</v>
      </c>
      <c r="AE13" s="18" cm="1">
        <f t="array" aca="1" ref="AE13" ca="1">INDIRECT(ADDRESS($W13,COLUMN()-$Y13+$X13))/$V13</f>
        <v>0</v>
      </c>
      <c r="AF13" s="18" cm="1">
        <f t="array" aca="1" ref="AF13" ca="1">INDIRECT(ADDRESS($W13,COLUMN()-$Y13+$X13))/$V13</f>
        <v>0</v>
      </c>
      <c r="AG13" s="18" cm="1">
        <f t="array" aca="1" ref="AG13" ca="1">INDIRECT(ADDRESS($W13,COLUMN()-$Y13+$X13))/$V13</f>
        <v>31194.333333333332</v>
      </c>
      <c r="AH13" s="18" cm="1">
        <f t="array" aca="1" ref="AH13" ca="1">INDIRECT(ADDRESS($W13,COLUMN()-$Y13+$X13))/$V13</f>
        <v>0</v>
      </c>
      <c r="AI13" s="18" cm="1">
        <f t="array" aca="1" ref="AI13" ca="1">INDIRECT(ADDRESS($W13,COLUMN()-$Y13+$X13))/$V13</f>
        <v>0</v>
      </c>
      <c r="AJ13" s="18" cm="1">
        <f t="array" aca="1" ref="AJ13" ca="1">INDIRECT(ADDRESS($W13,COLUMN()-$Y13+$X13))/$V13</f>
        <v>0</v>
      </c>
      <c r="AK13" s="18" cm="1">
        <f t="array" aca="1" ref="AK13" ca="1">INDIRECT(ADDRESS($W13,COLUMN()-$Y13+$X13))/$V13</f>
        <v>46568.666666666664</v>
      </c>
      <c r="AL13" s="18" cm="1">
        <f t="array" aca="1" ref="AL13" ca="1">INDIRECT(ADDRESS($W13,COLUMN()-$Y13+$X13))/$V13</f>
        <v>0</v>
      </c>
      <c r="AM13" s="18" cm="1">
        <f t="array" aca="1" ref="AM13" ca="1">INDIRECT(ADDRESS($W13,COLUMN()-$Y13+$X13))/$V13</f>
        <v>76742</v>
      </c>
      <c r="AN13" s="18" cm="1">
        <f t="array" aca="1" ref="AN13" ca="1">INDIRECT(ADDRESS($W13,COLUMN()-$Y13+$X13))/$V13</f>
        <v>0</v>
      </c>
      <c r="AO13" s="18" cm="1">
        <f t="array" aca="1" ref="AO13" ca="1">INDIRECT(ADDRESS($W13,COLUMN()-$Y13+$X13))/$V13</f>
        <v>0</v>
      </c>
      <c r="AP13" s="18" cm="1">
        <f t="array" aca="1" ref="AP13" ca="1">INDIRECT(ADDRESS($W13,COLUMN()-$Y13+$X13))/$V13</f>
        <v>3540.6666666666665</v>
      </c>
      <c r="AQ13" s="18" cm="1">
        <f t="array" aca="1" ref="AQ13" ca="1">INDIRECT(ADDRESS($W13,COLUMN()-$Y13+$X13))/$V13</f>
        <v>0</v>
      </c>
      <c r="AR13" s="9">
        <f t="shared" ref="AR13:AR15" si="24">W13</f>
        <v>12</v>
      </c>
      <c r="AS13" s="9">
        <f t="shared" ref="AS13:AS15" si="25">AR13+3</f>
        <v>15</v>
      </c>
      <c r="AT13" s="9">
        <f t="shared" ref="AT13:AT15" si="26">COLUMN(Z13)</f>
        <v>26</v>
      </c>
      <c r="AU13" s="3">
        <f t="shared" ref="AU13:AU15" si="27">COLUMN(AQ13)</f>
        <v>43</v>
      </c>
      <c r="AV13" s="20">
        <f t="shared" ref="AV13:AV15" ca="1" si="28">_xlfn.RANK.EQ(Z13,OFFSET($A$1,$AR13-1,$AT13-1,$AS13-$AR13+1,$AU13-$AT13+1),0)</f>
        <v>20</v>
      </c>
      <c r="AW13" s="20">
        <f t="shared" ca="1" si="3"/>
        <v>13</v>
      </c>
      <c r="AX13" s="20">
        <f t="shared" ca="1" si="4"/>
        <v>10</v>
      </c>
      <c r="AY13" s="20">
        <f t="shared" ca="1" si="5"/>
        <v>5</v>
      </c>
      <c r="AZ13" s="20">
        <f t="shared" ca="1" si="6"/>
        <v>11</v>
      </c>
      <c r="BA13" s="20">
        <f t="shared" ca="1" si="7"/>
        <v>37</v>
      </c>
      <c r="BB13" s="20">
        <f t="shared" ca="1" si="8"/>
        <v>37</v>
      </c>
      <c r="BC13" s="20">
        <f t="shared" ca="1" si="9"/>
        <v>26</v>
      </c>
      <c r="BD13" s="20">
        <f t="shared" ca="1" si="10"/>
        <v>37</v>
      </c>
      <c r="BE13" s="20">
        <f t="shared" ca="1" si="11"/>
        <v>37</v>
      </c>
      <c r="BF13" s="20">
        <f t="shared" ca="1" si="12"/>
        <v>37</v>
      </c>
      <c r="BG13" s="20">
        <f t="shared" ca="1" si="13"/>
        <v>21</v>
      </c>
      <c r="BH13" s="20">
        <f t="shared" ca="1" si="14"/>
        <v>37</v>
      </c>
      <c r="BI13" s="20">
        <f t="shared" ca="1" si="15"/>
        <v>15</v>
      </c>
      <c r="BJ13" s="20">
        <f t="shared" ca="1" si="16"/>
        <v>37</v>
      </c>
      <c r="BK13" s="20">
        <f t="shared" ca="1" si="17"/>
        <v>37</v>
      </c>
      <c r="BL13" s="20">
        <f t="shared" ca="1" si="18"/>
        <v>34</v>
      </c>
      <c r="BM13" s="20">
        <f t="shared" ca="1" si="19"/>
        <v>37</v>
      </c>
      <c r="BN13" s="9">
        <f t="shared" ref="BN13:BN15" si="29">W13</f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0</v>
      </c>
      <c r="BR13" s="22" cm="1">
        <f t="array" aca="1" ref="BR13" ca="1">IF(AX13&gt;INDIRECT(ADDRESS($BN13,$BO13)),0,1)</f>
        <v>1</v>
      </c>
      <c r="BS13" s="22" cm="1">
        <f t="array" aca="1" ref="BS13" ca="1">IF(AY13&gt;INDIRECT(ADDRESS($BN13,$BO13)),0,1)</f>
        <v>1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21"/>
        <v>26</v>
      </c>
      <c r="Z14" s="18" cm="1">
        <f t="array" aca="1" ref="Z14" ca="1">INDIRECT(ADDRESS($W14,COLUMN()-$Y14+$X14))/$V14</f>
        <v>28228.799999999999</v>
      </c>
      <c r="AA14" s="18" cm="1">
        <f t="array" aca="1" ref="AA14" ca="1">INDIRECT(ADDRESS($W14,COLUMN()-$Y14+$X14))/$V14</f>
        <v>57305</v>
      </c>
      <c r="AB14" s="18" cm="1">
        <f t="array" aca="1" ref="AB14" ca="1">INDIRECT(ADDRESS($W14,COLUMN()-$Y14+$X14))/$V14</f>
        <v>72704.800000000003</v>
      </c>
      <c r="AC14" s="18" cm="1">
        <f t="array" aca="1" ref="AC14" ca="1">INDIRECT(ADDRESS($W14,COLUMN()-$Y14+$X14))/$V14</f>
        <v>141568.20000000001</v>
      </c>
      <c r="AD14" s="18" cm="1">
        <f t="array" aca="1" ref="AD14" ca="1">INDIRECT(ADDRESS($W14,COLUMN()-$Y14+$X14))/$V14</f>
        <v>63956.800000000003</v>
      </c>
      <c r="AE14" s="18" cm="1">
        <f t="array" aca="1" ref="AE14" ca="1">INDIRECT(ADDRESS($W14,COLUMN()-$Y14+$X14))/$V14</f>
        <v>0</v>
      </c>
      <c r="AF14" s="18" cm="1">
        <f t="array" aca="1" ref="AF14" ca="1">INDIRECT(ADDRESS($W14,COLUMN()-$Y14+$X14))/$V14</f>
        <v>0</v>
      </c>
      <c r="AG14" s="18" cm="1">
        <f t="array" aca="1" ref="AG14" ca="1">INDIRECT(ADDRESS($W14,COLUMN()-$Y14+$X14))/$V14</f>
        <v>18716.599999999999</v>
      </c>
      <c r="AH14" s="18" cm="1">
        <f t="array" aca="1" ref="AH14" ca="1">INDIRECT(ADDRESS($W14,COLUMN()-$Y14+$X14))/$V14</f>
        <v>0</v>
      </c>
      <c r="AI14" s="18" cm="1">
        <f t="array" aca="1" ref="AI14" ca="1">INDIRECT(ADDRESS($W14,COLUMN()-$Y14+$X14))/$V14</f>
        <v>0</v>
      </c>
      <c r="AJ14" s="18" cm="1">
        <f t="array" aca="1" ref="AJ14" ca="1">INDIRECT(ADDRESS($W14,COLUMN()-$Y14+$X14))/$V14</f>
        <v>0</v>
      </c>
      <c r="AK14" s="18" cm="1">
        <f t="array" aca="1" ref="AK14" ca="1">INDIRECT(ADDRESS($W14,COLUMN()-$Y14+$X14))/$V14</f>
        <v>27941.200000000001</v>
      </c>
      <c r="AL14" s="18" cm="1">
        <f t="array" aca="1" ref="AL14" ca="1">INDIRECT(ADDRESS($W14,COLUMN()-$Y14+$X14))/$V14</f>
        <v>0</v>
      </c>
      <c r="AM14" s="18" cm="1">
        <f t="array" aca="1" ref="AM14" ca="1">INDIRECT(ADDRESS($W14,COLUMN()-$Y14+$X14))/$V14</f>
        <v>46045.2</v>
      </c>
      <c r="AN14" s="18" cm="1">
        <f t="array" aca="1" ref="AN14" ca="1">INDIRECT(ADDRESS($W14,COLUMN()-$Y14+$X14))/$V14</f>
        <v>0</v>
      </c>
      <c r="AO14" s="18" cm="1">
        <f t="array" aca="1" ref="AO14" ca="1">INDIRECT(ADDRESS($W14,COLUMN()-$Y14+$X14))/$V14</f>
        <v>0</v>
      </c>
      <c r="AP14" s="18" cm="1">
        <f t="array" aca="1" ref="AP14" ca="1">INDIRECT(ADDRESS($W14,COLUMN()-$Y14+$X14))/$V14</f>
        <v>2124.4</v>
      </c>
      <c r="AQ14" s="18" cm="1">
        <f t="array" aca="1" ref="AQ14" ca="1">INDIRECT(ADDRESS($W14,COLUMN()-$Y14+$X14))/$V14</f>
        <v>0</v>
      </c>
      <c r="AR14" s="9">
        <f t="shared" si="24"/>
        <v>12</v>
      </c>
      <c r="AS14" s="9">
        <f t="shared" si="25"/>
        <v>15</v>
      </c>
      <c r="AT14" s="9">
        <f t="shared" si="26"/>
        <v>26</v>
      </c>
      <c r="AU14" s="3">
        <f t="shared" si="27"/>
        <v>43</v>
      </c>
      <c r="AV14" s="20">
        <f t="shared" ca="1" si="28"/>
        <v>27</v>
      </c>
      <c r="AW14" s="20">
        <f t="shared" ca="1" si="3"/>
        <v>18</v>
      </c>
      <c r="AX14" s="20">
        <f t="shared" ca="1" si="4"/>
        <v>16</v>
      </c>
      <c r="AY14" s="20">
        <f t="shared" ca="1" si="5"/>
        <v>7</v>
      </c>
      <c r="AZ14" s="20">
        <f t="shared" ca="1" si="6"/>
        <v>17</v>
      </c>
      <c r="BA14" s="20">
        <f t="shared" ca="1" si="7"/>
        <v>37</v>
      </c>
      <c r="BB14" s="20">
        <f t="shared" ca="1" si="8"/>
        <v>37</v>
      </c>
      <c r="BC14" s="20">
        <f t="shared" ca="1" si="9"/>
        <v>31</v>
      </c>
      <c r="BD14" s="20">
        <f t="shared" ca="1" si="10"/>
        <v>37</v>
      </c>
      <c r="BE14" s="20">
        <f t="shared" ca="1" si="11"/>
        <v>37</v>
      </c>
      <c r="BF14" s="20">
        <f t="shared" ca="1" si="12"/>
        <v>37</v>
      </c>
      <c r="BG14" s="20">
        <f t="shared" ca="1" si="13"/>
        <v>28</v>
      </c>
      <c r="BH14" s="20">
        <f t="shared" ca="1" si="14"/>
        <v>37</v>
      </c>
      <c r="BI14" s="20">
        <f t="shared" ca="1" si="15"/>
        <v>22</v>
      </c>
      <c r="BJ14" s="20">
        <f t="shared" ca="1" si="16"/>
        <v>37</v>
      </c>
      <c r="BK14" s="20">
        <f t="shared" ca="1" si="17"/>
        <v>37</v>
      </c>
      <c r="BL14" s="20">
        <f t="shared" ca="1" si="18"/>
        <v>35</v>
      </c>
      <c r="BM14" s="20">
        <f t="shared" ca="1" si="19"/>
        <v>37</v>
      </c>
      <c r="BN14" s="9">
        <f t="shared" si="29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1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/>
      <c r="C15" s="3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5">
        <v>7</v>
      </c>
      <c r="W15" s="5">
        <f>W14</f>
        <v>12</v>
      </c>
      <c r="X15" s="5">
        <v>4</v>
      </c>
      <c r="Y15" s="5">
        <f t="shared" si="21"/>
        <v>26</v>
      </c>
      <c r="Z15" s="18" cm="1">
        <f t="array" aca="1" ref="Z15" ca="1">INDIRECT(ADDRESS($W15,COLUMN()-$Y15+$X15))/$V15</f>
        <v>20163.428571428572</v>
      </c>
      <c r="AA15" s="18" cm="1">
        <f t="array" aca="1" ref="AA15" ca="1">INDIRECT(ADDRESS($W15,COLUMN()-$Y15+$X15))/$V15</f>
        <v>40932.142857142855</v>
      </c>
      <c r="AB15" s="18" cm="1">
        <f t="array" aca="1" ref="AB15" ca="1">INDIRECT(ADDRESS($W15,COLUMN()-$Y15+$X15))/$V15</f>
        <v>51932</v>
      </c>
      <c r="AC15" s="18" cm="1">
        <f t="array" aca="1" ref="AC15" ca="1">INDIRECT(ADDRESS($W15,COLUMN()-$Y15+$X15))/$V15</f>
        <v>101120.14285714286</v>
      </c>
      <c r="AD15" s="18" cm="1">
        <f t="array" aca="1" ref="AD15" ca="1">INDIRECT(ADDRESS($W15,COLUMN()-$Y15+$X15))/$V15</f>
        <v>45683.428571428572</v>
      </c>
      <c r="AE15" s="18" cm="1">
        <f t="array" aca="1" ref="AE15" ca="1">INDIRECT(ADDRESS($W15,COLUMN()-$Y15+$X15))/$V15</f>
        <v>0</v>
      </c>
      <c r="AF15" s="18" cm="1">
        <f t="array" aca="1" ref="AF15" ca="1">INDIRECT(ADDRESS($W15,COLUMN()-$Y15+$X15))/$V15</f>
        <v>0</v>
      </c>
      <c r="AG15" s="18" cm="1">
        <f t="array" aca="1" ref="AG15" ca="1">INDIRECT(ADDRESS($W15,COLUMN()-$Y15+$X15))/$V15</f>
        <v>13369</v>
      </c>
      <c r="AH15" s="18" cm="1">
        <f t="array" aca="1" ref="AH15" ca="1">INDIRECT(ADDRESS($W15,COLUMN()-$Y15+$X15))/$V15</f>
        <v>0</v>
      </c>
      <c r="AI15" s="18" cm="1">
        <f t="array" aca="1" ref="AI15" ca="1">INDIRECT(ADDRESS($W15,COLUMN()-$Y15+$X15))/$V15</f>
        <v>0</v>
      </c>
      <c r="AJ15" s="18" cm="1">
        <f t="array" aca="1" ref="AJ15" ca="1">INDIRECT(ADDRESS($W15,COLUMN()-$Y15+$X15))/$V15</f>
        <v>0</v>
      </c>
      <c r="AK15" s="18" cm="1">
        <f t="array" aca="1" ref="AK15" ca="1">INDIRECT(ADDRESS($W15,COLUMN()-$Y15+$X15))/$V15</f>
        <v>19958</v>
      </c>
      <c r="AL15" s="18" cm="1">
        <f t="array" aca="1" ref="AL15" ca="1">INDIRECT(ADDRESS($W15,COLUMN()-$Y15+$X15))/$V15</f>
        <v>0</v>
      </c>
      <c r="AM15" s="18" cm="1">
        <f t="array" aca="1" ref="AM15" ca="1">INDIRECT(ADDRESS($W15,COLUMN()-$Y15+$X15))/$V15</f>
        <v>32889.428571428572</v>
      </c>
      <c r="AN15" s="18" cm="1">
        <f t="array" aca="1" ref="AN15" ca="1">INDIRECT(ADDRESS($W15,COLUMN()-$Y15+$X15))/$V15</f>
        <v>0</v>
      </c>
      <c r="AO15" s="18" cm="1">
        <f t="array" aca="1" ref="AO15" ca="1">INDIRECT(ADDRESS($W15,COLUMN()-$Y15+$X15))/$V15</f>
        <v>0</v>
      </c>
      <c r="AP15" s="18" cm="1">
        <f t="array" aca="1" ref="AP15" ca="1">INDIRECT(ADDRESS($W15,COLUMN()-$Y15+$X15))/$V15</f>
        <v>1517.4285714285713</v>
      </c>
      <c r="AQ15" s="18" cm="1">
        <f t="array" aca="1" ref="AQ15" ca="1">INDIRECT(ADDRESS($W15,COLUMN()-$Y15+$X15))/$V15</f>
        <v>0</v>
      </c>
      <c r="AR15" s="9">
        <f t="shared" si="24"/>
        <v>12</v>
      </c>
      <c r="AS15" s="9">
        <f t="shared" si="25"/>
        <v>15</v>
      </c>
      <c r="AT15" s="9">
        <f t="shared" si="26"/>
        <v>26</v>
      </c>
      <c r="AU15" s="3">
        <f t="shared" si="27"/>
        <v>43</v>
      </c>
      <c r="AV15" s="20">
        <f t="shared" ca="1" si="28"/>
        <v>29</v>
      </c>
      <c r="AW15" s="20">
        <f t="shared" ca="1" si="3"/>
        <v>24</v>
      </c>
      <c r="AX15" s="20">
        <f t="shared" ca="1" si="4"/>
        <v>19</v>
      </c>
      <c r="AY15" s="20">
        <f t="shared" ca="1" si="5"/>
        <v>12</v>
      </c>
      <c r="AZ15" s="20">
        <f t="shared" ca="1" si="6"/>
        <v>23</v>
      </c>
      <c r="BA15" s="20">
        <f t="shared" ca="1" si="7"/>
        <v>37</v>
      </c>
      <c r="BB15" s="20">
        <f t="shared" ca="1" si="8"/>
        <v>37</v>
      </c>
      <c r="BC15" s="20">
        <f t="shared" ca="1" si="9"/>
        <v>32</v>
      </c>
      <c r="BD15" s="20">
        <f t="shared" ca="1" si="10"/>
        <v>37</v>
      </c>
      <c r="BE15" s="20">
        <f t="shared" ca="1" si="11"/>
        <v>37</v>
      </c>
      <c r="BF15" s="20">
        <f t="shared" ca="1" si="12"/>
        <v>37</v>
      </c>
      <c r="BG15" s="20">
        <f t="shared" ca="1" si="13"/>
        <v>30</v>
      </c>
      <c r="BH15" s="20">
        <f t="shared" ca="1" si="14"/>
        <v>37</v>
      </c>
      <c r="BI15" s="20">
        <f t="shared" ca="1" si="15"/>
        <v>25</v>
      </c>
      <c r="BJ15" s="20">
        <f t="shared" ca="1" si="16"/>
        <v>37</v>
      </c>
      <c r="BK15" s="20">
        <f t="shared" ca="1" si="17"/>
        <v>37</v>
      </c>
      <c r="BL15" s="20">
        <f t="shared" ca="1" si="18"/>
        <v>36</v>
      </c>
      <c r="BM15" s="20">
        <f t="shared" ca="1" si="19"/>
        <v>37</v>
      </c>
      <c r="BN15" s="9">
        <f t="shared" si="29"/>
        <v>12</v>
      </c>
      <c r="BO15" s="9">
        <v>3</v>
      </c>
      <c r="BP15" s="22" cm="1">
        <f t="array" aca="1" ref="BP15" ca="1">IF(AV15&gt;INDIRECT(ADDRESS($BN15,$BO15)),0,1)</f>
        <v>0</v>
      </c>
      <c r="BQ15" s="22" cm="1">
        <f t="array" aca="1" ref="BQ15" ca="1">IF(AW15&gt;INDIRECT(ADDRESS($BN15,$BO15)),0,1)</f>
        <v>0</v>
      </c>
      <c r="BR15" s="22" cm="1">
        <f t="array" aca="1" ref="BR15" ca="1">IF(AX15&gt;INDIRECT(ADDRESS($BN15,$BO15)),0,1)</f>
        <v>0</v>
      </c>
      <c r="BS15" s="22" cm="1">
        <f t="array" aca="1" ref="BS15" ca="1">IF(AY15&gt;INDIRECT(ADDRESS($BN15,$BO15)),0,1)</f>
        <v>0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0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0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0</v>
      </c>
      <c r="CG15" s="22" cm="1">
        <f t="array" aca="1" ref="CG15" ca="1">IF(BM15&gt;INDIRECT(ADDRESS($BN15,$BO15)),0,1)</f>
        <v>0</v>
      </c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55000000000000004">
      <c r="A16" s="3"/>
      <c r="B16" s="3" t="s">
        <v>9</v>
      </c>
      <c r="C16" s="3">
        <v>10</v>
      </c>
      <c r="D16" s="15">
        <f>VALUE(SUBSTITUTE('DPR KPU Raw'!B84,".",","))</f>
        <v>93402</v>
      </c>
      <c r="E16" s="15">
        <f>VALUE(SUBSTITUTE('DPR KPU Raw'!C84,".",","))</f>
        <v>278505</v>
      </c>
      <c r="F16" s="15">
        <f>VALUE(SUBSTITUTE('DPR KPU Raw'!D84,".",","))</f>
        <v>491444</v>
      </c>
      <c r="G16" s="15">
        <f>VALUE(SUBSTITUTE('DPR KPU Raw'!E84,".",","))</f>
        <v>536323</v>
      </c>
      <c r="H16" s="15">
        <f>VALUE(SUBSTITUTE('DPR KPU Raw'!F84,".",","))</f>
        <v>302127</v>
      </c>
      <c r="I16" s="15"/>
      <c r="J16" s="15"/>
      <c r="K16" s="15">
        <f>VALUE(SUBSTITUTE('DPR KPU Raw'!I84,".",","))</f>
        <v>188641</v>
      </c>
      <c r="L16" s="15"/>
      <c r="M16" s="15"/>
      <c r="N16" s="15"/>
      <c r="O16" s="15">
        <f>VALUE(SUBSTITUTE('DPR KPU Raw'!M84,".",","))</f>
        <v>111476</v>
      </c>
      <c r="P16" s="15"/>
      <c r="Q16" s="15">
        <f>VALUE(SUBSTITUTE('DPR KPU Raw'!O84,".",","))</f>
        <v>162148</v>
      </c>
      <c r="R16" s="15"/>
      <c r="S16" s="15"/>
      <c r="T16" s="15">
        <f>VALUE(SUBSTITUTE('DPR KPU Raw'!R84,".",","))</f>
        <v>38425</v>
      </c>
      <c r="U16" s="15"/>
      <c r="V16" s="5">
        <v>1</v>
      </c>
      <c r="W16" s="5">
        <f>W15+4</f>
        <v>16</v>
      </c>
      <c r="X16" s="5">
        <v>4</v>
      </c>
      <c r="Y16" s="5">
        <f t="shared" si="21"/>
        <v>26</v>
      </c>
      <c r="Z16" s="18" cm="1">
        <f t="array" aca="1" ref="Z16" ca="1">INDIRECT(ADDRESS($W16,COLUMN()-$Y16+$X16))/$V16</f>
        <v>93402</v>
      </c>
      <c r="AA16" s="18" cm="1">
        <f t="array" aca="1" ref="AA16" ca="1">INDIRECT(ADDRESS($W16,COLUMN()-$Y16+$X16))/$V16</f>
        <v>278505</v>
      </c>
      <c r="AB16" s="18" cm="1">
        <f t="array" aca="1" ref="AB16" ca="1">INDIRECT(ADDRESS($W16,COLUMN()-$Y16+$X16))/$V16</f>
        <v>491444</v>
      </c>
      <c r="AC16" s="18" cm="1">
        <f t="array" aca="1" ref="AC16" ca="1">INDIRECT(ADDRESS($W16,COLUMN()-$Y16+$X16))/$V16</f>
        <v>536323</v>
      </c>
      <c r="AD16" s="18" cm="1">
        <f t="array" aca="1" ref="AD16" ca="1">INDIRECT(ADDRESS($W16,COLUMN()-$Y16+$X16))/$V16</f>
        <v>302127</v>
      </c>
      <c r="AE16" s="18" cm="1">
        <f t="array" aca="1" ref="AE16" ca="1">INDIRECT(ADDRESS($W16,COLUMN()-$Y16+$X16))/$V16</f>
        <v>0</v>
      </c>
      <c r="AF16" s="18" cm="1">
        <f t="array" aca="1" ref="AF16" ca="1">INDIRECT(ADDRESS($W16,COLUMN()-$Y16+$X16))/$V16</f>
        <v>0</v>
      </c>
      <c r="AG16" s="18" cm="1">
        <f t="array" aca="1" ref="AG16" ca="1">INDIRECT(ADDRESS($W16,COLUMN()-$Y16+$X16))/$V16</f>
        <v>188641</v>
      </c>
      <c r="AH16" s="18" cm="1">
        <f t="array" aca="1" ref="AH16" ca="1">INDIRECT(ADDRESS($W16,COLUMN()-$Y16+$X16))/$V16</f>
        <v>0</v>
      </c>
      <c r="AI16" s="18" cm="1">
        <f t="array" aca="1" ref="AI16" ca="1">INDIRECT(ADDRESS($W16,COLUMN()-$Y16+$X16))/$V16</f>
        <v>0</v>
      </c>
      <c r="AJ16" s="18" cm="1">
        <f t="array" aca="1" ref="AJ16" ca="1">INDIRECT(ADDRESS($W16,COLUMN()-$Y16+$X16))/$V16</f>
        <v>0</v>
      </c>
      <c r="AK16" s="18" cm="1">
        <f t="array" aca="1" ref="AK16" ca="1">INDIRECT(ADDRESS($W16,COLUMN()-$Y16+$X16))/$V16</f>
        <v>111476</v>
      </c>
      <c r="AL16" s="18" cm="1">
        <f t="array" aca="1" ref="AL16" ca="1">INDIRECT(ADDRESS($W16,COLUMN()-$Y16+$X16))/$V16</f>
        <v>0</v>
      </c>
      <c r="AM16" s="18" cm="1">
        <f t="array" aca="1" ref="AM16" ca="1">INDIRECT(ADDRESS($W16,COLUMN()-$Y16+$X16))/$V16</f>
        <v>162148</v>
      </c>
      <c r="AN16" s="18" cm="1">
        <f t="array" aca="1" ref="AN16" ca="1">INDIRECT(ADDRESS($W16,COLUMN()-$Y16+$X16))/$V16</f>
        <v>0</v>
      </c>
      <c r="AO16" s="18" cm="1">
        <f t="array" aca="1" ref="AO16" ca="1">INDIRECT(ADDRESS($W16,COLUMN()-$Y16+$X16))/$V16</f>
        <v>0</v>
      </c>
      <c r="AP16" s="18" cm="1">
        <f t="array" aca="1" ref="AP16" ca="1">INDIRECT(ADDRESS($W16,COLUMN()-$Y16+$X16))/$V16</f>
        <v>38425</v>
      </c>
      <c r="AQ16" s="18" cm="1">
        <f t="array" aca="1" ref="AQ16" ca="1">INDIRECT(ADDRESS($W16,COLUMN()-$Y16+$X16))/$V16</f>
        <v>0</v>
      </c>
      <c r="AR16" s="9">
        <f t="shared" si="0"/>
        <v>16</v>
      </c>
      <c r="AS16" s="9">
        <f t="shared" si="22"/>
        <v>18</v>
      </c>
      <c r="AT16" s="9">
        <f t="shared" si="1"/>
        <v>26</v>
      </c>
      <c r="AU16" s="3">
        <f t="shared" si="23"/>
        <v>43</v>
      </c>
      <c r="AV16" s="20">
        <f t="shared" ca="1" si="2"/>
        <v>13</v>
      </c>
      <c r="AW16" s="20">
        <f t="shared" ca="1" si="3"/>
        <v>4</v>
      </c>
      <c r="AX16" s="20">
        <f t="shared" ca="1" si="4"/>
        <v>2</v>
      </c>
      <c r="AY16" s="20">
        <f t="shared" ca="1" si="5"/>
        <v>1</v>
      </c>
      <c r="AZ16" s="20">
        <f t="shared" ca="1" si="6"/>
        <v>3</v>
      </c>
      <c r="BA16" s="20">
        <f t="shared" ca="1" si="7"/>
        <v>28</v>
      </c>
      <c r="BB16" s="20">
        <f t="shared" ca="1" si="8"/>
        <v>28</v>
      </c>
      <c r="BC16" s="20">
        <f t="shared" ca="1" si="9"/>
        <v>5</v>
      </c>
      <c r="BD16" s="20">
        <f t="shared" ca="1" si="10"/>
        <v>28</v>
      </c>
      <c r="BE16" s="20">
        <f t="shared" ca="1" si="11"/>
        <v>28</v>
      </c>
      <c r="BF16" s="20">
        <f t="shared" ca="1" si="12"/>
        <v>28</v>
      </c>
      <c r="BG16" s="20">
        <f t="shared" ca="1" si="13"/>
        <v>9</v>
      </c>
      <c r="BH16" s="20">
        <f t="shared" ca="1" si="14"/>
        <v>28</v>
      </c>
      <c r="BI16" s="20">
        <f t="shared" ca="1" si="15"/>
        <v>8</v>
      </c>
      <c r="BJ16" s="20">
        <f t="shared" ca="1" si="16"/>
        <v>28</v>
      </c>
      <c r="BK16" s="20">
        <f t="shared" ca="1" si="17"/>
        <v>28</v>
      </c>
      <c r="BL16" s="20">
        <f t="shared" ca="1" si="18"/>
        <v>19</v>
      </c>
      <c r="BM16" s="20">
        <f t="shared" ca="1" si="19"/>
        <v>28</v>
      </c>
      <c r="BN16" s="9">
        <f t="shared" si="20"/>
        <v>16</v>
      </c>
      <c r="BO16" s="9">
        <v>3</v>
      </c>
      <c r="BP16" s="22" cm="1">
        <f t="array" aca="1" ref="BP16" ca="1">IF(AV16&gt;INDIRECT(ADDRESS($BN16,$BO16)),0,1)</f>
        <v>0</v>
      </c>
      <c r="BQ16" s="22" cm="1">
        <f t="array" aca="1" ref="BQ16" ca="1">IF(AW16&gt;INDIRECT(ADDRESS($BN16,$BO16)),0,1)</f>
        <v>1</v>
      </c>
      <c r="BR16" s="22" cm="1">
        <f t="array" aca="1" ref="BR16" ca="1">IF(AX16&gt;INDIRECT(ADDRESS($BN16,$BO16)),0,1)</f>
        <v>1</v>
      </c>
      <c r="BS16" s="22" cm="1">
        <f t="array" aca="1" ref="BS16" ca="1">IF(AY16&gt;INDIRECT(ADDRESS($BN16,$BO16)),0,1)</f>
        <v>1</v>
      </c>
      <c r="BT16" s="22" cm="1">
        <f t="array" aca="1" ref="BT16" ca="1">IF(AZ16&gt;INDIRECT(ADDRESS($BN16,$BO16)),0,1)</f>
        <v>1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1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1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1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9">
        <f>AR16</f>
        <v>16</v>
      </c>
      <c r="CI16" s="9">
        <f>AS16</f>
        <v>18</v>
      </c>
      <c r="CJ16" s="3">
        <f>COLUMN(BP16)</f>
        <v>68</v>
      </c>
      <c r="CK16" s="3">
        <f>COLUMN(CG16)</f>
        <v>85</v>
      </c>
      <c r="CL16" s="3">
        <f ca="1">SUM(OFFSET($A$1,CH16-1,CJ16-1,CI16-CH16+1,CK16-CJ16+1))</f>
        <v>10</v>
      </c>
      <c r="CM16" s="3" t="b">
        <f ca="1">CL16=C16</f>
        <v>1</v>
      </c>
      <c r="CN16" s="3">
        <f>COLUMN(V16)</f>
        <v>22</v>
      </c>
      <c r="CO16" s="3">
        <f ca="1">LARGE(OFFSET($A$1,$CH16-1,$CN16-1,$CI16-$CH16+1,1),1)</f>
        <v>5</v>
      </c>
      <c r="CP16" s="4">
        <f ca="1">LARGE(OFFSET($A$1,$AR16-1,$AT16-1,$AS16-$AR16+1,$AU16-$AT16+1),1)/(CO16+2)</f>
        <v>76617.571428571435</v>
      </c>
      <c r="CQ16" s="4">
        <f ca="1">LARGE(OFFSET($A$1,$AR16-1,$AT16-1,$AS16-$AR16+1,$AU16-$AT16+1),C16)</f>
        <v>107264.6</v>
      </c>
      <c r="CR16" s="3" t="b">
        <f ca="1">CQ16&gt;CP16</f>
        <v>1</v>
      </c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3</v>
      </c>
      <c r="W17" s="5">
        <f>W16</f>
        <v>16</v>
      </c>
      <c r="X17" s="5">
        <v>4</v>
      </c>
      <c r="Y17" s="5">
        <f t="shared" si="21"/>
        <v>26</v>
      </c>
      <c r="Z17" s="18" cm="1">
        <f t="array" aca="1" ref="Z17" ca="1">INDIRECT(ADDRESS($W17,COLUMN()-$Y17+$X17))/$V17</f>
        <v>31134</v>
      </c>
      <c r="AA17" s="18" cm="1">
        <f t="array" aca="1" ref="AA17" ca="1">INDIRECT(ADDRESS($W17,COLUMN()-$Y17+$X17))/$V17</f>
        <v>92835</v>
      </c>
      <c r="AB17" s="18" cm="1">
        <f t="array" aca="1" ref="AB17" ca="1">INDIRECT(ADDRESS($W17,COLUMN()-$Y17+$X17))/$V17</f>
        <v>163814.66666666666</v>
      </c>
      <c r="AC17" s="18" cm="1">
        <f t="array" aca="1" ref="AC17" ca="1">INDIRECT(ADDRESS($W17,COLUMN()-$Y17+$X17))/$V17</f>
        <v>178774.33333333334</v>
      </c>
      <c r="AD17" s="18" cm="1">
        <f t="array" aca="1" ref="AD17" ca="1">INDIRECT(ADDRESS($W17,COLUMN()-$Y17+$X17))/$V17</f>
        <v>100709</v>
      </c>
      <c r="AE17" s="18" cm="1">
        <f t="array" aca="1" ref="AE17" ca="1">INDIRECT(ADDRESS($W17,COLUMN()-$Y17+$X17))/$V17</f>
        <v>0</v>
      </c>
      <c r="AF17" s="18" cm="1">
        <f t="array" aca="1" ref="AF17" ca="1">INDIRECT(ADDRESS($W17,COLUMN()-$Y17+$X17))/$V17</f>
        <v>0</v>
      </c>
      <c r="AG17" s="18" cm="1">
        <f t="array" aca="1" ref="AG17" ca="1">INDIRECT(ADDRESS($W17,COLUMN()-$Y17+$X17))/$V17</f>
        <v>62880.333333333336</v>
      </c>
      <c r="AH17" s="18" cm="1">
        <f t="array" aca="1" ref="AH17" ca="1">INDIRECT(ADDRESS($W17,COLUMN()-$Y17+$X17))/$V17</f>
        <v>0</v>
      </c>
      <c r="AI17" s="18" cm="1">
        <f t="array" aca="1" ref="AI17" ca="1">INDIRECT(ADDRESS($W17,COLUMN()-$Y17+$X17))/$V17</f>
        <v>0</v>
      </c>
      <c r="AJ17" s="18" cm="1">
        <f t="array" aca="1" ref="AJ17" ca="1">INDIRECT(ADDRESS($W17,COLUMN()-$Y17+$X17))/$V17</f>
        <v>0</v>
      </c>
      <c r="AK17" s="18" cm="1">
        <f t="array" aca="1" ref="AK17" ca="1">INDIRECT(ADDRESS($W17,COLUMN()-$Y17+$X17))/$V17</f>
        <v>37158.666666666664</v>
      </c>
      <c r="AL17" s="18" cm="1">
        <f t="array" aca="1" ref="AL17" ca="1">INDIRECT(ADDRESS($W17,COLUMN()-$Y17+$X17))/$V17</f>
        <v>0</v>
      </c>
      <c r="AM17" s="18" cm="1">
        <f t="array" aca="1" ref="AM17" ca="1">INDIRECT(ADDRESS($W17,COLUMN()-$Y17+$X17))/$V17</f>
        <v>54049.333333333336</v>
      </c>
      <c r="AN17" s="18" cm="1">
        <f t="array" aca="1" ref="AN17" ca="1">INDIRECT(ADDRESS($W17,COLUMN()-$Y17+$X17))/$V17</f>
        <v>0</v>
      </c>
      <c r="AO17" s="18" cm="1">
        <f t="array" aca="1" ref="AO17" ca="1">INDIRECT(ADDRESS($W17,COLUMN()-$Y17+$X17))/$V17</f>
        <v>0</v>
      </c>
      <c r="AP17" s="18" cm="1">
        <f t="array" aca="1" ref="AP17" ca="1">INDIRECT(ADDRESS($W17,COLUMN()-$Y17+$X17))/$V17</f>
        <v>12808.333333333334</v>
      </c>
      <c r="AQ17" s="18" cm="1">
        <f t="array" aca="1" ref="AQ17" ca="1">INDIRECT(ADDRESS($W17,COLUMN()-$Y17+$X17))/$V17</f>
        <v>0</v>
      </c>
      <c r="AR17" s="9">
        <f t="shared" si="0"/>
        <v>16</v>
      </c>
      <c r="AS17" s="9">
        <f t="shared" si="22"/>
        <v>18</v>
      </c>
      <c r="AT17" s="9">
        <f t="shared" si="1"/>
        <v>26</v>
      </c>
      <c r="AU17" s="3">
        <f t="shared" si="23"/>
        <v>43</v>
      </c>
      <c r="AV17" s="20">
        <f t="shared" ca="1" si="2"/>
        <v>23</v>
      </c>
      <c r="AW17" s="20">
        <f t="shared" ca="1" si="3"/>
        <v>14</v>
      </c>
      <c r="AX17" s="20">
        <f t="shared" ca="1" si="4"/>
        <v>7</v>
      </c>
      <c r="AY17" s="20">
        <f t="shared" ca="1" si="5"/>
        <v>6</v>
      </c>
      <c r="AZ17" s="20">
        <f t="shared" ca="1" si="6"/>
        <v>11</v>
      </c>
      <c r="BA17" s="20">
        <f t="shared" ca="1" si="7"/>
        <v>28</v>
      </c>
      <c r="BB17" s="20">
        <f t="shared" ca="1" si="8"/>
        <v>28</v>
      </c>
      <c r="BC17" s="20">
        <f t="shared" ca="1" si="9"/>
        <v>15</v>
      </c>
      <c r="BD17" s="20">
        <f t="shared" ca="1" si="10"/>
        <v>28</v>
      </c>
      <c r="BE17" s="20">
        <f t="shared" ca="1" si="11"/>
        <v>28</v>
      </c>
      <c r="BF17" s="20">
        <f t="shared" ca="1" si="12"/>
        <v>28</v>
      </c>
      <c r="BG17" s="20">
        <f t="shared" ca="1" si="13"/>
        <v>21</v>
      </c>
      <c r="BH17" s="20">
        <f t="shared" ca="1" si="14"/>
        <v>28</v>
      </c>
      <c r="BI17" s="20">
        <f t="shared" ca="1" si="15"/>
        <v>18</v>
      </c>
      <c r="BJ17" s="20">
        <f t="shared" ca="1" si="16"/>
        <v>28</v>
      </c>
      <c r="BK17" s="20">
        <f t="shared" ca="1" si="17"/>
        <v>28</v>
      </c>
      <c r="BL17" s="20">
        <f t="shared" ca="1" si="18"/>
        <v>26</v>
      </c>
      <c r="BM17" s="20">
        <f t="shared" ca="1" si="19"/>
        <v>28</v>
      </c>
      <c r="BN17" s="9">
        <f t="shared" si="20"/>
        <v>16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1</v>
      </c>
      <c r="BS17" s="22" cm="1">
        <f t="array" aca="1" ref="BS17" ca="1">IF(AY17&gt;INDIRECT(ADDRESS($BN17,$BO17)),0,1)</f>
        <v>1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/>
      <c r="C18" s="3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5">
        <v>5</v>
      </c>
      <c r="W18" s="5">
        <f>W17</f>
        <v>16</v>
      </c>
      <c r="X18" s="5">
        <v>4</v>
      </c>
      <c r="Y18" s="5">
        <f t="shared" si="21"/>
        <v>26</v>
      </c>
      <c r="Z18" s="18" cm="1">
        <f t="array" aca="1" ref="Z18" ca="1">INDIRECT(ADDRESS($W18,COLUMN()-$Y18+$X18))/$V18</f>
        <v>18680.400000000001</v>
      </c>
      <c r="AA18" s="18" cm="1">
        <f t="array" aca="1" ref="AA18" ca="1">INDIRECT(ADDRESS($W18,COLUMN()-$Y18+$X18))/$V18</f>
        <v>55701</v>
      </c>
      <c r="AB18" s="18" cm="1">
        <f t="array" aca="1" ref="AB18" ca="1">INDIRECT(ADDRESS($W18,COLUMN()-$Y18+$X18))/$V18</f>
        <v>98288.8</v>
      </c>
      <c r="AC18" s="18" cm="1">
        <f t="array" aca="1" ref="AC18" ca="1">INDIRECT(ADDRESS($W18,COLUMN()-$Y18+$X18))/$V18</f>
        <v>107264.6</v>
      </c>
      <c r="AD18" s="18" cm="1">
        <f t="array" aca="1" ref="AD18" ca="1">INDIRECT(ADDRESS($W18,COLUMN()-$Y18+$X18))/$V18</f>
        <v>60425.4</v>
      </c>
      <c r="AE18" s="18" cm="1">
        <f t="array" aca="1" ref="AE18" ca="1">INDIRECT(ADDRESS($W18,COLUMN()-$Y18+$X18))/$V18</f>
        <v>0</v>
      </c>
      <c r="AF18" s="18" cm="1">
        <f t="array" aca="1" ref="AF18" ca="1">INDIRECT(ADDRESS($W18,COLUMN()-$Y18+$X18))/$V18</f>
        <v>0</v>
      </c>
      <c r="AG18" s="18" cm="1">
        <f t="array" aca="1" ref="AG18" ca="1">INDIRECT(ADDRESS($W18,COLUMN()-$Y18+$X18))/$V18</f>
        <v>37728.199999999997</v>
      </c>
      <c r="AH18" s="18" cm="1">
        <f t="array" aca="1" ref="AH18" ca="1">INDIRECT(ADDRESS($W18,COLUMN()-$Y18+$X18))/$V18</f>
        <v>0</v>
      </c>
      <c r="AI18" s="18" cm="1">
        <f t="array" aca="1" ref="AI18" ca="1">INDIRECT(ADDRESS($W18,COLUMN()-$Y18+$X18))/$V18</f>
        <v>0</v>
      </c>
      <c r="AJ18" s="18" cm="1">
        <f t="array" aca="1" ref="AJ18" ca="1">INDIRECT(ADDRESS($W18,COLUMN()-$Y18+$X18))/$V18</f>
        <v>0</v>
      </c>
      <c r="AK18" s="18" cm="1">
        <f t="array" aca="1" ref="AK18" ca="1">INDIRECT(ADDRESS($W18,COLUMN()-$Y18+$X18))/$V18</f>
        <v>22295.200000000001</v>
      </c>
      <c r="AL18" s="18" cm="1">
        <f t="array" aca="1" ref="AL18" ca="1">INDIRECT(ADDRESS($W18,COLUMN()-$Y18+$X18))/$V18</f>
        <v>0</v>
      </c>
      <c r="AM18" s="18" cm="1">
        <f t="array" aca="1" ref="AM18" ca="1">INDIRECT(ADDRESS($W18,COLUMN()-$Y18+$X18))/$V18</f>
        <v>32429.599999999999</v>
      </c>
      <c r="AN18" s="18" cm="1">
        <f t="array" aca="1" ref="AN18" ca="1">INDIRECT(ADDRESS($W18,COLUMN()-$Y18+$X18))/$V18</f>
        <v>0</v>
      </c>
      <c r="AO18" s="18" cm="1">
        <f t="array" aca="1" ref="AO18" ca="1">INDIRECT(ADDRESS($W18,COLUMN()-$Y18+$X18))/$V18</f>
        <v>0</v>
      </c>
      <c r="AP18" s="18" cm="1">
        <f t="array" aca="1" ref="AP18" ca="1">INDIRECT(ADDRESS($W18,COLUMN()-$Y18+$X18))/$V18</f>
        <v>7685</v>
      </c>
      <c r="AQ18" s="18" cm="1">
        <f t="array" aca="1" ref="AQ18" ca="1">INDIRECT(ADDRESS($W18,COLUMN()-$Y18+$X18))/$V18</f>
        <v>0</v>
      </c>
      <c r="AR18" s="9">
        <f t="shared" si="0"/>
        <v>16</v>
      </c>
      <c r="AS18" s="9">
        <f t="shared" si="22"/>
        <v>18</v>
      </c>
      <c r="AT18" s="9">
        <f t="shared" si="1"/>
        <v>26</v>
      </c>
      <c r="AU18" s="3">
        <f t="shared" si="23"/>
        <v>43</v>
      </c>
      <c r="AV18" s="20">
        <f t="shared" ca="1" si="2"/>
        <v>25</v>
      </c>
      <c r="AW18" s="20">
        <f t="shared" ca="1" si="3"/>
        <v>17</v>
      </c>
      <c r="AX18" s="20">
        <f t="shared" ca="1" si="4"/>
        <v>12</v>
      </c>
      <c r="AY18" s="20">
        <f t="shared" ca="1" si="5"/>
        <v>10</v>
      </c>
      <c r="AZ18" s="20">
        <f t="shared" ca="1" si="6"/>
        <v>16</v>
      </c>
      <c r="BA18" s="20">
        <f t="shared" ca="1" si="7"/>
        <v>28</v>
      </c>
      <c r="BB18" s="20">
        <f t="shared" ca="1" si="8"/>
        <v>28</v>
      </c>
      <c r="BC18" s="20">
        <f t="shared" ca="1" si="9"/>
        <v>20</v>
      </c>
      <c r="BD18" s="20">
        <f t="shared" ca="1" si="10"/>
        <v>28</v>
      </c>
      <c r="BE18" s="20">
        <f t="shared" ca="1" si="11"/>
        <v>28</v>
      </c>
      <c r="BF18" s="20">
        <f t="shared" ca="1" si="12"/>
        <v>28</v>
      </c>
      <c r="BG18" s="20">
        <f t="shared" ca="1" si="13"/>
        <v>24</v>
      </c>
      <c r="BH18" s="20">
        <f t="shared" ca="1" si="14"/>
        <v>28</v>
      </c>
      <c r="BI18" s="20">
        <f t="shared" ca="1" si="15"/>
        <v>22</v>
      </c>
      <c r="BJ18" s="20">
        <f t="shared" ca="1" si="16"/>
        <v>28</v>
      </c>
      <c r="BK18" s="20">
        <f t="shared" ca="1" si="17"/>
        <v>28</v>
      </c>
      <c r="BL18" s="20">
        <f t="shared" ca="1" si="18"/>
        <v>27</v>
      </c>
      <c r="BM18" s="20">
        <f t="shared" ca="1" si="19"/>
        <v>28</v>
      </c>
      <c r="BN18" s="9">
        <f t="shared" si="20"/>
        <v>16</v>
      </c>
      <c r="BO18" s="9">
        <v>3</v>
      </c>
      <c r="BP18" s="22" cm="1">
        <f t="array" aca="1" ref="BP18" ca="1">IF(AV18&gt;INDIRECT(ADDRESS($BN18,$BO18)),0,1)</f>
        <v>0</v>
      </c>
      <c r="BQ18" s="22" cm="1">
        <f t="array" aca="1" ref="BQ18" ca="1">IF(AW18&gt;INDIRECT(ADDRESS($BN18,$BO18)),0,1)</f>
        <v>0</v>
      </c>
      <c r="BR18" s="22" cm="1">
        <f t="array" aca="1" ref="BR18" ca="1">IF(AX18&gt;INDIRECT(ADDRESS($BN18,$BO18)),0,1)</f>
        <v>0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0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0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0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0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55000000000000004">
      <c r="A19" s="3" t="s">
        <v>10</v>
      </c>
      <c r="B19" s="3" t="s">
        <v>11</v>
      </c>
      <c r="C19" s="3">
        <v>8</v>
      </c>
      <c r="D19" s="15">
        <f>VALUE(SUBSTITUTE('DPR KPU Raw'!B78,".",","))</f>
        <v>92911</v>
      </c>
      <c r="E19" s="15">
        <f>VALUE(SUBSTITUTE('DPR KPU Raw'!C78,".",","))</f>
        <v>268380</v>
      </c>
      <c r="F19" s="15">
        <f>VALUE(SUBSTITUTE('DPR KPU Raw'!D78,".",","))</f>
        <v>169883</v>
      </c>
      <c r="G19" s="15">
        <f>VALUE(SUBSTITUTE('DPR KPU Raw'!E78,".",","))</f>
        <v>207109</v>
      </c>
      <c r="H19" s="15">
        <f>VALUE(SUBSTITUTE('DPR KPU Raw'!F78,".",","))</f>
        <v>327146</v>
      </c>
      <c r="I19" s="15"/>
      <c r="J19" s="15"/>
      <c r="K19" s="15">
        <f>VALUE(SUBSTITUTE('DPR KPU Raw'!I78,".",","))</f>
        <v>193210</v>
      </c>
      <c r="L19" s="15"/>
      <c r="M19" s="15"/>
      <c r="N19" s="15"/>
      <c r="O19" s="15">
        <f>VALUE(SUBSTITUTE('DPR KPU Raw'!M78,".",","))</f>
        <v>196654</v>
      </c>
      <c r="P19" s="15"/>
      <c r="Q19" s="15">
        <f>VALUE(SUBSTITUTE('DPR KPU Raw'!O78,".",","))</f>
        <v>80702</v>
      </c>
      <c r="R19" s="15"/>
      <c r="S19" s="15"/>
      <c r="T19" s="15">
        <f>VALUE(SUBSTITUTE('DPR KPU Raw'!R78,".",","))</f>
        <v>41295</v>
      </c>
      <c r="U19" s="15"/>
      <c r="V19" s="5">
        <v>1</v>
      </c>
      <c r="W19" s="5">
        <f>W18+3</f>
        <v>19</v>
      </c>
      <c r="X19" s="5">
        <v>4</v>
      </c>
      <c r="Y19" s="5">
        <f t="shared" si="21"/>
        <v>26</v>
      </c>
      <c r="Z19" s="18" cm="1">
        <f t="array" aca="1" ref="Z19" ca="1">INDIRECT(ADDRESS($W19,COLUMN()-$Y19+$X19))/$V19</f>
        <v>92911</v>
      </c>
      <c r="AA19" s="18" cm="1">
        <f t="array" aca="1" ref="AA19" ca="1">INDIRECT(ADDRESS($W19,COLUMN()-$Y19+$X19))/$V19</f>
        <v>268380</v>
      </c>
      <c r="AB19" s="18" cm="1">
        <f t="array" aca="1" ref="AB19" ca="1">INDIRECT(ADDRESS($W19,COLUMN()-$Y19+$X19))/$V19</f>
        <v>169883</v>
      </c>
      <c r="AC19" s="18" cm="1">
        <f t="array" aca="1" ref="AC19" ca="1">INDIRECT(ADDRESS($W19,COLUMN()-$Y19+$X19))/$V19</f>
        <v>207109</v>
      </c>
      <c r="AD19" s="18" cm="1">
        <f t="array" aca="1" ref="AD19" ca="1">INDIRECT(ADDRESS($W19,COLUMN()-$Y19+$X19))/$V19</f>
        <v>327146</v>
      </c>
      <c r="AE19" s="18" cm="1">
        <f t="array" aca="1" ref="AE19" ca="1">INDIRECT(ADDRESS($W19,COLUMN()-$Y19+$X19))/$V19</f>
        <v>0</v>
      </c>
      <c r="AF19" s="18" cm="1">
        <f t="array" aca="1" ref="AF19" ca="1">INDIRECT(ADDRESS($W19,COLUMN()-$Y19+$X19))/$V19</f>
        <v>0</v>
      </c>
      <c r="AG19" s="18" cm="1">
        <f t="array" aca="1" ref="AG19" ca="1">INDIRECT(ADDRESS($W19,COLUMN()-$Y19+$X19))/$V19</f>
        <v>193210</v>
      </c>
      <c r="AH19" s="18" cm="1">
        <f t="array" aca="1" ref="AH19" ca="1">INDIRECT(ADDRESS($W19,COLUMN()-$Y19+$X19))/$V19</f>
        <v>0</v>
      </c>
      <c r="AI19" s="18" cm="1">
        <f t="array" aca="1" ref="AI19" ca="1">INDIRECT(ADDRESS($W19,COLUMN()-$Y19+$X19))/$V19</f>
        <v>0</v>
      </c>
      <c r="AJ19" s="18" cm="1">
        <f t="array" aca="1" ref="AJ19" ca="1">INDIRECT(ADDRESS($W19,COLUMN()-$Y19+$X19))/$V19</f>
        <v>0</v>
      </c>
      <c r="AK19" s="18" cm="1">
        <f t="array" aca="1" ref="AK19" ca="1">INDIRECT(ADDRESS($W19,COLUMN()-$Y19+$X19))/$V19</f>
        <v>196654</v>
      </c>
      <c r="AL19" s="18" cm="1">
        <f t="array" aca="1" ref="AL19" ca="1">INDIRECT(ADDRESS($W19,COLUMN()-$Y19+$X19))/$V19</f>
        <v>0</v>
      </c>
      <c r="AM19" s="18" cm="1">
        <f t="array" aca="1" ref="AM19" ca="1">INDIRECT(ADDRESS($W19,COLUMN()-$Y19+$X19))/$V19</f>
        <v>80702</v>
      </c>
      <c r="AN19" s="18" cm="1">
        <f t="array" aca="1" ref="AN19" ca="1">INDIRECT(ADDRESS($W19,COLUMN()-$Y19+$X19))/$V19</f>
        <v>0</v>
      </c>
      <c r="AO19" s="18" cm="1">
        <f t="array" aca="1" ref="AO19" ca="1">INDIRECT(ADDRESS($W19,COLUMN()-$Y19+$X19))/$V19</f>
        <v>0</v>
      </c>
      <c r="AP19" s="18" cm="1">
        <f t="array" aca="1" ref="AP19" ca="1">INDIRECT(ADDRESS($W19,COLUMN()-$Y19+$X19))/$V19</f>
        <v>41295</v>
      </c>
      <c r="AQ19" s="18" cm="1">
        <f t="array" aca="1" ref="AQ19" ca="1">INDIRECT(ADDRESS($W19,COLUMN()-$Y19+$X19))/$V19</f>
        <v>0</v>
      </c>
      <c r="AR19" s="9">
        <f t="shared" si="0"/>
        <v>19</v>
      </c>
      <c r="AS19" s="9">
        <f t="shared" si="22"/>
        <v>21</v>
      </c>
      <c r="AT19" s="9">
        <f t="shared" si="1"/>
        <v>26</v>
      </c>
      <c r="AU19" s="3">
        <f t="shared" si="23"/>
        <v>43</v>
      </c>
      <c r="AV19" s="20">
        <f t="shared" ca="1" si="2"/>
        <v>8</v>
      </c>
      <c r="AW19" s="20">
        <f t="shared" ca="1" si="3"/>
        <v>2</v>
      </c>
      <c r="AX19" s="20">
        <f t="shared" ca="1" si="4"/>
        <v>6</v>
      </c>
      <c r="AY19" s="20">
        <f t="shared" ca="1" si="5"/>
        <v>3</v>
      </c>
      <c r="AZ19" s="20">
        <f t="shared" ca="1" si="6"/>
        <v>1</v>
      </c>
      <c r="BA19" s="20">
        <f t="shared" ca="1" si="7"/>
        <v>28</v>
      </c>
      <c r="BB19" s="20">
        <f t="shared" ca="1" si="8"/>
        <v>28</v>
      </c>
      <c r="BC19" s="20">
        <f t="shared" ca="1" si="9"/>
        <v>5</v>
      </c>
      <c r="BD19" s="20">
        <f t="shared" ca="1" si="10"/>
        <v>28</v>
      </c>
      <c r="BE19" s="20">
        <f t="shared" ca="1" si="11"/>
        <v>28</v>
      </c>
      <c r="BF19" s="20">
        <f t="shared" ca="1" si="12"/>
        <v>28</v>
      </c>
      <c r="BG19" s="20">
        <f t="shared" ca="1" si="13"/>
        <v>4</v>
      </c>
      <c r="BH19" s="20">
        <f t="shared" ca="1" si="14"/>
        <v>28</v>
      </c>
      <c r="BI19" s="20">
        <f t="shared" ca="1" si="15"/>
        <v>10</v>
      </c>
      <c r="BJ19" s="20">
        <f t="shared" ca="1" si="16"/>
        <v>28</v>
      </c>
      <c r="BK19" s="20">
        <f t="shared" ca="1" si="17"/>
        <v>28</v>
      </c>
      <c r="BL19" s="20">
        <f t="shared" ca="1" si="18"/>
        <v>18</v>
      </c>
      <c r="BM19" s="20">
        <f t="shared" ca="1" si="19"/>
        <v>28</v>
      </c>
      <c r="BN19" s="9">
        <f t="shared" si="20"/>
        <v>19</v>
      </c>
      <c r="BO19" s="9">
        <v>3</v>
      </c>
      <c r="BP19" s="22" cm="1">
        <f t="array" aca="1" ref="BP19" ca="1">IF(AV19&gt;INDIRECT(ADDRESS($BN19,$BO19)),0,1)</f>
        <v>1</v>
      </c>
      <c r="BQ19" s="22" cm="1">
        <f t="array" aca="1" ref="BQ19" ca="1">IF(AW19&gt;INDIRECT(ADDRESS($BN19,$BO19)),0,1)</f>
        <v>1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1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1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1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9">
        <f>AR19</f>
        <v>19</v>
      </c>
      <c r="CI19" s="9">
        <f>AS19</f>
        <v>21</v>
      </c>
      <c r="CJ19" s="3">
        <f>COLUMN(BP19)</f>
        <v>68</v>
      </c>
      <c r="CK19" s="3">
        <f>COLUMN(CG19)</f>
        <v>85</v>
      </c>
      <c r="CL19" s="3">
        <f ca="1">SUM(OFFSET($A$1,CH19-1,CJ19-1,CI19-CH19+1,CK19-CJ19+1))</f>
        <v>8</v>
      </c>
      <c r="CM19" s="3" t="b">
        <f ca="1">CL19=C19</f>
        <v>1</v>
      </c>
      <c r="CN19" s="3">
        <f>COLUMN(V19)</f>
        <v>22</v>
      </c>
      <c r="CO19" s="3">
        <f ca="1">LARGE(OFFSET($A$1,$CH19-1,$CN19-1,$CI19-$CH19+1,1),1)</f>
        <v>5</v>
      </c>
      <c r="CP19" s="4">
        <f ca="1">LARGE(OFFSET($A$1,$AR19-1,$AT19-1,$AS19-$AR19+1,$AU19-$AT19+1),1)/(CO19+2)</f>
        <v>46735.142857142855</v>
      </c>
      <c r="CQ19" s="4">
        <f ca="1">LARGE(OFFSET($A$1,$AR19-1,$AT19-1,$AS19-$AR19+1,$AU19-$AT19+1),C19)</f>
        <v>92911</v>
      </c>
      <c r="CR19" s="3" t="b">
        <f ca="1">CQ19&gt;CP19</f>
        <v>1</v>
      </c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3</v>
      </c>
      <c r="W20" s="5">
        <f>W19</f>
        <v>19</v>
      </c>
      <c r="X20" s="5">
        <v>4</v>
      </c>
      <c r="Y20" s="5">
        <f t="shared" si="21"/>
        <v>26</v>
      </c>
      <c r="Z20" s="18" cm="1">
        <f t="array" aca="1" ref="Z20" ca="1">INDIRECT(ADDRESS($W20,COLUMN()-$Y20+$X20))/$V20</f>
        <v>30970.333333333332</v>
      </c>
      <c r="AA20" s="18" cm="1">
        <f t="array" aca="1" ref="AA20" ca="1">INDIRECT(ADDRESS($W20,COLUMN()-$Y20+$X20))/$V20</f>
        <v>89460</v>
      </c>
      <c r="AB20" s="18" cm="1">
        <f t="array" aca="1" ref="AB20" ca="1">INDIRECT(ADDRESS($W20,COLUMN()-$Y20+$X20))/$V20</f>
        <v>56627.666666666664</v>
      </c>
      <c r="AC20" s="18" cm="1">
        <f t="array" aca="1" ref="AC20" ca="1">INDIRECT(ADDRESS($W20,COLUMN()-$Y20+$X20))/$V20</f>
        <v>69036.333333333328</v>
      </c>
      <c r="AD20" s="18" cm="1">
        <f t="array" aca="1" ref="AD20" ca="1">INDIRECT(ADDRESS($W20,COLUMN()-$Y20+$X20))/$V20</f>
        <v>109048.66666666667</v>
      </c>
      <c r="AE20" s="18" cm="1">
        <f t="array" aca="1" ref="AE20" ca="1">INDIRECT(ADDRESS($W20,COLUMN()-$Y20+$X20))/$V20</f>
        <v>0</v>
      </c>
      <c r="AF20" s="18" cm="1">
        <f t="array" aca="1" ref="AF20" ca="1">INDIRECT(ADDRESS($W20,COLUMN()-$Y20+$X20))/$V20</f>
        <v>0</v>
      </c>
      <c r="AG20" s="18" cm="1">
        <f t="array" aca="1" ref="AG20" ca="1">INDIRECT(ADDRESS($W20,COLUMN()-$Y20+$X20))/$V20</f>
        <v>64403.333333333336</v>
      </c>
      <c r="AH20" s="18" cm="1">
        <f t="array" aca="1" ref="AH20" ca="1">INDIRECT(ADDRESS($W20,COLUMN()-$Y20+$X20))/$V20</f>
        <v>0</v>
      </c>
      <c r="AI20" s="18" cm="1">
        <f t="array" aca="1" ref="AI20" ca="1">INDIRECT(ADDRESS($W20,COLUMN()-$Y20+$X20))/$V20</f>
        <v>0</v>
      </c>
      <c r="AJ20" s="18" cm="1">
        <f t="array" aca="1" ref="AJ20" ca="1">INDIRECT(ADDRESS($W20,COLUMN()-$Y20+$X20))/$V20</f>
        <v>0</v>
      </c>
      <c r="AK20" s="18" cm="1">
        <f t="array" aca="1" ref="AK20" ca="1">INDIRECT(ADDRESS($W20,COLUMN()-$Y20+$X20))/$V20</f>
        <v>65551.333333333328</v>
      </c>
      <c r="AL20" s="18" cm="1">
        <f t="array" aca="1" ref="AL20" ca="1">INDIRECT(ADDRESS($W20,COLUMN()-$Y20+$X20))/$V20</f>
        <v>0</v>
      </c>
      <c r="AM20" s="18" cm="1">
        <f t="array" aca="1" ref="AM20" ca="1">INDIRECT(ADDRESS($W20,COLUMN()-$Y20+$X20))/$V20</f>
        <v>26900.666666666668</v>
      </c>
      <c r="AN20" s="18" cm="1">
        <f t="array" aca="1" ref="AN20" ca="1">INDIRECT(ADDRESS($W20,COLUMN()-$Y20+$X20))/$V20</f>
        <v>0</v>
      </c>
      <c r="AO20" s="18" cm="1">
        <f t="array" aca="1" ref="AO20" ca="1">INDIRECT(ADDRESS($W20,COLUMN()-$Y20+$X20))/$V20</f>
        <v>0</v>
      </c>
      <c r="AP20" s="18" cm="1">
        <f t="array" aca="1" ref="AP20" ca="1">INDIRECT(ADDRESS($W20,COLUMN()-$Y20+$X20))/$V20</f>
        <v>13765</v>
      </c>
      <c r="AQ20" s="18" cm="1">
        <f t="array" aca="1" ref="AQ20" ca="1">INDIRECT(ADDRESS($W20,COLUMN()-$Y20+$X20))/$V20</f>
        <v>0</v>
      </c>
      <c r="AR20" s="9">
        <f t="shared" si="0"/>
        <v>19</v>
      </c>
      <c r="AS20" s="9">
        <f t="shared" si="22"/>
        <v>21</v>
      </c>
      <c r="AT20" s="9">
        <f t="shared" si="1"/>
        <v>26</v>
      </c>
      <c r="AU20" s="3">
        <f t="shared" si="23"/>
        <v>43</v>
      </c>
      <c r="AV20" s="20">
        <f t="shared" ca="1" si="2"/>
        <v>22</v>
      </c>
      <c r="AW20" s="20">
        <f t="shared" ca="1" si="3"/>
        <v>9</v>
      </c>
      <c r="AX20" s="20">
        <f t="shared" ca="1" si="4"/>
        <v>15</v>
      </c>
      <c r="AY20" s="20">
        <f t="shared" ca="1" si="5"/>
        <v>11</v>
      </c>
      <c r="AZ20" s="20">
        <f t="shared" ca="1" si="6"/>
        <v>7</v>
      </c>
      <c r="BA20" s="20">
        <f t="shared" ca="1" si="7"/>
        <v>28</v>
      </c>
      <c r="BB20" s="20">
        <f t="shared" ca="1" si="8"/>
        <v>28</v>
      </c>
      <c r="BC20" s="20">
        <f t="shared" ca="1" si="9"/>
        <v>14</v>
      </c>
      <c r="BD20" s="20">
        <f t="shared" ca="1" si="10"/>
        <v>28</v>
      </c>
      <c r="BE20" s="20">
        <f t="shared" ca="1" si="11"/>
        <v>28</v>
      </c>
      <c r="BF20" s="20">
        <f t="shared" ca="1" si="12"/>
        <v>28</v>
      </c>
      <c r="BG20" s="20">
        <f t="shared" ca="1" si="13"/>
        <v>12</v>
      </c>
      <c r="BH20" s="20">
        <f t="shared" ca="1" si="14"/>
        <v>28</v>
      </c>
      <c r="BI20" s="20">
        <f t="shared" ca="1" si="15"/>
        <v>23</v>
      </c>
      <c r="BJ20" s="20">
        <f t="shared" ca="1" si="16"/>
        <v>28</v>
      </c>
      <c r="BK20" s="20">
        <f t="shared" ca="1" si="17"/>
        <v>28</v>
      </c>
      <c r="BL20" s="20">
        <f t="shared" ca="1" si="18"/>
        <v>26</v>
      </c>
      <c r="BM20" s="20">
        <f t="shared" ca="1" si="19"/>
        <v>28</v>
      </c>
      <c r="BN20" s="9">
        <f t="shared" si="20"/>
        <v>19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1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/>
      <c r="C21" s="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5">
        <v>5</v>
      </c>
      <c r="W21" s="5">
        <f>W20</f>
        <v>19</v>
      </c>
      <c r="X21" s="5">
        <v>4</v>
      </c>
      <c r="Y21" s="5">
        <f t="shared" si="21"/>
        <v>26</v>
      </c>
      <c r="Z21" s="18" cm="1">
        <f t="array" aca="1" ref="Z21" ca="1">INDIRECT(ADDRESS($W21,COLUMN()-$Y21+$X21))/$V21</f>
        <v>18582.2</v>
      </c>
      <c r="AA21" s="18" cm="1">
        <f t="array" aca="1" ref="AA21" ca="1">INDIRECT(ADDRESS($W21,COLUMN()-$Y21+$X21))/$V21</f>
        <v>53676</v>
      </c>
      <c r="AB21" s="18" cm="1">
        <f t="array" aca="1" ref="AB21" ca="1">INDIRECT(ADDRESS($W21,COLUMN()-$Y21+$X21))/$V21</f>
        <v>33976.6</v>
      </c>
      <c r="AC21" s="18" cm="1">
        <f t="array" aca="1" ref="AC21" ca="1">INDIRECT(ADDRESS($W21,COLUMN()-$Y21+$X21))/$V21</f>
        <v>41421.800000000003</v>
      </c>
      <c r="AD21" s="18" cm="1">
        <f t="array" aca="1" ref="AD21" ca="1">INDIRECT(ADDRESS($W21,COLUMN()-$Y21+$X21))/$V21</f>
        <v>65429.2</v>
      </c>
      <c r="AE21" s="18" cm="1">
        <f t="array" aca="1" ref="AE21" ca="1">INDIRECT(ADDRESS($W21,COLUMN()-$Y21+$X21))/$V21</f>
        <v>0</v>
      </c>
      <c r="AF21" s="18" cm="1">
        <f t="array" aca="1" ref="AF21" ca="1">INDIRECT(ADDRESS($W21,COLUMN()-$Y21+$X21))/$V21</f>
        <v>0</v>
      </c>
      <c r="AG21" s="18" cm="1">
        <f t="array" aca="1" ref="AG21" ca="1">INDIRECT(ADDRESS($W21,COLUMN()-$Y21+$X21))/$V21</f>
        <v>38642</v>
      </c>
      <c r="AH21" s="18" cm="1">
        <f t="array" aca="1" ref="AH21" ca="1">INDIRECT(ADDRESS($W21,COLUMN()-$Y21+$X21))/$V21</f>
        <v>0</v>
      </c>
      <c r="AI21" s="18" cm="1">
        <f t="array" aca="1" ref="AI21" ca="1">INDIRECT(ADDRESS($W21,COLUMN()-$Y21+$X21))/$V21</f>
        <v>0</v>
      </c>
      <c r="AJ21" s="18" cm="1">
        <f t="array" aca="1" ref="AJ21" ca="1">INDIRECT(ADDRESS($W21,COLUMN()-$Y21+$X21))/$V21</f>
        <v>0</v>
      </c>
      <c r="AK21" s="18" cm="1">
        <f t="array" aca="1" ref="AK21" ca="1">INDIRECT(ADDRESS($W21,COLUMN()-$Y21+$X21))/$V21</f>
        <v>39330.800000000003</v>
      </c>
      <c r="AL21" s="18" cm="1">
        <f t="array" aca="1" ref="AL21" ca="1">INDIRECT(ADDRESS($W21,COLUMN()-$Y21+$X21))/$V21</f>
        <v>0</v>
      </c>
      <c r="AM21" s="18" cm="1">
        <f t="array" aca="1" ref="AM21" ca="1">INDIRECT(ADDRESS($W21,COLUMN()-$Y21+$X21))/$V21</f>
        <v>16140.4</v>
      </c>
      <c r="AN21" s="18" cm="1">
        <f t="array" aca="1" ref="AN21" ca="1">INDIRECT(ADDRESS($W21,COLUMN()-$Y21+$X21))/$V21</f>
        <v>0</v>
      </c>
      <c r="AO21" s="18" cm="1">
        <f t="array" aca="1" ref="AO21" ca="1">INDIRECT(ADDRESS($W21,COLUMN()-$Y21+$X21))/$V21</f>
        <v>0</v>
      </c>
      <c r="AP21" s="18" cm="1">
        <f t="array" aca="1" ref="AP21" ca="1">INDIRECT(ADDRESS($W21,COLUMN()-$Y21+$X21))/$V21</f>
        <v>8259</v>
      </c>
      <c r="AQ21" s="18" cm="1">
        <f t="array" aca="1" ref="AQ21" ca="1">INDIRECT(ADDRESS($W21,COLUMN()-$Y21+$X21))/$V21</f>
        <v>0</v>
      </c>
      <c r="AR21" s="9">
        <f t="shared" si="0"/>
        <v>19</v>
      </c>
      <c r="AS21" s="9">
        <f t="shared" si="22"/>
        <v>21</v>
      </c>
      <c r="AT21" s="9">
        <f t="shared" si="1"/>
        <v>26</v>
      </c>
      <c r="AU21" s="3">
        <f t="shared" si="23"/>
        <v>43</v>
      </c>
      <c r="AV21" s="20">
        <f t="shared" ca="1" si="2"/>
        <v>24</v>
      </c>
      <c r="AW21" s="20">
        <f t="shared" ca="1" si="3"/>
        <v>16</v>
      </c>
      <c r="AX21" s="20">
        <f t="shared" ca="1" si="4"/>
        <v>21</v>
      </c>
      <c r="AY21" s="20">
        <f t="shared" ca="1" si="5"/>
        <v>17</v>
      </c>
      <c r="AZ21" s="20">
        <f t="shared" ca="1" si="6"/>
        <v>13</v>
      </c>
      <c r="BA21" s="20">
        <f t="shared" ca="1" si="7"/>
        <v>28</v>
      </c>
      <c r="BB21" s="20">
        <f t="shared" ca="1" si="8"/>
        <v>28</v>
      </c>
      <c r="BC21" s="20">
        <f t="shared" ca="1" si="9"/>
        <v>20</v>
      </c>
      <c r="BD21" s="20">
        <f t="shared" ca="1" si="10"/>
        <v>28</v>
      </c>
      <c r="BE21" s="20">
        <f t="shared" ca="1" si="11"/>
        <v>28</v>
      </c>
      <c r="BF21" s="20">
        <f t="shared" ca="1" si="12"/>
        <v>28</v>
      </c>
      <c r="BG21" s="20">
        <f t="shared" ca="1" si="13"/>
        <v>19</v>
      </c>
      <c r="BH21" s="20">
        <f t="shared" ca="1" si="14"/>
        <v>28</v>
      </c>
      <c r="BI21" s="20">
        <f t="shared" ca="1" si="15"/>
        <v>25</v>
      </c>
      <c r="BJ21" s="20">
        <f t="shared" ca="1" si="16"/>
        <v>28</v>
      </c>
      <c r="BK21" s="20">
        <f t="shared" ca="1" si="17"/>
        <v>28</v>
      </c>
      <c r="BL21" s="20">
        <f t="shared" ca="1" si="18"/>
        <v>27</v>
      </c>
      <c r="BM21" s="20">
        <f t="shared" ca="1" si="19"/>
        <v>28</v>
      </c>
      <c r="BN21" s="9">
        <f t="shared" si="20"/>
        <v>19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0</v>
      </c>
      <c r="BR21" s="22" cm="1">
        <f t="array" aca="1" ref="BR21" ca="1">IF(AX21&gt;INDIRECT(ADDRESS($BN21,$BO21)),0,1)</f>
        <v>0</v>
      </c>
      <c r="BS21" s="22" cm="1">
        <f t="array" aca="1" ref="BS21" ca="1">IF(AY21&gt;INDIRECT(ADDRESS($BN21,$BO21)),0,1)</f>
        <v>0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55000000000000004">
      <c r="A22" s="3"/>
      <c r="B22" s="3" t="s">
        <v>12</v>
      </c>
      <c r="C22" s="3">
        <v>6</v>
      </c>
      <c r="D22" s="15">
        <f>VALUE(SUBSTITUTE('DPR KPU Raw'!B79,".",","))</f>
        <v>57961</v>
      </c>
      <c r="E22" s="15">
        <f>VALUE(SUBSTITUTE('DPR KPU Raw'!C79,".",","))</f>
        <v>130097</v>
      </c>
      <c r="F22" s="15">
        <f>VALUE(SUBSTITUTE('DPR KPU Raw'!D79,".",","))</f>
        <v>75524</v>
      </c>
      <c r="G22" s="15">
        <f>VALUE(SUBSTITUTE('DPR KPU Raw'!E79,".",","))</f>
        <v>147391</v>
      </c>
      <c r="H22" s="15">
        <f>VALUE(SUBSTITUTE('DPR KPU Raw'!F79,".",","))</f>
        <v>148440</v>
      </c>
      <c r="I22" s="15"/>
      <c r="J22" s="15"/>
      <c r="K22" s="15">
        <f>VALUE(SUBSTITUTE('DPR KPU Raw'!I79,".",","))</f>
        <v>188669</v>
      </c>
      <c r="L22" s="15"/>
      <c r="M22" s="15"/>
      <c r="N22" s="15"/>
      <c r="O22" s="15">
        <f>VALUE(SUBSTITUTE('DPR KPU Raw'!M79,".",","))</f>
        <v>186202</v>
      </c>
      <c r="P22" s="15"/>
      <c r="Q22" s="15">
        <f>VALUE(SUBSTITUTE('DPR KPU Raw'!O79,".",","))</f>
        <v>177447</v>
      </c>
      <c r="R22" s="15"/>
      <c r="S22" s="15"/>
      <c r="T22" s="15">
        <f>VALUE(SUBSTITUTE('DPR KPU Raw'!R79,".",","))</f>
        <v>83453</v>
      </c>
      <c r="U22" s="15"/>
      <c r="V22" s="5">
        <v>1</v>
      </c>
      <c r="W22" s="5">
        <f>W21+3</f>
        <v>22</v>
      </c>
      <c r="X22" s="5">
        <v>4</v>
      </c>
      <c r="Y22" s="5">
        <f t="shared" si="21"/>
        <v>26</v>
      </c>
      <c r="Z22" s="18" cm="1">
        <f t="array" aca="1" ref="Z22" ca="1">INDIRECT(ADDRESS($W22,COLUMN()-$Y22+$X22))/$V22</f>
        <v>57961</v>
      </c>
      <c r="AA22" s="18" cm="1">
        <f t="array" aca="1" ref="AA22" ca="1">INDIRECT(ADDRESS($W22,COLUMN()-$Y22+$X22))/$V22</f>
        <v>130097</v>
      </c>
      <c r="AB22" s="18" cm="1">
        <f t="array" aca="1" ref="AB22" ca="1">INDIRECT(ADDRESS($W22,COLUMN()-$Y22+$X22))/$V22</f>
        <v>75524</v>
      </c>
      <c r="AC22" s="18" cm="1">
        <f t="array" aca="1" ref="AC22" ca="1">INDIRECT(ADDRESS($W22,COLUMN()-$Y22+$X22))/$V22</f>
        <v>147391</v>
      </c>
      <c r="AD22" s="18" cm="1">
        <f t="array" aca="1" ref="AD22" ca="1">INDIRECT(ADDRESS($W22,COLUMN()-$Y22+$X22))/$V22</f>
        <v>148440</v>
      </c>
      <c r="AE22" s="18" cm="1">
        <f t="array" aca="1" ref="AE22" ca="1">INDIRECT(ADDRESS($W22,COLUMN()-$Y22+$X22))/$V22</f>
        <v>0</v>
      </c>
      <c r="AF22" s="18" cm="1">
        <f t="array" aca="1" ref="AF22" ca="1">INDIRECT(ADDRESS($W22,COLUMN()-$Y22+$X22))/$V22</f>
        <v>0</v>
      </c>
      <c r="AG22" s="18" cm="1">
        <f t="array" aca="1" ref="AG22" ca="1">INDIRECT(ADDRESS($W22,COLUMN()-$Y22+$X22))/$V22</f>
        <v>188669</v>
      </c>
      <c r="AH22" s="18" cm="1">
        <f t="array" aca="1" ref="AH22" ca="1">INDIRECT(ADDRESS($W22,COLUMN()-$Y22+$X22))/$V22</f>
        <v>0</v>
      </c>
      <c r="AI22" s="18" cm="1">
        <f t="array" aca="1" ref="AI22" ca="1">INDIRECT(ADDRESS($W22,COLUMN()-$Y22+$X22))/$V22</f>
        <v>0</v>
      </c>
      <c r="AJ22" s="18" cm="1">
        <f t="array" aca="1" ref="AJ22" ca="1">INDIRECT(ADDRESS($W22,COLUMN()-$Y22+$X22))/$V22</f>
        <v>0</v>
      </c>
      <c r="AK22" s="18" cm="1">
        <f t="array" aca="1" ref="AK22" ca="1">INDIRECT(ADDRESS($W22,COLUMN()-$Y22+$X22))/$V22</f>
        <v>186202</v>
      </c>
      <c r="AL22" s="18" cm="1">
        <f t="array" aca="1" ref="AL22" ca="1">INDIRECT(ADDRESS($W22,COLUMN()-$Y22+$X22))/$V22</f>
        <v>0</v>
      </c>
      <c r="AM22" s="18" cm="1">
        <f t="array" aca="1" ref="AM22" ca="1">INDIRECT(ADDRESS($W22,COLUMN()-$Y22+$X22))/$V22</f>
        <v>177447</v>
      </c>
      <c r="AN22" s="18" cm="1">
        <f t="array" aca="1" ref="AN22" ca="1">INDIRECT(ADDRESS($W22,COLUMN()-$Y22+$X22))/$V22</f>
        <v>0</v>
      </c>
      <c r="AO22" s="18" cm="1">
        <f t="array" aca="1" ref="AO22" ca="1">INDIRECT(ADDRESS($W22,COLUMN()-$Y22+$X22))/$V22</f>
        <v>0</v>
      </c>
      <c r="AP22" s="18" cm="1">
        <f t="array" aca="1" ref="AP22" ca="1">INDIRECT(ADDRESS($W22,COLUMN()-$Y22+$X22))/$V22</f>
        <v>83453</v>
      </c>
      <c r="AQ22" s="18" cm="1">
        <f t="array" aca="1" ref="AQ22" ca="1">INDIRECT(ADDRESS($W22,COLUMN()-$Y22+$X22))/$V22</f>
        <v>0</v>
      </c>
      <c r="AR22" s="9">
        <f t="shared" si="0"/>
        <v>22</v>
      </c>
      <c r="AS22" s="9">
        <f t="shared" si="22"/>
        <v>24</v>
      </c>
      <c r="AT22" s="9">
        <f t="shared" si="1"/>
        <v>26</v>
      </c>
      <c r="AU22" s="3">
        <f t="shared" si="23"/>
        <v>43</v>
      </c>
      <c r="AV22" s="20">
        <f t="shared" ca="1" si="2"/>
        <v>12</v>
      </c>
      <c r="AW22" s="20">
        <f t="shared" ca="1" si="3"/>
        <v>6</v>
      </c>
      <c r="AX22" s="20">
        <f t="shared" ca="1" si="4"/>
        <v>8</v>
      </c>
      <c r="AY22" s="20">
        <f t="shared" ca="1" si="5"/>
        <v>5</v>
      </c>
      <c r="AZ22" s="20">
        <f t="shared" ca="1" si="6"/>
        <v>4</v>
      </c>
      <c r="BA22" s="20">
        <f t="shared" ca="1" si="7"/>
        <v>28</v>
      </c>
      <c r="BB22" s="20">
        <f t="shared" ca="1" si="8"/>
        <v>28</v>
      </c>
      <c r="BC22" s="20">
        <f t="shared" ca="1" si="9"/>
        <v>1</v>
      </c>
      <c r="BD22" s="20">
        <f t="shared" ca="1" si="10"/>
        <v>28</v>
      </c>
      <c r="BE22" s="20">
        <f t="shared" ca="1" si="11"/>
        <v>28</v>
      </c>
      <c r="BF22" s="20">
        <f t="shared" ca="1" si="12"/>
        <v>28</v>
      </c>
      <c r="BG22" s="20">
        <f t="shared" ca="1" si="13"/>
        <v>2</v>
      </c>
      <c r="BH22" s="20">
        <f t="shared" ca="1" si="14"/>
        <v>28</v>
      </c>
      <c r="BI22" s="20">
        <f t="shared" ca="1" si="15"/>
        <v>3</v>
      </c>
      <c r="BJ22" s="20">
        <f t="shared" ca="1" si="16"/>
        <v>28</v>
      </c>
      <c r="BK22" s="20">
        <f t="shared" ca="1" si="17"/>
        <v>28</v>
      </c>
      <c r="BL22" s="20">
        <f t="shared" ca="1" si="18"/>
        <v>7</v>
      </c>
      <c r="BM22" s="20">
        <f t="shared" ca="1" si="19"/>
        <v>28</v>
      </c>
      <c r="BN22" s="9">
        <f t="shared" si="20"/>
        <v>22</v>
      </c>
      <c r="BO22" s="9">
        <v>3</v>
      </c>
      <c r="BP22" s="22" cm="1">
        <f t="array" aca="1" ref="BP22" ca="1">IF(AV22&gt;INDIRECT(ADDRESS($BN22,$BO22)),0,1)</f>
        <v>0</v>
      </c>
      <c r="BQ22" s="22" cm="1">
        <f t="array" aca="1" ref="BQ22" ca="1">IF(AW22&gt;INDIRECT(ADDRESS($BN22,$BO22)),0,1)</f>
        <v>1</v>
      </c>
      <c r="BR22" s="22" cm="1">
        <f t="array" aca="1" ref="BR22" ca="1">IF(AX22&gt;INDIRECT(ADDRESS($BN22,$BO22)),0,1)</f>
        <v>0</v>
      </c>
      <c r="BS22" s="22" cm="1">
        <f t="array" aca="1" ref="BS22" ca="1">IF(AY22&gt;INDIRECT(ADDRESS($BN22,$BO22)),0,1)</f>
        <v>1</v>
      </c>
      <c r="BT22" s="22" cm="1">
        <f t="array" aca="1" ref="BT22" ca="1">IF(AZ22&gt;INDIRECT(ADDRESS($BN22,$BO22)),0,1)</f>
        <v>1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1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1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1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9">
        <f>AR22</f>
        <v>22</v>
      </c>
      <c r="CI22" s="9">
        <f>AS22</f>
        <v>24</v>
      </c>
      <c r="CJ22" s="3">
        <f>COLUMN(BP22)</f>
        <v>68</v>
      </c>
      <c r="CK22" s="3">
        <f>COLUMN(CG22)</f>
        <v>85</v>
      </c>
      <c r="CL22" s="3">
        <f ca="1">SUM(OFFSET($A$1,CH22-1,CJ22-1,CI22-CH22+1,CK22-CJ22+1))</f>
        <v>6</v>
      </c>
      <c r="CM22" s="3" t="b">
        <f ca="1">CL22=C22</f>
        <v>1</v>
      </c>
      <c r="CN22" s="3">
        <f>COLUMN(V22)</f>
        <v>22</v>
      </c>
      <c r="CO22" s="3">
        <f ca="1">LARGE(OFFSET($A$1,$CH22-1,$CN22-1,$CI22-$CH22+1,1),1)</f>
        <v>5</v>
      </c>
      <c r="CP22" s="4">
        <f ca="1">LARGE(OFFSET($A$1,$AR22-1,$AT22-1,$AS22-$AR22+1,$AU22-$AT22+1),1)/(CO22+2)</f>
        <v>26952.714285714286</v>
      </c>
      <c r="CQ22" s="4">
        <f ca="1">LARGE(OFFSET($A$1,$AR22-1,$AT22-1,$AS22-$AR22+1,$AU22-$AT22+1),C22)</f>
        <v>130097</v>
      </c>
      <c r="CR22" s="3" t="b">
        <f ca="1">CQ22&gt;CP22</f>
        <v>1</v>
      </c>
    </row>
    <row r="23" spans="1:96" x14ac:dyDescent="0.55000000000000004">
      <c r="A23" s="3"/>
      <c r="B23" s="3"/>
      <c r="C23" s="3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5">
        <v>3</v>
      </c>
      <c r="W23" s="5">
        <f>W22</f>
        <v>22</v>
      </c>
      <c r="X23" s="5">
        <v>4</v>
      </c>
      <c r="Y23" s="5">
        <f t="shared" si="21"/>
        <v>26</v>
      </c>
      <c r="Z23" s="18" cm="1">
        <f t="array" aca="1" ref="Z23" ca="1">INDIRECT(ADDRESS($W23,COLUMN()-$Y23+$X23))/$V23</f>
        <v>19320.333333333332</v>
      </c>
      <c r="AA23" s="18" cm="1">
        <f t="array" aca="1" ref="AA23" ca="1">INDIRECT(ADDRESS($W23,COLUMN()-$Y23+$X23))/$V23</f>
        <v>43365.666666666664</v>
      </c>
      <c r="AB23" s="18" cm="1">
        <f t="array" aca="1" ref="AB23" ca="1">INDIRECT(ADDRESS($W23,COLUMN()-$Y23+$X23))/$V23</f>
        <v>25174.666666666668</v>
      </c>
      <c r="AC23" s="18" cm="1">
        <f t="array" aca="1" ref="AC23" ca="1">INDIRECT(ADDRESS($W23,COLUMN()-$Y23+$X23))/$V23</f>
        <v>49130.333333333336</v>
      </c>
      <c r="AD23" s="18" cm="1">
        <f t="array" aca="1" ref="AD23" ca="1">INDIRECT(ADDRESS($W23,COLUMN()-$Y23+$X23))/$V23</f>
        <v>49480</v>
      </c>
      <c r="AE23" s="18" cm="1">
        <f t="array" aca="1" ref="AE23" ca="1">INDIRECT(ADDRESS($W23,COLUMN()-$Y23+$X23))/$V23</f>
        <v>0</v>
      </c>
      <c r="AF23" s="18" cm="1">
        <f t="array" aca="1" ref="AF23" ca="1">INDIRECT(ADDRESS($W23,COLUMN()-$Y23+$X23))/$V23</f>
        <v>0</v>
      </c>
      <c r="AG23" s="18" cm="1">
        <f t="array" aca="1" ref="AG23" ca="1">INDIRECT(ADDRESS($W23,COLUMN()-$Y23+$X23))/$V23</f>
        <v>62889.666666666664</v>
      </c>
      <c r="AH23" s="18" cm="1">
        <f t="array" aca="1" ref="AH23" ca="1">INDIRECT(ADDRESS($W23,COLUMN()-$Y23+$X23))/$V23</f>
        <v>0</v>
      </c>
      <c r="AI23" s="18" cm="1">
        <f t="array" aca="1" ref="AI23" ca="1">INDIRECT(ADDRESS($W23,COLUMN()-$Y23+$X23))/$V23</f>
        <v>0</v>
      </c>
      <c r="AJ23" s="18" cm="1">
        <f t="array" aca="1" ref="AJ23" ca="1">INDIRECT(ADDRESS($W23,COLUMN()-$Y23+$X23))/$V23</f>
        <v>0</v>
      </c>
      <c r="AK23" s="18" cm="1">
        <f t="array" aca="1" ref="AK23" ca="1">INDIRECT(ADDRESS($W23,COLUMN()-$Y23+$X23))/$V23</f>
        <v>62067.333333333336</v>
      </c>
      <c r="AL23" s="18" cm="1">
        <f t="array" aca="1" ref="AL23" ca="1">INDIRECT(ADDRESS($W23,COLUMN()-$Y23+$X23))/$V23</f>
        <v>0</v>
      </c>
      <c r="AM23" s="18" cm="1">
        <f t="array" aca="1" ref="AM23" ca="1">INDIRECT(ADDRESS($W23,COLUMN()-$Y23+$X23))/$V23</f>
        <v>59149</v>
      </c>
      <c r="AN23" s="18" cm="1">
        <f t="array" aca="1" ref="AN23" ca="1">INDIRECT(ADDRESS($W23,COLUMN()-$Y23+$X23))/$V23</f>
        <v>0</v>
      </c>
      <c r="AO23" s="18" cm="1">
        <f t="array" aca="1" ref="AO23" ca="1">INDIRECT(ADDRESS($W23,COLUMN()-$Y23+$X23))/$V23</f>
        <v>0</v>
      </c>
      <c r="AP23" s="18" cm="1">
        <f t="array" aca="1" ref="AP23" ca="1">INDIRECT(ADDRESS($W23,COLUMN()-$Y23+$X23))/$V23</f>
        <v>27817.666666666668</v>
      </c>
      <c r="AQ23" s="18" cm="1">
        <f t="array" aca="1" ref="AQ23" ca="1">INDIRECT(ADDRESS($W23,COLUMN()-$Y23+$X23))/$V23</f>
        <v>0</v>
      </c>
      <c r="AR23" s="9">
        <f t="shared" si="0"/>
        <v>22</v>
      </c>
      <c r="AS23" s="9">
        <f t="shared" si="22"/>
        <v>24</v>
      </c>
      <c r="AT23" s="9">
        <f t="shared" si="1"/>
        <v>26</v>
      </c>
      <c r="AU23" s="3">
        <f t="shared" si="23"/>
        <v>43</v>
      </c>
      <c r="AV23" s="20">
        <f t="shared" ca="1" si="2"/>
        <v>24</v>
      </c>
      <c r="AW23" s="20">
        <f t="shared" ca="1" si="3"/>
        <v>15</v>
      </c>
      <c r="AX23" s="20">
        <f t="shared" ca="1" si="4"/>
        <v>23</v>
      </c>
      <c r="AY23" s="20">
        <f t="shared" ca="1" si="5"/>
        <v>14</v>
      </c>
      <c r="AZ23" s="20">
        <f t="shared" ca="1" si="6"/>
        <v>13</v>
      </c>
      <c r="BA23" s="20">
        <f t="shared" ca="1" si="7"/>
        <v>28</v>
      </c>
      <c r="BB23" s="20">
        <f t="shared" ca="1" si="8"/>
        <v>28</v>
      </c>
      <c r="BC23" s="20">
        <f t="shared" ca="1" si="9"/>
        <v>9</v>
      </c>
      <c r="BD23" s="20">
        <f t="shared" ca="1" si="10"/>
        <v>28</v>
      </c>
      <c r="BE23" s="20">
        <f t="shared" ca="1" si="11"/>
        <v>28</v>
      </c>
      <c r="BF23" s="20">
        <f t="shared" ca="1" si="12"/>
        <v>28</v>
      </c>
      <c r="BG23" s="20">
        <f t="shared" ca="1" si="13"/>
        <v>10</v>
      </c>
      <c r="BH23" s="20">
        <f t="shared" ca="1" si="14"/>
        <v>28</v>
      </c>
      <c r="BI23" s="20">
        <f t="shared" ca="1" si="15"/>
        <v>11</v>
      </c>
      <c r="BJ23" s="20">
        <f t="shared" ca="1" si="16"/>
        <v>28</v>
      </c>
      <c r="BK23" s="20">
        <f t="shared" ca="1" si="17"/>
        <v>28</v>
      </c>
      <c r="BL23" s="20">
        <f t="shared" ca="1" si="18"/>
        <v>21</v>
      </c>
      <c r="BM23" s="20">
        <f t="shared" ca="1" si="19"/>
        <v>28</v>
      </c>
      <c r="BN23" s="9">
        <f t="shared" si="20"/>
        <v>22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/>
      <c r="C24" s="3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5">
        <v>5</v>
      </c>
      <c r="W24" s="5">
        <f>W23</f>
        <v>22</v>
      </c>
      <c r="X24" s="5">
        <v>4</v>
      </c>
      <c r="Y24" s="5">
        <f t="shared" si="21"/>
        <v>26</v>
      </c>
      <c r="Z24" s="18" cm="1">
        <f t="array" aca="1" ref="Z24" ca="1">INDIRECT(ADDRESS($W24,COLUMN()-$Y24+$X24))/$V24</f>
        <v>11592.2</v>
      </c>
      <c r="AA24" s="18" cm="1">
        <f t="array" aca="1" ref="AA24" ca="1">INDIRECT(ADDRESS($W24,COLUMN()-$Y24+$X24))/$V24</f>
        <v>26019.4</v>
      </c>
      <c r="AB24" s="18" cm="1">
        <f t="array" aca="1" ref="AB24" ca="1">INDIRECT(ADDRESS($W24,COLUMN()-$Y24+$X24))/$V24</f>
        <v>15104.8</v>
      </c>
      <c r="AC24" s="18" cm="1">
        <f t="array" aca="1" ref="AC24" ca="1">INDIRECT(ADDRESS($W24,COLUMN()-$Y24+$X24))/$V24</f>
        <v>29478.2</v>
      </c>
      <c r="AD24" s="18" cm="1">
        <f t="array" aca="1" ref="AD24" ca="1">INDIRECT(ADDRESS($W24,COLUMN()-$Y24+$X24))/$V24</f>
        <v>29688</v>
      </c>
      <c r="AE24" s="18" cm="1">
        <f t="array" aca="1" ref="AE24" ca="1">INDIRECT(ADDRESS($W24,COLUMN()-$Y24+$X24))/$V24</f>
        <v>0</v>
      </c>
      <c r="AF24" s="18" cm="1">
        <f t="array" aca="1" ref="AF24" ca="1">INDIRECT(ADDRESS($W24,COLUMN()-$Y24+$X24))/$V24</f>
        <v>0</v>
      </c>
      <c r="AG24" s="18" cm="1">
        <f t="array" aca="1" ref="AG24" ca="1">INDIRECT(ADDRESS($W24,COLUMN()-$Y24+$X24))/$V24</f>
        <v>37733.800000000003</v>
      </c>
      <c r="AH24" s="18" cm="1">
        <f t="array" aca="1" ref="AH24" ca="1">INDIRECT(ADDRESS($W24,COLUMN()-$Y24+$X24))/$V24</f>
        <v>0</v>
      </c>
      <c r="AI24" s="18" cm="1">
        <f t="array" aca="1" ref="AI24" ca="1">INDIRECT(ADDRESS($W24,COLUMN()-$Y24+$X24))/$V24</f>
        <v>0</v>
      </c>
      <c r="AJ24" s="18" cm="1">
        <f t="array" aca="1" ref="AJ24" ca="1">INDIRECT(ADDRESS($W24,COLUMN()-$Y24+$X24))/$V24</f>
        <v>0</v>
      </c>
      <c r="AK24" s="18" cm="1">
        <f t="array" aca="1" ref="AK24" ca="1">INDIRECT(ADDRESS($W24,COLUMN()-$Y24+$X24))/$V24</f>
        <v>37240.400000000001</v>
      </c>
      <c r="AL24" s="18" cm="1">
        <f t="array" aca="1" ref="AL24" ca="1">INDIRECT(ADDRESS($W24,COLUMN()-$Y24+$X24))/$V24</f>
        <v>0</v>
      </c>
      <c r="AM24" s="18" cm="1">
        <f t="array" aca="1" ref="AM24" ca="1">INDIRECT(ADDRESS($W24,COLUMN()-$Y24+$X24))/$V24</f>
        <v>35489.4</v>
      </c>
      <c r="AN24" s="18" cm="1">
        <f t="array" aca="1" ref="AN24" ca="1">INDIRECT(ADDRESS($W24,COLUMN()-$Y24+$X24))/$V24</f>
        <v>0</v>
      </c>
      <c r="AO24" s="18" cm="1">
        <f t="array" aca="1" ref="AO24" ca="1">INDIRECT(ADDRESS($W24,COLUMN()-$Y24+$X24))/$V24</f>
        <v>0</v>
      </c>
      <c r="AP24" s="18" cm="1">
        <f t="array" aca="1" ref="AP24" ca="1">INDIRECT(ADDRESS($W24,COLUMN()-$Y24+$X24))/$V24</f>
        <v>16690.599999999999</v>
      </c>
      <c r="AQ24" s="18" cm="1">
        <f t="array" aca="1" ref="AQ24" ca="1">INDIRECT(ADDRESS($W24,COLUMN()-$Y24+$X24))/$V24</f>
        <v>0</v>
      </c>
      <c r="AR24" s="9">
        <f t="shared" si="0"/>
        <v>22</v>
      </c>
      <c r="AS24" s="9">
        <f t="shared" si="22"/>
        <v>24</v>
      </c>
      <c r="AT24" s="9">
        <f t="shared" si="1"/>
        <v>26</v>
      </c>
      <c r="AU24" s="3">
        <f t="shared" si="23"/>
        <v>43</v>
      </c>
      <c r="AV24" s="20">
        <f t="shared" ca="1" si="2"/>
        <v>27</v>
      </c>
      <c r="AW24" s="20">
        <f t="shared" ca="1" si="3"/>
        <v>22</v>
      </c>
      <c r="AX24" s="20">
        <f t="shared" ca="1" si="4"/>
        <v>26</v>
      </c>
      <c r="AY24" s="20">
        <f t="shared" ca="1" si="5"/>
        <v>20</v>
      </c>
      <c r="AZ24" s="20">
        <f t="shared" ca="1" si="6"/>
        <v>19</v>
      </c>
      <c r="BA24" s="20">
        <f t="shared" ca="1" si="7"/>
        <v>28</v>
      </c>
      <c r="BB24" s="20">
        <f t="shared" ca="1" si="8"/>
        <v>28</v>
      </c>
      <c r="BC24" s="20">
        <f t="shared" ca="1" si="9"/>
        <v>16</v>
      </c>
      <c r="BD24" s="20">
        <f t="shared" ca="1" si="10"/>
        <v>28</v>
      </c>
      <c r="BE24" s="20">
        <f t="shared" ca="1" si="11"/>
        <v>28</v>
      </c>
      <c r="BF24" s="20">
        <f t="shared" ca="1" si="12"/>
        <v>28</v>
      </c>
      <c r="BG24" s="20">
        <f t="shared" ca="1" si="13"/>
        <v>17</v>
      </c>
      <c r="BH24" s="20">
        <f t="shared" ca="1" si="14"/>
        <v>28</v>
      </c>
      <c r="BI24" s="20">
        <f t="shared" ca="1" si="15"/>
        <v>18</v>
      </c>
      <c r="BJ24" s="20">
        <f t="shared" ca="1" si="16"/>
        <v>28</v>
      </c>
      <c r="BK24" s="20">
        <f t="shared" ca="1" si="17"/>
        <v>28</v>
      </c>
      <c r="BL24" s="20">
        <f t="shared" ca="1" si="18"/>
        <v>25</v>
      </c>
      <c r="BM24" s="20">
        <f t="shared" ca="1" si="19"/>
        <v>28</v>
      </c>
      <c r="BN24" s="9">
        <f t="shared" si="20"/>
        <v>22</v>
      </c>
      <c r="BO24" s="9">
        <v>3</v>
      </c>
      <c r="BP24" s="22" cm="1">
        <f t="array" aca="1" ref="BP24" ca="1">IF(AV24&gt;INDIRECT(ADDRESS($BN24,$BO24)),0,1)</f>
        <v>0</v>
      </c>
      <c r="BQ24" s="22" cm="1">
        <f t="array" aca="1" ref="BQ24" ca="1">IF(AW24&gt;INDIRECT(ADDRESS($BN24,$BO24)),0,1)</f>
        <v>0</v>
      </c>
      <c r="BR24" s="22" cm="1">
        <f t="array" aca="1" ref="BR24" ca="1">IF(AX24&gt;INDIRECT(ADDRESS($BN24,$BO24)),0,1)</f>
        <v>0</v>
      </c>
      <c r="BS24" s="22" cm="1">
        <f t="array" aca="1" ref="BS24" ca="1">IF(AY24&gt;INDIRECT(ADDRESS($BN24,$BO24)),0,1)</f>
        <v>0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55000000000000004">
      <c r="A25" s="3" t="s">
        <v>13</v>
      </c>
      <c r="B25" s="3" t="s">
        <v>14</v>
      </c>
      <c r="C25" s="3">
        <v>7</v>
      </c>
      <c r="D25" s="15">
        <f>VALUE(SUBSTITUTE('DPR KPU Raw'!B69,".",","))</f>
        <v>180347</v>
      </c>
      <c r="E25" s="15">
        <f>VALUE(SUBSTITUTE('DPR KPU Raw'!C69,".",","))</f>
        <v>162162</v>
      </c>
      <c r="F25" s="15">
        <f>VALUE(SUBSTITUTE('DPR KPU Raw'!D69,".",","))</f>
        <v>279857</v>
      </c>
      <c r="G25" s="15">
        <f>VALUE(SUBSTITUTE('DPR KPU Raw'!E69,".",","))</f>
        <v>462940</v>
      </c>
      <c r="H25" s="15">
        <f>VALUE(SUBSTITUTE('DPR KPU Raw'!F69,".",","))</f>
        <v>119872</v>
      </c>
      <c r="I25" s="15"/>
      <c r="J25" s="15"/>
      <c r="K25" s="15">
        <f>VALUE(SUBSTITUTE('DPR KPU Raw'!I69,".",","))</f>
        <v>241624</v>
      </c>
      <c r="L25" s="15"/>
      <c r="M25" s="15"/>
      <c r="N25" s="15"/>
      <c r="O25" s="15">
        <f>VALUE(SUBSTITUTE('DPR KPU Raw'!M69,".",","))</f>
        <v>131136</v>
      </c>
      <c r="P25" s="15"/>
      <c r="Q25" s="15">
        <f>VALUE(SUBSTITUTE('DPR KPU Raw'!O69,".",","))</f>
        <v>172844</v>
      </c>
      <c r="R25" s="15"/>
      <c r="S25" s="15"/>
      <c r="T25" s="15">
        <f>VALUE(SUBSTITUTE('DPR KPU Raw'!R69,".",","))</f>
        <v>70723</v>
      </c>
      <c r="U25" s="15"/>
      <c r="V25" s="5">
        <v>1</v>
      </c>
      <c r="W25" s="5">
        <f>W24+3</f>
        <v>25</v>
      </c>
      <c r="X25" s="5">
        <v>4</v>
      </c>
      <c r="Y25" s="5">
        <f t="shared" si="21"/>
        <v>26</v>
      </c>
      <c r="Z25" s="18" cm="1">
        <f t="array" aca="1" ref="Z25" ca="1">INDIRECT(ADDRESS($W25,COLUMN()-$Y25+$X25))/$V25</f>
        <v>180347</v>
      </c>
      <c r="AA25" s="18" cm="1">
        <f t="array" aca="1" ref="AA25" ca="1">INDIRECT(ADDRESS($W25,COLUMN()-$Y25+$X25))/$V25</f>
        <v>162162</v>
      </c>
      <c r="AB25" s="18" cm="1">
        <f t="array" aca="1" ref="AB25" ca="1">INDIRECT(ADDRESS($W25,COLUMN()-$Y25+$X25))/$V25</f>
        <v>279857</v>
      </c>
      <c r="AC25" s="18" cm="1">
        <f t="array" aca="1" ref="AC25" ca="1">INDIRECT(ADDRESS($W25,COLUMN()-$Y25+$X25))/$V25</f>
        <v>462940</v>
      </c>
      <c r="AD25" s="18" cm="1">
        <f t="array" aca="1" ref="AD25" ca="1">INDIRECT(ADDRESS($W25,COLUMN()-$Y25+$X25))/$V25</f>
        <v>119872</v>
      </c>
      <c r="AE25" s="18" cm="1">
        <f t="array" aca="1" ref="AE25" ca="1">INDIRECT(ADDRESS($W25,COLUMN()-$Y25+$X25))/$V25</f>
        <v>0</v>
      </c>
      <c r="AF25" s="18" cm="1">
        <f t="array" aca="1" ref="AF25" ca="1">INDIRECT(ADDRESS($W25,COLUMN()-$Y25+$X25))/$V25</f>
        <v>0</v>
      </c>
      <c r="AG25" s="18" cm="1">
        <f t="array" aca="1" ref="AG25" ca="1">INDIRECT(ADDRESS($W25,COLUMN()-$Y25+$X25))/$V25</f>
        <v>241624</v>
      </c>
      <c r="AH25" s="18" cm="1">
        <f t="array" aca="1" ref="AH25" ca="1">INDIRECT(ADDRESS($W25,COLUMN()-$Y25+$X25))/$V25</f>
        <v>0</v>
      </c>
      <c r="AI25" s="18" cm="1">
        <f t="array" aca="1" ref="AI25" ca="1">INDIRECT(ADDRESS($W25,COLUMN()-$Y25+$X25))/$V25</f>
        <v>0</v>
      </c>
      <c r="AJ25" s="18" cm="1">
        <f t="array" aca="1" ref="AJ25" ca="1">INDIRECT(ADDRESS($W25,COLUMN()-$Y25+$X25))/$V25</f>
        <v>0</v>
      </c>
      <c r="AK25" s="18" cm="1">
        <f t="array" aca="1" ref="AK25" ca="1">INDIRECT(ADDRESS($W25,COLUMN()-$Y25+$X25))/$V25</f>
        <v>131136</v>
      </c>
      <c r="AL25" s="18" cm="1">
        <f t="array" aca="1" ref="AL25" ca="1">INDIRECT(ADDRESS($W25,COLUMN()-$Y25+$X25))/$V25</f>
        <v>0</v>
      </c>
      <c r="AM25" s="18" cm="1">
        <f t="array" aca="1" ref="AM25" ca="1">INDIRECT(ADDRESS($W25,COLUMN()-$Y25+$X25))/$V25</f>
        <v>172844</v>
      </c>
      <c r="AN25" s="18" cm="1">
        <f t="array" aca="1" ref="AN25" ca="1">INDIRECT(ADDRESS($W25,COLUMN()-$Y25+$X25))/$V25</f>
        <v>0</v>
      </c>
      <c r="AO25" s="18" cm="1">
        <f t="array" aca="1" ref="AO25" ca="1">INDIRECT(ADDRESS($W25,COLUMN()-$Y25+$X25))/$V25</f>
        <v>0</v>
      </c>
      <c r="AP25" s="18" cm="1">
        <f t="array" aca="1" ref="AP25" ca="1">INDIRECT(ADDRESS($W25,COLUMN()-$Y25+$X25))/$V25</f>
        <v>70723</v>
      </c>
      <c r="AQ25" s="18" cm="1">
        <f t="array" aca="1" ref="AQ25" ca="1">INDIRECT(ADDRESS($W25,COLUMN()-$Y25+$X25))/$V25</f>
        <v>0</v>
      </c>
      <c r="AR25" s="9">
        <f t="shared" si="0"/>
        <v>25</v>
      </c>
      <c r="AS25" s="9">
        <f t="shared" si="22"/>
        <v>27</v>
      </c>
      <c r="AT25" s="9">
        <f t="shared" si="1"/>
        <v>26</v>
      </c>
      <c r="AU25" s="3">
        <f t="shared" si="23"/>
        <v>43</v>
      </c>
      <c r="AV25" s="20">
        <f t="shared" ca="1" si="2"/>
        <v>4</v>
      </c>
      <c r="AW25" s="20">
        <f t="shared" ca="1" si="3"/>
        <v>6</v>
      </c>
      <c r="AX25" s="20">
        <f t="shared" ca="1" si="4"/>
        <v>2</v>
      </c>
      <c r="AY25" s="20">
        <f t="shared" ca="1" si="5"/>
        <v>1</v>
      </c>
      <c r="AZ25" s="20">
        <f t="shared" ca="1" si="6"/>
        <v>9</v>
      </c>
      <c r="BA25" s="20">
        <f t="shared" ca="1" si="7"/>
        <v>28</v>
      </c>
      <c r="BB25" s="20">
        <f t="shared" ca="1" si="8"/>
        <v>28</v>
      </c>
      <c r="BC25" s="20">
        <f t="shared" ca="1" si="9"/>
        <v>3</v>
      </c>
      <c r="BD25" s="20">
        <f t="shared" ca="1" si="10"/>
        <v>28</v>
      </c>
      <c r="BE25" s="20">
        <f t="shared" ca="1" si="11"/>
        <v>28</v>
      </c>
      <c r="BF25" s="20">
        <f t="shared" ca="1" si="12"/>
        <v>28</v>
      </c>
      <c r="BG25" s="20">
        <f t="shared" ca="1" si="13"/>
        <v>8</v>
      </c>
      <c r="BH25" s="20">
        <f t="shared" ca="1" si="14"/>
        <v>28</v>
      </c>
      <c r="BI25" s="20">
        <f t="shared" ca="1" si="15"/>
        <v>5</v>
      </c>
      <c r="BJ25" s="20">
        <f t="shared" ca="1" si="16"/>
        <v>28</v>
      </c>
      <c r="BK25" s="20">
        <f t="shared" ca="1" si="17"/>
        <v>28</v>
      </c>
      <c r="BL25" s="20">
        <f t="shared" ca="1" si="18"/>
        <v>13</v>
      </c>
      <c r="BM25" s="20">
        <f t="shared" ca="1" si="19"/>
        <v>28</v>
      </c>
      <c r="BN25" s="9">
        <f t="shared" si="20"/>
        <v>25</v>
      </c>
      <c r="BO25" s="9">
        <v>3</v>
      </c>
      <c r="BP25" s="22" cm="1">
        <f t="array" aca="1" ref="BP25" ca="1">IF(AV25&gt;INDIRECT(ADDRESS($BN25,$BO25)),0,1)</f>
        <v>1</v>
      </c>
      <c r="BQ25" s="22" cm="1">
        <f t="array" aca="1" ref="BQ25" ca="1">IF(AW25&gt;INDIRECT(ADDRESS($BN25,$BO25)),0,1)</f>
        <v>1</v>
      </c>
      <c r="BR25" s="22" cm="1">
        <f t="array" aca="1" ref="BR25" ca="1">IF(AX25&gt;INDIRECT(ADDRESS($BN25,$BO25)),0,1)</f>
        <v>1</v>
      </c>
      <c r="BS25" s="22" cm="1">
        <f t="array" aca="1" ref="BS25" ca="1">IF(AY25&gt;INDIRECT(ADDRESS($BN25,$BO25)),0,1)</f>
        <v>1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1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1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9">
        <f>AR25</f>
        <v>25</v>
      </c>
      <c r="CI25" s="9">
        <f>AS25</f>
        <v>27</v>
      </c>
      <c r="CJ25" s="3">
        <f>COLUMN(BP25)</f>
        <v>68</v>
      </c>
      <c r="CK25" s="3">
        <f>COLUMN(CG25)</f>
        <v>85</v>
      </c>
      <c r="CL25" s="3">
        <f ca="1">SUM(OFFSET($A$1,CH25-1,CJ25-1,CI25-CH25+1,CK25-CJ25+1))</f>
        <v>7</v>
      </c>
      <c r="CM25" s="3" t="b">
        <f ca="1">CL25=C25</f>
        <v>1</v>
      </c>
      <c r="CN25" s="3">
        <f>COLUMN(V25)</f>
        <v>22</v>
      </c>
      <c r="CO25" s="3">
        <f ca="1">LARGE(OFFSET($A$1,$CH25-1,$CN25-1,$CI25-$CH25+1,1),1)</f>
        <v>5</v>
      </c>
      <c r="CP25" s="4">
        <f ca="1">LARGE(OFFSET($A$1,$AR25-1,$AT25-1,$AS25-$AR25+1,$AU25-$AT25+1),1)/(CO25+2)</f>
        <v>66134.28571428571</v>
      </c>
      <c r="CQ25" s="4">
        <f ca="1">LARGE(OFFSET($A$1,$AR25-1,$AT25-1,$AS25-$AR25+1,$AU25-$AT25+1),C25)</f>
        <v>154313.33333333334</v>
      </c>
      <c r="CR25" s="3" t="b">
        <f ca="1">CQ25&gt;CP25</f>
        <v>1</v>
      </c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3</v>
      </c>
      <c r="W26" s="5">
        <f>W25</f>
        <v>25</v>
      </c>
      <c r="X26" s="5">
        <v>4</v>
      </c>
      <c r="Y26" s="5">
        <f t="shared" si="21"/>
        <v>26</v>
      </c>
      <c r="Z26" s="18" cm="1">
        <f t="array" aca="1" ref="Z26" ca="1">INDIRECT(ADDRESS($W26,COLUMN()-$Y26+$X26))/$V26</f>
        <v>60115.666666666664</v>
      </c>
      <c r="AA26" s="18" cm="1">
        <f t="array" aca="1" ref="AA26" ca="1">INDIRECT(ADDRESS($W26,COLUMN()-$Y26+$X26))/$V26</f>
        <v>54054</v>
      </c>
      <c r="AB26" s="18" cm="1">
        <f t="array" aca="1" ref="AB26" ca="1">INDIRECT(ADDRESS($W26,COLUMN()-$Y26+$X26))/$V26</f>
        <v>93285.666666666672</v>
      </c>
      <c r="AC26" s="18" cm="1">
        <f t="array" aca="1" ref="AC26" ca="1">INDIRECT(ADDRESS($W26,COLUMN()-$Y26+$X26))/$V26</f>
        <v>154313.33333333334</v>
      </c>
      <c r="AD26" s="18" cm="1">
        <f t="array" aca="1" ref="AD26" ca="1">INDIRECT(ADDRESS($W26,COLUMN()-$Y26+$X26))/$V26</f>
        <v>39957.333333333336</v>
      </c>
      <c r="AE26" s="18" cm="1">
        <f t="array" aca="1" ref="AE26" ca="1">INDIRECT(ADDRESS($W26,COLUMN()-$Y26+$X26))/$V26</f>
        <v>0</v>
      </c>
      <c r="AF26" s="18" cm="1">
        <f t="array" aca="1" ref="AF26" ca="1">INDIRECT(ADDRESS($W26,COLUMN()-$Y26+$X26))/$V26</f>
        <v>0</v>
      </c>
      <c r="AG26" s="18" cm="1">
        <f t="array" aca="1" ref="AG26" ca="1">INDIRECT(ADDRESS($W26,COLUMN()-$Y26+$X26))/$V26</f>
        <v>80541.333333333328</v>
      </c>
      <c r="AH26" s="18" cm="1">
        <f t="array" aca="1" ref="AH26" ca="1">INDIRECT(ADDRESS($W26,COLUMN()-$Y26+$X26))/$V26</f>
        <v>0</v>
      </c>
      <c r="AI26" s="18" cm="1">
        <f t="array" aca="1" ref="AI26" ca="1">INDIRECT(ADDRESS($W26,COLUMN()-$Y26+$X26))/$V26</f>
        <v>0</v>
      </c>
      <c r="AJ26" s="18" cm="1">
        <f t="array" aca="1" ref="AJ26" ca="1">INDIRECT(ADDRESS($W26,COLUMN()-$Y26+$X26))/$V26</f>
        <v>0</v>
      </c>
      <c r="AK26" s="18" cm="1">
        <f t="array" aca="1" ref="AK26" ca="1">INDIRECT(ADDRESS($W26,COLUMN()-$Y26+$X26))/$V26</f>
        <v>43712</v>
      </c>
      <c r="AL26" s="18" cm="1">
        <f t="array" aca="1" ref="AL26" ca="1">INDIRECT(ADDRESS($W26,COLUMN()-$Y26+$X26))/$V26</f>
        <v>0</v>
      </c>
      <c r="AM26" s="18" cm="1">
        <f t="array" aca="1" ref="AM26" ca="1">INDIRECT(ADDRESS($W26,COLUMN()-$Y26+$X26))/$V26</f>
        <v>57614.666666666664</v>
      </c>
      <c r="AN26" s="18" cm="1">
        <f t="array" aca="1" ref="AN26" ca="1">INDIRECT(ADDRESS($W26,COLUMN()-$Y26+$X26))/$V26</f>
        <v>0</v>
      </c>
      <c r="AO26" s="18" cm="1">
        <f t="array" aca="1" ref="AO26" ca="1">INDIRECT(ADDRESS($W26,COLUMN()-$Y26+$X26))/$V26</f>
        <v>0</v>
      </c>
      <c r="AP26" s="18" cm="1">
        <f t="array" aca="1" ref="AP26" ca="1">INDIRECT(ADDRESS($W26,COLUMN()-$Y26+$X26))/$V26</f>
        <v>23574.333333333332</v>
      </c>
      <c r="AQ26" s="18" cm="1">
        <f t="array" aca="1" ref="AQ26" ca="1">INDIRECT(ADDRESS($W26,COLUMN()-$Y26+$X26))/$V26</f>
        <v>0</v>
      </c>
      <c r="AR26" s="9">
        <f t="shared" si="0"/>
        <v>25</v>
      </c>
      <c r="AS26" s="9">
        <f t="shared" si="22"/>
        <v>27</v>
      </c>
      <c r="AT26" s="9">
        <f t="shared" si="1"/>
        <v>26</v>
      </c>
      <c r="AU26" s="3">
        <f t="shared" si="23"/>
        <v>43</v>
      </c>
      <c r="AV26" s="20">
        <f t="shared" ca="1" si="2"/>
        <v>14</v>
      </c>
      <c r="AW26" s="20">
        <f t="shared" ca="1" si="3"/>
        <v>17</v>
      </c>
      <c r="AX26" s="20">
        <f t="shared" ca="1" si="4"/>
        <v>10</v>
      </c>
      <c r="AY26" s="20">
        <f t="shared" ca="1" si="5"/>
        <v>7</v>
      </c>
      <c r="AZ26" s="20">
        <f t="shared" ca="1" si="6"/>
        <v>20</v>
      </c>
      <c r="BA26" s="20">
        <f t="shared" ca="1" si="7"/>
        <v>28</v>
      </c>
      <c r="BB26" s="20">
        <f t="shared" ca="1" si="8"/>
        <v>28</v>
      </c>
      <c r="BC26" s="20">
        <f t="shared" ca="1" si="9"/>
        <v>12</v>
      </c>
      <c r="BD26" s="20">
        <f t="shared" ca="1" si="10"/>
        <v>28</v>
      </c>
      <c r="BE26" s="20">
        <f t="shared" ca="1" si="11"/>
        <v>28</v>
      </c>
      <c r="BF26" s="20">
        <f t="shared" ca="1" si="12"/>
        <v>28</v>
      </c>
      <c r="BG26" s="20">
        <f t="shared" ca="1" si="13"/>
        <v>19</v>
      </c>
      <c r="BH26" s="20">
        <f t="shared" ca="1" si="14"/>
        <v>28</v>
      </c>
      <c r="BI26" s="20">
        <f t="shared" ca="1" si="15"/>
        <v>15</v>
      </c>
      <c r="BJ26" s="20">
        <f t="shared" ca="1" si="16"/>
        <v>28</v>
      </c>
      <c r="BK26" s="20">
        <f t="shared" ca="1" si="17"/>
        <v>28</v>
      </c>
      <c r="BL26" s="20">
        <f t="shared" ca="1" si="18"/>
        <v>26</v>
      </c>
      <c r="BM26" s="20">
        <f t="shared" ca="1" si="19"/>
        <v>28</v>
      </c>
      <c r="BN26" s="9">
        <f t="shared" si="20"/>
        <v>25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0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1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0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/>
      <c r="C27" s="3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5">
        <v>5</v>
      </c>
      <c r="W27" s="5">
        <f>W26</f>
        <v>25</v>
      </c>
      <c r="X27" s="5">
        <v>4</v>
      </c>
      <c r="Y27" s="5">
        <f t="shared" si="21"/>
        <v>26</v>
      </c>
      <c r="Z27" s="18" cm="1">
        <f t="array" aca="1" ref="Z27" ca="1">INDIRECT(ADDRESS($W27,COLUMN()-$Y27+$X27))/$V27</f>
        <v>36069.4</v>
      </c>
      <c r="AA27" s="18" cm="1">
        <f t="array" aca="1" ref="AA27" ca="1">INDIRECT(ADDRESS($W27,COLUMN()-$Y27+$X27))/$V27</f>
        <v>32432.400000000001</v>
      </c>
      <c r="AB27" s="18" cm="1">
        <f t="array" aca="1" ref="AB27" ca="1">INDIRECT(ADDRESS($W27,COLUMN()-$Y27+$X27))/$V27</f>
        <v>55971.4</v>
      </c>
      <c r="AC27" s="18" cm="1">
        <f t="array" aca="1" ref="AC27" ca="1">INDIRECT(ADDRESS($W27,COLUMN()-$Y27+$X27))/$V27</f>
        <v>92588</v>
      </c>
      <c r="AD27" s="18" cm="1">
        <f t="array" aca="1" ref="AD27" ca="1">INDIRECT(ADDRESS($W27,COLUMN()-$Y27+$X27))/$V27</f>
        <v>23974.400000000001</v>
      </c>
      <c r="AE27" s="18" cm="1">
        <f t="array" aca="1" ref="AE27" ca="1">INDIRECT(ADDRESS($W27,COLUMN()-$Y27+$X27))/$V27</f>
        <v>0</v>
      </c>
      <c r="AF27" s="18" cm="1">
        <f t="array" aca="1" ref="AF27" ca="1">INDIRECT(ADDRESS($W27,COLUMN()-$Y27+$X27))/$V27</f>
        <v>0</v>
      </c>
      <c r="AG27" s="18" cm="1">
        <f t="array" aca="1" ref="AG27" ca="1">INDIRECT(ADDRESS($W27,COLUMN()-$Y27+$X27))/$V27</f>
        <v>48324.800000000003</v>
      </c>
      <c r="AH27" s="18" cm="1">
        <f t="array" aca="1" ref="AH27" ca="1">INDIRECT(ADDRESS($W27,COLUMN()-$Y27+$X27))/$V27</f>
        <v>0</v>
      </c>
      <c r="AI27" s="18" cm="1">
        <f t="array" aca="1" ref="AI27" ca="1">INDIRECT(ADDRESS($W27,COLUMN()-$Y27+$X27))/$V27</f>
        <v>0</v>
      </c>
      <c r="AJ27" s="18" cm="1">
        <f t="array" aca="1" ref="AJ27" ca="1">INDIRECT(ADDRESS($W27,COLUMN()-$Y27+$X27))/$V27</f>
        <v>0</v>
      </c>
      <c r="AK27" s="18" cm="1">
        <f t="array" aca="1" ref="AK27" ca="1">INDIRECT(ADDRESS($W27,COLUMN()-$Y27+$X27))/$V27</f>
        <v>26227.200000000001</v>
      </c>
      <c r="AL27" s="18" cm="1">
        <f t="array" aca="1" ref="AL27" ca="1">INDIRECT(ADDRESS($W27,COLUMN()-$Y27+$X27))/$V27</f>
        <v>0</v>
      </c>
      <c r="AM27" s="18" cm="1">
        <f t="array" aca="1" ref="AM27" ca="1">INDIRECT(ADDRESS($W27,COLUMN()-$Y27+$X27))/$V27</f>
        <v>34568.800000000003</v>
      </c>
      <c r="AN27" s="18" cm="1">
        <f t="array" aca="1" ref="AN27" ca="1">INDIRECT(ADDRESS($W27,COLUMN()-$Y27+$X27))/$V27</f>
        <v>0</v>
      </c>
      <c r="AO27" s="18" cm="1">
        <f t="array" aca="1" ref="AO27" ca="1">INDIRECT(ADDRESS($W27,COLUMN()-$Y27+$X27))/$V27</f>
        <v>0</v>
      </c>
      <c r="AP27" s="18" cm="1">
        <f t="array" aca="1" ref="AP27" ca="1">INDIRECT(ADDRESS($W27,COLUMN()-$Y27+$X27))/$V27</f>
        <v>14144.6</v>
      </c>
      <c r="AQ27" s="18" cm="1">
        <f t="array" aca="1" ref="AQ27" ca="1">INDIRECT(ADDRESS($W27,COLUMN()-$Y27+$X27))/$V27</f>
        <v>0</v>
      </c>
      <c r="AR27" s="9">
        <f t="shared" si="0"/>
        <v>25</v>
      </c>
      <c r="AS27" s="9">
        <f t="shared" si="22"/>
        <v>27</v>
      </c>
      <c r="AT27" s="9">
        <f t="shared" si="1"/>
        <v>26</v>
      </c>
      <c r="AU27" s="3">
        <f t="shared" si="23"/>
        <v>43</v>
      </c>
      <c r="AV27" s="20">
        <f t="shared" ca="1" si="2"/>
        <v>21</v>
      </c>
      <c r="AW27" s="20">
        <f t="shared" ca="1" si="3"/>
        <v>23</v>
      </c>
      <c r="AX27" s="20">
        <f t="shared" ca="1" si="4"/>
        <v>16</v>
      </c>
      <c r="AY27" s="20">
        <f t="shared" ca="1" si="5"/>
        <v>11</v>
      </c>
      <c r="AZ27" s="20">
        <f t="shared" ca="1" si="6"/>
        <v>25</v>
      </c>
      <c r="BA27" s="20">
        <f t="shared" ca="1" si="7"/>
        <v>28</v>
      </c>
      <c r="BB27" s="20">
        <f t="shared" ca="1" si="8"/>
        <v>28</v>
      </c>
      <c r="BC27" s="20">
        <f t="shared" ca="1" si="9"/>
        <v>18</v>
      </c>
      <c r="BD27" s="20">
        <f t="shared" ca="1" si="10"/>
        <v>28</v>
      </c>
      <c r="BE27" s="20">
        <f t="shared" ca="1" si="11"/>
        <v>28</v>
      </c>
      <c r="BF27" s="20">
        <f t="shared" ca="1" si="12"/>
        <v>28</v>
      </c>
      <c r="BG27" s="20">
        <f t="shared" ca="1" si="13"/>
        <v>24</v>
      </c>
      <c r="BH27" s="20">
        <f t="shared" ca="1" si="14"/>
        <v>28</v>
      </c>
      <c r="BI27" s="20">
        <f t="shared" ca="1" si="15"/>
        <v>22</v>
      </c>
      <c r="BJ27" s="20">
        <f t="shared" ca="1" si="16"/>
        <v>28</v>
      </c>
      <c r="BK27" s="20">
        <f t="shared" ca="1" si="17"/>
        <v>28</v>
      </c>
      <c r="BL27" s="20">
        <f t="shared" ca="1" si="18"/>
        <v>27</v>
      </c>
      <c r="BM27" s="20">
        <f t="shared" ca="1" si="19"/>
        <v>28</v>
      </c>
      <c r="BN27" s="9">
        <f t="shared" si="20"/>
        <v>25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0</v>
      </c>
      <c r="BR27" s="22" cm="1">
        <f t="array" aca="1" ref="BR27" ca="1">IF(AX27&gt;INDIRECT(ADDRESS($BN27,$BO27)),0,1)</f>
        <v>0</v>
      </c>
      <c r="BS27" s="22" cm="1">
        <f t="array" aca="1" ref="BS27" ca="1">IF(AY27&gt;INDIRECT(ADDRESS($BN27,$BO27)),0,1)</f>
        <v>0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0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55000000000000004">
      <c r="A28" s="3"/>
      <c r="B28" s="3" t="s">
        <v>15</v>
      </c>
      <c r="C28" s="3">
        <v>6</v>
      </c>
      <c r="D28" s="15">
        <f>VALUE(SUBSTITUTE('DPR KPU Raw'!B70,".",","))</f>
        <v>171595</v>
      </c>
      <c r="E28" s="15">
        <f>VALUE(SUBSTITUTE('DPR KPU Raw'!C70,".",","))</f>
        <v>139045</v>
      </c>
      <c r="F28" s="15">
        <f>VALUE(SUBSTITUTE('DPR KPU Raw'!D70,".",","))</f>
        <v>151320</v>
      </c>
      <c r="G28" s="15">
        <f>VALUE(SUBSTITUTE('DPR KPU Raw'!E70,".",","))</f>
        <v>308037</v>
      </c>
      <c r="H28" s="15">
        <f>VALUE(SUBSTITUTE('DPR KPU Raw'!F70,".",","))</f>
        <v>132305</v>
      </c>
      <c r="I28" s="15"/>
      <c r="J28" s="15"/>
      <c r="K28" s="15">
        <f>VALUE(SUBSTITUTE('DPR KPU Raw'!I70,".",","))</f>
        <v>142399</v>
      </c>
      <c r="L28" s="15"/>
      <c r="M28" s="15"/>
      <c r="N28" s="15"/>
      <c r="O28" s="15">
        <f>VALUE(SUBSTITUTE('DPR KPU Raw'!M70,".",","))</f>
        <v>134976</v>
      </c>
      <c r="P28" s="15"/>
      <c r="Q28" s="15">
        <f>VALUE(SUBSTITUTE('DPR KPU Raw'!O70,".",","))</f>
        <v>113148</v>
      </c>
      <c r="R28" s="15"/>
      <c r="S28" s="15"/>
      <c r="T28" s="15">
        <f>VALUE(SUBSTITUTE('DPR KPU Raw'!R70,".",","))</f>
        <v>27956</v>
      </c>
      <c r="U28" s="15"/>
      <c r="V28" s="5">
        <v>1</v>
      </c>
      <c r="W28" s="5">
        <f>W27+3</f>
        <v>28</v>
      </c>
      <c r="X28" s="5">
        <v>4</v>
      </c>
      <c r="Y28" s="5">
        <f t="shared" si="21"/>
        <v>26</v>
      </c>
      <c r="Z28" s="18" cm="1">
        <f t="array" aca="1" ref="Z28" ca="1">INDIRECT(ADDRESS($W28,COLUMN()-$Y28+$X28))/$V28</f>
        <v>171595</v>
      </c>
      <c r="AA28" s="18" cm="1">
        <f t="array" aca="1" ref="AA28" ca="1">INDIRECT(ADDRESS($W28,COLUMN()-$Y28+$X28))/$V28</f>
        <v>139045</v>
      </c>
      <c r="AB28" s="18" cm="1">
        <f t="array" aca="1" ref="AB28" ca="1">INDIRECT(ADDRESS($W28,COLUMN()-$Y28+$X28))/$V28</f>
        <v>151320</v>
      </c>
      <c r="AC28" s="18" cm="1">
        <f t="array" aca="1" ref="AC28" ca="1">INDIRECT(ADDRESS($W28,COLUMN()-$Y28+$X28))/$V28</f>
        <v>308037</v>
      </c>
      <c r="AD28" s="18" cm="1">
        <f t="array" aca="1" ref="AD28" ca="1">INDIRECT(ADDRESS($W28,COLUMN()-$Y28+$X28))/$V28</f>
        <v>132305</v>
      </c>
      <c r="AE28" s="18" cm="1">
        <f t="array" aca="1" ref="AE28" ca="1">INDIRECT(ADDRESS($W28,COLUMN()-$Y28+$X28))/$V28</f>
        <v>0</v>
      </c>
      <c r="AF28" s="18" cm="1">
        <f t="array" aca="1" ref="AF28" ca="1">INDIRECT(ADDRESS($W28,COLUMN()-$Y28+$X28))/$V28</f>
        <v>0</v>
      </c>
      <c r="AG28" s="18" cm="1">
        <f t="array" aca="1" ref="AG28" ca="1">INDIRECT(ADDRESS($W28,COLUMN()-$Y28+$X28))/$V28</f>
        <v>142399</v>
      </c>
      <c r="AH28" s="18" cm="1">
        <f t="array" aca="1" ref="AH28" ca="1">INDIRECT(ADDRESS($W28,COLUMN()-$Y28+$X28))/$V28</f>
        <v>0</v>
      </c>
      <c r="AI28" s="18" cm="1">
        <f t="array" aca="1" ref="AI28" ca="1">INDIRECT(ADDRESS($W28,COLUMN()-$Y28+$X28))/$V28</f>
        <v>0</v>
      </c>
      <c r="AJ28" s="18" cm="1">
        <f t="array" aca="1" ref="AJ28" ca="1">INDIRECT(ADDRESS($W28,COLUMN()-$Y28+$X28))/$V28</f>
        <v>0</v>
      </c>
      <c r="AK28" s="18" cm="1">
        <f t="array" aca="1" ref="AK28" ca="1">INDIRECT(ADDRESS($W28,COLUMN()-$Y28+$X28))/$V28</f>
        <v>134976</v>
      </c>
      <c r="AL28" s="18" cm="1">
        <f t="array" aca="1" ref="AL28" ca="1">INDIRECT(ADDRESS($W28,COLUMN()-$Y28+$X28))/$V28</f>
        <v>0</v>
      </c>
      <c r="AM28" s="18" cm="1">
        <f t="array" aca="1" ref="AM28" ca="1">INDIRECT(ADDRESS($W28,COLUMN()-$Y28+$X28))/$V28</f>
        <v>113148</v>
      </c>
      <c r="AN28" s="18" cm="1">
        <f t="array" aca="1" ref="AN28" ca="1">INDIRECT(ADDRESS($W28,COLUMN()-$Y28+$X28))/$V28</f>
        <v>0</v>
      </c>
      <c r="AO28" s="18" cm="1">
        <f t="array" aca="1" ref="AO28" ca="1">INDIRECT(ADDRESS($W28,COLUMN()-$Y28+$X28))/$V28</f>
        <v>0</v>
      </c>
      <c r="AP28" s="18" cm="1">
        <f t="array" aca="1" ref="AP28" ca="1">INDIRECT(ADDRESS($W28,COLUMN()-$Y28+$X28))/$V28</f>
        <v>27956</v>
      </c>
      <c r="AQ28" s="18" cm="1">
        <f t="array" aca="1" ref="AQ28" ca="1">INDIRECT(ADDRESS($W28,COLUMN()-$Y28+$X28))/$V28</f>
        <v>0</v>
      </c>
      <c r="AR28" s="9">
        <f t="shared" si="0"/>
        <v>28</v>
      </c>
      <c r="AS28" s="9">
        <f t="shared" si="22"/>
        <v>30</v>
      </c>
      <c r="AT28" s="9">
        <f t="shared" si="1"/>
        <v>26</v>
      </c>
      <c r="AU28" s="3">
        <f t="shared" si="23"/>
        <v>43</v>
      </c>
      <c r="AV28" s="20">
        <f t="shared" ca="1" si="2"/>
        <v>2</v>
      </c>
      <c r="AW28" s="20">
        <f t="shared" ca="1" si="3"/>
        <v>5</v>
      </c>
      <c r="AX28" s="20">
        <f t="shared" ca="1" si="4"/>
        <v>3</v>
      </c>
      <c r="AY28" s="20">
        <f t="shared" ca="1" si="5"/>
        <v>1</v>
      </c>
      <c r="AZ28" s="20">
        <f t="shared" ca="1" si="6"/>
        <v>7</v>
      </c>
      <c r="BA28" s="20">
        <f t="shared" ca="1" si="7"/>
        <v>28</v>
      </c>
      <c r="BB28" s="20">
        <f t="shared" ca="1" si="8"/>
        <v>28</v>
      </c>
      <c r="BC28" s="20">
        <f t="shared" ca="1" si="9"/>
        <v>4</v>
      </c>
      <c r="BD28" s="20">
        <f t="shared" ca="1" si="10"/>
        <v>28</v>
      </c>
      <c r="BE28" s="20">
        <f t="shared" ca="1" si="11"/>
        <v>28</v>
      </c>
      <c r="BF28" s="20">
        <f t="shared" ca="1" si="12"/>
        <v>28</v>
      </c>
      <c r="BG28" s="20">
        <f t="shared" ca="1" si="13"/>
        <v>6</v>
      </c>
      <c r="BH28" s="20">
        <f t="shared" ca="1" si="14"/>
        <v>28</v>
      </c>
      <c r="BI28" s="20">
        <f t="shared" ca="1" si="15"/>
        <v>8</v>
      </c>
      <c r="BJ28" s="20">
        <f t="shared" ca="1" si="16"/>
        <v>28</v>
      </c>
      <c r="BK28" s="20">
        <f t="shared" ca="1" si="17"/>
        <v>28</v>
      </c>
      <c r="BL28" s="20">
        <f t="shared" ca="1" si="18"/>
        <v>21</v>
      </c>
      <c r="BM28" s="20">
        <f t="shared" ca="1" si="19"/>
        <v>28</v>
      </c>
      <c r="BN28" s="9">
        <f t="shared" si="20"/>
        <v>28</v>
      </c>
      <c r="BO28" s="9">
        <v>3</v>
      </c>
      <c r="BP28" s="22" cm="1">
        <f t="array" aca="1" ref="BP28" ca="1">IF(AV28&gt;INDIRECT(ADDRESS($BN28,$BO28)),0,1)</f>
        <v>1</v>
      </c>
      <c r="BQ28" s="22" cm="1">
        <f t="array" aca="1" ref="BQ28" ca="1">IF(AW28&gt;INDIRECT(ADDRESS($BN28,$BO28)),0,1)</f>
        <v>1</v>
      </c>
      <c r="BR28" s="22" cm="1">
        <f t="array" aca="1" ref="BR28" ca="1">IF(AX28&gt;INDIRECT(ADDRESS($BN28,$BO28)),0,1)</f>
        <v>1</v>
      </c>
      <c r="BS28" s="22" cm="1">
        <f t="array" aca="1" ref="BS28" ca="1">IF(AY28&gt;INDIRECT(ADDRESS($BN28,$BO28)),0,1)</f>
        <v>1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1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1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9">
        <f>AR28</f>
        <v>28</v>
      </c>
      <c r="CI28" s="9">
        <f>AS28</f>
        <v>30</v>
      </c>
      <c r="CJ28" s="3">
        <f>COLUMN(BP28)</f>
        <v>68</v>
      </c>
      <c r="CK28" s="3">
        <f>COLUMN(CG28)</f>
        <v>85</v>
      </c>
      <c r="CL28" s="3">
        <f ca="1">SUM(OFFSET($A$1,CH28-1,CJ28-1,CI28-CH28+1,CK28-CJ28+1))</f>
        <v>6</v>
      </c>
      <c r="CM28" s="3" t="b">
        <f ca="1">CL28=C28</f>
        <v>1</v>
      </c>
      <c r="CN28" s="3">
        <f>COLUMN(V28)</f>
        <v>22</v>
      </c>
      <c r="CO28" s="3">
        <f ca="1">LARGE(OFFSET($A$1,$CH28-1,$CN28-1,$CI28-$CH28+1,1),1)</f>
        <v>5</v>
      </c>
      <c r="CP28" s="4">
        <f ca="1">LARGE(OFFSET($A$1,$AR28-1,$AT28-1,$AS28-$AR28+1,$AU28-$AT28+1),1)/(CO28+2)</f>
        <v>44005.285714285717</v>
      </c>
      <c r="CQ28" s="4">
        <f ca="1">LARGE(OFFSET($A$1,$AR28-1,$AT28-1,$AS28-$AR28+1,$AU28-$AT28+1),C28)</f>
        <v>134976</v>
      </c>
      <c r="CR28" s="3" t="b">
        <f ca="1">CQ28&gt;CP28</f>
        <v>1</v>
      </c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3</v>
      </c>
      <c r="W29" s="5">
        <f>W28</f>
        <v>28</v>
      </c>
      <c r="X29" s="5">
        <v>4</v>
      </c>
      <c r="Y29" s="5">
        <f t="shared" si="21"/>
        <v>26</v>
      </c>
      <c r="Z29" s="18" cm="1">
        <f t="array" aca="1" ref="Z29" ca="1">INDIRECT(ADDRESS($W29,COLUMN()-$Y29+$X29))/$V29</f>
        <v>57198.333333333336</v>
      </c>
      <c r="AA29" s="18" cm="1">
        <f t="array" aca="1" ref="AA29" ca="1">INDIRECT(ADDRESS($W29,COLUMN()-$Y29+$X29))/$V29</f>
        <v>46348.333333333336</v>
      </c>
      <c r="AB29" s="18" cm="1">
        <f t="array" aca="1" ref="AB29" ca="1">INDIRECT(ADDRESS($W29,COLUMN()-$Y29+$X29))/$V29</f>
        <v>50440</v>
      </c>
      <c r="AC29" s="18" cm="1">
        <f t="array" aca="1" ref="AC29" ca="1">INDIRECT(ADDRESS($W29,COLUMN()-$Y29+$X29))/$V29</f>
        <v>102679</v>
      </c>
      <c r="AD29" s="18" cm="1">
        <f t="array" aca="1" ref="AD29" ca="1">INDIRECT(ADDRESS($W29,COLUMN()-$Y29+$X29))/$V29</f>
        <v>44101.666666666664</v>
      </c>
      <c r="AE29" s="18" cm="1">
        <f t="array" aca="1" ref="AE29" ca="1">INDIRECT(ADDRESS($W29,COLUMN()-$Y29+$X29))/$V29</f>
        <v>0</v>
      </c>
      <c r="AF29" s="18" cm="1">
        <f t="array" aca="1" ref="AF29" ca="1">INDIRECT(ADDRESS($W29,COLUMN()-$Y29+$X29))/$V29</f>
        <v>0</v>
      </c>
      <c r="AG29" s="18" cm="1">
        <f t="array" aca="1" ref="AG29" ca="1">INDIRECT(ADDRESS($W29,COLUMN()-$Y29+$X29))/$V29</f>
        <v>47466.333333333336</v>
      </c>
      <c r="AH29" s="18" cm="1">
        <f t="array" aca="1" ref="AH29" ca="1">INDIRECT(ADDRESS($W29,COLUMN()-$Y29+$X29))/$V29</f>
        <v>0</v>
      </c>
      <c r="AI29" s="18" cm="1">
        <f t="array" aca="1" ref="AI29" ca="1">INDIRECT(ADDRESS($W29,COLUMN()-$Y29+$X29))/$V29</f>
        <v>0</v>
      </c>
      <c r="AJ29" s="18" cm="1">
        <f t="array" aca="1" ref="AJ29" ca="1">INDIRECT(ADDRESS($W29,COLUMN()-$Y29+$X29))/$V29</f>
        <v>0</v>
      </c>
      <c r="AK29" s="18" cm="1">
        <f t="array" aca="1" ref="AK29" ca="1">INDIRECT(ADDRESS($W29,COLUMN()-$Y29+$X29))/$V29</f>
        <v>44992</v>
      </c>
      <c r="AL29" s="18" cm="1">
        <f t="array" aca="1" ref="AL29" ca="1">INDIRECT(ADDRESS($W29,COLUMN()-$Y29+$X29))/$V29</f>
        <v>0</v>
      </c>
      <c r="AM29" s="18" cm="1">
        <f t="array" aca="1" ref="AM29" ca="1">INDIRECT(ADDRESS($W29,COLUMN()-$Y29+$X29))/$V29</f>
        <v>37716</v>
      </c>
      <c r="AN29" s="18" cm="1">
        <f t="array" aca="1" ref="AN29" ca="1">INDIRECT(ADDRESS($W29,COLUMN()-$Y29+$X29))/$V29</f>
        <v>0</v>
      </c>
      <c r="AO29" s="18" cm="1">
        <f t="array" aca="1" ref="AO29" ca="1">INDIRECT(ADDRESS($W29,COLUMN()-$Y29+$X29))/$V29</f>
        <v>0</v>
      </c>
      <c r="AP29" s="18" cm="1">
        <f t="array" aca="1" ref="AP29" ca="1">INDIRECT(ADDRESS($W29,COLUMN()-$Y29+$X29))/$V29</f>
        <v>9318.6666666666661</v>
      </c>
      <c r="AQ29" s="18" cm="1">
        <f t="array" aca="1" ref="AQ29" ca="1">INDIRECT(ADDRESS($W29,COLUMN()-$Y29+$X29))/$V29</f>
        <v>0</v>
      </c>
      <c r="AR29" s="9">
        <f t="shared" si="0"/>
        <v>28</v>
      </c>
      <c r="AS29" s="9">
        <f t="shared" si="22"/>
        <v>30</v>
      </c>
      <c r="AT29" s="9">
        <f t="shared" si="1"/>
        <v>26</v>
      </c>
      <c r="AU29" s="3">
        <f t="shared" si="23"/>
        <v>43</v>
      </c>
      <c r="AV29" s="20">
        <f t="shared" ca="1" si="2"/>
        <v>11</v>
      </c>
      <c r="AW29" s="20">
        <f t="shared" ca="1" si="3"/>
        <v>14</v>
      </c>
      <c r="AX29" s="20">
        <f t="shared" ca="1" si="4"/>
        <v>12</v>
      </c>
      <c r="AY29" s="20">
        <f t="shared" ca="1" si="5"/>
        <v>9</v>
      </c>
      <c r="AZ29" s="20">
        <f t="shared" ca="1" si="6"/>
        <v>16</v>
      </c>
      <c r="BA29" s="20">
        <f t="shared" ca="1" si="7"/>
        <v>28</v>
      </c>
      <c r="BB29" s="20">
        <f t="shared" ca="1" si="8"/>
        <v>28</v>
      </c>
      <c r="BC29" s="20">
        <f t="shared" ca="1" si="9"/>
        <v>13</v>
      </c>
      <c r="BD29" s="20">
        <f t="shared" ca="1" si="10"/>
        <v>28</v>
      </c>
      <c r="BE29" s="20">
        <f t="shared" ca="1" si="11"/>
        <v>28</v>
      </c>
      <c r="BF29" s="20">
        <f t="shared" ca="1" si="12"/>
        <v>28</v>
      </c>
      <c r="BG29" s="20">
        <f t="shared" ca="1" si="13"/>
        <v>15</v>
      </c>
      <c r="BH29" s="20">
        <f t="shared" ca="1" si="14"/>
        <v>28</v>
      </c>
      <c r="BI29" s="20">
        <f t="shared" ca="1" si="15"/>
        <v>17</v>
      </c>
      <c r="BJ29" s="20">
        <f t="shared" ca="1" si="16"/>
        <v>28</v>
      </c>
      <c r="BK29" s="20">
        <f t="shared" ca="1" si="17"/>
        <v>28</v>
      </c>
      <c r="BL29" s="20">
        <f t="shared" ca="1" si="18"/>
        <v>26</v>
      </c>
      <c r="BM29" s="20">
        <f t="shared" ca="1" si="19"/>
        <v>28</v>
      </c>
      <c r="BN29" s="9">
        <f t="shared" si="20"/>
        <v>28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/>
      <c r="C30" s="3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5">
        <v>5</v>
      </c>
      <c r="W30" s="5">
        <f>W29</f>
        <v>28</v>
      </c>
      <c r="X30" s="5">
        <v>4</v>
      </c>
      <c r="Y30" s="5">
        <f t="shared" si="21"/>
        <v>26</v>
      </c>
      <c r="Z30" s="18" cm="1">
        <f t="array" aca="1" ref="Z30" ca="1">INDIRECT(ADDRESS($W30,COLUMN()-$Y30+$X30))/$V30</f>
        <v>34319</v>
      </c>
      <c r="AA30" s="18" cm="1">
        <f t="array" aca="1" ref="AA30" ca="1">INDIRECT(ADDRESS($W30,COLUMN()-$Y30+$X30))/$V30</f>
        <v>27809</v>
      </c>
      <c r="AB30" s="18" cm="1">
        <f t="array" aca="1" ref="AB30" ca="1">INDIRECT(ADDRESS($W30,COLUMN()-$Y30+$X30))/$V30</f>
        <v>30264</v>
      </c>
      <c r="AC30" s="18" cm="1">
        <f t="array" aca="1" ref="AC30" ca="1">INDIRECT(ADDRESS($W30,COLUMN()-$Y30+$X30))/$V30</f>
        <v>61607.4</v>
      </c>
      <c r="AD30" s="18" cm="1">
        <f t="array" aca="1" ref="AD30" ca="1">INDIRECT(ADDRESS($W30,COLUMN()-$Y30+$X30))/$V30</f>
        <v>26461</v>
      </c>
      <c r="AE30" s="18" cm="1">
        <f t="array" aca="1" ref="AE30" ca="1">INDIRECT(ADDRESS($W30,COLUMN()-$Y30+$X30))/$V30</f>
        <v>0</v>
      </c>
      <c r="AF30" s="18" cm="1">
        <f t="array" aca="1" ref="AF30" ca="1">INDIRECT(ADDRESS($W30,COLUMN()-$Y30+$X30))/$V30</f>
        <v>0</v>
      </c>
      <c r="AG30" s="18" cm="1">
        <f t="array" aca="1" ref="AG30" ca="1">INDIRECT(ADDRESS($W30,COLUMN()-$Y30+$X30))/$V30</f>
        <v>28479.8</v>
      </c>
      <c r="AH30" s="18" cm="1">
        <f t="array" aca="1" ref="AH30" ca="1">INDIRECT(ADDRESS($W30,COLUMN()-$Y30+$X30))/$V30</f>
        <v>0</v>
      </c>
      <c r="AI30" s="18" cm="1">
        <f t="array" aca="1" ref="AI30" ca="1">INDIRECT(ADDRESS($W30,COLUMN()-$Y30+$X30))/$V30</f>
        <v>0</v>
      </c>
      <c r="AJ30" s="18" cm="1">
        <f t="array" aca="1" ref="AJ30" ca="1">INDIRECT(ADDRESS($W30,COLUMN()-$Y30+$X30))/$V30</f>
        <v>0</v>
      </c>
      <c r="AK30" s="18" cm="1">
        <f t="array" aca="1" ref="AK30" ca="1">INDIRECT(ADDRESS($W30,COLUMN()-$Y30+$X30))/$V30</f>
        <v>26995.200000000001</v>
      </c>
      <c r="AL30" s="18" cm="1">
        <f t="array" aca="1" ref="AL30" ca="1">INDIRECT(ADDRESS($W30,COLUMN()-$Y30+$X30))/$V30</f>
        <v>0</v>
      </c>
      <c r="AM30" s="18" cm="1">
        <f t="array" aca="1" ref="AM30" ca="1">INDIRECT(ADDRESS($W30,COLUMN()-$Y30+$X30))/$V30</f>
        <v>22629.599999999999</v>
      </c>
      <c r="AN30" s="18" cm="1">
        <f t="array" aca="1" ref="AN30" ca="1">INDIRECT(ADDRESS($W30,COLUMN()-$Y30+$X30))/$V30</f>
        <v>0</v>
      </c>
      <c r="AO30" s="18" cm="1">
        <f t="array" aca="1" ref="AO30" ca="1">INDIRECT(ADDRESS($W30,COLUMN()-$Y30+$X30))/$V30</f>
        <v>0</v>
      </c>
      <c r="AP30" s="18" cm="1">
        <f t="array" aca="1" ref="AP30" ca="1">INDIRECT(ADDRESS($W30,COLUMN()-$Y30+$X30))/$V30</f>
        <v>5591.2</v>
      </c>
      <c r="AQ30" s="18" cm="1">
        <f t="array" aca="1" ref="AQ30" ca="1">INDIRECT(ADDRESS($W30,COLUMN()-$Y30+$X30))/$V30</f>
        <v>0</v>
      </c>
      <c r="AR30" s="9">
        <f t="shared" si="0"/>
        <v>28</v>
      </c>
      <c r="AS30" s="9">
        <f t="shared" si="22"/>
        <v>30</v>
      </c>
      <c r="AT30" s="9">
        <f t="shared" si="1"/>
        <v>26</v>
      </c>
      <c r="AU30" s="3">
        <f t="shared" si="23"/>
        <v>43</v>
      </c>
      <c r="AV30" s="20">
        <f t="shared" ca="1" si="2"/>
        <v>18</v>
      </c>
      <c r="AW30" s="20">
        <f t="shared" ca="1" si="3"/>
        <v>22</v>
      </c>
      <c r="AX30" s="20">
        <f t="shared" ca="1" si="4"/>
        <v>19</v>
      </c>
      <c r="AY30" s="20">
        <f t="shared" ca="1" si="5"/>
        <v>10</v>
      </c>
      <c r="AZ30" s="20">
        <f t="shared" ca="1" si="6"/>
        <v>24</v>
      </c>
      <c r="BA30" s="20">
        <f t="shared" ca="1" si="7"/>
        <v>28</v>
      </c>
      <c r="BB30" s="20">
        <f t="shared" ca="1" si="8"/>
        <v>28</v>
      </c>
      <c r="BC30" s="20">
        <f t="shared" ca="1" si="9"/>
        <v>20</v>
      </c>
      <c r="BD30" s="20">
        <f t="shared" ca="1" si="10"/>
        <v>28</v>
      </c>
      <c r="BE30" s="20">
        <f t="shared" ca="1" si="11"/>
        <v>28</v>
      </c>
      <c r="BF30" s="20">
        <f t="shared" ca="1" si="12"/>
        <v>28</v>
      </c>
      <c r="BG30" s="20">
        <f t="shared" ca="1" si="13"/>
        <v>23</v>
      </c>
      <c r="BH30" s="20">
        <f t="shared" ca="1" si="14"/>
        <v>28</v>
      </c>
      <c r="BI30" s="20">
        <f t="shared" ca="1" si="15"/>
        <v>25</v>
      </c>
      <c r="BJ30" s="20">
        <f t="shared" ca="1" si="16"/>
        <v>28</v>
      </c>
      <c r="BK30" s="20">
        <f t="shared" ca="1" si="17"/>
        <v>28</v>
      </c>
      <c r="BL30" s="20">
        <f t="shared" ca="1" si="18"/>
        <v>27</v>
      </c>
      <c r="BM30" s="20">
        <f t="shared" ca="1" si="19"/>
        <v>28</v>
      </c>
      <c r="BN30" s="9">
        <f t="shared" si="20"/>
        <v>28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0</v>
      </c>
      <c r="BR30" s="22" cm="1">
        <f t="array" aca="1" ref="BR30" ca="1">IF(AX30&gt;INDIRECT(ADDRESS($BN30,$BO30)),0,1)</f>
        <v>0</v>
      </c>
      <c r="BS30" s="22" cm="1">
        <f t="array" aca="1" ref="BS30" ca="1">IF(AY30&gt;INDIRECT(ADDRESS($BN30,$BO30)),0,1)</f>
        <v>0</v>
      </c>
      <c r="BT30" s="22" cm="1">
        <f t="array" aca="1" ref="BT30" ca="1">IF(AZ30&gt;INDIRECT(ADDRESS($BN30,$BO30)),0,1)</f>
        <v>0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55000000000000004">
      <c r="A31" s="3" t="s">
        <v>16</v>
      </c>
      <c r="B31" s="3" t="s">
        <v>16</v>
      </c>
      <c r="C31" s="3">
        <v>8</v>
      </c>
      <c r="D31" s="15">
        <f>VALUE(SUBSTITUTE('DPR KPU Raw'!B13,".",","))</f>
        <v>212847</v>
      </c>
      <c r="E31" s="15">
        <f>VALUE(SUBSTITUTE('DPR KPU Raw'!C13,".",","))</f>
        <v>241351</v>
      </c>
      <c r="F31" s="15">
        <f>VALUE(SUBSTITUTE('DPR KPU Raw'!D13,".",","))</f>
        <v>318124</v>
      </c>
      <c r="G31" s="15">
        <f>VALUE(SUBSTITUTE('DPR KPU Raw'!E13,".",","))</f>
        <v>341039</v>
      </c>
      <c r="H31" s="15">
        <f>VALUE(SUBSTITUTE('DPR KPU Raw'!F13,".",","))</f>
        <v>176441</v>
      </c>
      <c r="I31" s="15"/>
      <c r="J31" s="15"/>
      <c r="K31" s="15">
        <f>VALUE(SUBSTITUTE('DPR KPU Raw'!I13,".",","))</f>
        <v>107298</v>
      </c>
      <c r="L31" s="15"/>
      <c r="M31" s="15"/>
      <c r="N31" s="15"/>
      <c r="O31" s="15">
        <f>VALUE(SUBSTITUTE('DPR KPU Raw'!M13,".",","))</f>
        <v>166290</v>
      </c>
      <c r="P31" s="15"/>
      <c r="Q31" s="15">
        <f>VALUE(SUBSTITUTE('DPR KPU Raw'!O13,".",","))</f>
        <v>197962</v>
      </c>
      <c r="R31" s="15"/>
      <c r="S31" s="15"/>
      <c r="T31" s="15">
        <f>VALUE(SUBSTITUTE('DPR KPU Raw'!R13,".",","))</f>
        <v>58114</v>
      </c>
      <c r="U31" s="15"/>
      <c r="V31" s="5">
        <v>1</v>
      </c>
      <c r="W31" s="5">
        <f>W30+3</f>
        <v>31</v>
      </c>
      <c r="X31" s="5">
        <v>4</v>
      </c>
      <c r="Y31" s="5">
        <f t="shared" si="21"/>
        <v>26</v>
      </c>
      <c r="Z31" s="18" cm="1">
        <f t="array" aca="1" ref="Z31" ca="1">INDIRECT(ADDRESS($W31,COLUMN()-$Y31+$X31))/$V31</f>
        <v>212847</v>
      </c>
      <c r="AA31" s="18" cm="1">
        <f t="array" aca="1" ref="AA31" ca="1">INDIRECT(ADDRESS($W31,COLUMN()-$Y31+$X31))/$V31</f>
        <v>241351</v>
      </c>
      <c r="AB31" s="18" cm="1">
        <f t="array" aca="1" ref="AB31" ca="1">INDIRECT(ADDRESS($W31,COLUMN()-$Y31+$X31))/$V31</f>
        <v>318124</v>
      </c>
      <c r="AC31" s="18" cm="1">
        <f t="array" aca="1" ref="AC31" ca="1">INDIRECT(ADDRESS($W31,COLUMN()-$Y31+$X31))/$V31</f>
        <v>341039</v>
      </c>
      <c r="AD31" s="18" cm="1">
        <f t="array" aca="1" ref="AD31" ca="1">INDIRECT(ADDRESS($W31,COLUMN()-$Y31+$X31))/$V31</f>
        <v>176441</v>
      </c>
      <c r="AE31" s="18" cm="1">
        <f t="array" aca="1" ref="AE31" ca="1">INDIRECT(ADDRESS($W31,COLUMN()-$Y31+$X31))/$V31</f>
        <v>0</v>
      </c>
      <c r="AF31" s="18" cm="1">
        <f t="array" aca="1" ref="AF31" ca="1">INDIRECT(ADDRESS($W31,COLUMN()-$Y31+$X31))/$V31</f>
        <v>0</v>
      </c>
      <c r="AG31" s="18" cm="1">
        <f t="array" aca="1" ref="AG31" ca="1">INDIRECT(ADDRESS($W31,COLUMN()-$Y31+$X31))/$V31</f>
        <v>107298</v>
      </c>
      <c r="AH31" s="18" cm="1">
        <f t="array" aca="1" ref="AH31" ca="1">INDIRECT(ADDRESS($W31,COLUMN()-$Y31+$X31))/$V31</f>
        <v>0</v>
      </c>
      <c r="AI31" s="18" cm="1">
        <f t="array" aca="1" ref="AI31" ca="1">INDIRECT(ADDRESS($W31,COLUMN()-$Y31+$X31))/$V31</f>
        <v>0</v>
      </c>
      <c r="AJ31" s="18" cm="1">
        <f t="array" aca="1" ref="AJ31" ca="1">INDIRECT(ADDRESS($W31,COLUMN()-$Y31+$X31))/$V31</f>
        <v>0</v>
      </c>
      <c r="AK31" s="18" cm="1">
        <f t="array" aca="1" ref="AK31" ca="1">INDIRECT(ADDRESS($W31,COLUMN()-$Y31+$X31))/$V31</f>
        <v>166290</v>
      </c>
      <c r="AL31" s="18" cm="1">
        <f t="array" aca="1" ref="AL31" ca="1">INDIRECT(ADDRESS($W31,COLUMN()-$Y31+$X31))/$V31</f>
        <v>0</v>
      </c>
      <c r="AM31" s="18" cm="1">
        <f t="array" aca="1" ref="AM31" ca="1">INDIRECT(ADDRESS($W31,COLUMN()-$Y31+$X31))/$V31</f>
        <v>197962</v>
      </c>
      <c r="AN31" s="18" cm="1">
        <f t="array" aca="1" ref="AN31" ca="1">INDIRECT(ADDRESS($W31,COLUMN()-$Y31+$X31))/$V31</f>
        <v>0</v>
      </c>
      <c r="AO31" s="18" cm="1">
        <f t="array" aca="1" ref="AO31" ca="1">INDIRECT(ADDRESS($W31,COLUMN()-$Y31+$X31))/$V31</f>
        <v>0</v>
      </c>
      <c r="AP31" s="18" cm="1">
        <f t="array" aca="1" ref="AP31" ca="1">INDIRECT(ADDRESS($W31,COLUMN()-$Y31+$X31))/$V31</f>
        <v>58114</v>
      </c>
      <c r="AQ31" s="18" cm="1">
        <f t="array" aca="1" ref="AQ31" ca="1">INDIRECT(ADDRESS($W31,COLUMN()-$Y31+$X31))/$V31</f>
        <v>0</v>
      </c>
      <c r="AR31" s="9">
        <f t="shared" si="0"/>
        <v>31</v>
      </c>
      <c r="AS31" s="9">
        <f t="shared" si="22"/>
        <v>33</v>
      </c>
      <c r="AT31" s="9">
        <f t="shared" si="1"/>
        <v>26</v>
      </c>
      <c r="AU31" s="3">
        <f t="shared" si="23"/>
        <v>43</v>
      </c>
      <c r="AV31" s="20">
        <f t="shared" ca="1" si="2"/>
        <v>4</v>
      </c>
      <c r="AW31" s="20">
        <f t="shared" ca="1" si="3"/>
        <v>3</v>
      </c>
      <c r="AX31" s="20">
        <f t="shared" ca="1" si="4"/>
        <v>2</v>
      </c>
      <c r="AY31" s="20">
        <f t="shared" ca="1" si="5"/>
        <v>1</v>
      </c>
      <c r="AZ31" s="20">
        <f t="shared" ca="1" si="6"/>
        <v>6</v>
      </c>
      <c r="BA31" s="20">
        <f t="shared" ca="1" si="7"/>
        <v>28</v>
      </c>
      <c r="BB31" s="20">
        <f t="shared" ca="1" si="8"/>
        <v>28</v>
      </c>
      <c r="BC31" s="20">
        <f t="shared" ca="1" si="9"/>
        <v>9</v>
      </c>
      <c r="BD31" s="20">
        <f t="shared" ca="1" si="10"/>
        <v>28</v>
      </c>
      <c r="BE31" s="20">
        <f t="shared" ca="1" si="11"/>
        <v>28</v>
      </c>
      <c r="BF31" s="20">
        <f t="shared" ca="1" si="12"/>
        <v>28</v>
      </c>
      <c r="BG31" s="20">
        <f t="shared" ca="1" si="13"/>
        <v>7</v>
      </c>
      <c r="BH31" s="20">
        <f t="shared" ca="1" si="14"/>
        <v>28</v>
      </c>
      <c r="BI31" s="20">
        <f t="shared" ca="1" si="15"/>
        <v>5</v>
      </c>
      <c r="BJ31" s="20">
        <f t="shared" ca="1" si="16"/>
        <v>28</v>
      </c>
      <c r="BK31" s="20">
        <f t="shared" ca="1" si="17"/>
        <v>28</v>
      </c>
      <c r="BL31" s="20">
        <f t="shared" ca="1" si="18"/>
        <v>17</v>
      </c>
      <c r="BM31" s="20">
        <f t="shared" ca="1" si="19"/>
        <v>28</v>
      </c>
      <c r="BN31" s="9">
        <f t="shared" si="20"/>
        <v>31</v>
      </c>
      <c r="BO31" s="9">
        <v>3</v>
      </c>
      <c r="BP31" s="22" cm="1">
        <f t="array" aca="1" ref="BP31" ca="1">IF(AV31&gt;INDIRECT(ADDRESS($BN31,$BO31)),0,1)</f>
        <v>1</v>
      </c>
      <c r="BQ31" s="22" cm="1">
        <f t="array" aca="1" ref="BQ31" ca="1">IF(AW31&gt;INDIRECT(ADDRESS($BN31,$BO31)),0,1)</f>
        <v>1</v>
      </c>
      <c r="BR31" s="22" cm="1">
        <f t="array" aca="1" ref="BR31" ca="1">IF(AX31&gt;INDIRECT(ADDRESS($BN31,$BO31)),0,1)</f>
        <v>1</v>
      </c>
      <c r="BS31" s="22" cm="1">
        <f t="array" aca="1" ref="BS31" ca="1">IF(AY31&gt;INDIRECT(ADDRESS($BN31,$BO31)),0,1)</f>
        <v>1</v>
      </c>
      <c r="BT31" s="22" cm="1">
        <f t="array" aca="1" ref="BT31" ca="1">IF(AZ31&gt;INDIRECT(ADDRESS($BN31,$BO31)),0,1)</f>
        <v>1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1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1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9">
        <f>AR31</f>
        <v>31</v>
      </c>
      <c r="CI31" s="9">
        <f>AS31</f>
        <v>33</v>
      </c>
      <c r="CJ31" s="3">
        <f>COLUMN(BP31)</f>
        <v>68</v>
      </c>
      <c r="CK31" s="3">
        <f>COLUMN(CG31)</f>
        <v>85</v>
      </c>
      <c r="CL31" s="3">
        <f ca="1">SUM(OFFSET($A$1,CH31-1,CJ31-1,CI31-CH31+1,CK31-CJ31+1))</f>
        <v>8</v>
      </c>
      <c r="CM31" s="3" t="b">
        <f ca="1">CL31=C31</f>
        <v>1</v>
      </c>
      <c r="CN31" s="3">
        <f>COLUMN(V31)</f>
        <v>22</v>
      </c>
      <c r="CO31" s="3">
        <f ca="1">LARGE(OFFSET($A$1,$CH31-1,$CN31-1,$CI31-$CH31+1,1),1)</f>
        <v>5</v>
      </c>
      <c r="CP31" s="4">
        <f ca="1">LARGE(OFFSET($A$1,$AR31-1,$AT31-1,$AS31-$AR31+1,$AU31-$AT31+1),1)/(CO31+2)</f>
        <v>48719.857142857145</v>
      </c>
      <c r="CQ31" s="4">
        <f ca="1">LARGE(OFFSET($A$1,$AR31-1,$AT31-1,$AS31-$AR31+1,$AU31-$AT31+1),C31)</f>
        <v>113679.66666666667</v>
      </c>
      <c r="CR31" s="3" t="b">
        <f ca="1">CQ31&gt;CP31</f>
        <v>1</v>
      </c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3</v>
      </c>
      <c r="W32" s="5">
        <f>W31</f>
        <v>31</v>
      </c>
      <c r="X32" s="5">
        <v>4</v>
      </c>
      <c r="Y32" s="5">
        <f t="shared" si="21"/>
        <v>26</v>
      </c>
      <c r="Z32" s="18" cm="1">
        <f t="array" aca="1" ref="Z32" ca="1">INDIRECT(ADDRESS($W32,COLUMN()-$Y32+$X32))/$V32</f>
        <v>70949</v>
      </c>
      <c r="AA32" s="18" cm="1">
        <f t="array" aca="1" ref="AA32" ca="1">INDIRECT(ADDRESS($W32,COLUMN()-$Y32+$X32))/$V32</f>
        <v>80450.333333333328</v>
      </c>
      <c r="AB32" s="18" cm="1">
        <f t="array" aca="1" ref="AB32" ca="1">INDIRECT(ADDRESS($W32,COLUMN()-$Y32+$X32))/$V32</f>
        <v>106041.33333333333</v>
      </c>
      <c r="AC32" s="18" cm="1">
        <f t="array" aca="1" ref="AC32" ca="1">INDIRECT(ADDRESS($W32,COLUMN()-$Y32+$X32))/$V32</f>
        <v>113679.66666666667</v>
      </c>
      <c r="AD32" s="18" cm="1">
        <f t="array" aca="1" ref="AD32" ca="1">INDIRECT(ADDRESS($W32,COLUMN()-$Y32+$X32))/$V32</f>
        <v>58813.666666666664</v>
      </c>
      <c r="AE32" s="18" cm="1">
        <f t="array" aca="1" ref="AE32" ca="1">INDIRECT(ADDRESS($W32,COLUMN()-$Y32+$X32))/$V32</f>
        <v>0</v>
      </c>
      <c r="AF32" s="18" cm="1">
        <f t="array" aca="1" ref="AF32" ca="1">INDIRECT(ADDRESS($W32,COLUMN()-$Y32+$X32))/$V32</f>
        <v>0</v>
      </c>
      <c r="AG32" s="18" cm="1">
        <f t="array" aca="1" ref="AG32" ca="1">INDIRECT(ADDRESS($W32,COLUMN()-$Y32+$X32))/$V32</f>
        <v>35766</v>
      </c>
      <c r="AH32" s="18" cm="1">
        <f t="array" aca="1" ref="AH32" ca="1">INDIRECT(ADDRESS($W32,COLUMN()-$Y32+$X32))/$V32</f>
        <v>0</v>
      </c>
      <c r="AI32" s="18" cm="1">
        <f t="array" aca="1" ref="AI32" ca="1">INDIRECT(ADDRESS($W32,COLUMN()-$Y32+$X32))/$V32</f>
        <v>0</v>
      </c>
      <c r="AJ32" s="18" cm="1">
        <f t="array" aca="1" ref="AJ32" ca="1">INDIRECT(ADDRESS($W32,COLUMN()-$Y32+$X32))/$V32</f>
        <v>0</v>
      </c>
      <c r="AK32" s="18" cm="1">
        <f t="array" aca="1" ref="AK32" ca="1">INDIRECT(ADDRESS($W32,COLUMN()-$Y32+$X32))/$V32</f>
        <v>55430</v>
      </c>
      <c r="AL32" s="18" cm="1">
        <f t="array" aca="1" ref="AL32" ca="1">INDIRECT(ADDRESS($W32,COLUMN()-$Y32+$X32))/$V32</f>
        <v>0</v>
      </c>
      <c r="AM32" s="18" cm="1">
        <f t="array" aca="1" ref="AM32" ca="1">INDIRECT(ADDRESS($W32,COLUMN()-$Y32+$X32))/$V32</f>
        <v>65987.333333333328</v>
      </c>
      <c r="AN32" s="18" cm="1">
        <f t="array" aca="1" ref="AN32" ca="1">INDIRECT(ADDRESS($W32,COLUMN()-$Y32+$X32))/$V32</f>
        <v>0</v>
      </c>
      <c r="AO32" s="18" cm="1">
        <f t="array" aca="1" ref="AO32" ca="1">INDIRECT(ADDRESS($W32,COLUMN()-$Y32+$X32))/$V32</f>
        <v>0</v>
      </c>
      <c r="AP32" s="18" cm="1">
        <f t="array" aca="1" ref="AP32" ca="1">INDIRECT(ADDRESS($W32,COLUMN()-$Y32+$X32))/$V32</f>
        <v>19371.333333333332</v>
      </c>
      <c r="AQ32" s="18" cm="1">
        <f t="array" aca="1" ref="AQ32" ca="1">INDIRECT(ADDRESS($W32,COLUMN()-$Y32+$X32))/$V32</f>
        <v>0</v>
      </c>
      <c r="AR32" s="9">
        <f t="shared" si="0"/>
        <v>31</v>
      </c>
      <c r="AS32" s="9">
        <f t="shared" si="22"/>
        <v>33</v>
      </c>
      <c r="AT32" s="9">
        <f t="shared" si="1"/>
        <v>26</v>
      </c>
      <c r="AU32" s="3">
        <f t="shared" si="23"/>
        <v>43</v>
      </c>
      <c r="AV32" s="20">
        <f t="shared" ca="1" si="2"/>
        <v>12</v>
      </c>
      <c r="AW32" s="20">
        <f t="shared" ca="1" si="3"/>
        <v>11</v>
      </c>
      <c r="AX32" s="20">
        <f t="shared" ca="1" si="4"/>
        <v>10</v>
      </c>
      <c r="AY32" s="20">
        <f t="shared" ca="1" si="5"/>
        <v>8</v>
      </c>
      <c r="AZ32" s="20">
        <f t="shared" ca="1" si="6"/>
        <v>16</v>
      </c>
      <c r="BA32" s="20">
        <f t="shared" ca="1" si="7"/>
        <v>28</v>
      </c>
      <c r="BB32" s="20">
        <f t="shared" ca="1" si="8"/>
        <v>28</v>
      </c>
      <c r="BC32" s="20">
        <f t="shared" ca="1" si="9"/>
        <v>22</v>
      </c>
      <c r="BD32" s="20">
        <f t="shared" ca="1" si="10"/>
        <v>28</v>
      </c>
      <c r="BE32" s="20">
        <f t="shared" ca="1" si="11"/>
        <v>28</v>
      </c>
      <c r="BF32" s="20">
        <f t="shared" ca="1" si="12"/>
        <v>28</v>
      </c>
      <c r="BG32" s="20">
        <f t="shared" ca="1" si="13"/>
        <v>18</v>
      </c>
      <c r="BH32" s="20">
        <f t="shared" ca="1" si="14"/>
        <v>28</v>
      </c>
      <c r="BI32" s="20">
        <f t="shared" ca="1" si="15"/>
        <v>14</v>
      </c>
      <c r="BJ32" s="20">
        <f t="shared" ca="1" si="16"/>
        <v>28</v>
      </c>
      <c r="BK32" s="20">
        <f t="shared" ca="1" si="17"/>
        <v>28</v>
      </c>
      <c r="BL32" s="20">
        <f t="shared" ca="1" si="18"/>
        <v>26</v>
      </c>
      <c r="BM32" s="20">
        <f t="shared" ca="1" si="19"/>
        <v>28</v>
      </c>
      <c r="BN32" s="9">
        <f t="shared" si="20"/>
        <v>31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1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/>
      <c r="C33" s="3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5">
        <v>5</v>
      </c>
      <c r="W33" s="5">
        <f>W32</f>
        <v>31</v>
      </c>
      <c r="X33" s="5">
        <v>4</v>
      </c>
      <c r="Y33" s="5">
        <f t="shared" si="21"/>
        <v>26</v>
      </c>
      <c r="Z33" s="18" cm="1">
        <f t="array" aca="1" ref="Z33" ca="1">INDIRECT(ADDRESS($W33,COLUMN()-$Y33+$X33))/$V33</f>
        <v>42569.4</v>
      </c>
      <c r="AA33" s="18" cm="1">
        <f t="array" aca="1" ref="AA33" ca="1">INDIRECT(ADDRESS($W33,COLUMN()-$Y33+$X33))/$V33</f>
        <v>48270.2</v>
      </c>
      <c r="AB33" s="18" cm="1">
        <f t="array" aca="1" ref="AB33" ca="1">INDIRECT(ADDRESS($W33,COLUMN()-$Y33+$X33))/$V33</f>
        <v>63624.800000000003</v>
      </c>
      <c r="AC33" s="18" cm="1">
        <f t="array" aca="1" ref="AC33" ca="1">INDIRECT(ADDRESS($W33,COLUMN()-$Y33+$X33))/$V33</f>
        <v>68207.8</v>
      </c>
      <c r="AD33" s="18" cm="1">
        <f t="array" aca="1" ref="AD33" ca="1">INDIRECT(ADDRESS($W33,COLUMN()-$Y33+$X33))/$V33</f>
        <v>35288.199999999997</v>
      </c>
      <c r="AE33" s="18" cm="1">
        <f t="array" aca="1" ref="AE33" ca="1">INDIRECT(ADDRESS($W33,COLUMN()-$Y33+$X33))/$V33</f>
        <v>0</v>
      </c>
      <c r="AF33" s="18" cm="1">
        <f t="array" aca="1" ref="AF33" ca="1">INDIRECT(ADDRESS($W33,COLUMN()-$Y33+$X33))/$V33</f>
        <v>0</v>
      </c>
      <c r="AG33" s="18" cm="1">
        <f t="array" aca="1" ref="AG33" ca="1">INDIRECT(ADDRESS($W33,COLUMN()-$Y33+$X33))/$V33</f>
        <v>21459.599999999999</v>
      </c>
      <c r="AH33" s="18" cm="1">
        <f t="array" aca="1" ref="AH33" ca="1">INDIRECT(ADDRESS($W33,COLUMN()-$Y33+$X33))/$V33</f>
        <v>0</v>
      </c>
      <c r="AI33" s="18" cm="1">
        <f t="array" aca="1" ref="AI33" ca="1">INDIRECT(ADDRESS($W33,COLUMN()-$Y33+$X33))/$V33</f>
        <v>0</v>
      </c>
      <c r="AJ33" s="18" cm="1">
        <f t="array" aca="1" ref="AJ33" ca="1">INDIRECT(ADDRESS($W33,COLUMN()-$Y33+$X33))/$V33</f>
        <v>0</v>
      </c>
      <c r="AK33" s="18" cm="1">
        <f t="array" aca="1" ref="AK33" ca="1">INDIRECT(ADDRESS($W33,COLUMN()-$Y33+$X33))/$V33</f>
        <v>33258</v>
      </c>
      <c r="AL33" s="18" cm="1">
        <f t="array" aca="1" ref="AL33" ca="1">INDIRECT(ADDRESS($W33,COLUMN()-$Y33+$X33))/$V33</f>
        <v>0</v>
      </c>
      <c r="AM33" s="18" cm="1">
        <f t="array" aca="1" ref="AM33" ca="1">INDIRECT(ADDRESS($W33,COLUMN()-$Y33+$X33))/$V33</f>
        <v>39592.400000000001</v>
      </c>
      <c r="AN33" s="18" cm="1">
        <f t="array" aca="1" ref="AN33" ca="1">INDIRECT(ADDRESS($W33,COLUMN()-$Y33+$X33))/$V33</f>
        <v>0</v>
      </c>
      <c r="AO33" s="18" cm="1">
        <f t="array" aca="1" ref="AO33" ca="1">INDIRECT(ADDRESS($W33,COLUMN()-$Y33+$X33))/$V33</f>
        <v>0</v>
      </c>
      <c r="AP33" s="18" cm="1">
        <f t="array" aca="1" ref="AP33" ca="1">INDIRECT(ADDRESS($W33,COLUMN()-$Y33+$X33))/$V33</f>
        <v>11622.8</v>
      </c>
      <c r="AQ33" s="18" cm="1">
        <f t="array" aca="1" ref="AQ33" ca="1">INDIRECT(ADDRESS($W33,COLUMN()-$Y33+$X33))/$V33</f>
        <v>0</v>
      </c>
      <c r="AR33" s="9">
        <f t="shared" si="0"/>
        <v>31</v>
      </c>
      <c r="AS33" s="9">
        <f t="shared" si="22"/>
        <v>33</v>
      </c>
      <c r="AT33" s="9">
        <f t="shared" si="1"/>
        <v>26</v>
      </c>
      <c r="AU33" s="3">
        <f t="shared" si="23"/>
        <v>43</v>
      </c>
      <c r="AV33" s="20">
        <f t="shared" ca="1" si="2"/>
        <v>20</v>
      </c>
      <c r="AW33" s="20">
        <f t="shared" ca="1" si="3"/>
        <v>19</v>
      </c>
      <c r="AX33" s="20">
        <f t="shared" ca="1" si="4"/>
        <v>15</v>
      </c>
      <c r="AY33" s="20">
        <f t="shared" ca="1" si="5"/>
        <v>13</v>
      </c>
      <c r="AZ33" s="20">
        <f t="shared" ca="1" si="6"/>
        <v>23</v>
      </c>
      <c r="BA33" s="20">
        <f t="shared" ca="1" si="7"/>
        <v>28</v>
      </c>
      <c r="BB33" s="20">
        <f t="shared" ca="1" si="8"/>
        <v>28</v>
      </c>
      <c r="BC33" s="20">
        <f t="shared" ca="1" si="9"/>
        <v>25</v>
      </c>
      <c r="BD33" s="20">
        <f t="shared" ca="1" si="10"/>
        <v>28</v>
      </c>
      <c r="BE33" s="20">
        <f t="shared" ca="1" si="11"/>
        <v>28</v>
      </c>
      <c r="BF33" s="20">
        <f t="shared" ca="1" si="12"/>
        <v>28</v>
      </c>
      <c r="BG33" s="20">
        <f t="shared" ca="1" si="13"/>
        <v>24</v>
      </c>
      <c r="BH33" s="20">
        <f t="shared" ca="1" si="14"/>
        <v>28</v>
      </c>
      <c r="BI33" s="20">
        <f t="shared" ca="1" si="15"/>
        <v>21</v>
      </c>
      <c r="BJ33" s="20">
        <f t="shared" ca="1" si="16"/>
        <v>28</v>
      </c>
      <c r="BK33" s="20">
        <f t="shared" ca="1" si="17"/>
        <v>28</v>
      </c>
      <c r="BL33" s="20">
        <f t="shared" ca="1" si="18"/>
        <v>27</v>
      </c>
      <c r="BM33" s="20">
        <f t="shared" ca="1" si="19"/>
        <v>28</v>
      </c>
      <c r="BN33" s="9">
        <f t="shared" si="20"/>
        <v>31</v>
      </c>
      <c r="BO33" s="9">
        <v>3</v>
      </c>
      <c r="BP33" s="22" cm="1">
        <f t="array" aca="1" ref="BP33" ca="1">IF(AV33&gt;INDIRECT(ADDRESS($BN33,$BO33)),0,1)</f>
        <v>0</v>
      </c>
      <c r="BQ33" s="22" cm="1">
        <f t="array" aca="1" ref="BQ33" ca="1">IF(AW33&gt;INDIRECT(ADDRESS($BN33,$BO33)),0,1)</f>
        <v>0</v>
      </c>
      <c r="BR33" s="22" cm="1">
        <f t="array" aca="1" ref="BR33" ca="1">IF(AX33&gt;INDIRECT(ADDRESS($BN33,$BO33)),0,1)</f>
        <v>0</v>
      </c>
      <c r="BS33" s="22" cm="1">
        <f t="array" aca="1" ref="BS33" ca="1">IF(AY33&gt;INDIRECT(ADDRESS($BN33,$BO33)),0,1)</f>
        <v>0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55000000000000004">
      <c r="A34" s="3" t="s">
        <v>17</v>
      </c>
      <c r="B34" s="3" t="s">
        <v>18</v>
      </c>
      <c r="C34" s="3">
        <v>8</v>
      </c>
      <c r="D34" s="15">
        <f>VALUE(SUBSTITUTE('DPR KPU Raw'!B80,".",","))</f>
        <v>201861</v>
      </c>
      <c r="E34" s="15">
        <f>VALUE(SUBSTITUTE('DPR KPU Raw'!C80,".",","))</f>
        <v>299754</v>
      </c>
      <c r="F34" s="15">
        <f>VALUE(SUBSTITUTE('DPR KPU Raw'!D80,".",","))</f>
        <v>219186</v>
      </c>
      <c r="G34" s="15">
        <f>VALUE(SUBSTITUTE('DPR KPU Raw'!E80,".",","))</f>
        <v>470829</v>
      </c>
      <c r="H34" s="15">
        <f>VALUE(SUBSTITUTE('DPR KPU Raw'!F80,".",","))</f>
        <v>427494</v>
      </c>
      <c r="I34" s="15"/>
      <c r="J34" s="15"/>
      <c r="K34" s="15">
        <f>VALUE(SUBSTITUTE('DPR KPU Raw'!I80,".",","))</f>
        <v>155614</v>
      </c>
      <c r="L34" s="15"/>
      <c r="M34" s="15"/>
      <c r="N34" s="15"/>
      <c r="O34" s="15">
        <f>VALUE(SUBSTITUTE('DPR KPU Raw'!M80,".",","))</f>
        <v>129404</v>
      </c>
      <c r="P34" s="15"/>
      <c r="Q34" s="15">
        <f>VALUE(SUBSTITUTE('DPR KPU Raw'!O80,".",","))</f>
        <v>143856</v>
      </c>
      <c r="R34" s="15"/>
      <c r="S34" s="15"/>
      <c r="T34" s="15">
        <f>VALUE(SUBSTITUTE('DPR KPU Raw'!R80,".",","))</f>
        <v>18938</v>
      </c>
      <c r="U34" s="15"/>
      <c r="V34" s="5">
        <v>1</v>
      </c>
      <c r="W34" s="5">
        <f>W33+3</f>
        <v>34</v>
      </c>
      <c r="X34" s="5">
        <v>4</v>
      </c>
      <c r="Y34" s="5">
        <f t="shared" si="21"/>
        <v>26</v>
      </c>
      <c r="Z34" s="18" cm="1">
        <f t="array" aca="1" ref="Z34" ca="1">INDIRECT(ADDRESS($W34,COLUMN()-$Y34+$X34))/$V34</f>
        <v>201861</v>
      </c>
      <c r="AA34" s="18" cm="1">
        <f t="array" aca="1" ref="AA34" ca="1">INDIRECT(ADDRESS($W34,COLUMN()-$Y34+$X34))/$V34</f>
        <v>299754</v>
      </c>
      <c r="AB34" s="18" cm="1">
        <f t="array" aca="1" ref="AB34" ca="1">INDIRECT(ADDRESS($W34,COLUMN()-$Y34+$X34))/$V34</f>
        <v>219186</v>
      </c>
      <c r="AC34" s="18" cm="1">
        <f t="array" aca="1" ref="AC34" ca="1">INDIRECT(ADDRESS($W34,COLUMN()-$Y34+$X34))/$V34</f>
        <v>470829</v>
      </c>
      <c r="AD34" s="18" cm="1">
        <f t="array" aca="1" ref="AD34" ca="1">INDIRECT(ADDRESS($W34,COLUMN()-$Y34+$X34))/$V34</f>
        <v>427494</v>
      </c>
      <c r="AE34" s="18" cm="1">
        <f t="array" aca="1" ref="AE34" ca="1">INDIRECT(ADDRESS($W34,COLUMN()-$Y34+$X34))/$V34</f>
        <v>0</v>
      </c>
      <c r="AF34" s="18" cm="1">
        <f t="array" aca="1" ref="AF34" ca="1">INDIRECT(ADDRESS($W34,COLUMN()-$Y34+$X34))/$V34</f>
        <v>0</v>
      </c>
      <c r="AG34" s="18" cm="1">
        <f t="array" aca="1" ref="AG34" ca="1">INDIRECT(ADDRESS($W34,COLUMN()-$Y34+$X34))/$V34</f>
        <v>155614</v>
      </c>
      <c r="AH34" s="18" cm="1">
        <f t="array" aca="1" ref="AH34" ca="1">INDIRECT(ADDRESS($W34,COLUMN()-$Y34+$X34))/$V34</f>
        <v>0</v>
      </c>
      <c r="AI34" s="18" cm="1">
        <f t="array" aca="1" ref="AI34" ca="1">INDIRECT(ADDRESS($W34,COLUMN()-$Y34+$X34))/$V34</f>
        <v>0</v>
      </c>
      <c r="AJ34" s="18" cm="1">
        <f t="array" aca="1" ref="AJ34" ca="1">INDIRECT(ADDRESS($W34,COLUMN()-$Y34+$X34))/$V34</f>
        <v>0</v>
      </c>
      <c r="AK34" s="18" cm="1">
        <f t="array" aca="1" ref="AK34" ca="1">INDIRECT(ADDRESS($W34,COLUMN()-$Y34+$X34))/$V34</f>
        <v>129404</v>
      </c>
      <c r="AL34" s="18" cm="1">
        <f t="array" aca="1" ref="AL34" ca="1">INDIRECT(ADDRESS($W34,COLUMN()-$Y34+$X34))/$V34</f>
        <v>0</v>
      </c>
      <c r="AM34" s="18" cm="1">
        <f t="array" aca="1" ref="AM34" ca="1">INDIRECT(ADDRESS($W34,COLUMN()-$Y34+$X34))/$V34</f>
        <v>143856</v>
      </c>
      <c r="AN34" s="18" cm="1">
        <f t="array" aca="1" ref="AN34" ca="1">INDIRECT(ADDRESS($W34,COLUMN()-$Y34+$X34))/$V34</f>
        <v>0</v>
      </c>
      <c r="AO34" s="18" cm="1">
        <f t="array" aca="1" ref="AO34" ca="1">INDIRECT(ADDRESS($W34,COLUMN()-$Y34+$X34))/$V34</f>
        <v>0</v>
      </c>
      <c r="AP34" s="18" cm="1">
        <f t="array" aca="1" ref="AP34" ca="1">INDIRECT(ADDRESS($W34,COLUMN()-$Y34+$X34))/$V34</f>
        <v>18938</v>
      </c>
      <c r="AQ34" s="18" cm="1">
        <f t="array" aca="1" ref="AQ34" ca="1">INDIRECT(ADDRESS($W34,COLUMN()-$Y34+$X34))/$V34</f>
        <v>0</v>
      </c>
      <c r="AR34" s="9">
        <f t="shared" si="0"/>
        <v>34</v>
      </c>
      <c r="AS34" s="9">
        <f t="shared" si="22"/>
        <v>36</v>
      </c>
      <c r="AT34" s="9">
        <f t="shared" si="1"/>
        <v>26</v>
      </c>
      <c r="AU34" s="3">
        <f t="shared" si="23"/>
        <v>43</v>
      </c>
      <c r="AV34" s="20">
        <f t="shared" ca="1" si="2"/>
        <v>5</v>
      </c>
      <c r="AW34" s="20">
        <f t="shared" ca="1" si="3"/>
        <v>3</v>
      </c>
      <c r="AX34" s="20">
        <f t="shared" ca="1" si="4"/>
        <v>4</v>
      </c>
      <c r="AY34" s="20">
        <f t="shared" ca="1" si="5"/>
        <v>1</v>
      </c>
      <c r="AZ34" s="20">
        <f t="shared" ca="1" si="6"/>
        <v>2</v>
      </c>
      <c r="BA34" s="20">
        <f t="shared" ca="1" si="7"/>
        <v>28</v>
      </c>
      <c r="BB34" s="20">
        <f t="shared" ca="1" si="8"/>
        <v>28</v>
      </c>
      <c r="BC34" s="20">
        <f t="shared" ca="1" si="9"/>
        <v>7</v>
      </c>
      <c r="BD34" s="20">
        <f t="shared" ca="1" si="10"/>
        <v>28</v>
      </c>
      <c r="BE34" s="20">
        <f t="shared" ca="1" si="11"/>
        <v>28</v>
      </c>
      <c r="BF34" s="20">
        <f t="shared" ca="1" si="12"/>
        <v>28</v>
      </c>
      <c r="BG34" s="20">
        <f t="shared" ca="1" si="13"/>
        <v>10</v>
      </c>
      <c r="BH34" s="20">
        <f t="shared" ca="1" si="14"/>
        <v>28</v>
      </c>
      <c r="BI34" s="20">
        <f t="shared" ca="1" si="15"/>
        <v>8</v>
      </c>
      <c r="BJ34" s="20">
        <f t="shared" ca="1" si="16"/>
        <v>28</v>
      </c>
      <c r="BK34" s="20">
        <f t="shared" ca="1" si="17"/>
        <v>28</v>
      </c>
      <c r="BL34" s="20">
        <f t="shared" ca="1" si="18"/>
        <v>25</v>
      </c>
      <c r="BM34" s="20">
        <f t="shared" ca="1" si="19"/>
        <v>28</v>
      </c>
      <c r="BN34" s="9">
        <f t="shared" si="20"/>
        <v>34</v>
      </c>
      <c r="BO34" s="9">
        <v>3</v>
      </c>
      <c r="BP34" s="22" cm="1">
        <f t="array" aca="1" ref="BP34" ca="1">IF(AV34&gt;INDIRECT(ADDRESS($BN34,$BO34)),0,1)</f>
        <v>1</v>
      </c>
      <c r="BQ34" s="22" cm="1">
        <f t="array" aca="1" ref="BQ34" ca="1">IF(AW34&gt;INDIRECT(ADDRESS($BN34,$BO34)),0,1)</f>
        <v>1</v>
      </c>
      <c r="BR34" s="22" cm="1">
        <f t="array" aca="1" ref="BR34" ca="1">IF(AX34&gt;INDIRECT(ADDRESS($BN34,$BO34)),0,1)</f>
        <v>1</v>
      </c>
      <c r="BS34" s="22" cm="1">
        <f t="array" aca="1" ref="BS34" ca="1">IF(AY34&gt;INDIRECT(ADDRESS($BN34,$BO34)),0,1)</f>
        <v>1</v>
      </c>
      <c r="BT34" s="22" cm="1">
        <f t="array" aca="1" ref="BT34" ca="1">IF(AZ34&gt;INDIRECT(ADDRESS($BN34,$BO34)),0,1)</f>
        <v>1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1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1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9">
        <f>AR34</f>
        <v>34</v>
      </c>
      <c r="CI34" s="9">
        <f>AS34</f>
        <v>36</v>
      </c>
      <c r="CJ34" s="3">
        <f>COLUMN(BP34)</f>
        <v>68</v>
      </c>
      <c r="CK34" s="3">
        <f>COLUMN(CG34)</f>
        <v>85</v>
      </c>
      <c r="CL34" s="3">
        <f ca="1">SUM(OFFSET($A$1,CH34-1,CJ34-1,CI34-CH34+1,CK34-CJ34+1))</f>
        <v>8</v>
      </c>
      <c r="CM34" s="3" t="b">
        <f ca="1">CL34=C34</f>
        <v>1</v>
      </c>
      <c r="CN34" s="3">
        <f>COLUMN(V34)</f>
        <v>22</v>
      </c>
      <c r="CO34" s="3">
        <f ca="1">LARGE(OFFSET($A$1,$CH34-1,$CN34-1,$CI34-$CH34+1,1),1)</f>
        <v>5</v>
      </c>
      <c r="CP34" s="4">
        <f ca="1">LARGE(OFFSET($A$1,$AR34-1,$AT34-1,$AS34-$AR34+1,$AU34-$AT34+1),1)/(CO34+2)</f>
        <v>67261.28571428571</v>
      </c>
      <c r="CQ34" s="4">
        <f ca="1">LARGE(OFFSET($A$1,$AR34-1,$AT34-1,$AS34-$AR34+1,$AU34-$AT34+1),C34)</f>
        <v>143856</v>
      </c>
      <c r="CR34" s="3" t="b">
        <f ca="1">CQ34&gt;CP34</f>
        <v>1</v>
      </c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3</v>
      </c>
      <c r="W35" s="5">
        <f>W34</f>
        <v>34</v>
      </c>
      <c r="X35" s="5">
        <v>4</v>
      </c>
      <c r="Y35" s="5">
        <f t="shared" si="21"/>
        <v>26</v>
      </c>
      <c r="Z35" s="18" cm="1">
        <f t="array" aca="1" ref="Z35" ca="1">INDIRECT(ADDRESS($W35,COLUMN()-$Y35+$X35))/$V35</f>
        <v>67287</v>
      </c>
      <c r="AA35" s="18" cm="1">
        <f t="array" aca="1" ref="AA35" ca="1">INDIRECT(ADDRESS($W35,COLUMN()-$Y35+$X35))/$V35</f>
        <v>99918</v>
      </c>
      <c r="AB35" s="18" cm="1">
        <f t="array" aca="1" ref="AB35" ca="1">INDIRECT(ADDRESS($W35,COLUMN()-$Y35+$X35))/$V35</f>
        <v>73062</v>
      </c>
      <c r="AC35" s="18" cm="1">
        <f t="array" aca="1" ref="AC35" ca="1">INDIRECT(ADDRESS($W35,COLUMN()-$Y35+$X35))/$V35</f>
        <v>156943</v>
      </c>
      <c r="AD35" s="18" cm="1">
        <f t="array" aca="1" ref="AD35" ca="1">INDIRECT(ADDRESS($W35,COLUMN()-$Y35+$X35))/$V35</f>
        <v>142498</v>
      </c>
      <c r="AE35" s="18" cm="1">
        <f t="array" aca="1" ref="AE35" ca="1">INDIRECT(ADDRESS($W35,COLUMN()-$Y35+$X35))/$V35</f>
        <v>0</v>
      </c>
      <c r="AF35" s="18" cm="1">
        <f t="array" aca="1" ref="AF35" ca="1">INDIRECT(ADDRESS($W35,COLUMN()-$Y35+$X35))/$V35</f>
        <v>0</v>
      </c>
      <c r="AG35" s="18" cm="1">
        <f t="array" aca="1" ref="AG35" ca="1">INDIRECT(ADDRESS($W35,COLUMN()-$Y35+$X35))/$V35</f>
        <v>51871.333333333336</v>
      </c>
      <c r="AH35" s="18" cm="1">
        <f t="array" aca="1" ref="AH35" ca="1">INDIRECT(ADDRESS($W35,COLUMN()-$Y35+$X35))/$V35</f>
        <v>0</v>
      </c>
      <c r="AI35" s="18" cm="1">
        <f t="array" aca="1" ref="AI35" ca="1">INDIRECT(ADDRESS($W35,COLUMN()-$Y35+$X35))/$V35</f>
        <v>0</v>
      </c>
      <c r="AJ35" s="18" cm="1">
        <f t="array" aca="1" ref="AJ35" ca="1">INDIRECT(ADDRESS($W35,COLUMN()-$Y35+$X35))/$V35</f>
        <v>0</v>
      </c>
      <c r="AK35" s="18" cm="1">
        <f t="array" aca="1" ref="AK35" ca="1">INDIRECT(ADDRESS($W35,COLUMN()-$Y35+$X35))/$V35</f>
        <v>43134.666666666664</v>
      </c>
      <c r="AL35" s="18" cm="1">
        <f t="array" aca="1" ref="AL35" ca="1">INDIRECT(ADDRESS($W35,COLUMN()-$Y35+$X35))/$V35</f>
        <v>0</v>
      </c>
      <c r="AM35" s="18" cm="1">
        <f t="array" aca="1" ref="AM35" ca="1">INDIRECT(ADDRESS($W35,COLUMN()-$Y35+$X35))/$V35</f>
        <v>47952</v>
      </c>
      <c r="AN35" s="18" cm="1">
        <f t="array" aca="1" ref="AN35" ca="1">INDIRECT(ADDRESS($W35,COLUMN()-$Y35+$X35))/$V35</f>
        <v>0</v>
      </c>
      <c r="AO35" s="18" cm="1">
        <f t="array" aca="1" ref="AO35" ca="1">INDIRECT(ADDRESS($W35,COLUMN()-$Y35+$X35))/$V35</f>
        <v>0</v>
      </c>
      <c r="AP35" s="18" cm="1">
        <f t="array" aca="1" ref="AP35" ca="1">INDIRECT(ADDRESS($W35,COLUMN()-$Y35+$X35))/$V35</f>
        <v>6312.666666666667</v>
      </c>
      <c r="AQ35" s="18" cm="1">
        <f t="array" aca="1" ref="AQ35" ca="1">INDIRECT(ADDRESS($W35,COLUMN()-$Y35+$X35))/$V35</f>
        <v>0</v>
      </c>
      <c r="AR35" s="9">
        <f t="shared" si="0"/>
        <v>34</v>
      </c>
      <c r="AS35" s="9">
        <f t="shared" si="22"/>
        <v>36</v>
      </c>
      <c r="AT35" s="9">
        <f t="shared" si="1"/>
        <v>26</v>
      </c>
      <c r="AU35" s="3">
        <f t="shared" si="23"/>
        <v>43</v>
      </c>
      <c r="AV35" s="20">
        <f t="shared" ca="1" si="2"/>
        <v>15</v>
      </c>
      <c r="AW35" s="20">
        <f t="shared" ca="1" si="3"/>
        <v>11</v>
      </c>
      <c r="AX35" s="20">
        <f t="shared" ca="1" si="4"/>
        <v>14</v>
      </c>
      <c r="AY35" s="20">
        <f t="shared" ca="1" si="5"/>
        <v>6</v>
      </c>
      <c r="AZ35" s="20">
        <f t="shared" ca="1" si="6"/>
        <v>9</v>
      </c>
      <c r="BA35" s="20">
        <f t="shared" ca="1" si="7"/>
        <v>28</v>
      </c>
      <c r="BB35" s="20">
        <f t="shared" ca="1" si="8"/>
        <v>28</v>
      </c>
      <c r="BC35" s="20">
        <f t="shared" ca="1" si="9"/>
        <v>17</v>
      </c>
      <c r="BD35" s="20">
        <f t="shared" ca="1" si="10"/>
        <v>28</v>
      </c>
      <c r="BE35" s="20">
        <f t="shared" ca="1" si="11"/>
        <v>28</v>
      </c>
      <c r="BF35" s="20">
        <f t="shared" ca="1" si="12"/>
        <v>28</v>
      </c>
      <c r="BG35" s="20">
        <f t="shared" ca="1" si="13"/>
        <v>20</v>
      </c>
      <c r="BH35" s="20">
        <f t="shared" ca="1" si="14"/>
        <v>28</v>
      </c>
      <c r="BI35" s="20">
        <f t="shared" ca="1" si="15"/>
        <v>18</v>
      </c>
      <c r="BJ35" s="20">
        <f t="shared" ca="1" si="16"/>
        <v>28</v>
      </c>
      <c r="BK35" s="20">
        <f t="shared" ca="1" si="17"/>
        <v>28</v>
      </c>
      <c r="BL35" s="20">
        <f t="shared" ca="1" si="18"/>
        <v>26</v>
      </c>
      <c r="BM35" s="20">
        <f t="shared" ca="1" si="19"/>
        <v>28</v>
      </c>
      <c r="BN35" s="9">
        <f t="shared" si="20"/>
        <v>34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0</v>
      </c>
      <c r="BS35" s="22" cm="1">
        <f t="array" aca="1" ref="BS35" ca="1">IF(AY35&gt;INDIRECT(ADDRESS($BN35,$BO35)),0,1)</f>
        <v>1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/>
      <c r="C36" s="3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5">
        <v>5</v>
      </c>
      <c r="W36" s="5">
        <f>W35</f>
        <v>34</v>
      </c>
      <c r="X36" s="5">
        <v>4</v>
      </c>
      <c r="Y36" s="5">
        <f t="shared" si="21"/>
        <v>26</v>
      </c>
      <c r="Z36" s="18" cm="1">
        <f t="array" aca="1" ref="Z36" ca="1">INDIRECT(ADDRESS($W36,COLUMN()-$Y36+$X36))/$V36</f>
        <v>40372.199999999997</v>
      </c>
      <c r="AA36" s="18" cm="1">
        <f t="array" aca="1" ref="AA36" ca="1">INDIRECT(ADDRESS($W36,COLUMN()-$Y36+$X36))/$V36</f>
        <v>59950.8</v>
      </c>
      <c r="AB36" s="18" cm="1">
        <f t="array" aca="1" ref="AB36" ca="1">INDIRECT(ADDRESS($W36,COLUMN()-$Y36+$X36))/$V36</f>
        <v>43837.2</v>
      </c>
      <c r="AC36" s="18" cm="1">
        <f t="array" aca="1" ref="AC36" ca="1">INDIRECT(ADDRESS($W36,COLUMN()-$Y36+$X36))/$V36</f>
        <v>94165.8</v>
      </c>
      <c r="AD36" s="18" cm="1">
        <f t="array" aca="1" ref="AD36" ca="1">INDIRECT(ADDRESS($W36,COLUMN()-$Y36+$X36))/$V36</f>
        <v>85498.8</v>
      </c>
      <c r="AE36" s="18" cm="1">
        <f t="array" aca="1" ref="AE36" ca="1">INDIRECT(ADDRESS($W36,COLUMN()-$Y36+$X36))/$V36</f>
        <v>0</v>
      </c>
      <c r="AF36" s="18" cm="1">
        <f t="array" aca="1" ref="AF36" ca="1">INDIRECT(ADDRESS($W36,COLUMN()-$Y36+$X36))/$V36</f>
        <v>0</v>
      </c>
      <c r="AG36" s="18" cm="1">
        <f t="array" aca="1" ref="AG36" ca="1">INDIRECT(ADDRESS($W36,COLUMN()-$Y36+$X36))/$V36</f>
        <v>31122.799999999999</v>
      </c>
      <c r="AH36" s="18" cm="1">
        <f t="array" aca="1" ref="AH36" ca="1">INDIRECT(ADDRESS($W36,COLUMN()-$Y36+$X36))/$V36</f>
        <v>0</v>
      </c>
      <c r="AI36" s="18" cm="1">
        <f t="array" aca="1" ref="AI36" ca="1">INDIRECT(ADDRESS($W36,COLUMN()-$Y36+$X36))/$V36</f>
        <v>0</v>
      </c>
      <c r="AJ36" s="18" cm="1">
        <f t="array" aca="1" ref="AJ36" ca="1">INDIRECT(ADDRESS($W36,COLUMN()-$Y36+$X36))/$V36</f>
        <v>0</v>
      </c>
      <c r="AK36" s="18" cm="1">
        <f t="array" aca="1" ref="AK36" ca="1">INDIRECT(ADDRESS($W36,COLUMN()-$Y36+$X36))/$V36</f>
        <v>25880.799999999999</v>
      </c>
      <c r="AL36" s="18" cm="1">
        <f t="array" aca="1" ref="AL36" ca="1">INDIRECT(ADDRESS($W36,COLUMN()-$Y36+$X36))/$V36</f>
        <v>0</v>
      </c>
      <c r="AM36" s="18" cm="1">
        <f t="array" aca="1" ref="AM36" ca="1">INDIRECT(ADDRESS($W36,COLUMN()-$Y36+$X36))/$V36</f>
        <v>28771.200000000001</v>
      </c>
      <c r="AN36" s="18" cm="1">
        <f t="array" aca="1" ref="AN36" ca="1">INDIRECT(ADDRESS($W36,COLUMN()-$Y36+$X36))/$V36</f>
        <v>0</v>
      </c>
      <c r="AO36" s="18" cm="1">
        <f t="array" aca="1" ref="AO36" ca="1">INDIRECT(ADDRESS($W36,COLUMN()-$Y36+$X36))/$V36</f>
        <v>0</v>
      </c>
      <c r="AP36" s="18" cm="1">
        <f t="array" aca="1" ref="AP36" ca="1">INDIRECT(ADDRESS($W36,COLUMN()-$Y36+$X36))/$V36</f>
        <v>3787.6</v>
      </c>
      <c r="AQ36" s="18" cm="1">
        <f t="array" aca="1" ref="AQ36" ca="1">INDIRECT(ADDRESS($W36,COLUMN()-$Y36+$X36))/$V36</f>
        <v>0</v>
      </c>
      <c r="AR36" s="9">
        <f t="shared" si="0"/>
        <v>34</v>
      </c>
      <c r="AS36" s="9">
        <f t="shared" si="22"/>
        <v>36</v>
      </c>
      <c r="AT36" s="9">
        <f t="shared" si="1"/>
        <v>26</v>
      </c>
      <c r="AU36" s="3">
        <f t="shared" si="23"/>
        <v>43</v>
      </c>
      <c r="AV36" s="20">
        <f t="shared" ca="1" si="2"/>
        <v>21</v>
      </c>
      <c r="AW36" s="20">
        <f t="shared" ca="1" si="3"/>
        <v>16</v>
      </c>
      <c r="AX36" s="20">
        <f t="shared" ca="1" si="4"/>
        <v>19</v>
      </c>
      <c r="AY36" s="20">
        <f t="shared" ca="1" si="5"/>
        <v>12</v>
      </c>
      <c r="AZ36" s="20">
        <f t="shared" ca="1" si="6"/>
        <v>13</v>
      </c>
      <c r="BA36" s="20">
        <f t="shared" ca="1" si="7"/>
        <v>28</v>
      </c>
      <c r="BB36" s="20">
        <f t="shared" ca="1" si="8"/>
        <v>28</v>
      </c>
      <c r="BC36" s="20">
        <f t="shared" ca="1" si="9"/>
        <v>22</v>
      </c>
      <c r="BD36" s="20">
        <f t="shared" ca="1" si="10"/>
        <v>28</v>
      </c>
      <c r="BE36" s="20">
        <f t="shared" ca="1" si="11"/>
        <v>28</v>
      </c>
      <c r="BF36" s="20">
        <f t="shared" ca="1" si="12"/>
        <v>28</v>
      </c>
      <c r="BG36" s="20">
        <f t="shared" ca="1" si="13"/>
        <v>24</v>
      </c>
      <c r="BH36" s="20">
        <f t="shared" ca="1" si="14"/>
        <v>28</v>
      </c>
      <c r="BI36" s="20">
        <f t="shared" ca="1" si="15"/>
        <v>23</v>
      </c>
      <c r="BJ36" s="20">
        <f t="shared" ca="1" si="16"/>
        <v>28</v>
      </c>
      <c r="BK36" s="20">
        <f t="shared" ca="1" si="17"/>
        <v>28</v>
      </c>
      <c r="BL36" s="20">
        <f t="shared" ca="1" si="18"/>
        <v>27</v>
      </c>
      <c r="BM36" s="20">
        <f t="shared" ca="1" si="19"/>
        <v>28</v>
      </c>
      <c r="BN36" s="9">
        <f t="shared" si="20"/>
        <v>34</v>
      </c>
      <c r="BO36" s="9">
        <v>3</v>
      </c>
      <c r="BP36" s="22" cm="1">
        <f t="array" aca="1" ref="BP36" ca="1">IF(AV36&gt;INDIRECT(ADDRESS($BN36,$BO36)),0,1)</f>
        <v>0</v>
      </c>
      <c r="BQ36" s="22" cm="1">
        <f t="array" aca="1" ref="BQ36" ca="1">IF(AW36&gt;INDIRECT(ADDRESS($BN36,$BO36)),0,1)</f>
        <v>0</v>
      </c>
      <c r="BR36" s="22" cm="1">
        <f t="array" aca="1" ref="BR36" ca="1">IF(AX36&gt;INDIRECT(ADDRESS($BN36,$BO36)),0,1)</f>
        <v>0</v>
      </c>
      <c r="BS36" s="22" cm="1">
        <f t="array" aca="1" ref="BS36" ca="1">IF(AY36&gt;INDIRECT(ADDRESS($BN36,$BO36)),0,1)</f>
        <v>0</v>
      </c>
      <c r="BT36" s="22" cm="1">
        <f t="array" aca="1" ref="BT36" ca="1">IF(AZ36&gt;INDIRECT(ADDRESS($BN36,$BO36)),0,1)</f>
        <v>0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0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0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55000000000000004">
      <c r="A37" s="3"/>
      <c r="B37" s="3" t="s">
        <v>19</v>
      </c>
      <c r="C37" s="3">
        <v>9</v>
      </c>
      <c r="D37" s="15">
        <f>VALUE(SUBSTITUTE('DPR KPU Raw'!B81,".",","))</f>
        <v>239887</v>
      </c>
      <c r="E37" s="15">
        <f>VALUE(SUBSTITUTE('DPR KPU Raw'!C81,".",","))</f>
        <v>467140</v>
      </c>
      <c r="F37" s="15">
        <f>VALUE(SUBSTITUTE('DPR KPU Raw'!D81,".",","))</f>
        <v>252721</v>
      </c>
      <c r="G37" s="15">
        <f>VALUE(SUBSTITUTE('DPR KPU Raw'!E81,".",","))</f>
        <v>386813</v>
      </c>
      <c r="H37" s="15">
        <f>VALUE(SUBSTITUTE('DPR KPU Raw'!F81,".",","))</f>
        <v>407186</v>
      </c>
      <c r="I37" s="15"/>
      <c r="J37" s="15"/>
      <c r="K37" s="15">
        <f>VALUE(SUBSTITUTE('DPR KPU Raw'!I81,".",","))</f>
        <v>138668</v>
      </c>
      <c r="L37" s="15"/>
      <c r="M37" s="15"/>
      <c r="N37" s="15"/>
      <c r="O37" s="15">
        <f>VALUE(SUBSTITUTE('DPR KPU Raw'!M81,".",","))</f>
        <v>200432</v>
      </c>
      <c r="P37" s="15"/>
      <c r="Q37" s="15">
        <f>VALUE(SUBSTITUTE('DPR KPU Raw'!O81,".",","))</f>
        <v>336945</v>
      </c>
      <c r="R37" s="15"/>
      <c r="S37" s="15"/>
      <c r="T37" s="15">
        <f>VALUE(SUBSTITUTE('DPR KPU Raw'!R81,".",","))</f>
        <v>36342</v>
      </c>
      <c r="U37" s="15"/>
      <c r="V37" s="5">
        <v>1</v>
      </c>
      <c r="W37" s="5">
        <f>W36+3</f>
        <v>37</v>
      </c>
      <c r="X37" s="5">
        <v>4</v>
      </c>
      <c r="Y37" s="5">
        <f t="shared" si="21"/>
        <v>26</v>
      </c>
      <c r="Z37" s="18" cm="1">
        <f t="array" aca="1" ref="Z37" ca="1">INDIRECT(ADDRESS($W37,COLUMN()-$Y37+$X37))/$V37</f>
        <v>239887</v>
      </c>
      <c r="AA37" s="18" cm="1">
        <f t="array" aca="1" ref="AA37" ca="1">INDIRECT(ADDRESS($W37,COLUMN()-$Y37+$X37))/$V37</f>
        <v>467140</v>
      </c>
      <c r="AB37" s="18" cm="1">
        <f t="array" aca="1" ref="AB37" ca="1">INDIRECT(ADDRESS($W37,COLUMN()-$Y37+$X37))/$V37</f>
        <v>252721</v>
      </c>
      <c r="AC37" s="18" cm="1">
        <f t="array" aca="1" ref="AC37" ca="1">INDIRECT(ADDRESS($W37,COLUMN()-$Y37+$X37))/$V37</f>
        <v>386813</v>
      </c>
      <c r="AD37" s="18" cm="1">
        <f t="array" aca="1" ref="AD37" ca="1">INDIRECT(ADDRESS($W37,COLUMN()-$Y37+$X37))/$V37</f>
        <v>407186</v>
      </c>
      <c r="AE37" s="18" cm="1">
        <f t="array" aca="1" ref="AE37" ca="1">INDIRECT(ADDRESS($W37,COLUMN()-$Y37+$X37))/$V37</f>
        <v>0</v>
      </c>
      <c r="AF37" s="18" cm="1">
        <f t="array" aca="1" ref="AF37" ca="1">INDIRECT(ADDRESS($W37,COLUMN()-$Y37+$X37))/$V37</f>
        <v>0</v>
      </c>
      <c r="AG37" s="18" cm="1">
        <f t="array" aca="1" ref="AG37" ca="1">INDIRECT(ADDRESS($W37,COLUMN()-$Y37+$X37))/$V37</f>
        <v>138668</v>
      </c>
      <c r="AH37" s="18" cm="1">
        <f t="array" aca="1" ref="AH37" ca="1">INDIRECT(ADDRESS($W37,COLUMN()-$Y37+$X37))/$V37</f>
        <v>0</v>
      </c>
      <c r="AI37" s="18" cm="1">
        <f t="array" aca="1" ref="AI37" ca="1">INDIRECT(ADDRESS($W37,COLUMN()-$Y37+$X37))/$V37</f>
        <v>0</v>
      </c>
      <c r="AJ37" s="18" cm="1">
        <f t="array" aca="1" ref="AJ37" ca="1">INDIRECT(ADDRESS($W37,COLUMN()-$Y37+$X37))/$V37</f>
        <v>0</v>
      </c>
      <c r="AK37" s="18" cm="1">
        <f t="array" aca="1" ref="AK37" ca="1">INDIRECT(ADDRESS($W37,COLUMN()-$Y37+$X37))/$V37</f>
        <v>200432</v>
      </c>
      <c r="AL37" s="18" cm="1">
        <f t="array" aca="1" ref="AL37" ca="1">INDIRECT(ADDRESS($W37,COLUMN()-$Y37+$X37))/$V37</f>
        <v>0</v>
      </c>
      <c r="AM37" s="18" cm="1">
        <f t="array" aca="1" ref="AM37" ca="1">INDIRECT(ADDRESS($W37,COLUMN()-$Y37+$X37))/$V37</f>
        <v>336945</v>
      </c>
      <c r="AN37" s="18" cm="1">
        <f t="array" aca="1" ref="AN37" ca="1">INDIRECT(ADDRESS($W37,COLUMN()-$Y37+$X37))/$V37</f>
        <v>0</v>
      </c>
      <c r="AO37" s="18" cm="1">
        <f t="array" aca="1" ref="AO37" ca="1">INDIRECT(ADDRESS($W37,COLUMN()-$Y37+$X37))/$V37</f>
        <v>0</v>
      </c>
      <c r="AP37" s="18" cm="1">
        <f t="array" aca="1" ref="AP37" ca="1">INDIRECT(ADDRESS($W37,COLUMN()-$Y37+$X37))/$V37</f>
        <v>36342</v>
      </c>
      <c r="AQ37" s="18" cm="1">
        <f t="array" aca="1" ref="AQ37" ca="1">INDIRECT(ADDRESS($W37,COLUMN()-$Y37+$X37))/$V37</f>
        <v>0</v>
      </c>
      <c r="AR37" s="9">
        <f t="shared" si="0"/>
        <v>37</v>
      </c>
      <c r="AS37" s="9">
        <f t="shared" si="22"/>
        <v>39</v>
      </c>
      <c r="AT37" s="9">
        <f t="shared" si="1"/>
        <v>26</v>
      </c>
      <c r="AU37" s="3">
        <f t="shared" si="23"/>
        <v>43</v>
      </c>
      <c r="AV37" s="20">
        <f t="shared" ca="1" si="2"/>
        <v>6</v>
      </c>
      <c r="AW37" s="20">
        <f t="shared" ca="1" si="3"/>
        <v>1</v>
      </c>
      <c r="AX37" s="20">
        <f t="shared" ca="1" si="4"/>
        <v>5</v>
      </c>
      <c r="AY37" s="20">
        <f t="shared" ca="1" si="5"/>
        <v>3</v>
      </c>
      <c r="AZ37" s="20">
        <f t="shared" ca="1" si="6"/>
        <v>2</v>
      </c>
      <c r="BA37" s="20">
        <f t="shared" ca="1" si="7"/>
        <v>28</v>
      </c>
      <c r="BB37" s="20">
        <f t="shared" ca="1" si="8"/>
        <v>28</v>
      </c>
      <c r="BC37" s="20">
        <f t="shared" ca="1" si="9"/>
        <v>9</v>
      </c>
      <c r="BD37" s="20">
        <f t="shared" ca="1" si="10"/>
        <v>28</v>
      </c>
      <c r="BE37" s="20">
        <f t="shared" ca="1" si="11"/>
        <v>28</v>
      </c>
      <c r="BF37" s="20">
        <f t="shared" ca="1" si="12"/>
        <v>28</v>
      </c>
      <c r="BG37" s="20">
        <f t="shared" ca="1" si="13"/>
        <v>7</v>
      </c>
      <c r="BH37" s="20">
        <f t="shared" ca="1" si="14"/>
        <v>28</v>
      </c>
      <c r="BI37" s="20">
        <f t="shared" ca="1" si="15"/>
        <v>4</v>
      </c>
      <c r="BJ37" s="20">
        <f t="shared" ca="1" si="16"/>
        <v>28</v>
      </c>
      <c r="BK37" s="20">
        <f t="shared" ca="1" si="17"/>
        <v>28</v>
      </c>
      <c r="BL37" s="20">
        <f t="shared" ca="1" si="18"/>
        <v>24</v>
      </c>
      <c r="BM37" s="20">
        <f t="shared" ca="1" si="19"/>
        <v>28</v>
      </c>
      <c r="BN37" s="9">
        <f t="shared" si="20"/>
        <v>37</v>
      </c>
      <c r="BO37" s="9">
        <v>3</v>
      </c>
      <c r="BP37" s="22" cm="1">
        <f t="array" aca="1" ref="BP37" ca="1">IF(AV37&gt;INDIRECT(ADDRESS($BN37,$BO37)),0,1)</f>
        <v>1</v>
      </c>
      <c r="BQ37" s="22" cm="1">
        <f t="array" aca="1" ref="BQ37" ca="1">IF(AW37&gt;INDIRECT(ADDRESS($BN37,$BO37)),0,1)</f>
        <v>1</v>
      </c>
      <c r="BR37" s="22" cm="1">
        <f t="array" aca="1" ref="BR37" ca="1">IF(AX37&gt;INDIRECT(ADDRESS($BN37,$BO37)),0,1)</f>
        <v>1</v>
      </c>
      <c r="BS37" s="22" cm="1">
        <f t="array" aca="1" ref="BS37" ca="1">IF(AY37&gt;INDIRECT(ADDRESS($BN37,$BO37)),0,1)</f>
        <v>1</v>
      </c>
      <c r="BT37" s="22" cm="1">
        <f t="array" aca="1" ref="BT37" ca="1">IF(AZ37&gt;INDIRECT(ADDRESS($BN37,$BO37)),0,1)</f>
        <v>1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1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1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1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9">
        <f>AR37</f>
        <v>37</v>
      </c>
      <c r="CI37" s="9">
        <f>AS37</f>
        <v>39</v>
      </c>
      <c r="CJ37" s="3">
        <f>COLUMN(BP37)</f>
        <v>68</v>
      </c>
      <c r="CK37" s="3">
        <f>COLUMN(CG37)</f>
        <v>85</v>
      </c>
      <c r="CL37" s="3">
        <f ca="1">SUM(OFFSET($A$1,CH37-1,CJ37-1,CI37-CH37+1,CK37-CJ37+1))</f>
        <v>9</v>
      </c>
      <c r="CM37" s="3" t="b">
        <f ca="1">CL37=C37</f>
        <v>1</v>
      </c>
      <c r="CN37" s="3">
        <f>COLUMN(V37)</f>
        <v>22</v>
      </c>
      <c r="CO37" s="3">
        <f ca="1">LARGE(OFFSET($A$1,$CH37-1,$CN37-1,$CI37-$CH37+1,1),1)</f>
        <v>5</v>
      </c>
      <c r="CP37" s="4">
        <f ca="1">LARGE(OFFSET($A$1,$AR37-1,$AT37-1,$AS37-$AR37+1,$AU37-$AT37+1),1)/(CO37+2)</f>
        <v>66734.28571428571</v>
      </c>
      <c r="CQ37" s="4">
        <f ca="1">LARGE(OFFSET($A$1,$AR37-1,$AT37-1,$AS37-$AR37+1,$AU37-$AT37+1),C37)</f>
        <v>138668</v>
      </c>
      <c r="CR37" s="3" t="b">
        <f ca="1">CQ37&gt;CP37</f>
        <v>1</v>
      </c>
    </row>
    <row r="38" spans="1:96" x14ac:dyDescent="0.55000000000000004">
      <c r="A38" s="3"/>
      <c r="B38" s="3"/>
      <c r="C38" s="3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5">
        <v>3</v>
      </c>
      <c r="W38" s="5">
        <f>W37</f>
        <v>37</v>
      </c>
      <c r="X38" s="5">
        <v>4</v>
      </c>
      <c r="Y38" s="5">
        <f t="shared" si="21"/>
        <v>26</v>
      </c>
      <c r="Z38" s="18" cm="1">
        <f t="array" aca="1" ref="Z38" ca="1">INDIRECT(ADDRESS($W38,COLUMN()-$Y38+$X38))/$V38</f>
        <v>79962.333333333328</v>
      </c>
      <c r="AA38" s="18" cm="1">
        <f t="array" aca="1" ref="AA38" ca="1">INDIRECT(ADDRESS($W38,COLUMN()-$Y38+$X38))/$V38</f>
        <v>155713.33333333334</v>
      </c>
      <c r="AB38" s="18" cm="1">
        <f t="array" aca="1" ref="AB38" ca="1">INDIRECT(ADDRESS($W38,COLUMN()-$Y38+$X38))/$V38</f>
        <v>84240.333333333328</v>
      </c>
      <c r="AC38" s="18" cm="1">
        <f t="array" aca="1" ref="AC38" ca="1">INDIRECT(ADDRESS($W38,COLUMN()-$Y38+$X38))/$V38</f>
        <v>128937.66666666667</v>
      </c>
      <c r="AD38" s="18" cm="1">
        <f t="array" aca="1" ref="AD38" ca="1">INDIRECT(ADDRESS($W38,COLUMN()-$Y38+$X38))/$V38</f>
        <v>135728.66666666666</v>
      </c>
      <c r="AE38" s="18" cm="1">
        <f t="array" aca="1" ref="AE38" ca="1">INDIRECT(ADDRESS($W38,COLUMN()-$Y38+$X38))/$V38</f>
        <v>0</v>
      </c>
      <c r="AF38" s="18" cm="1">
        <f t="array" aca="1" ref="AF38" ca="1">INDIRECT(ADDRESS($W38,COLUMN()-$Y38+$X38))/$V38</f>
        <v>0</v>
      </c>
      <c r="AG38" s="18" cm="1">
        <f t="array" aca="1" ref="AG38" ca="1">INDIRECT(ADDRESS($W38,COLUMN()-$Y38+$X38))/$V38</f>
        <v>46222.666666666664</v>
      </c>
      <c r="AH38" s="18" cm="1">
        <f t="array" aca="1" ref="AH38" ca="1">INDIRECT(ADDRESS($W38,COLUMN()-$Y38+$X38))/$V38</f>
        <v>0</v>
      </c>
      <c r="AI38" s="18" cm="1">
        <f t="array" aca="1" ref="AI38" ca="1">INDIRECT(ADDRESS($W38,COLUMN()-$Y38+$X38))/$V38</f>
        <v>0</v>
      </c>
      <c r="AJ38" s="18" cm="1">
        <f t="array" aca="1" ref="AJ38" ca="1">INDIRECT(ADDRESS($W38,COLUMN()-$Y38+$X38))/$V38</f>
        <v>0</v>
      </c>
      <c r="AK38" s="18" cm="1">
        <f t="array" aca="1" ref="AK38" ca="1">INDIRECT(ADDRESS($W38,COLUMN()-$Y38+$X38))/$V38</f>
        <v>66810.666666666672</v>
      </c>
      <c r="AL38" s="18" cm="1">
        <f t="array" aca="1" ref="AL38" ca="1">INDIRECT(ADDRESS($W38,COLUMN()-$Y38+$X38))/$V38</f>
        <v>0</v>
      </c>
      <c r="AM38" s="18" cm="1">
        <f t="array" aca="1" ref="AM38" ca="1">INDIRECT(ADDRESS($W38,COLUMN()-$Y38+$X38))/$V38</f>
        <v>112315</v>
      </c>
      <c r="AN38" s="18" cm="1">
        <f t="array" aca="1" ref="AN38" ca="1">INDIRECT(ADDRESS($W38,COLUMN()-$Y38+$X38))/$V38</f>
        <v>0</v>
      </c>
      <c r="AO38" s="18" cm="1">
        <f t="array" aca="1" ref="AO38" ca="1">INDIRECT(ADDRESS($W38,COLUMN()-$Y38+$X38))/$V38</f>
        <v>0</v>
      </c>
      <c r="AP38" s="18" cm="1">
        <f t="array" aca="1" ref="AP38" ca="1">INDIRECT(ADDRESS($W38,COLUMN()-$Y38+$X38))/$V38</f>
        <v>12114</v>
      </c>
      <c r="AQ38" s="18" cm="1">
        <f t="array" aca="1" ref="AQ38" ca="1">INDIRECT(ADDRESS($W38,COLUMN()-$Y38+$X38))/$V38</f>
        <v>0</v>
      </c>
      <c r="AR38" s="9">
        <f t="shared" si="0"/>
        <v>37</v>
      </c>
      <c r="AS38" s="9">
        <f t="shared" si="22"/>
        <v>39</v>
      </c>
      <c r="AT38" s="9">
        <f t="shared" si="1"/>
        <v>26</v>
      </c>
      <c r="AU38" s="3">
        <f t="shared" si="23"/>
        <v>43</v>
      </c>
      <c r="AV38" s="20">
        <f t="shared" ca="1" si="2"/>
        <v>16</v>
      </c>
      <c r="AW38" s="20">
        <f t="shared" ca="1" si="3"/>
        <v>8</v>
      </c>
      <c r="AX38" s="20">
        <f t="shared" ca="1" si="4"/>
        <v>14</v>
      </c>
      <c r="AY38" s="20">
        <f t="shared" ca="1" si="5"/>
        <v>11</v>
      </c>
      <c r="AZ38" s="20">
        <f t="shared" ca="1" si="6"/>
        <v>10</v>
      </c>
      <c r="BA38" s="20">
        <f t="shared" ca="1" si="7"/>
        <v>28</v>
      </c>
      <c r="BB38" s="20">
        <f t="shared" ca="1" si="8"/>
        <v>28</v>
      </c>
      <c r="BC38" s="20">
        <f t="shared" ca="1" si="9"/>
        <v>22</v>
      </c>
      <c r="BD38" s="20">
        <f t="shared" ca="1" si="10"/>
        <v>28</v>
      </c>
      <c r="BE38" s="20">
        <f t="shared" ca="1" si="11"/>
        <v>28</v>
      </c>
      <c r="BF38" s="20">
        <f t="shared" ca="1" si="12"/>
        <v>28</v>
      </c>
      <c r="BG38" s="20">
        <f t="shared" ca="1" si="13"/>
        <v>19</v>
      </c>
      <c r="BH38" s="20">
        <f t="shared" ca="1" si="14"/>
        <v>28</v>
      </c>
      <c r="BI38" s="20">
        <f t="shared" ca="1" si="15"/>
        <v>12</v>
      </c>
      <c r="BJ38" s="20">
        <f t="shared" ca="1" si="16"/>
        <v>28</v>
      </c>
      <c r="BK38" s="20">
        <f t="shared" ca="1" si="17"/>
        <v>28</v>
      </c>
      <c r="BL38" s="20">
        <f t="shared" ca="1" si="18"/>
        <v>26</v>
      </c>
      <c r="BM38" s="20">
        <f t="shared" ca="1" si="19"/>
        <v>28</v>
      </c>
      <c r="BN38" s="9">
        <f t="shared" si="20"/>
        <v>37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1</v>
      </c>
      <c r="BR38" s="22" cm="1">
        <f t="array" aca="1" ref="BR38" ca="1">IF(AX38&gt;INDIRECT(ADDRESS($BN38,$BO38)),0,1)</f>
        <v>0</v>
      </c>
      <c r="BS38" s="22" cm="1">
        <f t="array" aca="1" ref="BS38" ca="1">IF(AY38&gt;INDIRECT(ADDRESS($BN38,$BO38)),0,1)</f>
        <v>0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/>
      <c r="C39" s="3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5">
        <v>5</v>
      </c>
      <c r="W39" s="5">
        <f>W38</f>
        <v>37</v>
      </c>
      <c r="X39" s="5">
        <v>4</v>
      </c>
      <c r="Y39" s="5">
        <f t="shared" si="21"/>
        <v>26</v>
      </c>
      <c r="Z39" s="18" cm="1">
        <f t="array" aca="1" ref="Z39" ca="1">INDIRECT(ADDRESS($W39,COLUMN()-$Y39+$X39))/$V39</f>
        <v>47977.4</v>
      </c>
      <c r="AA39" s="18" cm="1">
        <f t="array" aca="1" ref="AA39" ca="1">INDIRECT(ADDRESS($W39,COLUMN()-$Y39+$X39))/$V39</f>
        <v>93428</v>
      </c>
      <c r="AB39" s="18" cm="1">
        <f t="array" aca="1" ref="AB39" ca="1">INDIRECT(ADDRESS($W39,COLUMN()-$Y39+$X39))/$V39</f>
        <v>50544.2</v>
      </c>
      <c r="AC39" s="18" cm="1">
        <f t="array" aca="1" ref="AC39" ca="1">INDIRECT(ADDRESS($W39,COLUMN()-$Y39+$X39))/$V39</f>
        <v>77362.600000000006</v>
      </c>
      <c r="AD39" s="18" cm="1">
        <f t="array" aca="1" ref="AD39" ca="1">INDIRECT(ADDRESS($W39,COLUMN()-$Y39+$X39))/$V39</f>
        <v>81437.2</v>
      </c>
      <c r="AE39" s="18" cm="1">
        <f t="array" aca="1" ref="AE39" ca="1">INDIRECT(ADDRESS($W39,COLUMN()-$Y39+$X39))/$V39</f>
        <v>0</v>
      </c>
      <c r="AF39" s="18" cm="1">
        <f t="array" aca="1" ref="AF39" ca="1">INDIRECT(ADDRESS($W39,COLUMN()-$Y39+$X39))/$V39</f>
        <v>0</v>
      </c>
      <c r="AG39" s="18" cm="1">
        <f t="array" aca="1" ref="AG39" ca="1">INDIRECT(ADDRESS($W39,COLUMN()-$Y39+$X39))/$V39</f>
        <v>27733.599999999999</v>
      </c>
      <c r="AH39" s="18" cm="1">
        <f t="array" aca="1" ref="AH39" ca="1">INDIRECT(ADDRESS($W39,COLUMN()-$Y39+$X39))/$V39</f>
        <v>0</v>
      </c>
      <c r="AI39" s="18" cm="1">
        <f t="array" aca="1" ref="AI39" ca="1">INDIRECT(ADDRESS($W39,COLUMN()-$Y39+$X39))/$V39</f>
        <v>0</v>
      </c>
      <c r="AJ39" s="18" cm="1">
        <f t="array" aca="1" ref="AJ39" ca="1">INDIRECT(ADDRESS($W39,COLUMN()-$Y39+$X39))/$V39</f>
        <v>0</v>
      </c>
      <c r="AK39" s="18" cm="1">
        <f t="array" aca="1" ref="AK39" ca="1">INDIRECT(ADDRESS($W39,COLUMN()-$Y39+$X39))/$V39</f>
        <v>40086.400000000001</v>
      </c>
      <c r="AL39" s="18" cm="1">
        <f t="array" aca="1" ref="AL39" ca="1">INDIRECT(ADDRESS($W39,COLUMN()-$Y39+$X39))/$V39</f>
        <v>0</v>
      </c>
      <c r="AM39" s="18" cm="1">
        <f t="array" aca="1" ref="AM39" ca="1">INDIRECT(ADDRESS($W39,COLUMN()-$Y39+$X39))/$V39</f>
        <v>67389</v>
      </c>
      <c r="AN39" s="18" cm="1">
        <f t="array" aca="1" ref="AN39" ca="1">INDIRECT(ADDRESS($W39,COLUMN()-$Y39+$X39))/$V39</f>
        <v>0</v>
      </c>
      <c r="AO39" s="18" cm="1">
        <f t="array" aca="1" ref="AO39" ca="1">INDIRECT(ADDRESS($W39,COLUMN()-$Y39+$X39))/$V39</f>
        <v>0</v>
      </c>
      <c r="AP39" s="18" cm="1">
        <f t="array" aca="1" ref="AP39" ca="1">INDIRECT(ADDRESS($W39,COLUMN()-$Y39+$X39))/$V39</f>
        <v>7268.4</v>
      </c>
      <c r="AQ39" s="18" cm="1">
        <f t="array" aca="1" ref="AQ39" ca="1">INDIRECT(ADDRESS($W39,COLUMN()-$Y39+$X39))/$V39</f>
        <v>0</v>
      </c>
      <c r="AR39" s="9">
        <f t="shared" si="0"/>
        <v>37</v>
      </c>
      <c r="AS39" s="9">
        <f t="shared" si="22"/>
        <v>39</v>
      </c>
      <c r="AT39" s="9">
        <f t="shared" si="1"/>
        <v>26</v>
      </c>
      <c r="AU39" s="3">
        <f t="shared" si="23"/>
        <v>43</v>
      </c>
      <c r="AV39" s="20">
        <f t="shared" ca="1" si="2"/>
        <v>21</v>
      </c>
      <c r="AW39" s="20">
        <f t="shared" ca="1" si="3"/>
        <v>13</v>
      </c>
      <c r="AX39" s="20">
        <f t="shared" ca="1" si="4"/>
        <v>20</v>
      </c>
      <c r="AY39" s="20">
        <f t="shared" ca="1" si="5"/>
        <v>17</v>
      </c>
      <c r="AZ39" s="20">
        <f t="shared" ca="1" si="6"/>
        <v>15</v>
      </c>
      <c r="BA39" s="20">
        <f t="shared" ca="1" si="7"/>
        <v>28</v>
      </c>
      <c r="BB39" s="20">
        <f t="shared" ca="1" si="8"/>
        <v>28</v>
      </c>
      <c r="BC39" s="20">
        <f t="shared" ca="1" si="9"/>
        <v>25</v>
      </c>
      <c r="BD39" s="20">
        <f t="shared" ca="1" si="10"/>
        <v>28</v>
      </c>
      <c r="BE39" s="20">
        <f t="shared" ca="1" si="11"/>
        <v>28</v>
      </c>
      <c r="BF39" s="20">
        <f t="shared" ca="1" si="12"/>
        <v>28</v>
      </c>
      <c r="BG39" s="20">
        <f t="shared" ca="1" si="13"/>
        <v>23</v>
      </c>
      <c r="BH39" s="20">
        <f t="shared" ca="1" si="14"/>
        <v>28</v>
      </c>
      <c r="BI39" s="20">
        <f t="shared" ca="1" si="15"/>
        <v>18</v>
      </c>
      <c r="BJ39" s="20">
        <f t="shared" ca="1" si="16"/>
        <v>28</v>
      </c>
      <c r="BK39" s="20">
        <f t="shared" ca="1" si="17"/>
        <v>28</v>
      </c>
      <c r="BL39" s="20">
        <f t="shared" ca="1" si="18"/>
        <v>27</v>
      </c>
      <c r="BM39" s="20">
        <f t="shared" ca="1" si="19"/>
        <v>28</v>
      </c>
      <c r="BN39" s="9">
        <f t="shared" si="20"/>
        <v>37</v>
      </c>
      <c r="BO39" s="9">
        <v>3</v>
      </c>
      <c r="BP39" s="22" cm="1">
        <f t="array" aca="1" ref="BP39" ca="1">IF(AV39&gt;INDIRECT(ADDRESS($BN39,$BO39)),0,1)</f>
        <v>0</v>
      </c>
      <c r="BQ39" s="22" cm="1">
        <f t="array" aca="1" ref="BQ39" ca="1">IF(AW39&gt;INDIRECT(ADDRESS($BN39,$BO39)),0,1)</f>
        <v>0</v>
      </c>
      <c r="BR39" s="22" cm="1">
        <f t="array" aca="1" ref="BR39" ca="1">IF(AX39&gt;INDIRECT(ADDRESS($BN39,$BO39)),0,1)</f>
        <v>0</v>
      </c>
      <c r="BS39" s="22" cm="1">
        <f t="array" aca="1" ref="BS39" ca="1">IF(AY39&gt;INDIRECT(ADDRESS($BN39,$BO39)),0,1)</f>
        <v>0</v>
      </c>
      <c r="BT39" s="22" cm="1">
        <f t="array" aca="1" ref="BT39" ca="1">IF(AZ39&gt;INDIRECT(ADDRESS($BN39,$BO39)),0,1)</f>
        <v>0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0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0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0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0</v>
      </c>
      <c r="CG39" s="22" cm="1">
        <f t="array" aca="1" ref="CG39" ca="1">IF(BM39&gt;INDIRECT(ADDRESS($BN39,$BO39)),0,1)</f>
        <v>0</v>
      </c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55000000000000004">
      <c r="A40" s="3" t="s">
        <v>20</v>
      </c>
      <c r="B40" s="3" t="s">
        <v>20</v>
      </c>
      <c r="C40" s="3">
        <v>3</v>
      </c>
      <c r="D40" s="15">
        <f>VALUE(SUBSTITUTE('DPR KPU Raw'!B53,".",","))</f>
        <v>36444</v>
      </c>
      <c r="E40" s="15">
        <f>VALUE(SUBSTITUTE('DPR KPU Raw'!C53,".",","))</f>
        <v>172949</v>
      </c>
      <c r="F40" s="15">
        <f>VALUE(SUBSTITUTE('DPR KPU Raw'!D53,".",","))</f>
        <v>168406</v>
      </c>
      <c r="G40" s="15">
        <f>VALUE(SUBSTITUTE('DPR KPU Raw'!E53,".",","))</f>
        <v>115549</v>
      </c>
      <c r="H40" s="15">
        <f>VALUE(SUBSTITUTE('DPR KPU Raw'!F53,".",","))</f>
        <v>80472</v>
      </c>
      <c r="I40" s="15"/>
      <c r="J40" s="15"/>
      <c r="K40" s="15">
        <f>VALUE(SUBSTITUTE('DPR KPU Raw'!I53,".",","))</f>
        <v>33169</v>
      </c>
      <c r="L40" s="15"/>
      <c r="M40" s="15"/>
      <c r="N40" s="15"/>
      <c r="O40" s="15">
        <f>VALUE(SUBSTITUTE('DPR KPU Raw'!M53,".",","))</f>
        <v>12288</v>
      </c>
      <c r="P40" s="15"/>
      <c r="Q40" s="15">
        <f>VALUE(SUBSTITUTE('DPR KPU Raw'!O53,".",","))</f>
        <v>16873</v>
      </c>
      <c r="R40" s="15"/>
      <c r="S40" s="15"/>
      <c r="T40" s="15">
        <f>VALUE(SUBSTITUTE('DPR KPU Raw'!R53,".",","))</f>
        <v>72724</v>
      </c>
      <c r="U40" s="15"/>
      <c r="V40" s="5">
        <v>1</v>
      </c>
      <c r="W40" s="5">
        <f>W39+3</f>
        <v>40</v>
      </c>
      <c r="X40" s="5">
        <v>4</v>
      </c>
      <c r="Y40" s="5">
        <f t="shared" si="21"/>
        <v>26</v>
      </c>
      <c r="Z40" s="18" cm="1">
        <f t="array" aca="1" ref="Z40" ca="1">INDIRECT(ADDRESS($W40,COLUMN()-$Y40+$X40))/$V40</f>
        <v>36444</v>
      </c>
      <c r="AA40" s="18" cm="1">
        <f t="array" aca="1" ref="AA40" ca="1">INDIRECT(ADDRESS($W40,COLUMN()-$Y40+$X40))/$V40</f>
        <v>172949</v>
      </c>
      <c r="AB40" s="18" cm="1">
        <f t="array" aca="1" ref="AB40" ca="1">INDIRECT(ADDRESS($W40,COLUMN()-$Y40+$X40))/$V40</f>
        <v>168406</v>
      </c>
      <c r="AC40" s="18" cm="1">
        <f t="array" aca="1" ref="AC40" ca="1">INDIRECT(ADDRESS($W40,COLUMN()-$Y40+$X40))/$V40</f>
        <v>115549</v>
      </c>
      <c r="AD40" s="18" cm="1">
        <f t="array" aca="1" ref="AD40" ca="1">INDIRECT(ADDRESS($W40,COLUMN()-$Y40+$X40))/$V40</f>
        <v>80472</v>
      </c>
      <c r="AE40" s="18" cm="1">
        <f t="array" aca="1" ref="AE40" ca="1">INDIRECT(ADDRESS($W40,COLUMN()-$Y40+$X40))/$V40</f>
        <v>0</v>
      </c>
      <c r="AF40" s="18" cm="1">
        <f t="array" aca="1" ref="AF40" ca="1">INDIRECT(ADDRESS($W40,COLUMN()-$Y40+$X40))/$V40</f>
        <v>0</v>
      </c>
      <c r="AG40" s="18" cm="1">
        <f t="array" aca="1" ref="AG40" ca="1">INDIRECT(ADDRESS($W40,COLUMN()-$Y40+$X40))/$V40</f>
        <v>33169</v>
      </c>
      <c r="AH40" s="18" cm="1">
        <f t="array" aca="1" ref="AH40" ca="1">INDIRECT(ADDRESS($W40,COLUMN()-$Y40+$X40))/$V40</f>
        <v>0</v>
      </c>
      <c r="AI40" s="18" cm="1">
        <f t="array" aca="1" ref="AI40" ca="1">INDIRECT(ADDRESS($W40,COLUMN()-$Y40+$X40))/$V40</f>
        <v>0</v>
      </c>
      <c r="AJ40" s="18" cm="1">
        <f t="array" aca="1" ref="AJ40" ca="1">INDIRECT(ADDRESS($W40,COLUMN()-$Y40+$X40))/$V40</f>
        <v>0</v>
      </c>
      <c r="AK40" s="18" cm="1">
        <f t="array" aca="1" ref="AK40" ca="1">INDIRECT(ADDRESS($W40,COLUMN()-$Y40+$X40))/$V40</f>
        <v>12288</v>
      </c>
      <c r="AL40" s="18" cm="1">
        <f t="array" aca="1" ref="AL40" ca="1">INDIRECT(ADDRESS($W40,COLUMN()-$Y40+$X40))/$V40</f>
        <v>0</v>
      </c>
      <c r="AM40" s="18" cm="1">
        <f t="array" aca="1" ref="AM40" ca="1">INDIRECT(ADDRESS($W40,COLUMN()-$Y40+$X40))/$V40</f>
        <v>16873</v>
      </c>
      <c r="AN40" s="18" cm="1">
        <f t="array" aca="1" ref="AN40" ca="1">INDIRECT(ADDRESS($W40,COLUMN()-$Y40+$X40))/$V40</f>
        <v>0</v>
      </c>
      <c r="AO40" s="18" cm="1">
        <f t="array" aca="1" ref="AO40" ca="1">INDIRECT(ADDRESS($W40,COLUMN()-$Y40+$X40))/$V40</f>
        <v>0</v>
      </c>
      <c r="AP40" s="18" cm="1">
        <f t="array" aca="1" ref="AP40" ca="1">INDIRECT(ADDRESS($W40,COLUMN()-$Y40+$X40))/$V40</f>
        <v>72724</v>
      </c>
      <c r="AQ40" s="18" cm="1">
        <f t="array" aca="1" ref="AQ40" ca="1">INDIRECT(ADDRESS($W40,COLUMN()-$Y40+$X40))/$V40</f>
        <v>0</v>
      </c>
      <c r="AR40" s="9">
        <f t="shared" si="0"/>
        <v>40</v>
      </c>
      <c r="AS40" s="9">
        <f t="shared" si="22"/>
        <v>42</v>
      </c>
      <c r="AT40" s="9">
        <f t="shared" si="1"/>
        <v>26</v>
      </c>
      <c r="AU40" s="3">
        <f t="shared" si="23"/>
        <v>43</v>
      </c>
      <c r="AV40" s="20">
        <f t="shared" ca="1" si="2"/>
        <v>9</v>
      </c>
      <c r="AW40" s="20">
        <f t="shared" ca="1" si="3"/>
        <v>1</v>
      </c>
      <c r="AX40" s="20">
        <f t="shared" ca="1" si="4"/>
        <v>2</v>
      </c>
      <c r="AY40" s="20">
        <f t="shared" ca="1" si="5"/>
        <v>3</v>
      </c>
      <c r="AZ40" s="20">
        <f t="shared" ca="1" si="6"/>
        <v>4</v>
      </c>
      <c r="BA40" s="20">
        <f t="shared" ca="1" si="7"/>
        <v>28</v>
      </c>
      <c r="BB40" s="20">
        <f t="shared" ca="1" si="8"/>
        <v>28</v>
      </c>
      <c r="BC40" s="20">
        <f t="shared" ca="1" si="9"/>
        <v>12</v>
      </c>
      <c r="BD40" s="20">
        <f t="shared" ca="1" si="10"/>
        <v>28</v>
      </c>
      <c r="BE40" s="20">
        <f t="shared" ca="1" si="11"/>
        <v>28</v>
      </c>
      <c r="BF40" s="20">
        <f t="shared" ca="1" si="12"/>
        <v>28</v>
      </c>
      <c r="BG40" s="20">
        <f t="shared" ca="1" si="13"/>
        <v>19</v>
      </c>
      <c r="BH40" s="20">
        <f t="shared" ca="1" si="14"/>
        <v>28</v>
      </c>
      <c r="BI40" s="20">
        <f t="shared" ca="1" si="15"/>
        <v>16</v>
      </c>
      <c r="BJ40" s="20">
        <f t="shared" ca="1" si="16"/>
        <v>28</v>
      </c>
      <c r="BK40" s="20">
        <f t="shared" ca="1" si="17"/>
        <v>28</v>
      </c>
      <c r="BL40" s="20">
        <f t="shared" ca="1" si="18"/>
        <v>5</v>
      </c>
      <c r="BM40" s="20">
        <f t="shared" ca="1" si="19"/>
        <v>28</v>
      </c>
      <c r="BN40" s="9">
        <f t="shared" si="20"/>
        <v>40</v>
      </c>
      <c r="BO40" s="9">
        <v>3</v>
      </c>
      <c r="BP40" s="22" cm="1">
        <f t="array" aca="1" ref="BP40" ca="1">IF(AV40&gt;INDIRECT(ADDRESS($BN40,$BO40)),0,1)</f>
        <v>0</v>
      </c>
      <c r="BQ40" s="22" cm="1">
        <f t="array" aca="1" ref="BQ40" ca="1">IF(AW40&gt;INDIRECT(ADDRESS($BN40,$BO40)),0,1)</f>
        <v>1</v>
      </c>
      <c r="BR40" s="22" cm="1">
        <f t="array" aca="1" ref="BR40" ca="1">IF(AX40&gt;INDIRECT(ADDRESS($BN40,$BO40)),0,1)</f>
        <v>1</v>
      </c>
      <c r="BS40" s="22" cm="1">
        <f t="array" aca="1" ref="BS40" ca="1">IF(AY40&gt;INDIRECT(ADDRESS($BN40,$BO40)),0,1)</f>
        <v>1</v>
      </c>
      <c r="BT40" s="22" cm="1">
        <f t="array" aca="1" ref="BT40" ca="1">IF(AZ40&gt;INDIRECT(ADDRESS($BN40,$BO40)),0,1)</f>
        <v>0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9">
        <f>AR40</f>
        <v>40</v>
      </c>
      <c r="CI40" s="9">
        <f>AS40</f>
        <v>42</v>
      </c>
      <c r="CJ40" s="3">
        <f>COLUMN(BP40)</f>
        <v>68</v>
      </c>
      <c r="CK40" s="3">
        <f>COLUMN(CG40)</f>
        <v>85</v>
      </c>
      <c r="CL40" s="3">
        <f ca="1">SUM(OFFSET($A$1,CH40-1,CJ40-1,CI40-CH40+1,CK40-CJ40+1))</f>
        <v>3</v>
      </c>
      <c r="CM40" s="3" t="b">
        <f ca="1">CL40=C40</f>
        <v>1</v>
      </c>
      <c r="CN40" s="3">
        <f>COLUMN(V40)</f>
        <v>22</v>
      </c>
      <c r="CO40" s="3">
        <f ca="1">LARGE(OFFSET($A$1,$CH40-1,$CN40-1,$CI40-$CH40+1,1),1)</f>
        <v>5</v>
      </c>
      <c r="CP40" s="4">
        <f ca="1">LARGE(OFFSET($A$1,$AR40-1,$AT40-1,$AS40-$AR40+1,$AU40-$AT40+1),1)/(CO40+2)</f>
        <v>24707</v>
      </c>
      <c r="CQ40" s="4">
        <f ca="1">LARGE(OFFSET($A$1,$AR40-1,$AT40-1,$AS40-$AR40+1,$AU40-$AT40+1),C40)</f>
        <v>115549</v>
      </c>
      <c r="CR40" s="3" t="b">
        <f ca="1">CQ40&gt;CP40</f>
        <v>1</v>
      </c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3</v>
      </c>
      <c r="W41" s="5">
        <f>W40</f>
        <v>40</v>
      </c>
      <c r="X41" s="5">
        <v>4</v>
      </c>
      <c r="Y41" s="5">
        <f t="shared" si="21"/>
        <v>26</v>
      </c>
      <c r="Z41" s="18" cm="1">
        <f t="array" aca="1" ref="Z41" ca="1">INDIRECT(ADDRESS($W41,COLUMN()-$Y41+$X41))/$V41</f>
        <v>12148</v>
      </c>
      <c r="AA41" s="18" cm="1">
        <f t="array" aca="1" ref="AA41" ca="1">INDIRECT(ADDRESS($W41,COLUMN()-$Y41+$X41))/$V41</f>
        <v>57649.666666666664</v>
      </c>
      <c r="AB41" s="18" cm="1">
        <f t="array" aca="1" ref="AB41" ca="1">INDIRECT(ADDRESS($W41,COLUMN()-$Y41+$X41))/$V41</f>
        <v>56135.333333333336</v>
      </c>
      <c r="AC41" s="18" cm="1">
        <f t="array" aca="1" ref="AC41" ca="1">INDIRECT(ADDRESS($W41,COLUMN()-$Y41+$X41))/$V41</f>
        <v>38516.333333333336</v>
      </c>
      <c r="AD41" s="18" cm="1">
        <f t="array" aca="1" ref="AD41" ca="1">INDIRECT(ADDRESS($W41,COLUMN()-$Y41+$X41))/$V41</f>
        <v>26824</v>
      </c>
      <c r="AE41" s="18" cm="1">
        <f t="array" aca="1" ref="AE41" ca="1">INDIRECT(ADDRESS($W41,COLUMN()-$Y41+$X41))/$V41</f>
        <v>0</v>
      </c>
      <c r="AF41" s="18" cm="1">
        <f t="array" aca="1" ref="AF41" ca="1">INDIRECT(ADDRESS($W41,COLUMN()-$Y41+$X41))/$V41</f>
        <v>0</v>
      </c>
      <c r="AG41" s="18" cm="1">
        <f t="array" aca="1" ref="AG41" ca="1">INDIRECT(ADDRESS($W41,COLUMN()-$Y41+$X41))/$V41</f>
        <v>11056.333333333334</v>
      </c>
      <c r="AH41" s="18" cm="1">
        <f t="array" aca="1" ref="AH41" ca="1">INDIRECT(ADDRESS($W41,COLUMN()-$Y41+$X41))/$V41</f>
        <v>0</v>
      </c>
      <c r="AI41" s="18" cm="1">
        <f t="array" aca="1" ref="AI41" ca="1">INDIRECT(ADDRESS($W41,COLUMN()-$Y41+$X41))/$V41</f>
        <v>0</v>
      </c>
      <c r="AJ41" s="18" cm="1">
        <f t="array" aca="1" ref="AJ41" ca="1">INDIRECT(ADDRESS($W41,COLUMN()-$Y41+$X41))/$V41</f>
        <v>0</v>
      </c>
      <c r="AK41" s="18" cm="1">
        <f t="array" aca="1" ref="AK41" ca="1">INDIRECT(ADDRESS($W41,COLUMN()-$Y41+$X41))/$V41</f>
        <v>4096</v>
      </c>
      <c r="AL41" s="18" cm="1">
        <f t="array" aca="1" ref="AL41" ca="1">INDIRECT(ADDRESS($W41,COLUMN()-$Y41+$X41))/$V41</f>
        <v>0</v>
      </c>
      <c r="AM41" s="18" cm="1">
        <f t="array" aca="1" ref="AM41" ca="1">INDIRECT(ADDRESS($W41,COLUMN()-$Y41+$X41))/$V41</f>
        <v>5624.333333333333</v>
      </c>
      <c r="AN41" s="18" cm="1">
        <f t="array" aca="1" ref="AN41" ca="1">INDIRECT(ADDRESS($W41,COLUMN()-$Y41+$X41))/$V41</f>
        <v>0</v>
      </c>
      <c r="AO41" s="18" cm="1">
        <f t="array" aca="1" ref="AO41" ca="1">INDIRECT(ADDRESS($W41,COLUMN()-$Y41+$X41))/$V41</f>
        <v>0</v>
      </c>
      <c r="AP41" s="18" cm="1">
        <f t="array" aca="1" ref="AP41" ca="1">INDIRECT(ADDRESS($W41,COLUMN()-$Y41+$X41))/$V41</f>
        <v>24241.333333333332</v>
      </c>
      <c r="AQ41" s="18" cm="1">
        <f t="array" aca="1" ref="AQ41" ca="1">INDIRECT(ADDRESS($W41,COLUMN()-$Y41+$X41))/$V41</f>
        <v>0</v>
      </c>
      <c r="AR41" s="9">
        <f t="shared" si="0"/>
        <v>40</v>
      </c>
      <c r="AS41" s="9">
        <f t="shared" si="22"/>
        <v>42</v>
      </c>
      <c r="AT41" s="9">
        <f t="shared" si="1"/>
        <v>26</v>
      </c>
      <c r="AU41" s="3">
        <f t="shared" si="23"/>
        <v>43</v>
      </c>
      <c r="AV41" s="20">
        <f t="shared" ca="1" si="2"/>
        <v>20</v>
      </c>
      <c r="AW41" s="20">
        <f t="shared" ca="1" si="3"/>
        <v>6</v>
      </c>
      <c r="AX41" s="20">
        <f t="shared" ca="1" si="4"/>
        <v>7</v>
      </c>
      <c r="AY41" s="20">
        <f t="shared" ca="1" si="5"/>
        <v>8</v>
      </c>
      <c r="AZ41" s="20">
        <f t="shared" ca="1" si="6"/>
        <v>13</v>
      </c>
      <c r="BA41" s="20">
        <f t="shared" ca="1" si="7"/>
        <v>28</v>
      </c>
      <c r="BB41" s="20">
        <f t="shared" ca="1" si="8"/>
        <v>28</v>
      </c>
      <c r="BC41" s="20">
        <f t="shared" ca="1" si="9"/>
        <v>21</v>
      </c>
      <c r="BD41" s="20">
        <f t="shared" ca="1" si="10"/>
        <v>28</v>
      </c>
      <c r="BE41" s="20">
        <f t="shared" ca="1" si="11"/>
        <v>28</v>
      </c>
      <c r="BF41" s="20">
        <f t="shared" ca="1" si="12"/>
        <v>28</v>
      </c>
      <c r="BG41" s="20">
        <f t="shared" ca="1" si="13"/>
        <v>25</v>
      </c>
      <c r="BH41" s="20">
        <f t="shared" ca="1" si="14"/>
        <v>28</v>
      </c>
      <c r="BI41" s="20">
        <f t="shared" ca="1" si="15"/>
        <v>24</v>
      </c>
      <c r="BJ41" s="20">
        <f t="shared" ca="1" si="16"/>
        <v>28</v>
      </c>
      <c r="BK41" s="20">
        <f t="shared" ca="1" si="17"/>
        <v>28</v>
      </c>
      <c r="BL41" s="20">
        <f t="shared" ca="1" si="18"/>
        <v>14</v>
      </c>
      <c r="BM41" s="20">
        <f t="shared" ca="1" si="19"/>
        <v>28</v>
      </c>
      <c r="BN41" s="9">
        <f t="shared" si="20"/>
        <v>40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0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/>
      <c r="C42" s="3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5">
        <v>5</v>
      </c>
      <c r="W42" s="5">
        <f>W41</f>
        <v>40</v>
      </c>
      <c r="X42" s="5">
        <v>4</v>
      </c>
      <c r="Y42" s="5">
        <f t="shared" si="21"/>
        <v>26</v>
      </c>
      <c r="Z42" s="18" cm="1">
        <f t="array" aca="1" ref="Z42" ca="1">INDIRECT(ADDRESS($W42,COLUMN()-$Y42+$X42))/$V42</f>
        <v>7288.8</v>
      </c>
      <c r="AA42" s="18" cm="1">
        <f t="array" aca="1" ref="AA42" ca="1">INDIRECT(ADDRESS($W42,COLUMN()-$Y42+$X42))/$V42</f>
        <v>34589.800000000003</v>
      </c>
      <c r="AB42" s="18" cm="1">
        <f t="array" aca="1" ref="AB42" ca="1">INDIRECT(ADDRESS($W42,COLUMN()-$Y42+$X42))/$V42</f>
        <v>33681.199999999997</v>
      </c>
      <c r="AC42" s="18" cm="1">
        <f t="array" aca="1" ref="AC42" ca="1">INDIRECT(ADDRESS($W42,COLUMN()-$Y42+$X42))/$V42</f>
        <v>23109.8</v>
      </c>
      <c r="AD42" s="18" cm="1">
        <f t="array" aca="1" ref="AD42" ca="1">INDIRECT(ADDRESS($W42,COLUMN()-$Y42+$X42))/$V42</f>
        <v>16094.4</v>
      </c>
      <c r="AE42" s="18" cm="1">
        <f t="array" aca="1" ref="AE42" ca="1">INDIRECT(ADDRESS($W42,COLUMN()-$Y42+$X42))/$V42</f>
        <v>0</v>
      </c>
      <c r="AF42" s="18" cm="1">
        <f t="array" aca="1" ref="AF42" ca="1">INDIRECT(ADDRESS($W42,COLUMN()-$Y42+$X42))/$V42</f>
        <v>0</v>
      </c>
      <c r="AG42" s="18" cm="1">
        <f t="array" aca="1" ref="AG42" ca="1">INDIRECT(ADDRESS($W42,COLUMN()-$Y42+$X42))/$V42</f>
        <v>6633.8</v>
      </c>
      <c r="AH42" s="18" cm="1">
        <f t="array" aca="1" ref="AH42" ca="1">INDIRECT(ADDRESS($W42,COLUMN()-$Y42+$X42))/$V42</f>
        <v>0</v>
      </c>
      <c r="AI42" s="18" cm="1">
        <f t="array" aca="1" ref="AI42" ca="1">INDIRECT(ADDRESS($W42,COLUMN()-$Y42+$X42))/$V42</f>
        <v>0</v>
      </c>
      <c r="AJ42" s="18" cm="1">
        <f t="array" aca="1" ref="AJ42" ca="1">INDIRECT(ADDRESS($W42,COLUMN()-$Y42+$X42))/$V42</f>
        <v>0</v>
      </c>
      <c r="AK42" s="18" cm="1">
        <f t="array" aca="1" ref="AK42" ca="1">INDIRECT(ADDRESS($W42,COLUMN()-$Y42+$X42))/$V42</f>
        <v>2457.6</v>
      </c>
      <c r="AL42" s="18" cm="1">
        <f t="array" aca="1" ref="AL42" ca="1">INDIRECT(ADDRESS($W42,COLUMN()-$Y42+$X42))/$V42</f>
        <v>0</v>
      </c>
      <c r="AM42" s="18" cm="1">
        <f t="array" aca="1" ref="AM42" ca="1">INDIRECT(ADDRESS($W42,COLUMN()-$Y42+$X42))/$V42</f>
        <v>3374.6</v>
      </c>
      <c r="AN42" s="18" cm="1">
        <f t="array" aca="1" ref="AN42" ca="1">INDIRECT(ADDRESS($W42,COLUMN()-$Y42+$X42))/$V42</f>
        <v>0</v>
      </c>
      <c r="AO42" s="18" cm="1">
        <f t="array" aca="1" ref="AO42" ca="1">INDIRECT(ADDRESS($W42,COLUMN()-$Y42+$X42))/$V42</f>
        <v>0</v>
      </c>
      <c r="AP42" s="18" cm="1">
        <f t="array" aca="1" ref="AP42" ca="1">INDIRECT(ADDRESS($W42,COLUMN()-$Y42+$X42))/$V42</f>
        <v>14544.8</v>
      </c>
      <c r="AQ42" s="18" cm="1">
        <f t="array" aca="1" ref="AQ42" ca="1">INDIRECT(ADDRESS($W42,COLUMN()-$Y42+$X42))/$V42</f>
        <v>0</v>
      </c>
      <c r="AR42" s="9">
        <f t="shared" si="0"/>
        <v>40</v>
      </c>
      <c r="AS42" s="9">
        <f t="shared" si="22"/>
        <v>42</v>
      </c>
      <c r="AT42" s="9">
        <f t="shared" si="1"/>
        <v>26</v>
      </c>
      <c r="AU42" s="3">
        <f t="shared" si="23"/>
        <v>43</v>
      </c>
      <c r="AV42" s="20">
        <f t="shared" ca="1" si="2"/>
        <v>22</v>
      </c>
      <c r="AW42" s="20">
        <f t="shared" ca="1" si="3"/>
        <v>10</v>
      </c>
      <c r="AX42" s="20">
        <f t="shared" ca="1" si="4"/>
        <v>11</v>
      </c>
      <c r="AY42" s="20">
        <f t="shared" ca="1" si="5"/>
        <v>15</v>
      </c>
      <c r="AZ42" s="20">
        <f t="shared" ca="1" si="6"/>
        <v>17</v>
      </c>
      <c r="BA42" s="20">
        <f t="shared" ca="1" si="7"/>
        <v>28</v>
      </c>
      <c r="BB42" s="20">
        <f t="shared" ca="1" si="8"/>
        <v>28</v>
      </c>
      <c r="BC42" s="20">
        <f t="shared" ca="1" si="9"/>
        <v>23</v>
      </c>
      <c r="BD42" s="20">
        <f t="shared" ca="1" si="10"/>
        <v>28</v>
      </c>
      <c r="BE42" s="20">
        <f t="shared" ca="1" si="11"/>
        <v>28</v>
      </c>
      <c r="BF42" s="20">
        <f t="shared" ca="1" si="12"/>
        <v>28</v>
      </c>
      <c r="BG42" s="20">
        <f t="shared" ca="1" si="13"/>
        <v>27</v>
      </c>
      <c r="BH42" s="20">
        <f t="shared" ca="1" si="14"/>
        <v>28</v>
      </c>
      <c r="BI42" s="20">
        <f t="shared" ca="1" si="15"/>
        <v>26</v>
      </c>
      <c r="BJ42" s="20">
        <f t="shared" ca="1" si="16"/>
        <v>28</v>
      </c>
      <c r="BK42" s="20">
        <f t="shared" ca="1" si="17"/>
        <v>28</v>
      </c>
      <c r="BL42" s="20">
        <f t="shared" ca="1" si="18"/>
        <v>18</v>
      </c>
      <c r="BM42" s="20">
        <f t="shared" ca="1" si="19"/>
        <v>28</v>
      </c>
      <c r="BN42" s="9">
        <f t="shared" si="20"/>
        <v>40</v>
      </c>
      <c r="BO42" s="9">
        <v>3</v>
      </c>
      <c r="BP42" s="22" cm="1">
        <f t="array" aca="1" ref="BP42" ca="1">IF(AV42&gt;INDIRECT(ADDRESS($BN42,$BO42)),0,1)</f>
        <v>0</v>
      </c>
      <c r="BQ42" s="22" cm="1">
        <f t="array" aca="1" ref="BQ42" ca="1">IF(AW42&gt;INDIRECT(ADDRESS($BN42,$BO42)),0,1)</f>
        <v>0</v>
      </c>
      <c r="BR42" s="22" cm="1">
        <f t="array" aca="1" ref="BR42" ca="1">IF(AX42&gt;INDIRECT(ADDRESS($BN42,$BO42)),0,1)</f>
        <v>0</v>
      </c>
      <c r="BS42" s="22" cm="1">
        <f t="array" aca="1" ref="BS42" ca="1">IF(AY42&gt;INDIRECT(ADDRESS($BN42,$BO42)),0,1)</f>
        <v>0</v>
      </c>
      <c r="BT42" s="22" cm="1">
        <f t="array" aca="1" ref="BT42" ca="1">IF(AZ42&gt;INDIRECT(ADDRESS($BN42,$BO42)),0,1)</f>
        <v>0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0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0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0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0</v>
      </c>
      <c r="CG42" s="22" cm="1">
        <f t="array" aca="1" ref="CG42" ca="1">IF(BM42&gt;INDIRECT(ADDRESS($BN42,$BO42)),0,1)</f>
        <v>0</v>
      </c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55000000000000004">
      <c r="A43" s="3" t="s">
        <v>21</v>
      </c>
      <c r="B43" s="3" t="s">
        <v>21</v>
      </c>
      <c r="C43" s="3">
        <v>4</v>
      </c>
      <c r="D43" s="15">
        <f>VALUE(SUBSTITUTE('DPR KPU Raw'!B7,".",","))</f>
        <v>30979</v>
      </c>
      <c r="E43" s="15">
        <f>VALUE(SUBSTITUTE('DPR KPU Raw'!C7,".",","))</f>
        <v>88087</v>
      </c>
      <c r="F43" s="15">
        <f>VALUE(SUBSTITUTE('DPR KPU Raw'!D7,".",","))</f>
        <v>180917</v>
      </c>
      <c r="G43" s="15">
        <f>VALUE(SUBSTITUTE('DPR KPU Raw'!E7,".",","))</f>
        <v>324563</v>
      </c>
      <c r="H43" s="15">
        <f>VALUE(SUBSTITUTE('DPR KPU Raw'!F7,".",","))</f>
        <v>141236</v>
      </c>
      <c r="I43" s="15"/>
      <c r="J43" s="15"/>
      <c r="K43" s="15">
        <f>VALUE(SUBSTITUTE('DPR KPU Raw'!I7,".",","))</f>
        <v>70344</v>
      </c>
      <c r="L43" s="15"/>
      <c r="M43" s="15"/>
      <c r="N43" s="15"/>
      <c r="O43" s="15">
        <f>VALUE(SUBSTITUTE('DPR KPU Raw'!M7,".",","))</f>
        <v>188346</v>
      </c>
      <c r="P43" s="15"/>
      <c r="Q43" s="15">
        <f>VALUE(SUBSTITUTE('DPR KPU Raw'!O7,".",","))</f>
        <v>27368</v>
      </c>
      <c r="R43" s="15"/>
      <c r="S43" s="15"/>
      <c r="T43" s="15">
        <f>VALUE(SUBSTITUTE('DPR KPU Raw'!R7,".",","))</f>
        <v>9460</v>
      </c>
      <c r="U43" s="15"/>
      <c r="V43" s="5">
        <v>1</v>
      </c>
      <c r="W43" s="5">
        <f>W42+3</f>
        <v>43</v>
      </c>
      <c r="X43" s="5">
        <v>4</v>
      </c>
      <c r="Y43" s="5">
        <f t="shared" si="21"/>
        <v>26</v>
      </c>
      <c r="Z43" s="18" cm="1">
        <f t="array" aca="1" ref="Z43" ca="1">INDIRECT(ADDRESS($W43,COLUMN()-$Y43+$X43))/$V43</f>
        <v>30979</v>
      </c>
      <c r="AA43" s="18" cm="1">
        <f t="array" aca="1" ref="AA43" ca="1">INDIRECT(ADDRESS($W43,COLUMN()-$Y43+$X43))/$V43</f>
        <v>88087</v>
      </c>
      <c r="AB43" s="18" cm="1">
        <f t="array" aca="1" ref="AB43" ca="1">INDIRECT(ADDRESS($W43,COLUMN()-$Y43+$X43))/$V43</f>
        <v>180917</v>
      </c>
      <c r="AC43" s="18" cm="1">
        <f t="array" aca="1" ref="AC43" ca="1">INDIRECT(ADDRESS($W43,COLUMN()-$Y43+$X43))/$V43</f>
        <v>324563</v>
      </c>
      <c r="AD43" s="18" cm="1">
        <f t="array" aca="1" ref="AD43" ca="1">INDIRECT(ADDRESS($W43,COLUMN()-$Y43+$X43))/$V43</f>
        <v>141236</v>
      </c>
      <c r="AE43" s="18" cm="1">
        <f t="array" aca="1" ref="AE43" ca="1">INDIRECT(ADDRESS($W43,COLUMN()-$Y43+$X43))/$V43</f>
        <v>0</v>
      </c>
      <c r="AF43" s="18" cm="1">
        <f t="array" aca="1" ref="AF43" ca="1">INDIRECT(ADDRESS($W43,COLUMN()-$Y43+$X43))/$V43</f>
        <v>0</v>
      </c>
      <c r="AG43" s="18" cm="1">
        <f t="array" aca="1" ref="AG43" ca="1">INDIRECT(ADDRESS($W43,COLUMN()-$Y43+$X43))/$V43</f>
        <v>70344</v>
      </c>
      <c r="AH43" s="18" cm="1">
        <f t="array" aca="1" ref="AH43" ca="1">INDIRECT(ADDRESS($W43,COLUMN()-$Y43+$X43))/$V43</f>
        <v>0</v>
      </c>
      <c r="AI43" s="18" cm="1">
        <f t="array" aca="1" ref="AI43" ca="1">INDIRECT(ADDRESS($W43,COLUMN()-$Y43+$X43))/$V43</f>
        <v>0</v>
      </c>
      <c r="AJ43" s="18" cm="1">
        <f t="array" aca="1" ref="AJ43" ca="1">INDIRECT(ADDRESS($W43,COLUMN()-$Y43+$X43))/$V43</f>
        <v>0</v>
      </c>
      <c r="AK43" s="18" cm="1">
        <f t="array" aca="1" ref="AK43" ca="1">INDIRECT(ADDRESS($W43,COLUMN()-$Y43+$X43))/$V43</f>
        <v>188346</v>
      </c>
      <c r="AL43" s="18" cm="1">
        <f t="array" aca="1" ref="AL43" ca="1">INDIRECT(ADDRESS($W43,COLUMN()-$Y43+$X43))/$V43</f>
        <v>0</v>
      </c>
      <c r="AM43" s="18" cm="1">
        <f t="array" aca="1" ref="AM43" ca="1">INDIRECT(ADDRESS($W43,COLUMN()-$Y43+$X43))/$V43</f>
        <v>27368</v>
      </c>
      <c r="AN43" s="18" cm="1">
        <f t="array" aca="1" ref="AN43" ca="1">INDIRECT(ADDRESS($W43,COLUMN()-$Y43+$X43))/$V43</f>
        <v>0</v>
      </c>
      <c r="AO43" s="18" cm="1">
        <f t="array" aca="1" ref="AO43" ca="1">INDIRECT(ADDRESS($W43,COLUMN()-$Y43+$X43))/$V43</f>
        <v>0</v>
      </c>
      <c r="AP43" s="18" cm="1">
        <f t="array" aca="1" ref="AP43" ca="1">INDIRECT(ADDRESS($W43,COLUMN()-$Y43+$X43))/$V43</f>
        <v>9460</v>
      </c>
      <c r="AQ43" s="18" cm="1">
        <f t="array" aca="1" ref="AQ43" ca="1">INDIRECT(ADDRESS($W43,COLUMN()-$Y43+$X43))/$V43</f>
        <v>0</v>
      </c>
      <c r="AR43" s="9">
        <f t="shared" si="0"/>
        <v>43</v>
      </c>
      <c r="AS43" s="9">
        <f t="shared" si="22"/>
        <v>45</v>
      </c>
      <c r="AT43" s="9">
        <f t="shared" si="1"/>
        <v>26</v>
      </c>
      <c r="AU43" s="3">
        <f t="shared" si="23"/>
        <v>43</v>
      </c>
      <c r="AV43" s="20">
        <f t="shared" ca="1" si="2"/>
        <v>14</v>
      </c>
      <c r="AW43" s="20">
        <f t="shared" ca="1" si="3"/>
        <v>6</v>
      </c>
      <c r="AX43" s="20">
        <f t="shared" ca="1" si="4"/>
        <v>3</v>
      </c>
      <c r="AY43" s="20">
        <f t="shared" ca="1" si="5"/>
        <v>1</v>
      </c>
      <c r="AZ43" s="20">
        <f t="shared" ca="1" si="6"/>
        <v>4</v>
      </c>
      <c r="BA43" s="20">
        <f t="shared" ca="1" si="7"/>
        <v>28</v>
      </c>
      <c r="BB43" s="20">
        <f t="shared" ca="1" si="8"/>
        <v>28</v>
      </c>
      <c r="BC43" s="20">
        <f t="shared" ca="1" si="9"/>
        <v>7</v>
      </c>
      <c r="BD43" s="20">
        <f t="shared" ca="1" si="10"/>
        <v>28</v>
      </c>
      <c r="BE43" s="20">
        <f t="shared" ca="1" si="11"/>
        <v>28</v>
      </c>
      <c r="BF43" s="20">
        <f t="shared" ca="1" si="12"/>
        <v>28</v>
      </c>
      <c r="BG43" s="20">
        <f t="shared" ca="1" si="13"/>
        <v>2</v>
      </c>
      <c r="BH43" s="20">
        <f t="shared" ca="1" si="14"/>
        <v>28</v>
      </c>
      <c r="BI43" s="20">
        <f t="shared" ca="1" si="15"/>
        <v>17</v>
      </c>
      <c r="BJ43" s="20">
        <f t="shared" ca="1" si="16"/>
        <v>28</v>
      </c>
      <c r="BK43" s="20">
        <f t="shared" ca="1" si="17"/>
        <v>28</v>
      </c>
      <c r="BL43" s="20">
        <f t="shared" ca="1" si="18"/>
        <v>22</v>
      </c>
      <c r="BM43" s="20">
        <f t="shared" ca="1" si="19"/>
        <v>28</v>
      </c>
      <c r="BN43" s="9">
        <f t="shared" si="20"/>
        <v>43</v>
      </c>
      <c r="BO43" s="9">
        <v>3</v>
      </c>
      <c r="BP43" s="22" cm="1">
        <f t="array" aca="1" ref="BP43" ca="1">IF(AV43&gt;INDIRECT(ADDRESS($BN43,$BO43)),0,1)</f>
        <v>0</v>
      </c>
      <c r="BQ43" s="22" cm="1">
        <f t="array" aca="1" ref="BQ43" ca="1">IF(AW43&gt;INDIRECT(ADDRESS($BN43,$BO43)),0,1)</f>
        <v>0</v>
      </c>
      <c r="BR43" s="22" cm="1">
        <f t="array" aca="1" ref="BR43" ca="1">IF(AX43&gt;INDIRECT(ADDRESS($BN43,$BO43)),0,1)</f>
        <v>1</v>
      </c>
      <c r="BS43" s="22" cm="1">
        <f t="array" aca="1" ref="BS43" ca="1">IF(AY43&gt;INDIRECT(ADDRESS($BN43,$BO43)),0,1)</f>
        <v>1</v>
      </c>
      <c r="BT43" s="22" cm="1">
        <f t="array" aca="1" ref="BT43" ca="1">IF(AZ43&gt;INDIRECT(ADDRESS($BN43,$BO43)),0,1)</f>
        <v>1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0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1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0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9">
        <f>AR43</f>
        <v>43</v>
      </c>
      <c r="CI43" s="9">
        <f>AS43</f>
        <v>45</v>
      </c>
      <c r="CJ43" s="3">
        <f>COLUMN(BP43)</f>
        <v>68</v>
      </c>
      <c r="CK43" s="3">
        <f>COLUMN(CG43)</f>
        <v>85</v>
      </c>
      <c r="CL43" s="3">
        <f ca="1">SUM(OFFSET($A$1,CH43-1,CJ43-1,CI43-CH43+1,CK43-CJ43+1))</f>
        <v>4</v>
      </c>
      <c r="CM43" s="3" t="b">
        <f ca="1">CL43=C43</f>
        <v>1</v>
      </c>
      <c r="CN43" s="3">
        <f>COLUMN(V43)</f>
        <v>22</v>
      </c>
      <c r="CO43" s="3">
        <f ca="1">LARGE(OFFSET($A$1,$CH43-1,$CN43-1,$CI43-$CH43+1,1),1)</f>
        <v>5</v>
      </c>
      <c r="CP43" s="4">
        <f ca="1">LARGE(OFFSET($A$1,$AR43-1,$AT43-1,$AS43-$AR43+1,$AU43-$AT43+1),1)/(CO43+2)</f>
        <v>46366.142857142855</v>
      </c>
      <c r="CQ43" s="4">
        <f ca="1">LARGE(OFFSET($A$1,$AR43-1,$AT43-1,$AS43-$AR43+1,$AU43-$AT43+1),C43)</f>
        <v>141236</v>
      </c>
      <c r="CR43" s="3" t="b">
        <f ca="1">CQ43&gt;CP43</f>
        <v>1</v>
      </c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3</v>
      </c>
      <c r="W44" s="5">
        <f>W43</f>
        <v>43</v>
      </c>
      <c r="X44" s="5">
        <v>4</v>
      </c>
      <c r="Y44" s="5">
        <f t="shared" si="21"/>
        <v>26</v>
      </c>
      <c r="Z44" s="18" cm="1">
        <f t="array" aca="1" ref="Z44" ca="1">INDIRECT(ADDRESS($W44,COLUMN()-$Y44+$X44))/$V44</f>
        <v>10326.333333333334</v>
      </c>
      <c r="AA44" s="18" cm="1">
        <f t="array" aca="1" ref="AA44" ca="1">INDIRECT(ADDRESS($W44,COLUMN()-$Y44+$X44))/$V44</f>
        <v>29362.333333333332</v>
      </c>
      <c r="AB44" s="18" cm="1">
        <f t="array" aca="1" ref="AB44" ca="1">INDIRECT(ADDRESS($W44,COLUMN()-$Y44+$X44))/$V44</f>
        <v>60305.666666666664</v>
      </c>
      <c r="AC44" s="18" cm="1">
        <f t="array" aca="1" ref="AC44" ca="1">INDIRECT(ADDRESS($W44,COLUMN()-$Y44+$X44))/$V44</f>
        <v>108187.66666666667</v>
      </c>
      <c r="AD44" s="18" cm="1">
        <f t="array" aca="1" ref="AD44" ca="1">INDIRECT(ADDRESS($W44,COLUMN()-$Y44+$X44))/$V44</f>
        <v>47078.666666666664</v>
      </c>
      <c r="AE44" s="18" cm="1">
        <f t="array" aca="1" ref="AE44" ca="1">INDIRECT(ADDRESS($W44,COLUMN()-$Y44+$X44))/$V44</f>
        <v>0</v>
      </c>
      <c r="AF44" s="18" cm="1">
        <f t="array" aca="1" ref="AF44" ca="1">INDIRECT(ADDRESS($W44,COLUMN()-$Y44+$X44))/$V44</f>
        <v>0</v>
      </c>
      <c r="AG44" s="18" cm="1">
        <f t="array" aca="1" ref="AG44" ca="1">INDIRECT(ADDRESS($W44,COLUMN()-$Y44+$X44))/$V44</f>
        <v>23448</v>
      </c>
      <c r="AH44" s="18" cm="1">
        <f t="array" aca="1" ref="AH44" ca="1">INDIRECT(ADDRESS($W44,COLUMN()-$Y44+$X44))/$V44</f>
        <v>0</v>
      </c>
      <c r="AI44" s="18" cm="1">
        <f t="array" aca="1" ref="AI44" ca="1">INDIRECT(ADDRESS($W44,COLUMN()-$Y44+$X44))/$V44</f>
        <v>0</v>
      </c>
      <c r="AJ44" s="18" cm="1">
        <f t="array" aca="1" ref="AJ44" ca="1">INDIRECT(ADDRESS($W44,COLUMN()-$Y44+$X44))/$V44</f>
        <v>0</v>
      </c>
      <c r="AK44" s="18" cm="1">
        <f t="array" aca="1" ref="AK44" ca="1">INDIRECT(ADDRESS($W44,COLUMN()-$Y44+$X44))/$V44</f>
        <v>62782</v>
      </c>
      <c r="AL44" s="18" cm="1">
        <f t="array" aca="1" ref="AL44" ca="1">INDIRECT(ADDRESS($W44,COLUMN()-$Y44+$X44))/$V44</f>
        <v>0</v>
      </c>
      <c r="AM44" s="18" cm="1">
        <f t="array" aca="1" ref="AM44" ca="1">INDIRECT(ADDRESS($W44,COLUMN()-$Y44+$X44))/$V44</f>
        <v>9122.6666666666661</v>
      </c>
      <c r="AN44" s="18" cm="1">
        <f t="array" aca="1" ref="AN44" ca="1">INDIRECT(ADDRESS($W44,COLUMN()-$Y44+$X44))/$V44</f>
        <v>0</v>
      </c>
      <c r="AO44" s="18" cm="1">
        <f t="array" aca="1" ref="AO44" ca="1">INDIRECT(ADDRESS($W44,COLUMN()-$Y44+$X44))/$V44</f>
        <v>0</v>
      </c>
      <c r="AP44" s="18" cm="1">
        <f t="array" aca="1" ref="AP44" ca="1">INDIRECT(ADDRESS($W44,COLUMN()-$Y44+$X44))/$V44</f>
        <v>3153.3333333333335</v>
      </c>
      <c r="AQ44" s="18" cm="1">
        <f t="array" aca="1" ref="AQ44" ca="1">INDIRECT(ADDRESS($W44,COLUMN()-$Y44+$X44))/$V44</f>
        <v>0</v>
      </c>
      <c r="AR44" s="9">
        <f t="shared" si="0"/>
        <v>43</v>
      </c>
      <c r="AS44" s="9">
        <f t="shared" si="22"/>
        <v>45</v>
      </c>
      <c r="AT44" s="9">
        <f t="shared" si="1"/>
        <v>26</v>
      </c>
      <c r="AU44" s="3">
        <f t="shared" si="23"/>
        <v>43</v>
      </c>
      <c r="AV44" s="20">
        <f t="shared" ca="1" si="2"/>
        <v>21</v>
      </c>
      <c r="AW44" s="20">
        <f t="shared" ca="1" si="3"/>
        <v>15</v>
      </c>
      <c r="AX44" s="20">
        <f t="shared" ca="1" si="4"/>
        <v>10</v>
      </c>
      <c r="AY44" s="20">
        <f t="shared" ca="1" si="5"/>
        <v>5</v>
      </c>
      <c r="AZ44" s="20">
        <f t="shared" ca="1" si="6"/>
        <v>11</v>
      </c>
      <c r="BA44" s="20">
        <f t="shared" ca="1" si="7"/>
        <v>28</v>
      </c>
      <c r="BB44" s="20">
        <f t="shared" ca="1" si="8"/>
        <v>28</v>
      </c>
      <c r="BC44" s="20">
        <f t="shared" ca="1" si="9"/>
        <v>18</v>
      </c>
      <c r="BD44" s="20">
        <f t="shared" ca="1" si="10"/>
        <v>28</v>
      </c>
      <c r="BE44" s="20">
        <f t="shared" ca="1" si="11"/>
        <v>28</v>
      </c>
      <c r="BF44" s="20">
        <f t="shared" ca="1" si="12"/>
        <v>28</v>
      </c>
      <c r="BG44" s="20">
        <f t="shared" ca="1" si="13"/>
        <v>9</v>
      </c>
      <c r="BH44" s="20">
        <f t="shared" ca="1" si="14"/>
        <v>28</v>
      </c>
      <c r="BI44" s="20">
        <f t="shared" ca="1" si="15"/>
        <v>23</v>
      </c>
      <c r="BJ44" s="20">
        <f t="shared" ca="1" si="16"/>
        <v>28</v>
      </c>
      <c r="BK44" s="20">
        <f t="shared" ca="1" si="17"/>
        <v>28</v>
      </c>
      <c r="BL44" s="20">
        <f t="shared" ca="1" si="18"/>
        <v>26</v>
      </c>
      <c r="BM44" s="20">
        <f t="shared" ca="1" si="19"/>
        <v>28</v>
      </c>
      <c r="BN44" s="9">
        <f t="shared" si="20"/>
        <v>43</v>
      </c>
      <c r="BO44" s="9">
        <v>3</v>
      </c>
      <c r="BP44" s="22" cm="1">
        <f t="array" aca="1" ref="BP44" ca="1">IF(AV44&gt;INDIRECT(ADDRESS($BN44,$BO44)),0,1)</f>
        <v>0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0</v>
      </c>
      <c r="BS44" s="22" cm="1">
        <f t="array" aca="1" ref="BS44" ca="1">IF(AY44&gt;INDIRECT(ADDRESS($BN44,$BO44)),0,1)</f>
        <v>0</v>
      </c>
      <c r="BT44" s="22" cm="1">
        <f t="array" aca="1" ref="BT44" ca="1">IF(AZ44&gt;INDIRECT(ADDRESS($BN44,$BO44)),0,1)</f>
        <v>0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A45" s="3"/>
      <c r="B45" s="3"/>
      <c r="C45" s="3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5">
        <v>5</v>
      </c>
      <c r="W45" s="5">
        <f>W44</f>
        <v>43</v>
      </c>
      <c r="X45" s="5">
        <v>4</v>
      </c>
      <c r="Y45" s="5">
        <f t="shared" si="21"/>
        <v>26</v>
      </c>
      <c r="Z45" s="18" cm="1">
        <f t="array" aca="1" ref="Z45" ca="1">INDIRECT(ADDRESS($W45,COLUMN()-$Y45+$X45))/$V45</f>
        <v>6195.8</v>
      </c>
      <c r="AA45" s="18" cm="1">
        <f t="array" aca="1" ref="AA45" ca="1">INDIRECT(ADDRESS($W45,COLUMN()-$Y45+$X45))/$V45</f>
        <v>17617.400000000001</v>
      </c>
      <c r="AB45" s="18" cm="1">
        <f t="array" aca="1" ref="AB45" ca="1">INDIRECT(ADDRESS($W45,COLUMN()-$Y45+$X45))/$V45</f>
        <v>36183.4</v>
      </c>
      <c r="AC45" s="18" cm="1">
        <f t="array" aca="1" ref="AC45" ca="1">INDIRECT(ADDRESS($W45,COLUMN()-$Y45+$X45))/$V45</f>
        <v>64912.6</v>
      </c>
      <c r="AD45" s="18" cm="1">
        <f t="array" aca="1" ref="AD45" ca="1">INDIRECT(ADDRESS($W45,COLUMN()-$Y45+$X45))/$V45</f>
        <v>28247.200000000001</v>
      </c>
      <c r="AE45" s="18" cm="1">
        <f t="array" aca="1" ref="AE45" ca="1">INDIRECT(ADDRESS($W45,COLUMN()-$Y45+$X45))/$V45</f>
        <v>0</v>
      </c>
      <c r="AF45" s="18" cm="1">
        <f t="array" aca="1" ref="AF45" ca="1">INDIRECT(ADDRESS($W45,COLUMN()-$Y45+$X45))/$V45</f>
        <v>0</v>
      </c>
      <c r="AG45" s="18" cm="1">
        <f t="array" aca="1" ref="AG45" ca="1">INDIRECT(ADDRESS($W45,COLUMN()-$Y45+$X45))/$V45</f>
        <v>14068.8</v>
      </c>
      <c r="AH45" s="18" cm="1">
        <f t="array" aca="1" ref="AH45" ca="1">INDIRECT(ADDRESS($W45,COLUMN()-$Y45+$X45))/$V45</f>
        <v>0</v>
      </c>
      <c r="AI45" s="18" cm="1">
        <f t="array" aca="1" ref="AI45" ca="1">INDIRECT(ADDRESS($W45,COLUMN()-$Y45+$X45))/$V45</f>
        <v>0</v>
      </c>
      <c r="AJ45" s="18" cm="1">
        <f t="array" aca="1" ref="AJ45" ca="1">INDIRECT(ADDRESS($W45,COLUMN()-$Y45+$X45))/$V45</f>
        <v>0</v>
      </c>
      <c r="AK45" s="18" cm="1">
        <f t="array" aca="1" ref="AK45" ca="1">INDIRECT(ADDRESS($W45,COLUMN()-$Y45+$X45))/$V45</f>
        <v>37669.199999999997</v>
      </c>
      <c r="AL45" s="18" cm="1">
        <f t="array" aca="1" ref="AL45" ca="1">INDIRECT(ADDRESS($W45,COLUMN()-$Y45+$X45))/$V45</f>
        <v>0</v>
      </c>
      <c r="AM45" s="18" cm="1">
        <f t="array" aca="1" ref="AM45" ca="1">INDIRECT(ADDRESS($W45,COLUMN()-$Y45+$X45))/$V45</f>
        <v>5473.6</v>
      </c>
      <c r="AN45" s="18" cm="1">
        <f t="array" aca="1" ref="AN45" ca="1">INDIRECT(ADDRESS($W45,COLUMN()-$Y45+$X45))/$V45</f>
        <v>0</v>
      </c>
      <c r="AO45" s="18" cm="1">
        <f t="array" aca="1" ref="AO45" ca="1">INDIRECT(ADDRESS($W45,COLUMN()-$Y45+$X45))/$V45</f>
        <v>0</v>
      </c>
      <c r="AP45" s="18" cm="1">
        <f t="array" aca="1" ref="AP45" ca="1">INDIRECT(ADDRESS($W45,COLUMN()-$Y45+$X45))/$V45</f>
        <v>1892</v>
      </c>
      <c r="AQ45" s="18" cm="1">
        <f t="array" aca="1" ref="AQ45" ca="1">INDIRECT(ADDRESS($W45,COLUMN()-$Y45+$X45))/$V45</f>
        <v>0</v>
      </c>
      <c r="AR45" s="9">
        <f t="shared" si="0"/>
        <v>43</v>
      </c>
      <c r="AS45" s="9">
        <f t="shared" si="22"/>
        <v>45</v>
      </c>
      <c r="AT45" s="9">
        <f t="shared" si="1"/>
        <v>26</v>
      </c>
      <c r="AU45" s="3">
        <f t="shared" si="23"/>
        <v>43</v>
      </c>
      <c r="AV45" s="20">
        <f t="shared" ca="1" si="2"/>
        <v>24</v>
      </c>
      <c r="AW45" s="20">
        <f t="shared" ca="1" si="3"/>
        <v>19</v>
      </c>
      <c r="AX45" s="20">
        <f t="shared" ca="1" si="4"/>
        <v>13</v>
      </c>
      <c r="AY45" s="20">
        <f t="shared" ca="1" si="5"/>
        <v>8</v>
      </c>
      <c r="AZ45" s="20">
        <f t="shared" ca="1" si="6"/>
        <v>16</v>
      </c>
      <c r="BA45" s="20">
        <f t="shared" ca="1" si="7"/>
        <v>28</v>
      </c>
      <c r="BB45" s="20">
        <f t="shared" ca="1" si="8"/>
        <v>28</v>
      </c>
      <c r="BC45" s="20">
        <f t="shared" ca="1" si="9"/>
        <v>20</v>
      </c>
      <c r="BD45" s="20">
        <f t="shared" ca="1" si="10"/>
        <v>28</v>
      </c>
      <c r="BE45" s="20">
        <f t="shared" ca="1" si="11"/>
        <v>28</v>
      </c>
      <c r="BF45" s="20">
        <f t="shared" ca="1" si="12"/>
        <v>28</v>
      </c>
      <c r="BG45" s="20">
        <f t="shared" ca="1" si="13"/>
        <v>12</v>
      </c>
      <c r="BH45" s="20">
        <f t="shared" ca="1" si="14"/>
        <v>28</v>
      </c>
      <c r="BI45" s="20">
        <f t="shared" ca="1" si="15"/>
        <v>25</v>
      </c>
      <c r="BJ45" s="20">
        <f t="shared" ca="1" si="16"/>
        <v>28</v>
      </c>
      <c r="BK45" s="20">
        <f t="shared" ca="1" si="17"/>
        <v>28</v>
      </c>
      <c r="BL45" s="20">
        <f t="shared" ca="1" si="18"/>
        <v>27</v>
      </c>
      <c r="BM45" s="20">
        <f t="shared" ca="1" si="19"/>
        <v>28</v>
      </c>
      <c r="BN45" s="9">
        <f t="shared" si="20"/>
        <v>43</v>
      </c>
      <c r="BO45" s="9">
        <v>3</v>
      </c>
      <c r="BP45" s="22" cm="1">
        <f t="array" aca="1" ref="BP45" ca="1">IF(AV45&gt;INDIRECT(ADDRESS($BN45,$BO45)),0,1)</f>
        <v>0</v>
      </c>
      <c r="BQ45" s="22" cm="1">
        <f t="array" aca="1" ref="BQ45" ca="1">IF(AW45&gt;INDIRECT(ADDRESS($BN45,$BO45)),0,1)</f>
        <v>0</v>
      </c>
      <c r="BR45" s="22" cm="1">
        <f t="array" aca="1" ref="BR45" ca="1">IF(AX45&gt;INDIRECT(ADDRESS($BN45,$BO45)),0,1)</f>
        <v>0</v>
      </c>
      <c r="BS45" s="22" cm="1">
        <f t="array" aca="1" ref="BS45" ca="1">IF(AY45&gt;INDIRECT(ADDRESS($BN45,$BO45)),0,1)</f>
        <v>0</v>
      </c>
      <c r="BT45" s="22" cm="1">
        <f t="array" aca="1" ref="BT45" ca="1">IF(AZ45&gt;INDIRECT(ADDRESS($BN45,$BO45)),0,1)</f>
        <v>0</v>
      </c>
      <c r="BU45" s="22" cm="1">
        <f t="array" aca="1" ref="BU45" ca="1">IF(BA45&gt;INDIRECT(ADDRESS($BN45,$BO45)),0,1)</f>
        <v>0</v>
      </c>
      <c r="BV45" s="22" cm="1">
        <f t="array" aca="1" ref="BV45" ca="1">IF(BB45&gt;INDIRECT(ADDRESS($BN45,$BO45)),0,1)</f>
        <v>0</v>
      </c>
      <c r="BW45" s="22" cm="1">
        <f t="array" aca="1" ref="BW45" ca="1">IF(BC45&gt;INDIRECT(ADDRESS($BN45,$BO45)),0,1)</f>
        <v>0</v>
      </c>
      <c r="BX45" s="22" cm="1">
        <f t="array" aca="1" ref="BX45" ca="1">IF(BD45&gt;INDIRECT(ADDRESS($BN45,$BO45)),0,1)</f>
        <v>0</v>
      </c>
      <c r="BY45" s="22" cm="1">
        <f t="array" aca="1" ref="BY45" ca="1">IF(BE45&gt;INDIRECT(ADDRESS($BN45,$BO45)),0,1)</f>
        <v>0</v>
      </c>
      <c r="BZ45" s="22" cm="1">
        <f t="array" aca="1" ref="BZ45" ca="1">IF(BF45&gt;INDIRECT(ADDRESS($BN45,$BO45)),0,1)</f>
        <v>0</v>
      </c>
      <c r="CA45" s="22" cm="1">
        <f t="array" aca="1" ref="CA45" ca="1">IF(BG45&gt;INDIRECT(ADDRESS($BN45,$BO45)),0,1)</f>
        <v>0</v>
      </c>
      <c r="CB45" s="22" cm="1">
        <f t="array" aca="1" ref="CB45" ca="1">IF(BH45&gt;INDIRECT(ADDRESS($BN45,$BO45)),0,1)</f>
        <v>0</v>
      </c>
      <c r="CC45" s="22" cm="1">
        <f t="array" aca="1" ref="CC45" ca="1">IF(BI45&gt;INDIRECT(ADDRESS($BN45,$BO45)),0,1)</f>
        <v>0</v>
      </c>
      <c r="CD45" s="22" cm="1">
        <f t="array" aca="1" ref="CD45" ca="1">IF(BJ45&gt;INDIRECT(ADDRESS($BN45,$BO45)),0,1)</f>
        <v>0</v>
      </c>
      <c r="CE45" s="22" cm="1">
        <f t="array" aca="1" ref="CE45" ca="1">IF(BK45&gt;INDIRECT(ADDRESS($BN45,$BO45)),0,1)</f>
        <v>0</v>
      </c>
      <c r="CF45" s="22" cm="1">
        <f t="array" aca="1" ref="CF45" ca="1">IF(BL45&gt;INDIRECT(ADDRESS($BN45,$BO45)),0,1)</f>
        <v>0</v>
      </c>
      <c r="CG45" s="22" cm="1">
        <f t="array" aca="1" ref="CG45" ca="1">IF(BM45&gt;INDIRECT(ADDRESS($BN45,$BO45)),0,1)</f>
        <v>0</v>
      </c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55000000000000004">
      <c r="A46" s="3" t="s">
        <v>22</v>
      </c>
      <c r="B46" s="3" t="s">
        <v>23</v>
      </c>
      <c r="C46" s="3">
        <v>10</v>
      </c>
      <c r="D46" s="15">
        <f>VALUE(SUBSTITUTE('DPR KPU Raw'!B55,".",","))</f>
        <v>320472</v>
      </c>
      <c r="E46" s="15">
        <f>VALUE(SUBSTITUTE('DPR KPU Raw'!C55,".",","))</f>
        <v>398593</v>
      </c>
      <c r="F46" s="15">
        <f>VALUE(SUBSTITUTE('DPR KPU Raw'!D55,".",","))</f>
        <v>334487</v>
      </c>
      <c r="G46" s="15">
        <f>VALUE(SUBSTITUTE('DPR KPU Raw'!E55,".",","))</f>
        <v>249053</v>
      </c>
      <c r="H46" s="15">
        <f>VALUE(SUBSTITUTE('DPR KPU Raw'!F55,".",","))</f>
        <v>230542</v>
      </c>
      <c r="I46" s="15"/>
      <c r="J46" s="15"/>
      <c r="K46" s="15">
        <f>VALUE(SUBSTITUTE('DPR KPU Raw'!I55,".",","))</f>
        <v>156972</v>
      </c>
      <c r="L46" s="15"/>
      <c r="M46" s="15"/>
      <c r="N46" s="15"/>
      <c r="O46" s="15">
        <f>VALUE(SUBSTITUTE('DPR KPU Raw'!M55,".",","))</f>
        <v>202165</v>
      </c>
      <c r="P46" s="15"/>
      <c r="Q46" s="15">
        <f>VALUE(SUBSTITUTE('DPR KPU Raw'!O55,".",","))</f>
        <v>170333</v>
      </c>
      <c r="R46" s="15"/>
      <c r="S46" s="15"/>
      <c r="T46" s="15">
        <f>VALUE(SUBSTITUTE('DPR KPU Raw'!R55,".",","))</f>
        <v>54498</v>
      </c>
      <c r="U46" s="15"/>
      <c r="V46" s="5">
        <v>1</v>
      </c>
      <c r="W46" s="5">
        <f>W45+3</f>
        <v>46</v>
      </c>
      <c r="X46" s="5">
        <v>4</v>
      </c>
      <c r="Y46" s="5">
        <f t="shared" si="21"/>
        <v>26</v>
      </c>
      <c r="Z46" s="18" cm="1">
        <f t="array" aca="1" ref="Z46" ca="1">INDIRECT(ADDRESS($W46,COLUMN()-$Y46+$X46))/$V46</f>
        <v>320472</v>
      </c>
      <c r="AA46" s="18" cm="1">
        <f t="array" aca="1" ref="AA46" ca="1">INDIRECT(ADDRESS($W46,COLUMN()-$Y46+$X46))/$V46</f>
        <v>398593</v>
      </c>
      <c r="AB46" s="18" cm="1">
        <f t="array" aca="1" ref="AB46" ca="1">INDIRECT(ADDRESS($W46,COLUMN()-$Y46+$X46))/$V46</f>
        <v>334487</v>
      </c>
      <c r="AC46" s="18" cm="1">
        <f t="array" aca="1" ref="AC46" ca="1">INDIRECT(ADDRESS($W46,COLUMN()-$Y46+$X46))/$V46</f>
        <v>249053</v>
      </c>
      <c r="AD46" s="18" cm="1">
        <f t="array" aca="1" ref="AD46" ca="1">INDIRECT(ADDRESS($W46,COLUMN()-$Y46+$X46))/$V46</f>
        <v>230542</v>
      </c>
      <c r="AE46" s="18" cm="1">
        <f t="array" aca="1" ref="AE46" ca="1">INDIRECT(ADDRESS($W46,COLUMN()-$Y46+$X46))/$V46</f>
        <v>0</v>
      </c>
      <c r="AF46" s="18" cm="1">
        <f t="array" aca="1" ref="AF46" ca="1">INDIRECT(ADDRESS($W46,COLUMN()-$Y46+$X46))/$V46</f>
        <v>0</v>
      </c>
      <c r="AG46" s="18" cm="1">
        <f t="array" aca="1" ref="AG46" ca="1">INDIRECT(ADDRESS($W46,COLUMN()-$Y46+$X46))/$V46</f>
        <v>156972</v>
      </c>
      <c r="AH46" s="18" cm="1">
        <f t="array" aca="1" ref="AH46" ca="1">INDIRECT(ADDRESS($W46,COLUMN()-$Y46+$X46))/$V46</f>
        <v>0</v>
      </c>
      <c r="AI46" s="18" cm="1">
        <f t="array" aca="1" ref="AI46" ca="1">INDIRECT(ADDRESS($W46,COLUMN()-$Y46+$X46))/$V46</f>
        <v>0</v>
      </c>
      <c r="AJ46" s="18" cm="1">
        <f t="array" aca="1" ref="AJ46" ca="1">INDIRECT(ADDRESS($W46,COLUMN()-$Y46+$X46))/$V46</f>
        <v>0</v>
      </c>
      <c r="AK46" s="18" cm="1">
        <f t="array" aca="1" ref="AK46" ca="1">INDIRECT(ADDRESS($W46,COLUMN()-$Y46+$X46))/$V46</f>
        <v>202165</v>
      </c>
      <c r="AL46" s="18" cm="1">
        <f t="array" aca="1" ref="AL46" ca="1">INDIRECT(ADDRESS($W46,COLUMN()-$Y46+$X46))/$V46</f>
        <v>0</v>
      </c>
      <c r="AM46" s="18" cm="1">
        <f t="array" aca="1" ref="AM46" ca="1">INDIRECT(ADDRESS($W46,COLUMN()-$Y46+$X46))/$V46</f>
        <v>170333</v>
      </c>
      <c r="AN46" s="18" cm="1">
        <f t="array" aca="1" ref="AN46" ca="1">INDIRECT(ADDRESS($W46,COLUMN()-$Y46+$X46))/$V46</f>
        <v>0</v>
      </c>
      <c r="AO46" s="18" cm="1">
        <f t="array" aca="1" ref="AO46" ca="1">INDIRECT(ADDRESS($W46,COLUMN()-$Y46+$X46))/$V46</f>
        <v>0</v>
      </c>
      <c r="AP46" s="18" cm="1">
        <f t="array" aca="1" ref="AP46" ca="1">INDIRECT(ADDRESS($W46,COLUMN()-$Y46+$X46))/$V46</f>
        <v>54498</v>
      </c>
      <c r="AQ46" s="18" cm="1">
        <f t="array" aca="1" ref="AQ46" ca="1">INDIRECT(ADDRESS($W46,COLUMN()-$Y46+$X46))/$V46</f>
        <v>0</v>
      </c>
      <c r="AR46" s="9">
        <f t="shared" si="0"/>
        <v>46</v>
      </c>
      <c r="AS46" s="9">
        <f t="shared" si="22"/>
        <v>48</v>
      </c>
      <c r="AT46" s="9">
        <f t="shared" si="1"/>
        <v>26</v>
      </c>
      <c r="AU46" s="3">
        <f t="shared" si="23"/>
        <v>43</v>
      </c>
      <c r="AV46" s="20">
        <f t="shared" ca="1" si="2"/>
        <v>3</v>
      </c>
      <c r="AW46" s="20">
        <f t="shared" ca="1" si="3"/>
        <v>1</v>
      </c>
      <c r="AX46" s="20">
        <f t="shared" ca="1" si="4"/>
        <v>2</v>
      </c>
      <c r="AY46" s="20">
        <f t="shared" ca="1" si="5"/>
        <v>4</v>
      </c>
      <c r="AZ46" s="20">
        <f t="shared" ca="1" si="6"/>
        <v>5</v>
      </c>
      <c r="BA46" s="20">
        <f t="shared" ca="1" si="7"/>
        <v>28</v>
      </c>
      <c r="BB46" s="20">
        <f t="shared" ca="1" si="8"/>
        <v>28</v>
      </c>
      <c r="BC46" s="20">
        <f t="shared" ca="1" si="9"/>
        <v>8</v>
      </c>
      <c r="BD46" s="20">
        <f t="shared" ca="1" si="10"/>
        <v>28</v>
      </c>
      <c r="BE46" s="20">
        <f t="shared" ca="1" si="11"/>
        <v>28</v>
      </c>
      <c r="BF46" s="20">
        <f t="shared" ca="1" si="12"/>
        <v>28</v>
      </c>
      <c r="BG46" s="20">
        <f t="shared" ca="1" si="13"/>
        <v>6</v>
      </c>
      <c r="BH46" s="20">
        <f t="shared" ca="1" si="14"/>
        <v>28</v>
      </c>
      <c r="BI46" s="20">
        <f t="shared" ca="1" si="15"/>
        <v>7</v>
      </c>
      <c r="BJ46" s="20">
        <f t="shared" ca="1" si="16"/>
        <v>28</v>
      </c>
      <c r="BK46" s="20">
        <f t="shared" ca="1" si="17"/>
        <v>28</v>
      </c>
      <c r="BL46" s="20">
        <f t="shared" ca="1" si="18"/>
        <v>19</v>
      </c>
      <c r="BM46" s="20">
        <f t="shared" ca="1" si="19"/>
        <v>28</v>
      </c>
      <c r="BN46" s="9">
        <f t="shared" si="20"/>
        <v>46</v>
      </c>
      <c r="BO46" s="9">
        <v>3</v>
      </c>
      <c r="BP46" s="22" cm="1">
        <f t="array" aca="1" ref="BP46" ca="1">IF(AV46&gt;INDIRECT(ADDRESS($BN46,$BO46)),0,1)</f>
        <v>1</v>
      </c>
      <c r="BQ46" s="22" cm="1">
        <f t="array" aca="1" ref="BQ46" ca="1">IF(AW46&gt;INDIRECT(ADDRESS($BN46,$BO46)),0,1)</f>
        <v>1</v>
      </c>
      <c r="BR46" s="22" cm="1">
        <f t="array" aca="1" ref="BR46" ca="1">IF(AX46&gt;INDIRECT(ADDRESS($BN46,$BO46)),0,1)</f>
        <v>1</v>
      </c>
      <c r="BS46" s="22" cm="1">
        <f t="array" aca="1" ref="BS46" ca="1">IF(AY46&gt;INDIRECT(ADDRESS($BN46,$BO46)),0,1)</f>
        <v>1</v>
      </c>
      <c r="BT46" s="22" cm="1">
        <f t="array" aca="1" ref="BT46" ca="1">IF(AZ46&gt;INDIRECT(ADDRESS($BN46,$BO46)),0,1)</f>
        <v>1</v>
      </c>
      <c r="BU46" s="22" cm="1">
        <f t="array" aca="1" ref="BU46" ca="1">IF(BA46&gt;INDIRECT(ADDRESS($BN46,$BO46)),0,1)</f>
        <v>0</v>
      </c>
      <c r="BV46" s="22" cm="1">
        <f t="array" aca="1" ref="BV46" ca="1">IF(BB46&gt;INDIRECT(ADDRESS($BN46,$BO46)),0,1)</f>
        <v>0</v>
      </c>
      <c r="BW46" s="22" cm="1">
        <f t="array" aca="1" ref="BW46" ca="1">IF(BC46&gt;INDIRECT(ADDRESS($BN46,$BO46)),0,1)</f>
        <v>1</v>
      </c>
      <c r="BX46" s="22" cm="1">
        <f t="array" aca="1" ref="BX46" ca="1">IF(BD46&gt;INDIRECT(ADDRESS($BN46,$BO46)),0,1)</f>
        <v>0</v>
      </c>
      <c r="BY46" s="22" cm="1">
        <f t="array" aca="1" ref="BY46" ca="1">IF(BE46&gt;INDIRECT(ADDRESS($BN46,$BO46)),0,1)</f>
        <v>0</v>
      </c>
      <c r="BZ46" s="22" cm="1">
        <f t="array" aca="1" ref="BZ46" ca="1">IF(BF46&gt;INDIRECT(ADDRESS($BN46,$BO46)),0,1)</f>
        <v>0</v>
      </c>
      <c r="CA46" s="22" cm="1">
        <f t="array" aca="1" ref="CA46" ca="1">IF(BG46&gt;INDIRECT(ADDRESS($BN46,$BO46)),0,1)</f>
        <v>1</v>
      </c>
      <c r="CB46" s="22" cm="1">
        <f t="array" aca="1" ref="CB46" ca="1">IF(BH46&gt;INDIRECT(ADDRESS($BN46,$BO46)),0,1)</f>
        <v>0</v>
      </c>
      <c r="CC46" s="22" cm="1">
        <f t="array" aca="1" ref="CC46" ca="1">IF(BI46&gt;INDIRECT(ADDRESS($BN46,$BO46)),0,1)</f>
        <v>1</v>
      </c>
      <c r="CD46" s="22" cm="1">
        <f t="array" aca="1" ref="CD46" ca="1">IF(BJ46&gt;INDIRECT(ADDRESS($BN46,$BO46)),0,1)</f>
        <v>0</v>
      </c>
      <c r="CE46" s="22" cm="1">
        <f t="array" aca="1" ref="CE46" ca="1">IF(BK46&gt;INDIRECT(ADDRESS($BN46,$BO46)),0,1)</f>
        <v>0</v>
      </c>
      <c r="CF46" s="22" cm="1">
        <f t="array" aca="1" ref="CF46" ca="1">IF(BL46&gt;INDIRECT(ADDRESS($BN46,$BO46)),0,1)</f>
        <v>0</v>
      </c>
      <c r="CG46" s="22" cm="1">
        <f t="array" aca="1" ref="CG46" ca="1">IF(BM46&gt;INDIRECT(ADDRESS($BN46,$BO46)),0,1)</f>
        <v>0</v>
      </c>
      <c r="CH46" s="9">
        <f>AR46</f>
        <v>46</v>
      </c>
      <c r="CI46" s="9">
        <f>AS46</f>
        <v>48</v>
      </c>
      <c r="CJ46" s="3">
        <f>COLUMN(BP46)</f>
        <v>68</v>
      </c>
      <c r="CK46" s="3">
        <f>COLUMN(CG46)</f>
        <v>85</v>
      </c>
      <c r="CL46" s="3">
        <f ca="1">SUM(OFFSET($A$1,CH46-1,CJ46-1,CI46-CH46+1,CK46-CJ46+1))</f>
        <v>10</v>
      </c>
      <c r="CM46" s="3" t="b">
        <f ca="1">CL46=C46</f>
        <v>1</v>
      </c>
      <c r="CN46" s="3">
        <f>COLUMN(V46)</f>
        <v>22</v>
      </c>
      <c r="CO46" s="3">
        <f ca="1">LARGE(OFFSET($A$1,$CH46-1,$CN46-1,$CI46-$CH46+1,1),1)</f>
        <v>5</v>
      </c>
      <c r="CP46" s="4">
        <f ca="1">LARGE(OFFSET($A$1,$AR46-1,$AT46-1,$AS46-$AR46+1,$AU46-$AT46+1),1)/(CO46+2)</f>
        <v>56941.857142857145</v>
      </c>
      <c r="CQ46" s="4">
        <f ca="1">LARGE(OFFSET($A$1,$AR46-1,$AT46-1,$AS46-$AR46+1,$AU46-$AT46+1),C46)</f>
        <v>111495.66666666667</v>
      </c>
      <c r="CR46" s="3" t="b">
        <f ca="1">CQ46&gt;CP46</f>
        <v>1</v>
      </c>
    </row>
    <row r="47" spans="1:96" x14ac:dyDescent="0.55000000000000004">
      <c r="A47" s="3"/>
      <c r="B47" s="3"/>
      <c r="C47" s="3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5">
        <v>3</v>
      </c>
      <c r="W47" s="5">
        <f>W46</f>
        <v>46</v>
      </c>
      <c r="X47" s="5">
        <v>4</v>
      </c>
      <c r="Y47" s="5">
        <f t="shared" si="21"/>
        <v>26</v>
      </c>
      <c r="Z47" s="18" cm="1">
        <f t="array" aca="1" ref="Z47" ca="1">INDIRECT(ADDRESS($W47,COLUMN()-$Y47+$X47))/$V47</f>
        <v>106824</v>
      </c>
      <c r="AA47" s="18" cm="1">
        <f t="array" aca="1" ref="AA47" ca="1">INDIRECT(ADDRESS($W47,COLUMN()-$Y47+$X47))/$V47</f>
        <v>132864.33333333334</v>
      </c>
      <c r="AB47" s="18" cm="1">
        <f t="array" aca="1" ref="AB47" ca="1">INDIRECT(ADDRESS($W47,COLUMN()-$Y47+$X47))/$V47</f>
        <v>111495.66666666667</v>
      </c>
      <c r="AC47" s="18" cm="1">
        <f t="array" aca="1" ref="AC47" ca="1">INDIRECT(ADDRESS($W47,COLUMN()-$Y47+$X47))/$V47</f>
        <v>83017.666666666672</v>
      </c>
      <c r="AD47" s="18" cm="1">
        <f t="array" aca="1" ref="AD47" ca="1">INDIRECT(ADDRESS($W47,COLUMN()-$Y47+$X47))/$V47</f>
        <v>76847.333333333328</v>
      </c>
      <c r="AE47" s="18" cm="1">
        <f t="array" aca="1" ref="AE47" ca="1">INDIRECT(ADDRESS($W47,COLUMN()-$Y47+$X47))/$V47</f>
        <v>0</v>
      </c>
      <c r="AF47" s="18" cm="1">
        <f t="array" aca="1" ref="AF47" ca="1">INDIRECT(ADDRESS($W47,COLUMN()-$Y47+$X47))/$V47</f>
        <v>0</v>
      </c>
      <c r="AG47" s="18" cm="1">
        <f t="array" aca="1" ref="AG47" ca="1">INDIRECT(ADDRESS($W47,COLUMN()-$Y47+$X47))/$V47</f>
        <v>52324</v>
      </c>
      <c r="AH47" s="18" cm="1">
        <f t="array" aca="1" ref="AH47" ca="1">INDIRECT(ADDRESS($W47,COLUMN()-$Y47+$X47))/$V47</f>
        <v>0</v>
      </c>
      <c r="AI47" s="18" cm="1">
        <f t="array" aca="1" ref="AI47" ca="1">INDIRECT(ADDRESS($W47,COLUMN()-$Y47+$X47))/$V47</f>
        <v>0</v>
      </c>
      <c r="AJ47" s="18" cm="1">
        <f t="array" aca="1" ref="AJ47" ca="1">INDIRECT(ADDRESS($W47,COLUMN()-$Y47+$X47))/$V47</f>
        <v>0</v>
      </c>
      <c r="AK47" s="18" cm="1">
        <f t="array" aca="1" ref="AK47" ca="1">INDIRECT(ADDRESS($W47,COLUMN()-$Y47+$X47))/$V47</f>
        <v>67388.333333333328</v>
      </c>
      <c r="AL47" s="18" cm="1">
        <f t="array" aca="1" ref="AL47" ca="1">INDIRECT(ADDRESS($W47,COLUMN()-$Y47+$X47))/$V47</f>
        <v>0</v>
      </c>
      <c r="AM47" s="18" cm="1">
        <f t="array" aca="1" ref="AM47" ca="1">INDIRECT(ADDRESS($W47,COLUMN()-$Y47+$X47))/$V47</f>
        <v>56777.666666666664</v>
      </c>
      <c r="AN47" s="18" cm="1">
        <f t="array" aca="1" ref="AN47" ca="1">INDIRECT(ADDRESS($W47,COLUMN()-$Y47+$X47))/$V47</f>
        <v>0</v>
      </c>
      <c r="AO47" s="18" cm="1">
        <f t="array" aca="1" ref="AO47" ca="1">INDIRECT(ADDRESS($W47,COLUMN()-$Y47+$X47))/$V47</f>
        <v>0</v>
      </c>
      <c r="AP47" s="18" cm="1">
        <f t="array" aca="1" ref="AP47" ca="1">INDIRECT(ADDRESS($W47,COLUMN()-$Y47+$X47))/$V47</f>
        <v>18166</v>
      </c>
      <c r="AQ47" s="18" cm="1">
        <f t="array" aca="1" ref="AQ47" ca="1">INDIRECT(ADDRESS($W47,COLUMN()-$Y47+$X47))/$V47</f>
        <v>0</v>
      </c>
      <c r="AR47" s="9">
        <f t="shared" si="0"/>
        <v>46</v>
      </c>
      <c r="AS47" s="9">
        <f t="shared" si="22"/>
        <v>48</v>
      </c>
      <c r="AT47" s="9">
        <f t="shared" si="1"/>
        <v>26</v>
      </c>
      <c r="AU47" s="3">
        <f t="shared" si="23"/>
        <v>43</v>
      </c>
      <c r="AV47" s="20">
        <f t="shared" ca="1" si="2"/>
        <v>11</v>
      </c>
      <c r="AW47" s="20">
        <f t="shared" ca="1" si="3"/>
        <v>9</v>
      </c>
      <c r="AX47" s="20">
        <f t="shared" ca="1" si="4"/>
        <v>10</v>
      </c>
      <c r="AY47" s="20">
        <f t="shared" ca="1" si="5"/>
        <v>12</v>
      </c>
      <c r="AZ47" s="20">
        <f t="shared" ca="1" si="6"/>
        <v>14</v>
      </c>
      <c r="BA47" s="20">
        <f t="shared" ca="1" si="7"/>
        <v>28</v>
      </c>
      <c r="BB47" s="20">
        <f t="shared" ca="1" si="8"/>
        <v>28</v>
      </c>
      <c r="BC47" s="20">
        <f t="shared" ca="1" si="9"/>
        <v>20</v>
      </c>
      <c r="BD47" s="20">
        <f t="shared" ca="1" si="10"/>
        <v>28</v>
      </c>
      <c r="BE47" s="20">
        <f t="shared" ca="1" si="11"/>
        <v>28</v>
      </c>
      <c r="BF47" s="20">
        <f t="shared" ca="1" si="12"/>
        <v>28</v>
      </c>
      <c r="BG47" s="20">
        <f t="shared" ca="1" si="13"/>
        <v>15</v>
      </c>
      <c r="BH47" s="20">
        <f t="shared" ca="1" si="14"/>
        <v>28</v>
      </c>
      <c r="BI47" s="20">
        <f t="shared" ca="1" si="15"/>
        <v>18</v>
      </c>
      <c r="BJ47" s="20">
        <f t="shared" ca="1" si="16"/>
        <v>28</v>
      </c>
      <c r="BK47" s="20">
        <f t="shared" ca="1" si="17"/>
        <v>28</v>
      </c>
      <c r="BL47" s="20">
        <f t="shared" ca="1" si="18"/>
        <v>26</v>
      </c>
      <c r="BM47" s="20">
        <f t="shared" ca="1" si="19"/>
        <v>28</v>
      </c>
      <c r="BN47" s="9">
        <f t="shared" si="20"/>
        <v>46</v>
      </c>
      <c r="BO47" s="9">
        <v>3</v>
      </c>
      <c r="BP47" s="22" cm="1">
        <f t="array" aca="1" ref="BP47" ca="1">IF(AV47&gt;INDIRECT(ADDRESS($BN47,$BO47)),0,1)</f>
        <v>0</v>
      </c>
      <c r="BQ47" s="22" cm="1">
        <f t="array" aca="1" ref="BQ47" ca="1">IF(AW47&gt;INDIRECT(ADDRESS($BN47,$BO47)),0,1)</f>
        <v>1</v>
      </c>
      <c r="BR47" s="22" cm="1">
        <f t="array" aca="1" ref="BR47" ca="1">IF(AX47&gt;INDIRECT(ADDRESS($BN47,$BO47)),0,1)</f>
        <v>1</v>
      </c>
      <c r="BS47" s="22" cm="1">
        <f t="array" aca="1" ref="BS47" ca="1">IF(AY47&gt;INDIRECT(ADDRESS($BN47,$BO47)),0,1)</f>
        <v>0</v>
      </c>
      <c r="BT47" s="22" cm="1">
        <f t="array" aca="1" ref="BT47" ca="1">IF(AZ47&gt;INDIRECT(ADDRESS($BN47,$BO47)),0,1)</f>
        <v>0</v>
      </c>
      <c r="BU47" s="22" cm="1">
        <f t="array" aca="1" ref="BU47" ca="1">IF(BA47&gt;INDIRECT(ADDRESS($BN47,$BO47)),0,1)</f>
        <v>0</v>
      </c>
      <c r="BV47" s="22" cm="1">
        <f t="array" aca="1" ref="BV47" ca="1">IF(BB47&gt;INDIRECT(ADDRESS($BN47,$BO47)),0,1)</f>
        <v>0</v>
      </c>
      <c r="BW47" s="22" cm="1">
        <f t="array" aca="1" ref="BW47" ca="1">IF(BC47&gt;INDIRECT(ADDRESS($BN47,$BO47)),0,1)</f>
        <v>0</v>
      </c>
      <c r="BX47" s="22" cm="1">
        <f t="array" aca="1" ref="BX47" ca="1">IF(BD47&gt;INDIRECT(ADDRESS($BN47,$BO47)),0,1)</f>
        <v>0</v>
      </c>
      <c r="BY47" s="22" cm="1">
        <f t="array" aca="1" ref="BY47" ca="1">IF(BE47&gt;INDIRECT(ADDRESS($BN47,$BO47)),0,1)</f>
        <v>0</v>
      </c>
      <c r="BZ47" s="22" cm="1">
        <f t="array" aca="1" ref="BZ47" ca="1">IF(BF47&gt;INDIRECT(ADDRESS($BN47,$BO47)),0,1)</f>
        <v>0</v>
      </c>
      <c r="CA47" s="22" cm="1">
        <f t="array" aca="1" ref="CA47" ca="1">IF(BG47&gt;INDIRECT(ADDRESS($BN47,$BO47)),0,1)</f>
        <v>0</v>
      </c>
      <c r="CB47" s="22" cm="1">
        <f t="array" aca="1" ref="CB47" ca="1">IF(BH47&gt;INDIRECT(ADDRESS($BN47,$BO47)),0,1)</f>
        <v>0</v>
      </c>
      <c r="CC47" s="22" cm="1">
        <f t="array" aca="1" ref="CC47" ca="1">IF(BI47&gt;INDIRECT(ADDRESS($BN47,$BO47)),0,1)</f>
        <v>0</v>
      </c>
      <c r="CD47" s="22" cm="1">
        <f t="array" aca="1" ref="CD47" ca="1">IF(BJ47&gt;INDIRECT(ADDRESS($BN47,$BO47)),0,1)</f>
        <v>0</v>
      </c>
      <c r="CE47" s="22" cm="1">
        <f t="array" aca="1" ref="CE47" ca="1">IF(BK47&gt;INDIRECT(ADDRESS($BN47,$BO47)),0,1)</f>
        <v>0</v>
      </c>
      <c r="CF47" s="22" cm="1">
        <f t="array" aca="1" ref="CF47" ca="1">IF(BL47&gt;INDIRECT(ADDRESS($BN47,$BO47)),0,1)</f>
        <v>0</v>
      </c>
      <c r="CG47" s="22" cm="1">
        <f t="array" aca="1" ref="CG47" ca="1">IF(BM47&gt;INDIRECT(ADDRESS($BN47,$BO47)),0,1)</f>
        <v>0</v>
      </c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55000000000000004">
      <c r="A48" s="3"/>
      <c r="B48" s="3"/>
      <c r="C48" s="3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5">
        <v>5</v>
      </c>
      <c r="W48" s="5">
        <f>W47</f>
        <v>46</v>
      </c>
      <c r="X48" s="5">
        <v>4</v>
      </c>
      <c r="Y48" s="5">
        <f t="shared" si="21"/>
        <v>26</v>
      </c>
      <c r="Z48" s="18" cm="1">
        <f t="array" aca="1" ref="Z48" ca="1">INDIRECT(ADDRESS($W48,COLUMN()-$Y48+$X48))/$V48</f>
        <v>64094.400000000001</v>
      </c>
      <c r="AA48" s="18" cm="1">
        <f t="array" aca="1" ref="AA48" ca="1">INDIRECT(ADDRESS($W48,COLUMN()-$Y48+$X48))/$V48</f>
        <v>79718.600000000006</v>
      </c>
      <c r="AB48" s="18" cm="1">
        <f t="array" aca="1" ref="AB48" ca="1">INDIRECT(ADDRESS($W48,COLUMN()-$Y48+$X48))/$V48</f>
        <v>66897.399999999994</v>
      </c>
      <c r="AC48" s="18" cm="1">
        <f t="array" aca="1" ref="AC48" ca="1">INDIRECT(ADDRESS($W48,COLUMN()-$Y48+$X48))/$V48</f>
        <v>49810.6</v>
      </c>
      <c r="AD48" s="18" cm="1">
        <f t="array" aca="1" ref="AD48" ca="1">INDIRECT(ADDRESS($W48,COLUMN()-$Y48+$X48))/$V48</f>
        <v>46108.4</v>
      </c>
      <c r="AE48" s="18" cm="1">
        <f t="array" aca="1" ref="AE48" ca="1">INDIRECT(ADDRESS($W48,COLUMN()-$Y48+$X48))/$V48</f>
        <v>0</v>
      </c>
      <c r="AF48" s="18" cm="1">
        <f t="array" aca="1" ref="AF48" ca="1">INDIRECT(ADDRESS($W48,COLUMN()-$Y48+$X48))/$V48</f>
        <v>0</v>
      </c>
      <c r="AG48" s="18" cm="1">
        <f t="array" aca="1" ref="AG48" ca="1">INDIRECT(ADDRESS($W48,COLUMN()-$Y48+$X48))/$V48</f>
        <v>31394.400000000001</v>
      </c>
      <c r="AH48" s="18" cm="1">
        <f t="array" aca="1" ref="AH48" ca="1">INDIRECT(ADDRESS($W48,COLUMN()-$Y48+$X48))/$V48</f>
        <v>0</v>
      </c>
      <c r="AI48" s="18" cm="1">
        <f t="array" aca="1" ref="AI48" ca="1">INDIRECT(ADDRESS($W48,COLUMN()-$Y48+$X48))/$V48</f>
        <v>0</v>
      </c>
      <c r="AJ48" s="18" cm="1">
        <f t="array" aca="1" ref="AJ48" ca="1">INDIRECT(ADDRESS($W48,COLUMN()-$Y48+$X48))/$V48</f>
        <v>0</v>
      </c>
      <c r="AK48" s="18" cm="1">
        <f t="array" aca="1" ref="AK48" ca="1">INDIRECT(ADDRESS($W48,COLUMN()-$Y48+$X48))/$V48</f>
        <v>40433</v>
      </c>
      <c r="AL48" s="18" cm="1">
        <f t="array" aca="1" ref="AL48" ca="1">INDIRECT(ADDRESS($W48,COLUMN()-$Y48+$X48))/$V48</f>
        <v>0</v>
      </c>
      <c r="AM48" s="18" cm="1">
        <f t="array" aca="1" ref="AM48" ca="1">INDIRECT(ADDRESS($W48,COLUMN()-$Y48+$X48))/$V48</f>
        <v>34066.6</v>
      </c>
      <c r="AN48" s="18" cm="1">
        <f t="array" aca="1" ref="AN48" ca="1">INDIRECT(ADDRESS($W48,COLUMN()-$Y48+$X48))/$V48</f>
        <v>0</v>
      </c>
      <c r="AO48" s="18" cm="1">
        <f t="array" aca="1" ref="AO48" ca="1">INDIRECT(ADDRESS($W48,COLUMN()-$Y48+$X48))/$V48</f>
        <v>0</v>
      </c>
      <c r="AP48" s="18" cm="1">
        <f t="array" aca="1" ref="AP48" ca="1">INDIRECT(ADDRESS($W48,COLUMN()-$Y48+$X48))/$V48</f>
        <v>10899.6</v>
      </c>
      <c r="AQ48" s="18" cm="1">
        <f t="array" aca="1" ref="AQ48" ca="1">INDIRECT(ADDRESS($W48,COLUMN()-$Y48+$X48))/$V48</f>
        <v>0</v>
      </c>
      <c r="AR48" s="9">
        <f t="shared" si="0"/>
        <v>46</v>
      </c>
      <c r="AS48" s="9">
        <f t="shared" si="22"/>
        <v>48</v>
      </c>
      <c r="AT48" s="9">
        <f t="shared" si="1"/>
        <v>26</v>
      </c>
      <c r="AU48" s="3">
        <f t="shared" si="23"/>
        <v>43</v>
      </c>
      <c r="AV48" s="20">
        <f t="shared" ca="1" si="2"/>
        <v>17</v>
      </c>
      <c r="AW48" s="20">
        <f t="shared" ca="1" si="3"/>
        <v>13</v>
      </c>
      <c r="AX48" s="20">
        <f t="shared" ca="1" si="4"/>
        <v>16</v>
      </c>
      <c r="AY48" s="20">
        <f t="shared" ca="1" si="5"/>
        <v>21</v>
      </c>
      <c r="AZ48" s="20">
        <f t="shared" ca="1" si="6"/>
        <v>22</v>
      </c>
      <c r="BA48" s="20">
        <f t="shared" ca="1" si="7"/>
        <v>28</v>
      </c>
      <c r="BB48" s="20">
        <f t="shared" ca="1" si="8"/>
        <v>28</v>
      </c>
      <c r="BC48" s="20">
        <f t="shared" ca="1" si="9"/>
        <v>25</v>
      </c>
      <c r="BD48" s="20">
        <f t="shared" ca="1" si="10"/>
        <v>28</v>
      </c>
      <c r="BE48" s="20">
        <f t="shared" ca="1" si="11"/>
        <v>28</v>
      </c>
      <c r="BF48" s="20">
        <f t="shared" ca="1" si="12"/>
        <v>28</v>
      </c>
      <c r="BG48" s="20">
        <f t="shared" ca="1" si="13"/>
        <v>23</v>
      </c>
      <c r="BH48" s="20">
        <f t="shared" ca="1" si="14"/>
        <v>28</v>
      </c>
      <c r="BI48" s="20">
        <f t="shared" ca="1" si="15"/>
        <v>24</v>
      </c>
      <c r="BJ48" s="20">
        <f t="shared" ca="1" si="16"/>
        <v>28</v>
      </c>
      <c r="BK48" s="20">
        <f t="shared" ca="1" si="17"/>
        <v>28</v>
      </c>
      <c r="BL48" s="20">
        <f t="shared" ca="1" si="18"/>
        <v>27</v>
      </c>
      <c r="BM48" s="20">
        <f t="shared" ca="1" si="19"/>
        <v>28</v>
      </c>
      <c r="BN48" s="9">
        <f t="shared" si="20"/>
        <v>46</v>
      </c>
      <c r="BO48" s="9">
        <v>3</v>
      </c>
      <c r="BP48" s="22" cm="1">
        <f t="array" aca="1" ref="BP48" ca="1">IF(AV48&gt;INDIRECT(ADDRESS($BN48,$BO48)),0,1)</f>
        <v>0</v>
      </c>
      <c r="BQ48" s="22" cm="1">
        <f t="array" aca="1" ref="BQ48" ca="1">IF(AW48&gt;INDIRECT(ADDRESS($BN48,$BO48)),0,1)</f>
        <v>0</v>
      </c>
      <c r="BR48" s="22" cm="1">
        <f t="array" aca="1" ref="BR48" ca="1">IF(AX48&gt;INDIRECT(ADDRESS($BN48,$BO48)),0,1)</f>
        <v>0</v>
      </c>
      <c r="BS48" s="22" cm="1">
        <f t="array" aca="1" ref="BS48" ca="1">IF(AY48&gt;INDIRECT(ADDRESS($BN48,$BO48)),0,1)</f>
        <v>0</v>
      </c>
      <c r="BT48" s="22" cm="1">
        <f t="array" aca="1" ref="BT48" ca="1">IF(AZ48&gt;INDIRECT(ADDRESS($BN48,$BO48)),0,1)</f>
        <v>0</v>
      </c>
      <c r="BU48" s="22" cm="1">
        <f t="array" aca="1" ref="BU48" ca="1">IF(BA48&gt;INDIRECT(ADDRESS($BN48,$BO48)),0,1)</f>
        <v>0</v>
      </c>
      <c r="BV48" s="22" cm="1">
        <f t="array" aca="1" ref="BV48" ca="1">IF(BB48&gt;INDIRECT(ADDRESS($BN48,$BO48)),0,1)</f>
        <v>0</v>
      </c>
      <c r="BW48" s="22" cm="1">
        <f t="array" aca="1" ref="BW48" ca="1">IF(BC48&gt;INDIRECT(ADDRESS($BN48,$BO48)),0,1)</f>
        <v>0</v>
      </c>
      <c r="BX48" s="22" cm="1">
        <f t="array" aca="1" ref="BX48" ca="1">IF(BD48&gt;INDIRECT(ADDRESS($BN48,$BO48)),0,1)</f>
        <v>0</v>
      </c>
      <c r="BY48" s="22" cm="1">
        <f t="array" aca="1" ref="BY48" ca="1">IF(BE48&gt;INDIRECT(ADDRESS($BN48,$BO48)),0,1)</f>
        <v>0</v>
      </c>
      <c r="BZ48" s="22" cm="1">
        <f t="array" aca="1" ref="BZ48" ca="1">IF(BF48&gt;INDIRECT(ADDRESS($BN48,$BO48)),0,1)</f>
        <v>0</v>
      </c>
      <c r="CA48" s="22" cm="1">
        <f t="array" aca="1" ref="CA48" ca="1">IF(BG48&gt;INDIRECT(ADDRESS($BN48,$BO48)),0,1)</f>
        <v>0</v>
      </c>
      <c r="CB48" s="22" cm="1">
        <f t="array" aca="1" ref="CB48" ca="1">IF(BH48&gt;INDIRECT(ADDRESS($BN48,$BO48)),0,1)</f>
        <v>0</v>
      </c>
      <c r="CC48" s="22" cm="1">
        <f t="array" aca="1" ref="CC48" ca="1">IF(BI48&gt;INDIRECT(ADDRESS($BN48,$BO48)),0,1)</f>
        <v>0</v>
      </c>
      <c r="CD48" s="22" cm="1">
        <f t="array" aca="1" ref="CD48" ca="1">IF(BJ48&gt;INDIRECT(ADDRESS($BN48,$BO48)),0,1)</f>
        <v>0</v>
      </c>
      <c r="CE48" s="22" cm="1">
        <f t="array" aca="1" ref="CE48" ca="1">IF(BK48&gt;INDIRECT(ADDRESS($BN48,$BO48)),0,1)</f>
        <v>0</v>
      </c>
      <c r="CF48" s="22" cm="1">
        <f t="array" aca="1" ref="CF48" ca="1">IF(BL48&gt;INDIRECT(ADDRESS($BN48,$BO48)),0,1)</f>
        <v>0</v>
      </c>
      <c r="CG48" s="22" cm="1">
        <f t="array" aca="1" ref="CG48" ca="1">IF(BM48&gt;INDIRECT(ADDRESS($BN48,$BO48)),0,1)</f>
        <v>0</v>
      </c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55000000000000004">
      <c r="A49" s="3"/>
      <c r="B49" s="3" t="s">
        <v>24</v>
      </c>
      <c r="C49" s="3">
        <v>10</v>
      </c>
      <c r="D49" s="15">
        <f>VALUE(SUBSTITUTE('DPR KPU Raw'!B56,".",","))</f>
        <v>258774</v>
      </c>
      <c r="E49" s="15">
        <f>VALUE(SUBSTITUTE('DPR KPU Raw'!C56,".",","))</f>
        <v>408243</v>
      </c>
      <c r="F49" s="15">
        <f>VALUE(SUBSTITUTE('DPR KPU Raw'!D56,".",","))</f>
        <v>390035</v>
      </c>
      <c r="G49" s="15">
        <f>VALUE(SUBSTITUTE('DPR KPU Raw'!E56,".",","))</f>
        <v>421361</v>
      </c>
      <c r="H49" s="15">
        <f>VALUE(SUBSTITUTE('DPR KPU Raw'!F56,".",","))</f>
        <v>212870</v>
      </c>
      <c r="I49" s="15"/>
      <c r="J49" s="15"/>
      <c r="K49" s="15">
        <f>VALUE(SUBSTITUTE('DPR KPU Raw'!I56,".",","))</f>
        <v>146102</v>
      </c>
      <c r="L49" s="15"/>
      <c r="M49" s="15"/>
      <c r="N49" s="15"/>
      <c r="O49" s="15">
        <f>VALUE(SUBSTITUTE('DPR KPU Raw'!M56,".",","))</f>
        <v>161895</v>
      </c>
      <c r="P49" s="15"/>
      <c r="Q49" s="15">
        <f>VALUE(SUBSTITUTE('DPR KPU Raw'!O56,".",","))</f>
        <v>258394</v>
      </c>
      <c r="R49" s="15"/>
      <c r="S49" s="15"/>
      <c r="T49" s="15">
        <f>VALUE(SUBSTITUTE('DPR KPU Raw'!R56,".",","))</f>
        <v>14551</v>
      </c>
      <c r="U49" s="15"/>
      <c r="V49" s="5">
        <v>1</v>
      </c>
      <c r="W49" s="5">
        <f>W48+3</f>
        <v>49</v>
      </c>
      <c r="X49" s="5">
        <v>4</v>
      </c>
      <c r="Y49" s="5">
        <f t="shared" si="21"/>
        <v>26</v>
      </c>
      <c r="Z49" s="18" cm="1">
        <f t="array" aca="1" ref="Z49" ca="1">INDIRECT(ADDRESS($W49,COLUMN()-$Y49+$X49))/$V49</f>
        <v>258774</v>
      </c>
      <c r="AA49" s="18" cm="1">
        <f t="array" aca="1" ref="AA49" ca="1">INDIRECT(ADDRESS($W49,COLUMN()-$Y49+$X49))/$V49</f>
        <v>408243</v>
      </c>
      <c r="AB49" s="18" cm="1">
        <f t="array" aca="1" ref="AB49" ca="1">INDIRECT(ADDRESS($W49,COLUMN()-$Y49+$X49))/$V49</f>
        <v>390035</v>
      </c>
      <c r="AC49" s="18" cm="1">
        <f t="array" aca="1" ref="AC49" ca="1">INDIRECT(ADDRESS($W49,COLUMN()-$Y49+$X49))/$V49</f>
        <v>421361</v>
      </c>
      <c r="AD49" s="18" cm="1">
        <f t="array" aca="1" ref="AD49" ca="1">INDIRECT(ADDRESS($W49,COLUMN()-$Y49+$X49))/$V49</f>
        <v>212870</v>
      </c>
      <c r="AE49" s="18" cm="1">
        <f t="array" aca="1" ref="AE49" ca="1">INDIRECT(ADDRESS($W49,COLUMN()-$Y49+$X49))/$V49</f>
        <v>0</v>
      </c>
      <c r="AF49" s="18" cm="1">
        <f t="array" aca="1" ref="AF49" ca="1">INDIRECT(ADDRESS($W49,COLUMN()-$Y49+$X49))/$V49</f>
        <v>0</v>
      </c>
      <c r="AG49" s="18" cm="1">
        <f t="array" aca="1" ref="AG49" ca="1">INDIRECT(ADDRESS($W49,COLUMN()-$Y49+$X49))/$V49</f>
        <v>146102</v>
      </c>
      <c r="AH49" s="18" cm="1">
        <f t="array" aca="1" ref="AH49" ca="1">INDIRECT(ADDRESS($W49,COLUMN()-$Y49+$X49))/$V49</f>
        <v>0</v>
      </c>
      <c r="AI49" s="18" cm="1">
        <f t="array" aca="1" ref="AI49" ca="1">INDIRECT(ADDRESS($W49,COLUMN()-$Y49+$X49))/$V49</f>
        <v>0</v>
      </c>
      <c r="AJ49" s="18" cm="1">
        <f t="array" aca="1" ref="AJ49" ca="1">INDIRECT(ADDRESS($W49,COLUMN()-$Y49+$X49))/$V49</f>
        <v>0</v>
      </c>
      <c r="AK49" s="18" cm="1">
        <f t="array" aca="1" ref="AK49" ca="1">INDIRECT(ADDRESS($W49,COLUMN()-$Y49+$X49))/$V49</f>
        <v>161895</v>
      </c>
      <c r="AL49" s="18" cm="1">
        <f t="array" aca="1" ref="AL49" ca="1">INDIRECT(ADDRESS($W49,COLUMN()-$Y49+$X49))/$V49</f>
        <v>0</v>
      </c>
      <c r="AM49" s="18" cm="1">
        <f t="array" aca="1" ref="AM49" ca="1">INDIRECT(ADDRESS($W49,COLUMN()-$Y49+$X49))/$V49</f>
        <v>258394</v>
      </c>
      <c r="AN49" s="18" cm="1">
        <f t="array" aca="1" ref="AN49" ca="1">INDIRECT(ADDRESS($W49,COLUMN()-$Y49+$X49))/$V49</f>
        <v>0</v>
      </c>
      <c r="AO49" s="18" cm="1">
        <f t="array" aca="1" ref="AO49" ca="1">INDIRECT(ADDRESS($W49,COLUMN()-$Y49+$X49))/$V49</f>
        <v>0</v>
      </c>
      <c r="AP49" s="18" cm="1">
        <f t="array" aca="1" ref="AP49" ca="1">INDIRECT(ADDRESS($W49,COLUMN()-$Y49+$X49))/$V49</f>
        <v>14551</v>
      </c>
      <c r="AQ49" s="18" cm="1">
        <f t="array" aca="1" ref="AQ49" ca="1">INDIRECT(ADDRESS($W49,COLUMN()-$Y49+$X49))/$V49</f>
        <v>0</v>
      </c>
      <c r="AR49" s="9">
        <f t="shared" si="0"/>
        <v>49</v>
      </c>
      <c r="AS49" s="9">
        <f t="shared" si="22"/>
        <v>51</v>
      </c>
      <c r="AT49" s="9">
        <f t="shared" si="1"/>
        <v>26</v>
      </c>
      <c r="AU49" s="3">
        <f t="shared" si="23"/>
        <v>43</v>
      </c>
      <c r="AV49" s="20">
        <f t="shared" ca="1" si="2"/>
        <v>4</v>
      </c>
      <c r="AW49" s="20">
        <f t="shared" ca="1" si="3"/>
        <v>2</v>
      </c>
      <c r="AX49" s="20">
        <f t="shared" ca="1" si="4"/>
        <v>3</v>
      </c>
      <c r="AY49" s="20">
        <f t="shared" ca="1" si="5"/>
        <v>1</v>
      </c>
      <c r="AZ49" s="20">
        <f t="shared" ca="1" si="6"/>
        <v>6</v>
      </c>
      <c r="BA49" s="20">
        <f t="shared" ca="1" si="7"/>
        <v>28</v>
      </c>
      <c r="BB49" s="20">
        <f t="shared" ca="1" si="8"/>
        <v>28</v>
      </c>
      <c r="BC49" s="20">
        <f t="shared" ca="1" si="9"/>
        <v>8</v>
      </c>
      <c r="BD49" s="20">
        <f t="shared" ca="1" si="10"/>
        <v>28</v>
      </c>
      <c r="BE49" s="20">
        <f t="shared" ca="1" si="11"/>
        <v>28</v>
      </c>
      <c r="BF49" s="20">
        <f t="shared" ca="1" si="12"/>
        <v>28</v>
      </c>
      <c r="BG49" s="20">
        <f t="shared" ca="1" si="13"/>
        <v>7</v>
      </c>
      <c r="BH49" s="20">
        <f t="shared" ca="1" si="14"/>
        <v>28</v>
      </c>
      <c r="BI49" s="20">
        <f t="shared" ca="1" si="15"/>
        <v>5</v>
      </c>
      <c r="BJ49" s="20">
        <f t="shared" ca="1" si="16"/>
        <v>28</v>
      </c>
      <c r="BK49" s="20">
        <f t="shared" ca="1" si="17"/>
        <v>28</v>
      </c>
      <c r="BL49" s="20">
        <f t="shared" ca="1" si="18"/>
        <v>25</v>
      </c>
      <c r="BM49" s="20">
        <f t="shared" ca="1" si="19"/>
        <v>28</v>
      </c>
      <c r="BN49" s="9">
        <f t="shared" si="20"/>
        <v>49</v>
      </c>
      <c r="BO49" s="9">
        <v>3</v>
      </c>
      <c r="BP49" s="22" cm="1">
        <f t="array" aca="1" ref="BP49" ca="1">IF(AV49&gt;INDIRECT(ADDRESS($BN49,$BO49)),0,1)</f>
        <v>1</v>
      </c>
      <c r="BQ49" s="22" cm="1">
        <f t="array" aca="1" ref="BQ49" ca="1">IF(AW49&gt;INDIRECT(ADDRESS($BN49,$BO49)),0,1)</f>
        <v>1</v>
      </c>
      <c r="BR49" s="22" cm="1">
        <f t="array" aca="1" ref="BR49" ca="1">IF(AX49&gt;INDIRECT(ADDRESS($BN49,$BO49)),0,1)</f>
        <v>1</v>
      </c>
      <c r="BS49" s="22" cm="1">
        <f t="array" aca="1" ref="BS49" ca="1">IF(AY49&gt;INDIRECT(ADDRESS($BN49,$BO49)),0,1)</f>
        <v>1</v>
      </c>
      <c r="BT49" s="22" cm="1">
        <f t="array" aca="1" ref="BT49" ca="1">IF(AZ49&gt;INDIRECT(ADDRESS($BN49,$BO49)),0,1)</f>
        <v>1</v>
      </c>
      <c r="BU49" s="22" cm="1">
        <f t="array" aca="1" ref="BU49" ca="1">IF(BA49&gt;INDIRECT(ADDRESS($BN49,$BO49)),0,1)</f>
        <v>0</v>
      </c>
      <c r="BV49" s="22" cm="1">
        <f t="array" aca="1" ref="BV49" ca="1">IF(BB49&gt;INDIRECT(ADDRESS($BN49,$BO49)),0,1)</f>
        <v>0</v>
      </c>
      <c r="BW49" s="22" cm="1">
        <f t="array" aca="1" ref="BW49" ca="1">IF(BC49&gt;INDIRECT(ADDRESS($BN49,$BO49)),0,1)</f>
        <v>1</v>
      </c>
      <c r="BX49" s="22" cm="1">
        <f t="array" aca="1" ref="BX49" ca="1">IF(BD49&gt;INDIRECT(ADDRESS($BN49,$BO49)),0,1)</f>
        <v>0</v>
      </c>
      <c r="BY49" s="22" cm="1">
        <f t="array" aca="1" ref="BY49" ca="1">IF(BE49&gt;INDIRECT(ADDRESS($BN49,$BO49)),0,1)</f>
        <v>0</v>
      </c>
      <c r="BZ49" s="22" cm="1">
        <f t="array" aca="1" ref="BZ49" ca="1">IF(BF49&gt;INDIRECT(ADDRESS($BN49,$BO49)),0,1)</f>
        <v>0</v>
      </c>
      <c r="CA49" s="22" cm="1">
        <f t="array" aca="1" ref="CA49" ca="1">IF(BG49&gt;INDIRECT(ADDRESS($BN49,$BO49)),0,1)</f>
        <v>1</v>
      </c>
      <c r="CB49" s="22" cm="1">
        <f t="array" aca="1" ref="CB49" ca="1">IF(BH49&gt;INDIRECT(ADDRESS($BN49,$BO49)),0,1)</f>
        <v>0</v>
      </c>
      <c r="CC49" s="22" cm="1">
        <f t="array" aca="1" ref="CC49" ca="1">IF(BI49&gt;INDIRECT(ADDRESS($BN49,$BO49)),0,1)</f>
        <v>1</v>
      </c>
      <c r="CD49" s="22" cm="1">
        <f t="array" aca="1" ref="CD49" ca="1">IF(BJ49&gt;INDIRECT(ADDRESS($BN49,$BO49)),0,1)</f>
        <v>0</v>
      </c>
      <c r="CE49" s="22" cm="1">
        <f t="array" aca="1" ref="CE49" ca="1">IF(BK49&gt;INDIRECT(ADDRESS($BN49,$BO49)),0,1)</f>
        <v>0</v>
      </c>
      <c r="CF49" s="22" cm="1">
        <f t="array" aca="1" ref="CF49" ca="1">IF(BL49&gt;INDIRECT(ADDRESS($BN49,$BO49)),0,1)</f>
        <v>0</v>
      </c>
      <c r="CG49" s="22" cm="1">
        <f t="array" aca="1" ref="CG49" ca="1">IF(BM49&gt;INDIRECT(ADDRESS($BN49,$BO49)),0,1)</f>
        <v>0</v>
      </c>
      <c r="CH49" s="9">
        <f>AR49</f>
        <v>49</v>
      </c>
      <c r="CI49" s="9">
        <f>AS49</f>
        <v>51</v>
      </c>
      <c r="CJ49" s="3">
        <f>COLUMN(BP49)</f>
        <v>68</v>
      </c>
      <c r="CK49" s="3">
        <f>COLUMN(CG49)</f>
        <v>85</v>
      </c>
      <c r="CL49" s="3">
        <f ca="1">SUM(OFFSET($A$1,CH49-1,CJ49-1,CI49-CH49+1,CK49-CJ49+1))</f>
        <v>10</v>
      </c>
      <c r="CM49" s="3" t="b">
        <f ca="1">CL49=C49</f>
        <v>1</v>
      </c>
      <c r="CN49" s="3">
        <f>COLUMN(V49)</f>
        <v>22</v>
      </c>
      <c r="CO49" s="3">
        <f ca="1">LARGE(OFFSET($A$1,$CH49-1,$CN49-1,$CI49-$CH49+1,1),1)</f>
        <v>5</v>
      </c>
      <c r="CP49" s="4">
        <f ca="1">LARGE(OFFSET($A$1,$AR49-1,$AT49-1,$AS49-$AR49+1,$AU49-$AT49+1),1)/(CO49+2)</f>
        <v>60194.428571428572</v>
      </c>
      <c r="CQ49" s="4">
        <f ca="1">LARGE(OFFSET($A$1,$AR49-1,$AT49-1,$AS49-$AR49+1,$AU49-$AT49+1),C49)</f>
        <v>136081</v>
      </c>
      <c r="CR49" s="3" t="b">
        <f ca="1">CQ49&gt;CP49</f>
        <v>1</v>
      </c>
    </row>
    <row r="50" spans="1:96" x14ac:dyDescent="0.55000000000000004">
      <c r="A50" s="3"/>
      <c r="B50" s="3"/>
      <c r="C50" s="3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5">
        <v>3</v>
      </c>
      <c r="W50" s="5">
        <f>W49</f>
        <v>49</v>
      </c>
      <c r="X50" s="5">
        <v>4</v>
      </c>
      <c r="Y50" s="5">
        <f t="shared" si="21"/>
        <v>26</v>
      </c>
      <c r="Z50" s="18" cm="1">
        <f t="array" aca="1" ref="Z50" ca="1">INDIRECT(ADDRESS($W50,COLUMN()-$Y50+$X50))/$V50</f>
        <v>86258</v>
      </c>
      <c r="AA50" s="18" cm="1">
        <f t="array" aca="1" ref="AA50" ca="1">INDIRECT(ADDRESS($W50,COLUMN()-$Y50+$X50))/$V50</f>
        <v>136081</v>
      </c>
      <c r="AB50" s="18" cm="1">
        <f t="array" aca="1" ref="AB50" ca="1">INDIRECT(ADDRESS($W50,COLUMN()-$Y50+$X50))/$V50</f>
        <v>130011.66666666667</v>
      </c>
      <c r="AC50" s="18" cm="1">
        <f t="array" aca="1" ref="AC50" ca="1">INDIRECT(ADDRESS($W50,COLUMN()-$Y50+$X50))/$V50</f>
        <v>140453.66666666666</v>
      </c>
      <c r="AD50" s="18" cm="1">
        <f t="array" aca="1" ref="AD50" ca="1">INDIRECT(ADDRESS($W50,COLUMN()-$Y50+$X50))/$V50</f>
        <v>70956.666666666672</v>
      </c>
      <c r="AE50" s="18" cm="1">
        <f t="array" aca="1" ref="AE50" ca="1">INDIRECT(ADDRESS($W50,COLUMN()-$Y50+$X50))/$V50</f>
        <v>0</v>
      </c>
      <c r="AF50" s="18" cm="1">
        <f t="array" aca="1" ref="AF50" ca="1">INDIRECT(ADDRESS($W50,COLUMN()-$Y50+$X50))/$V50</f>
        <v>0</v>
      </c>
      <c r="AG50" s="18" cm="1">
        <f t="array" aca="1" ref="AG50" ca="1">INDIRECT(ADDRESS($W50,COLUMN()-$Y50+$X50))/$V50</f>
        <v>48700.666666666664</v>
      </c>
      <c r="AH50" s="18" cm="1">
        <f t="array" aca="1" ref="AH50" ca="1">INDIRECT(ADDRESS($W50,COLUMN()-$Y50+$X50))/$V50</f>
        <v>0</v>
      </c>
      <c r="AI50" s="18" cm="1">
        <f t="array" aca="1" ref="AI50" ca="1">INDIRECT(ADDRESS($W50,COLUMN()-$Y50+$X50))/$V50</f>
        <v>0</v>
      </c>
      <c r="AJ50" s="18" cm="1">
        <f t="array" aca="1" ref="AJ50" ca="1">INDIRECT(ADDRESS($W50,COLUMN()-$Y50+$X50))/$V50</f>
        <v>0</v>
      </c>
      <c r="AK50" s="18" cm="1">
        <f t="array" aca="1" ref="AK50" ca="1">INDIRECT(ADDRESS($W50,COLUMN()-$Y50+$X50))/$V50</f>
        <v>53965</v>
      </c>
      <c r="AL50" s="18" cm="1">
        <f t="array" aca="1" ref="AL50" ca="1">INDIRECT(ADDRESS($W50,COLUMN()-$Y50+$X50))/$V50</f>
        <v>0</v>
      </c>
      <c r="AM50" s="18" cm="1">
        <f t="array" aca="1" ref="AM50" ca="1">INDIRECT(ADDRESS($W50,COLUMN()-$Y50+$X50))/$V50</f>
        <v>86131.333333333328</v>
      </c>
      <c r="AN50" s="18" cm="1">
        <f t="array" aca="1" ref="AN50" ca="1">INDIRECT(ADDRESS($W50,COLUMN()-$Y50+$X50))/$V50</f>
        <v>0</v>
      </c>
      <c r="AO50" s="18" cm="1">
        <f t="array" aca="1" ref="AO50" ca="1">INDIRECT(ADDRESS($W50,COLUMN()-$Y50+$X50))/$V50</f>
        <v>0</v>
      </c>
      <c r="AP50" s="18" cm="1">
        <f t="array" aca="1" ref="AP50" ca="1">INDIRECT(ADDRESS($W50,COLUMN()-$Y50+$X50))/$V50</f>
        <v>4850.333333333333</v>
      </c>
      <c r="AQ50" s="18" cm="1">
        <f t="array" aca="1" ref="AQ50" ca="1">INDIRECT(ADDRESS($W50,COLUMN()-$Y50+$X50))/$V50</f>
        <v>0</v>
      </c>
      <c r="AR50" s="9">
        <f t="shared" si="0"/>
        <v>49</v>
      </c>
      <c r="AS50" s="9">
        <f t="shared" si="22"/>
        <v>51</v>
      </c>
      <c r="AT50" s="9">
        <f t="shared" si="1"/>
        <v>26</v>
      </c>
      <c r="AU50" s="3">
        <f t="shared" si="23"/>
        <v>43</v>
      </c>
      <c r="AV50" s="20">
        <f t="shared" ca="1" si="2"/>
        <v>12</v>
      </c>
      <c r="AW50" s="20">
        <f t="shared" ca="1" si="3"/>
        <v>10</v>
      </c>
      <c r="AX50" s="20">
        <f t="shared" ca="1" si="4"/>
        <v>11</v>
      </c>
      <c r="AY50" s="20">
        <f t="shared" ca="1" si="5"/>
        <v>9</v>
      </c>
      <c r="AZ50" s="20">
        <f t="shared" ca="1" si="6"/>
        <v>17</v>
      </c>
      <c r="BA50" s="20">
        <f t="shared" ca="1" si="7"/>
        <v>28</v>
      </c>
      <c r="BB50" s="20">
        <f t="shared" ca="1" si="8"/>
        <v>28</v>
      </c>
      <c r="BC50" s="20">
        <f t="shared" ca="1" si="9"/>
        <v>21</v>
      </c>
      <c r="BD50" s="20">
        <f t="shared" ca="1" si="10"/>
        <v>28</v>
      </c>
      <c r="BE50" s="20">
        <f t="shared" ca="1" si="11"/>
        <v>28</v>
      </c>
      <c r="BF50" s="20">
        <f t="shared" ca="1" si="12"/>
        <v>28</v>
      </c>
      <c r="BG50" s="20">
        <f t="shared" ca="1" si="13"/>
        <v>18</v>
      </c>
      <c r="BH50" s="20">
        <f t="shared" ca="1" si="14"/>
        <v>28</v>
      </c>
      <c r="BI50" s="20">
        <f t="shared" ca="1" si="15"/>
        <v>13</v>
      </c>
      <c r="BJ50" s="20">
        <f t="shared" ca="1" si="16"/>
        <v>28</v>
      </c>
      <c r="BK50" s="20">
        <f t="shared" ca="1" si="17"/>
        <v>28</v>
      </c>
      <c r="BL50" s="20">
        <f t="shared" ca="1" si="18"/>
        <v>26</v>
      </c>
      <c r="BM50" s="20">
        <f t="shared" ca="1" si="19"/>
        <v>28</v>
      </c>
      <c r="BN50" s="9">
        <f t="shared" si="20"/>
        <v>49</v>
      </c>
      <c r="BO50" s="9">
        <v>3</v>
      </c>
      <c r="BP50" s="22" cm="1">
        <f t="array" aca="1" ref="BP50" ca="1">IF(AV50&gt;INDIRECT(ADDRESS($BN50,$BO50)),0,1)</f>
        <v>0</v>
      </c>
      <c r="BQ50" s="22" cm="1">
        <f t="array" aca="1" ref="BQ50" ca="1">IF(AW50&gt;INDIRECT(ADDRESS($BN50,$BO50)),0,1)</f>
        <v>1</v>
      </c>
      <c r="BR50" s="22" cm="1">
        <f t="array" aca="1" ref="BR50" ca="1">IF(AX50&gt;INDIRECT(ADDRESS($BN50,$BO50)),0,1)</f>
        <v>0</v>
      </c>
      <c r="BS50" s="22" cm="1">
        <f t="array" aca="1" ref="BS50" ca="1">IF(AY50&gt;INDIRECT(ADDRESS($BN50,$BO50)),0,1)</f>
        <v>1</v>
      </c>
      <c r="BT50" s="22" cm="1">
        <f t="array" aca="1" ref="BT50" ca="1">IF(AZ50&gt;INDIRECT(ADDRESS($BN50,$BO50)),0,1)</f>
        <v>0</v>
      </c>
      <c r="BU50" s="22" cm="1">
        <f t="array" aca="1" ref="BU50" ca="1">IF(BA50&gt;INDIRECT(ADDRESS($BN50,$BO50)),0,1)</f>
        <v>0</v>
      </c>
      <c r="BV50" s="22" cm="1">
        <f t="array" aca="1" ref="BV50" ca="1">IF(BB50&gt;INDIRECT(ADDRESS($BN50,$BO50)),0,1)</f>
        <v>0</v>
      </c>
      <c r="BW50" s="22" cm="1">
        <f t="array" aca="1" ref="BW50" ca="1">IF(BC50&gt;INDIRECT(ADDRESS($BN50,$BO50)),0,1)</f>
        <v>0</v>
      </c>
      <c r="BX50" s="22" cm="1">
        <f t="array" aca="1" ref="BX50" ca="1">IF(BD50&gt;INDIRECT(ADDRESS($BN50,$BO50)),0,1)</f>
        <v>0</v>
      </c>
      <c r="BY50" s="22" cm="1">
        <f t="array" aca="1" ref="BY50" ca="1">IF(BE50&gt;INDIRECT(ADDRESS($BN50,$BO50)),0,1)</f>
        <v>0</v>
      </c>
      <c r="BZ50" s="22" cm="1">
        <f t="array" aca="1" ref="BZ50" ca="1">IF(BF50&gt;INDIRECT(ADDRESS($BN50,$BO50)),0,1)</f>
        <v>0</v>
      </c>
      <c r="CA50" s="22" cm="1">
        <f t="array" aca="1" ref="CA50" ca="1">IF(BG50&gt;INDIRECT(ADDRESS($BN50,$BO50)),0,1)</f>
        <v>0</v>
      </c>
      <c r="CB50" s="22" cm="1">
        <f t="array" aca="1" ref="CB50" ca="1">IF(BH50&gt;INDIRECT(ADDRESS($BN50,$BO50)),0,1)</f>
        <v>0</v>
      </c>
      <c r="CC50" s="22" cm="1">
        <f t="array" aca="1" ref="CC50" ca="1">IF(BI50&gt;INDIRECT(ADDRESS($BN50,$BO50)),0,1)</f>
        <v>0</v>
      </c>
      <c r="CD50" s="22" cm="1">
        <f t="array" aca="1" ref="CD50" ca="1">IF(BJ50&gt;INDIRECT(ADDRESS($BN50,$BO50)),0,1)</f>
        <v>0</v>
      </c>
      <c r="CE50" s="22" cm="1">
        <f t="array" aca="1" ref="CE50" ca="1">IF(BK50&gt;INDIRECT(ADDRESS($BN50,$BO50)),0,1)</f>
        <v>0</v>
      </c>
      <c r="CF50" s="22" cm="1">
        <f t="array" aca="1" ref="CF50" ca="1">IF(BL50&gt;INDIRECT(ADDRESS($BN50,$BO50)),0,1)</f>
        <v>0</v>
      </c>
      <c r="CG50" s="22" cm="1">
        <f t="array" aca="1" ref="CG50" ca="1">IF(BM50&gt;INDIRECT(ADDRESS($BN50,$BO50)),0,1)</f>
        <v>0</v>
      </c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55000000000000004">
      <c r="A51" s="3"/>
      <c r="B51" s="3"/>
      <c r="C51" s="3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5">
        <v>5</v>
      </c>
      <c r="W51" s="5">
        <f>W50</f>
        <v>49</v>
      </c>
      <c r="X51" s="5">
        <v>4</v>
      </c>
      <c r="Y51" s="5">
        <f t="shared" si="21"/>
        <v>26</v>
      </c>
      <c r="Z51" s="18" cm="1">
        <f t="array" aca="1" ref="Z51" ca="1">INDIRECT(ADDRESS($W51,COLUMN()-$Y51+$X51))/$V51</f>
        <v>51754.8</v>
      </c>
      <c r="AA51" s="18" cm="1">
        <f t="array" aca="1" ref="AA51" ca="1">INDIRECT(ADDRESS($W51,COLUMN()-$Y51+$X51))/$V51</f>
        <v>81648.600000000006</v>
      </c>
      <c r="AB51" s="18" cm="1">
        <f t="array" aca="1" ref="AB51" ca="1">INDIRECT(ADDRESS($W51,COLUMN()-$Y51+$X51))/$V51</f>
        <v>78007</v>
      </c>
      <c r="AC51" s="18" cm="1">
        <f t="array" aca="1" ref="AC51" ca="1">INDIRECT(ADDRESS($W51,COLUMN()-$Y51+$X51))/$V51</f>
        <v>84272.2</v>
      </c>
      <c r="AD51" s="18" cm="1">
        <f t="array" aca="1" ref="AD51" ca="1">INDIRECT(ADDRESS($W51,COLUMN()-$Y51+$X51))/$V51</f>
        <v>42574</v>
      </c>
      <c r="AE51" s="18" cm="1">
        <f t="array" aca="1" ref="AE51" ca="1">INDIRECT(ADDRESS($W51,COLUMN()-$Y51+$X51))/$V51</f>
        <v>0</v>
      </c>
      <c r="AF51" s="18" cm="1">
        <f t="array" aca="1" ref="AF51" ca="1">INDIRECT(ADDRESS($W51,COLUMN()-$Y51+$X51))/$V51</f>
        <v>0</v>
      </c>
      <c r="AG51" s="18" cm="1">
        <f t="array" aca="1" ref="AG51" ca="1">INDIRECT(ADDRESS($W51,COLUMN()-$Y51+$X51))/$V51</f>
        <v>29220.400000000001</v>
      </c>
      <c r="AH51" s="18" cm="1">
        <f t="array" aca="1" ref="AH51" ca="1">INDIRECT(ADDRESS($W51,COLUMN()-$Y51+$X51))/$V51</f>
        <v>0</v>
      </c>
      <c r="AI51" s="18" cm="1">
        <f t="array" aca="1" ref="AI51" ca="1">INDIRECT(ADDRESS($W51,COLUMN()-$Y51+$X51))/$V51</f>
        <v>0</v>
      </c>
      <c r="AJ51" s="18" cm="1">
        <f t="array" aca="1" ref="AJ51" ca="1">INDIRECT(ADDRESS($W51,COLUMN()-$Y51+$X51))/$V51</f>
        <v>0</v>
      </c>
      <c r="AK51" s="18" cm="1">
        <f t="array" aca="1" ref="AK51" ca="1">INDIRECT(ADDRESS($W51,COLUMN()-$Y51+$X51))/$V51</f>
        <v>32379</v>
      </c>
      <c r="AL51" s="18" cm="1">
        <f t="array" aca="1" ref="AL51" ca="1">INDIRECT(ADDRESS($W51,COLUMN()-$Y51+$X51))/$V51</f>
        <v>0</v>
      </c>
      <c r="AM51" s="18" cm="1">
        <f t="array" aca="1" ref="AM51" ca="1">INDIRECT(ADDRESS($W51,COLUMN()-$Y51+$X51))/$V51</f>
        <v>51678.8</v>
      </c>
      <c r="AN51" s="18" cm="1">
        <f t="array" aca="1" ref="AN51" ca="1">INDIRECT(ADDRESS($W51,COLUMN()-$Y51+$X51))/$V51</f>
        <v>0</v>
      </c>
      <c r="AO51" s="18" cm="1">
        <f t="array" aca="1" ref="AO51" ca="1">INDIRECT(ADDRESS($W51,COLUMN()-$Y51+$X51))/$V51</f>
        <v>0</v>
      </c>
      <c r="AP51" s="18" cm="1">
        <f t="array" aca="1" ref="AP51" ca="1">INDIRECT(ADDRESS($W51,COLUMN()-$Y51+$X51))/$V51</f>
        <v>2910.2</v>
      </c>
      <c r="AQ51" s="18" cm="1">
        <f t="array" aca="1" ref="AQ51" ca="1">INDIRECT(ADDRESS($W51,COLUMN()-$Y51+$X51))/$V51</f>
        <v>0</v>
      </c>
      <c r="AR51" s="9">
        <f t="shared" si="0"/>
        <v>49</v>
      </c>
      <c r="AS51" s="9">
        <f t="shared" si="22"/>
        <v>51</v>
      </c>
      <c r="AT51" s="9">
        <f t="shared" si="1"/>
        <v>26</v>
      </c>
      <c r="AU51" s="3">
        <f t="shared" si="23"/>
        <v>43</v>
      </c>
      <c r="AV51" s="20">
        <f t="shared" ca="1" si="2"/>
        <v>19</v>
      </c>
      <c r="AW51" s="20">
        <f t="shared" ca="1" si="3"/>
        <v>15</v>
      </c>
      <c r="AX51" s="20">
        <f t="shared" ca="1" si="4"/>
        <v>16</v>
      </c>
      <c r="AY51" s="20">
        <f t="shared" ca="1" si="5"/>
        <v>14</v>
      </c>
      <c r="AZ51" s="20">
        <f t="shared" ca="1" si="6"/>
        <v>22</v>
      </c>
      <c r="BA51" s="20">
        <f t="shared" ca="1" si="7"/>
        <v>28</v>
      </c>
      <c r="BB51" s="20">
        <f t="shared" ca="1" si="8"/>
        <v>28</v>
      </c>
      <c r="BC51" s="20">
        <f t="shared" ca="1" si="9"/>
        <v>24</v>
      </c>
      <c r="BD51" s="20">
        <f t="shared" ca="1" si="10"/>
        <v>28</v>
      </c>
      <c r="BE51" s="20">
        <f t="shared" ca="1" si="11"/>
        <v>28</v>
      </c>
      <c r="BF51" s="20">
        <f t="shared" ca="1" si="12"/>
        <v>28</v>
      </c>
      <c r="BG51" s="20">
        <f t="shared" ca="1" si="13"/>
        <v>23</v>
      </c>
      <c r="BH51" s="20">
        <f t="shared" ca="1" si="14"/>
        <v>28</v>
      </c>
      <c r="BI51" s="20">
        <f t="shared" ca="1" si="15"/>
        <v>20</v>
      </c>
      <c r="BJ51" s="20">
        <f t="shared" ca="1" si="16"/>
        <v>28</v>
      </c>
      <c r="BK51" s="20">
        <f t="shared" ca="1" si="17"/>
        <v>28</v>
      </c>
      <c r="BL51" s="20">
        <f t="shared" ca="1" si="18"/>
        <v>27</v>
      </c>
      <c r="BM51" s="20">
        <f t="shared" ca="1" si="19"/>
        <v>28</v>
      </c>
      <c r="BN51" s="9">
        <f t="shared" si="20"/>
        <v>49</v>
      </c>
      <c r="BO51" s="9">
        <v>3</v>
      </c>
      <c r="BP51" s="22" cm="1">
        <f t="array" aca="1" ref="BP51" ca="1">IF(AV51&gt;INDIRECT(ADDRESS($BN51,$BO51)),0,1)</f>
        <v>0</v>
      </c>
      <c r="BQ51" s="22" cm="1">
        <f t="array" aca="1" ref="BQ51" ca="1">IF(AW51&gt;INDIRECT(ADDRESS($BN51,$BO51)),0,1)</f>
        <v>0</v>
      </c>
      <c r="BR51" s="22" cm="1">
        <f t="array" aca="1" ref="BR51" ca="1">IF(AX51&gt;INDIRECT(ADDRESS($BN51,$BO51)),0,1)</f>
        <v>0</v>
      </c>
      <c r="BS51" s="22" cm="1">
        <f t="array" aca="1" ref="BS51" ca="1">IF(AY51&gt;INDIRECT(ADDRESS($BN51,$BO51)),0,1)</f>
        <v>0</v>
      </c>
      <c r="BT51" s="22" cm="1">
        <f t="array" aca="1" ref="BT51" ca="1">IF(AZ51&gt;INDIRECT(ADDRESS($BN51,$BO51)),0,1)</f>
        <v>0</v>
      </c>
      <c r="BU51" s="22" cm="1">
        <f t="array" aca="1" ref="BU51" ca="1">IF(BA51&gt;INDIRECT(ADDRESS($BN51,$BO51)),0,1)</f>
        <v>0</v>
      </c>
      <c r="BV51" s="22" cm="1">
        <f t="array" aca="1" ref="BV51" ca="1">IF(BB51&gt;INDIRECT(ADDRESS($BN51,$BO51)),0,1)</f>
        <v>0</v>
      </c>
      <c r="BW51" s="22" cm="1">
        <f t="array" aca="1" ref="BW51" ca="1">IF(BC51&gt;INDIRECT(ADDRESS($BN51,$BO51)),0,1)</f>
        <v>0</v>
      </c>
      <c r="BX51" s="22" cm="1">
        <f t="array" aca="1" ref="BX51" ca="1">IF(BD51&gt;INDIRECT(ADDRESS($BN51,$BO51)),0,1)</f>
        <v>0</v>
      </c>
      <c r="BY51" s="22" cm="1">
        <f t="array" aca="1" ref="BY51" ca="1">IF(BE51&gt;INDIRECT(ADDRESS($BN51,$BO51)),0,1)</f>
        <v>0</v>
      </c>
      <c r="BZ51" s="22" cm="1">
        <f t="array" aca="1" ref="BZ51" ca="1">IF(BF51&gt;INDIRECT(ADDRESS($BN51,$BO51)),0,1)</f>
        <v>0</v>
      </c>
      <c r="CA51" s="22" cm="1">
        <f t="array" aca="1" ref="CA51" ca="1">IF(BG51&gt;INDIRECT(ADDRESS($BN51,$BO51)),0,1)</f>
        <v>0</v>
      </c>
      <c r="CB51" s="22" cm="1">
        <f t="array" aca="1" ref="CB51" ca="1">IF(BH51&gt;INDIRECT(ADDRESS($BN51,$BO51)),0,1)</f>
        <v>0</v>
      </c>
      <c r="CC51" s="22" cm="1">
        <f t="array" aca="1" ref="CC51" ca="1">IF(BI51&gt;INDIRECT(ADDRESS($BN51,$BO51)),0,1)</f>
        <v>0</v>
      </c>
      <c r="CD51" s="22" cm="1">
        <f t="array" aca="1" ref="CD51" ca="1">IF(BJ51&gt;INDIRECT(ADDRESS($BN51,$BO51)),0,1)</f>
        <v>0</v>
      </c>
      <c r="CE51" s="22" cm="1">
        <f t="array" aca="1" ref="CE51" ca="1">IF(BK51&gt;INDIRECT(ADDRESS($BN51,$BO51)),0,1)</f>
        <v>0</v>
      </c>
      <c r="CF51" s="22" cm="1">
        <f t="array" aca="1" ref="CF51" ca="1">IF(BL51&gt;INDIRECT(ADDRESS($BN51,$BO51)),0,1)</f>
        <v>0</v>
      </c>
      <c r="CG51" s="22" cm="1">
        <f t="array" aca="1" ref="CG51" ca="1">IF(BM51&gt;INDIRECT(ADDRESS($BN51,$BO51)),0,1)</f>
        <v>0</v>
      </c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55000000000000004">
      <c r="A52" s="3" t="s">
        <v>25</v>
      </c>
      <c r="B52" s="3" t="s">
        <v>25</v>
      </c>
      <c r="C52" s="3">
        <v>4</v>
      </c>
      <c r="D52" s="15">
        <f>VALUE(SUBSTITUTE('DPR KPU Raw'!B54,".",","))</f>
        <v>88253</v>
      </c>
      <c r="E52" s="15">
        <f>VALUE(SUBSTITUTE('DPR KPU Raw'!C54,".",","))</f>
        <v>164310</v>
      </c>
      <c r="F52" s="15">
        <f>VALUE(SUBSTITUTE('DPR KPU Raw'!D54,".",","))</f>
        <v>149222</v>
      </c>
      <c r="G52" s="15">
        <f>VALUE(SUBSTITUTE('DPR KPU Raw'!E54,".",","))</f>
        <v>166147</v>
      </c>
      <c r="H52" s="15">
        <f>VALUE(SUBSTITUTE('DPR KPU Raw'!F54,".",","))</f>
        <v>151776</v>
      </c>
      <c r="I52" s="15"/>
      <c r="J52" s="15"/>
      <c r="K52" s="15">
        <f>VALUE(SUBSTITUTE('DPR KPU Raw'!I54,".",","))</f>
        <v>108797</v>
      </c>
      <c r="L52" s="15"/>
      <c r="M52" s="15"/>
      <c r="N52" s="15"/>
      <c r="O52" s="15">
        <f>VALUE(SUBSTITUTE('DPR KPU Raw'!M54,".",","))</f>
        <v>57472</v>
      </c>
      <c r="P52" s="15"/>
      <c r="Q52" s="15">
        <f>VALUE(SUBSTITUTE('DPR KPU Raw'!O54,".",","))</f>
        <v>54173</v>
      </c>
      <c r="R52" s="15"/>
      <c r="S52" s="15"/>
      <c r="T52" s="15">
        <f>VALUE(SUBSTITUTE('DPR KPU Raw'!R54,".",","))</f>
        <v>9927</v>
      </c>
      <c r="U52" s="15"/>
      <c r="V52" s="5">
        <v>1</v>
      </c>
      <c r="W52" s="5">
        <f>W51+3</f>
        <v>52</v>
      </c>
      <c r="X52" s="5">
        <v>4</v>
      </c>
      <c r="Y52" s="5">
        <f t="shared" si="21"/>
        <v>26</v>
      </c>
      <c r="Z52" s="18" cm="1">
        <f t="array" aca="1" ref="Z52" ca="1">INDIRECT(ADDRESS($W52,COLUMN()-$Y52+$X52))/$V52</f>
        <v>88253</v>
      </c>
      <c r="AA52" s="18" cm="1">
        <f t="array" aca="1" ref="AA52" ca="1">INDIRECT(ADDRESS($W52,COLUMN()-$Y52+$X52))/$V52</f>
        <v>164310</v>
      </c>
      <c r="AB52" s="18" cm="1">
        <f t="array" aca="1" ref="AB52" ca="1">INDIRECT(ADDRESS($W52,COLUMN()-$Y52+$X52))/$V52</f>
        <v>149222</v>
      </c>
      <c r="AC52" s="18" cm="1">
        <f t="array" aca="1" ref="AC52" ca="1">INDIRECT(ADDRESS($W52,COLUMN()-$Y52+$X52))/$V52</f>
        <v>166147</v>
      </c>
      <c r="AD52" s="18" cm="1">
        <f t="array" aca="1" ref="AD52" ca="1">INDIRECT(ADDRESS($W52,COLUMN()-$Y52+$X52))/$V52</f>
        <v>151776</v>
      </c>
      <c r="AE52" s="18" cm="1">
        <f t="array" aca="1" ref="AE52" ca="1">INDIRECT(ADDRESS($W52,COLUMN()-$Y52+$X52))/$V52</f>
        <v>0</v>
      </c>
      <c r="AF52" s="18" cm="1">
        <f t="array" aca="1" ref="AF52" ca="1">INDIRECT(ADDRESS($W52,COLUMN()-$Y52+$X52))/$V52</f>
        <v>0</v>
      </c>
      <c r="AG52" s="18" cm="1">
        <f t="array" aca="1" ref="AG52" ca="1">INDIRECT(ADDRESS($W52,COLUMN()-$Y52+$X52))/$V52</f>
        <v>108797</v>
      </c>
      <c r="AH52" s="18" cm="1">
        <f t="array" aca="1" ref="AH52" ca="1">INDIRECT(ADDRESS($W52,COLUMN()-$Y52+$X52))/$V52</f>
        <v>0</v>
      </c>
      <c r="AI52" s="18" cm="1">
        <f t="array" aca="1" ref="AI52" ca="1">INDIRECT(ADDRESS($W52,COLUMN()-$Y52+$X52))/$V52</f>
        <v>0</v>
      </c>
      <c r="AJ52" s="18" cm="1">
        <f t="array" aca="1" ref="AJ52" ca="1">INDIRECT(ADDRESS($W52,COLUMN()-$Y52+$X52))/$V52</f>
        <v>0</v>
      </c>
      <c r="AK52" s="18" cm="1">
        <f t="array" aca="1" ref="AK52" ca="1">INDIRECT(ADDRESS($W52,COLUMN()-$Y52+$X52))/$V52</f>
        <v>57472</v>
      </c>
      <c r="AL52" s="18" cm="1">
        <f t="array" aca="1" ref="AL52" ca="1">INDIRECT(ADDRESS($W52,COLUMN()-$Y52+$X52))/$V52</f>
        <v>0</v>
      </c>
      <c r="AM52" s="18" cm="1">
        <f t="array" aca="1" ref="AM52" ca="1">INDIRECT(ADDRESS($W52,COLUMN()-$Y52+$X52))/$V52</f>
        <v>54173</v>
      </c>
      <c r="AN52" s="18" cm="1">
        <f t="array" aca="1" ref="AN52" ca="1">INDIRECT(ADDRESS($W52,COLUMN()-$Y52+$X52))/$V52</f>
        <v>0</v>
      </c>
      <c r="AO52" s="18" cm="1">
        <f t="array" aca="1" ref="AO52" ca="1">INDIRECT(ADDRESS($W52,COLUMN()-$Y52+$X52))/$V52</f>
        <v>0</v>
      </c>
      <c r="AP52" s="18" cm="1">
        <f t="array" aca="1" ref="AP52" ca="1">INDIRECT(ADDRESS($W52,COLUMN()-$Y52+$X52))/$V52</f>
        <v>9927</v>
      </c>
      <c r="AQ52" s="18" cm="1">
        <f t="array" aca="1" ref="AQ52" ca="1">INDIRECT(ADDRESS($W52,COLUMN()-$Y52+$X52))/$V52</f>
        <v>0</v>
      </c>
      <c r="AR52" s="9">
        <f t="shared" si="0"/>
        <v>52</v>
      </c>
      <c r="AS52" s="9">
        <f t="shared" si="22"/>
        <v>54</v>
      </c>
      <c r="AT52" s="9">
        <f t="shared" si="1"/>
        <v>26</v>
      </c>
      <c r="AU52" s="3">
        <f t="shared" si="23"/>
        <v>43</v>
      </c>
      <c r="AV52" s="20">
        <f t="shared" ca="1" si="2"/>
        <v>6</v>
      </c>
      <c r="AW52" s="20">
        <f t="shared" ca="1" si="3"/>
        <v>2</v>
      </c>
      <c r="AX52" s="20">
        <f t="shared" ca="1" si="4"/>
        <v>4</v>
      </c>
      <c r="AY52" s="20">
        <f t="shared" ca="1" si="5"/>
        <v>1</v>
      </c>
      <c r="AZ52" s="20">
        <f t="shared" ca="1" si="6"/>
        <v>3</v>
      </c>
      <c r="BA52" s="20">
        <f t="shared" ca="1" si="7"/>
        <v>28</v>
      </c>
      <c r="BB52" s="20">
        <f t="shared" ca="1" si="8"/>
        <v>28</v>
      </c>
      <c r="BC52" s="20">
        <f t="shared" ca="1" si="9"/>
        <v>5</v>
      </c>
      <c r="BD52" s="20">
        <f t="shared" ca="1" si="10"/>
        <v>28</v>
      </c>
      <c r="BE52" s="20">
        <f t="shared" ca="1" si="11"/>
        <v>28</v>
      </c>
      <c r="BF52" s="20">
        <f t="shared" ca="1" si="12"/>
        <v>28</v>
      </c>
      <c r="BG52" s="20">
        <f t="shared" ca="1" si="13"/>
        <v>7</v>
      </c>
      <c r="BH52" s="20">
        <f t="shared" ca="1" si="14"/>
        <v>28</v>
      </c>
      <c r="BI52" s="20">
        <f t="shared" ca="1" si="15"/>
        <v>10</v>
      </c>
      <c r="BJ52" s="20">
        <f t="shared" ca="1" si="16"/>
        <v>28</v>
      </c>
      <c r="BK52" s="20">
        <f t="shared" ca="1" si="17"/>
        <v>28</v>
      </c>
      <c r="BL52" s="20">
        <f t="shared" ca="1" si="18"/>
        <v>25</v>
      </c>
      <c r="BM52" s="20">
        <f t="shared" ca="1" si="19"/>
        <v>28</v>
      </c>
      <c r="BN52" s="9">
        <f t="shared" si="20"/>
        <v>52</v>
      </c>
      <c r="BO52" s="9">
        <v>3</v>
      </c>
      <c r="BP52" s="22" cm="1">
        <f t="array" aca="1" ref="BP52" ca="1">IF(AV52&gt;INDIRECT(ADDRESS($BN52,$BO52)),0,1)</f>
        <v>0</v>
      </c>
      <c r="BQ52" s="22" cm="1">
        <f t="array" aca="1" ref="BQ52" ca="1">IF(AW52&gt;INDIRECT(ADDRESS($BN52,$BO52)),0,1)</f>
        <v>1</v>
      </c>
      <c r="BR52" s="22" cm="1">
        <f t="array" aca="1" ref="BR52" ca="1">IF(AX52&gt;INDIRECT(ADDRESS($BN52,$BO52)),0,1)</f>
        <v>1</v>
      </c>
      <c r="BS52" s="22" cm="1">
        <f t="array" aca="1" ref="BS52" ca="1">IF(AY52&gt;INDIRECT(ADDRESS($BN52,$BO52)),0,1)</f>
        <v>1</v>
      </c>
      <c r="BT52" s="22" cm="1">
        <f t="array" aca="1" ref="BT52" ca="1">IF(AZ52&gt;INDIRECT(ADDRESS($BN52,$BO52)),0,1)</f>
        <v>1</v>
      </c>
      <c r="BU52" s="22" cm="1">
        <f t="array" aca="1" ref="BU52" ca="1">IF(BA52&gt;INDIRECT(ADDRESS($BN52,$BO52)),0,1)</f>
        <v>0</v>
      </c>
      <c r="BV52" s="22" cm="1">
        <f t="array" aca="1" ref="BV52" ca="1">IF(BB52&gt;INDIRECT(ADDRESS($BN52,$BO52)),0,1)</f>
        <v>0</v>
      </c>
      <c r="BW52" s="22" cm="1">
        <f t="array" aca="1" ref="BW52" ca="1">IF(BC52&gt;INDIRECT(ADDRESS($BN52,$BO52)),0,1)</f>
        <v>0</v>
      </c>
      <c r="BX52" s="22" cm="1">
        <f t="array" aca="1" ref="BX52" ca="1">IF(BD52&gt;INDIRECT(ADDRESS($BN52,$BO52)),0,1)</f>
        <v>0</v>
      </c>
      <c r="BY52" s="22" cm="1">
        <f t="array" aca="1" ref="BY52" ca="1">IF(BE52&gt;INDIRECT(ADDRESS($BN52,$BO52)),0,1)</f>
        <v>0</v>
      </c>
      <c r="BZ52" s="22" cm="1">
        <f t="array" aca="1" ref="BZ52" ca="1">IF(BF52&gt;INDIRECT(ADDRESS($BN52,$BO52)),0,1)</f>
        <v>0</v>
      </c>
      <c r="CA52" s="22" cm="1">
        <f t="array" aca="1" ref="CA52" ca="1">IF(BG52&gt;INDIRECT(ADDRESS($BN52,$BO52)),0,1)</f>
        <v>0</v>
      </c>
      <c r="CB52" s="22" cm="1">
        <f t="array" aca="1" ref="CB52" ca="1">IF(BH52&gt;INDIRECT(ADDRESS($BN52,$BO52)),0,1)</f>
        <v>0</v>
      </c>
      <c r="CC52" s="22" cm="1">
        <f t="array" aca="1" ref="CC52" ca="1">IF(BI52&gt;INDIRECT(ADDRESS($BN52,$BO52)),0,1)</f>
        <v>0</v>
      </c>
      <c r="CD52" s="22" cm="1">
        <f t="array" aca="1" ref="CD52" ca="1">IF(BJ52&gt;INDIRECT(ADDRESS($BN52,$BO52)),0,1)</f>
        <v>0</v>
      </c>
      <c r="CE52" s="22" cm="1">
        <f t="array" aca="1" ref="CE52" ca="1">IF(BK52&gt;INDIRECT(ADDRESS($BN52,$BO52)),0,1)</f>
        <v>0</v>
      </c>
      <c r="CF52" s="22" cm="1">
        <f t="array" aca="1" ref="CF52" ca="1">IF(BL52&gt;INDIRECT(ADDRESS($BN52,$BO52)),0,1)</f>
        <v>0</v>
      </c>
      <c r="CG52" s="22" cm="1">
        <f t="array" aca="1" ref="CG52" ca="1">IF(BM52&gt;INDIRECT(ADDRESS($BN52,$BO52)),0,1)</f>
        <v>0</v>
      </c>
      <c r="CH52" s="9">
        <f>AR52</f>
        <v>52</v>
      </c>
      <c r="CI52" s="9">
        <f>AS52</f>
        <v>54</v>
      </c>
      <c r="CJ52" s="3">
        <f>COLUMN(BP52)</f>
        <v>68</v>
      </c>
      <c r="CK52" s="3">
        <f>COLUMN(CG52)</f>
        <v>85</v>
      </c>
      <c r="CL52" s="3">
        <f ca="1">SUM(OFFSET($A$1,CH52-1,CJ52-1,CI52-CH52+1,CK52-CJ52+1))</f>
        <v>4</v>
      </c>
      <c r="CM52" s="3" t="b">
        <f ca="1">CL52=C52</f>
        <v>1</v>
      </c>
      <c r="CN52" s="3">
        <f>COLUMN(V52)</f>
        <v>22</v>
      </c>
      <c r="CO52" s="3">
        <f ca="1">LARGE(OFFSET($A$1,$CH52-1,$CN52-1,$CI52-$CH52+1,1),1)</f>
        <v>5</v>
      </c>
      <c r="CP52" s="4">
        <f ca="1">LARGE(OFFSET($A$1,$AR52-1,$AT52-1,$AS52-$AR52+1,$AU52-$AT52+1),1)/(CO52+2)</f>
        <v>23735.285714285714</v>
      </c>
      <c r="CQ52" s="4">
        <f ca="1">LARGE(OFFSET($A$1,$AR52-1,$AT52-1,$AS52-$AR52+1,$AU52-$AT52+1),C52)</f>
        <v>149222</v>
      </c>
      <c r="CR52" s="3" t="b">
        <f ca="1">CQ52&gt;CP52</f>
        <v>1</v>
      </c>
    </row>
    <row r="53" spans="1:96" x14ac:dyDescent="0.55000000000000004">
      <c r="A53" s="3"/>
      <c r="B53" s="3"/>
      <c r="C53" s="3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5">
        <v>3</v>
      </c>
      <c r="W53" s="5">
        <f>W52</f>
        <v>52</v>
      </c>
      <c r="X53" s="5">
        <v>4</v>
      </c>
      <c r="Y53" s="5">
        <f t="shared" si="21"/>
        <v>26</v>
      </c>
      <c r="Z53" s="18" cm="1">
        <f t="array" aca="1" ref="Z53" ca="1">INDIRECT(ADDRESS($W53,COLUMN()-$Y53+$X53))/$V53</f>
        <v>29417.666666666668</v>
      </c>
      <c r="AA53" s="18" cm="1">
        <f t="array" aca="1" ref="AA53" ca="1">INDIRECT(ADDRESS($W53,COLUMN()-$Y53+$X53))/$V53</f>
        <v>54770</v>
      </c>
      <c r="AB53" s="18" cm="1">
        <f t="array" aca="1" ref="AB53" ca="1">INDIRECT(ADDRESS($W53,COLUMN()-$Y53+$X53))/$V53</f>
        <v>49740.666666666664</v>
      </c>
      <c r="AC53" s="18" cm="1">
        <f t="array" aca="1" ref="AC53" ca="1">INDIRECT(ADDRESS($W53,COLUMN()-$Y53+$X53))/$V53</f>
        <v>55382.333333333336</v>
      </c>
      <c r="AD53" s="18" cm="1">
        <f t="array" aca="1" ref="AD53" ca="1">INDIRECT(ADDRESS($W53,COLUMN()-$Y53+$X53))/$V53</f>
        <v>50592</v>
      </c>
      <c r="AE53" s="18" cm="1">
        <f t="array" aca="1" ref="AE53" ca="1">INDIRECT(ADDRESS($W53,COLUMN()-$Y53+$X53))/$V53</f>
        <v>0</v>
      </c>
      <c r="AF53" s="18" cm="1">
        <f t="array" aca="1" ref="AF53" ca="1">INDIRECT(ADDRESS($W53,COLUMN()-$Y53+$X53))/$V53</f>
        <v>0</v>
      </c>
      <c r="AG53" s="18" cm="1">
        <f t="array" aca="1" ref="AG53" ca="1">INDIRECT(ADDRESS($W53,COLUMN()-$Y53+$X53))/$V53</f>
        <v>36265.666666666664</v>
      </c>
      <c r="AH53" s="18" cm="1">
        <f t="array" aca="1" ref="AH53" ca="1">INDIRECT(ADDRESS($W53,COLUMN()-$Y53+$X53))/$V53</f>
        <v>0</v>
      </c>
      <c r="AI53" s="18" cm="1">
        <f t="array" aca="1" ref="AI53" ca="1">INDIRECT(ADDRESS($W53,COLUMN()-$Y53+$X53))/$V53</f>
        <v>0</v>
      </c>
      <c r="AJ53" s="18" cm="1">
        <f t="array" aca="1" ref="AJ53" ca="1">INDIRECT(ADDRESS($W53,COLUMN()-$Y53+$X53))/$V53</f>
        <v>0</v>
      </c>
      <c r="AK53" s="18" cm="1">
        <f t="array" aca="1" ref="AK53" ca="1">INDIRECT(ADDRESS($W53,COLUMN()-$Y53+$X53))/$V53</f>
        <v>19157.333333333332</v>
      </c>
      <c r="AL53" s="18" cm="1">
        <f t="array" aca="1" ref="AL53" ca="1">INDIRECT(ADDRESS($W53,COLUMN()-$Y53+$X53))/$V53</f>
        <v>0</v>
      </c>
      <c r="AM53" s="18" cm="1">
        <f t="array" aca="1" ref="AM53" ca="1">INDIRECT(ADDRESS($W53,COLUMN()-$Y53+$X53))/$V53</f>
        <v>18057.666666666668</v>
      </c>
      <c r="AN53" s="18" cm="1">
        <f t="array" aca="1" ref="AN53" ca="1">INDIRECT(ADDRESS($W53,COLUMN()-$Y53+$X53))/$V53</f>
        <v>0</v>
      </c>
      <c r="AO53" s="18" cm="1">
        <f t="array" aca="1" ref="AO53" ca="1">INDIRECT(ADDRESS($W53,COLUMN()-$Y53+$X53))/$V53</f>
        <v>0</v>
      </c>
      <c r="AP53" s="18" cm="1">
        <f t="array" aca="1" ref="AP53" ca="1">INDIRECT(ADDRESS($W53,COLUMN()-$Y53+$X53))/$V53</f>
        <v>3309</v>
      </c>
      <c r="AQ53" s="18" cm="1">
        <f t="array" aca="1" ref="AQ53" ca="1">INDIRECT(ADDRESS($W53,COLUMN()-$Y53+$X53))/$V53</f>
        <v>0</v>
      </c>
      <c r="AR53" s="9">
        <f t="shared" si="0"/>
        <v>52</v>
      </c>
      <c r="AS53" s="9">
        <f t="shared" si="22"/>
        <v>54</v>
      </c>
      <c r="AT53" s="9">
        <f t="shared" si="1"/>
        <v>26</v>
      </c>
      <c r="AU53" s="3">
        <f t="shared" si="23"/>
        <v>43</v>
      </c>
      <c r="AV53" s="20">
        <f t="shared" ca="1" si="2"/>
        <v>18</v>
      </c>
      <c r="AW53" s="20">
        <f t="shared" ca="1" si="3"/>
        <v>9</v>
      </c>
      <c r="AX53" s="20">
        <f t="shared" ca="1" si="4"/>
        <v>12</v>
      </c>
      <c r="AY53" s="20">
        <f t="shared" ca="1" si="5"/>
        <v>8</v>
      </c>
      <c r="AZ53" s="20">
        <f t="shared" ca="1" si="6"/>
        <v>11</v>
      </c>
      <c r="BA53" s="20">
        <f t="shared" ca="1" si="7"/>
        <v>28</v>
      </c>
      <c r="BB53" s="20">
        <f t="shared" ca="1" si="8"/>
        <v>28</v>
      </c>
      <c r="BC53" s="20">
        <f t="shared" ca="1" si="9"/>
        <v>13</v>
      </c>
      <c r="BD53" s="20">
        <f t="shared" ca="1" si="10"/>
        <v>28</v>
      </c>
      <c r="BE53" s="20">
        <f t="shared" ca="1" si="11"/>
        <v>28</v>
      </c>
      <c r="BF53" s="20">
        <f t="shared" ca="1" si="12"/>
        <v>28</v>
      </c>
      <c r="BG53" s="20">
        <f t="shared" ca="1" si="13"/>
        <v>20</v>
      </c>
      <c r="BH53" s="20">
        <f t="shared" ca="1" si="14"/>
        <v>28</v>
      </c>
      <c r="BI53" s="20">
        <f t="shared" ca="1" si="15"/>
        <v>21</v>
      </c>
      <c r="BJ53" s="20">
        <f t="shared" ca="1" si="16"/>
        <v>28</v>
      </c>
      <c r="BK53" s="20">
        <f t="shared" ca="1" si="17"/>
        <v>28</v>
      </c>
      <c r="BL53" s="20">
        <f t="shared" ca="1" si="18"/>
        <v>26</v>
      </c>
      <c r="BM53" s="20">
        <f t="shared" ca="1" si="19"/>
        <v>28</v>
      </c>
      <c r="BN53" s="9">
        <f t="shared" si="20"/>
        <v>52</v>
      </c>
      <c r="BO53" s="9">
        <v>3</v>
      </c>
      <c r="BP53" s="22" cm="1">
        <f t="array" aca="1" ref="BP53" ca="1">IF(AV53&gt;INDIRECT(ADDRESS($BN53,$BO53)),0,1)</f>
        <v>0</v>
      </c>
      <c r="BQ53" s="22" cm="1">
        <f t="array" aca="1" ref="BQ53" ca="1">IF(AW53&gt;INDIRECT(ADDRESS($BN53,$BO53)),0,1)</f>
        <v>0</v>
      </c>
      <c r="BR53" s="22" cm="1">
        <f t="array" aca="1" ref="BR53" ca="1">IF(AX53&gt;INDIRECT(ADDRESS($BN53,$BO53)),0,1)</f>
        <v>0</v>
      </c>
      <c r="BS53" s="22" cm="1">
        <f t="array" aca="1" ref="BS53" ca="1">IF(AY53&gt;INDIRECT(ADDRESS($BN53,$BO53)),0,1)</f>
        <v>0</v>
      </c>
      <c r="BT53" s="22" cm="1">
        <f t="array" aca="1" ref="BT53" ca="1">IF(AZ53&gt;INDIRECT(ADDRESS($BN53,$BO53)),0,1)</f>
        <v>0</v>
      </c>
      <c r="BU53" s="22" cm="1">
        <f t="array" aca="1" ref="BU53" ca="1">IF(BA53&gt;INDIRECT(ADDRESS($BN53,$BO53)),0,1)</f>
        <v>0</v>
      </c>
      <c r="BV53" s="22" cm="1">
        <f t="array" aca="1" ref="BV53" ca="1">IF(BB53&gt;INDIRECT(ADDRESS($BN53,$BO53)),0,1)</f>
        <v>0</v>
      </c>
      <c r="BW53" s="22" cm="1">
        <f t="array" aca="1" ref="BW53" ca="1">IF(BC53&gt;INDIRECT(ADDRESS($BN53,$BO53)),0,1)</f>
        <v>0</v>
      </c>
      <c r="BX53" s="22" cm="1">
        <f t="array" aca="1" ref="BX53" ca="1">IF(BD53&gt;INDIRECT(ADDRESS($BN53,$BO53)),0,1)</f>
        <v>0</v>
      </c>
      <c r="BY53" s="22" cm="1">
        <f t="array" aca="1" ref="BY53" ca="1">IF(BE53&gt;INDIRECT(ADDRESS($BN53,$BO53)),0,1)</f>
        <v>0</v>
      </c>
      <c r="BZ53" s="22" cm="1">
        <f t="array" aca="1" ref="BZ53" ca="1">IF(BF53&gt;INDIRECT(ADDRESS($BN53,$BO53)),0,1)</f>
        <v>0</v>
      </c>
      <c r="CA53" s="22" cm="1">
        <f t="array" aca="1" ref="CA53" ca="1">IF(BG53&gt;INDIRECT(ADDRESS($BN53,$BO53)),0,1)</f>
        <v>0</v>
      </c>
      <c r="CB53" s="22" cm="1">
        <f t="array" aca="1" ref="CB53" ca="1">IF(BH53&gt;INDIRECT(ADDRESS($BN53,$BO53)),0,1)</f>
        <v>0</v>
      </c>
      <c r="CC53" s="22" cm="1">
        <f t="array" aca="1" ref="CC53" ca="1">IF(BI53&gt;INDIRECT(ADDRESS($BN53,$BO53)),0,1)</f>
        <v>0</v>
      </c>
      <c r="CD53" s="22" cm="1">
        <f t="array" aca="1" ref="CD53" ca="1">IF(BJ53&gt;INDIRECT(ADDRESS($BN53,$BO53)),0,1)</f>
        <v>0</v>
      </c>
      <c r="CE53" s="22" cm="1">
        <f t="array" aca="1" ref="CE53" ca="1">IF(BK53&gt;INDIRECT(ADDRESS($BN53,$BO53)),0,1)</f>
        <v>0</v>
      </c>
      <c r="CF53" s="22" cm="1">
        <f t="array" aca="1" ref="CF53" ca="1">IF(BL53&gt;INDIRECT(ADDRESS($BN53,$BO53)),0,1)</f>
        <v>0</v>
      </c>
      <c r="CG53" s="22" cm="1">
        <f t="array" aca="1" ref="CG53" ca="1">IF(BM53&gt;INDIRECT(ADDRESS($BN53,$BO53)),0,1)</f>
        <v>0</v>
      </c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55000000000000004">
      <c r="A54" s="3"/>
      <c r="B54" s="3"/>
      <c r="C54" s="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5">
        <v>5</v>
      </c>
      <c r="W54" s="5">
        <f>W53</f>
        <v>52</v>
      </c>
      <c r="X54" s="5">
        <v>4</v>
      </c>
      <c r="Y54" s="5">
        <f t="shared" si="21"/>
        <v>26</v>
      </c>
      <c r="Z54" s="18" cm="1">
        <f t="array" aca="1" ref="Z54" ca="1">INDIRECT(ADDRESS($W54,COLUMN()-$Y54+$X54))/$V54</f>
        <v>17650.599999999999</v>
      </c>
      <c r="AA54" s="18" cm="1">
        <f t="array" aca="1" ref="AA54" ca="1">INDIRECT(ADDRESS($W54,COLUMN()-$Y54+$X54))/$V54</f>
        <v>32862</v>
      </c>
      <c r="AB54" s="18" cm="1">
        <f t="array" aca="1" ref="AB54" ca="1">INDIRECT(ADDRESS($W54,COLUMN()-$Y54+$X54))/$V54</f>
        <v>29844.400000000001</v>
      </c>
      <c r="AC54" s="18" cm="1">
        <f t="array" aca="1" ref="AC54" ca="1">INDIRECT(ADDRESS($W54,COLUMN()-$Y54+$X54))/$V54</f>
        <v>33229.4</v>
      </c>
      <c r="AD54" s="18" cm="1">
        <f t="array" aca="1" ref="AD54" ca="1">INDIRECT(ADDRESS($W54,COLUMN()-$Y54+$X54))/$V54</f>
        <v>30355.200000000001</v>
      </c>
      <c r="AE54" s="18" cm="1">
        <f t="array" aca="1" ref="AE54" ca="1">INDIRECT(ADDRESS($W54,COLUMN()-$Y54+$X54))/$V54</f>
        <v>0</v>
      </c>
      <c r="AF54" s="18" cm="1">
        <f t="array" aca="1" ref="AF54" ca="1">INDIRECT(ADDRESS($W54,COLUMN()-$Y54+$X54))/$V54</f>
        <v>0</v>
      </c>
      <c r="AG54" s="18" cm="1">
        <f t="array" aca="1" ref="AG54" ca="1">INDIRECT(ADDRESS($W54,COLUMN()-$Y54+$X54))/$V54</f>
        <v>21759.4</v>
      </c>
      <c r="AH54" s="18" cm="1">
        <f t="array" aca="1" ref="AH54" ca="1">INDIRECT(ADDRESS($W54,COLUMN()-$Y54+$X54))/$V54</f>
        <v>0</v>
      </c>
      <c r="AI54" s="18" cm="1">
        <f t="array" aca="1" ref="AI54" ca="1">INDIRECT(ADDRESS($W54,COLUMN()-$Y54+$X54))/$V54</f>
        <v>0</v>
      </c>
      <c r="AJ54" s="18" cm="1">
        <f t="array" aca="1" ref="AJ54" ca="1">INDIRECT(ADDRESS($W54,COLUMN()-$Y54+$X54))/$V54</f>
        <v>0</v>
      </c>
      <c r="AK54" s="18" cm="1">
        <f t="array" aca="1" ref="AK54" ca="1">INDIRECT(ADDRESS($W54,COLUMN()-$Y54+$X54))/$V54</f>
        <v>11494.4</v>
      </c>
      <c r="AL54" s="18" cm="1">
        <f t="array" aca="1" ref="AL54" ca="1">INDIRECT(ADDRESS($W54,COLUMN()-$Y54+$X54))/$V54</f>
        <v>0</v>
      </c>
      <c r="AM54" s="18" cm="1">
        <f t="array" aca="1" ref="AM54" ca="1">INDIRECT(ADDRESS($W54,COLUMN()-$Y54+$X54))/$V54</f>
        <v>10834.6</v>
      </c>
      <c r="AN54" s="18" cm="1">
        <f t="array" aca="1" ref="AN54" ca="1">INDIRECT(ADDRESS($W54,COLUMN()-$Y54+$X54))/$V54</f>
        <v>0</v>
      </c>
      <c r="AO54" s="18" cm="1">
        <f t="array" aca="1" ref="AO54" ca="1">INDIRECT(ADDRESS($W54,COLUMN()-$Y54+$X54))/$V54</f>
        <v>0</v>
      </c>
      <c r="AP54" s="18" cm="1">
        <f t="array" aca="1" ref="AP54" ca="1">INDIRECT(ADDRESS($W54,COLUMN()-$Y54+$X54))/$V54</f>
        <v>1985.4</v>
      </c>
      <c r="AQ54" s="18" cm="1">
        <f t="array" aca="1" ref="AQ54" ca="1">INDIRECT(ADDRESS($W54,COLUMN()-$Y54+$X54))/$V54</f>
        <v>0</v>
      </c>
      <c r="AR54" s="9">
        <f t="shared" si="0"/>
        <v>52</v>
      </c>
      <c r="AS54" s="9">
        <f t="shared" si="22"/>
        <v>54</v>
      </c>
      <c r="AT54" s="9">
        <f t="shared" si="1"/>
        <v>26</v>
      </c>
      <c r="AU54" s="3">
        <f t="shared" si="23"/>
        <v>43</v>
      </c>
      <c r="AV54" s="20">
        <f t="shared" ca="1" si="2"/>
        <v>22</v>
      </c>
      <c r="AW54" s="20">
        <f t="shared" ca="1" si="3"/>
        <v>15</v>
      </c>
      <c r="AX54" s="20">
        <f t="shared" ca="1" si="4"/>
        <v>17</v>
      </c>
      <c r="AY54" s="20">
        <f t="shared" ca="1" si="5"/>
        <v>14</v>
      </c>
      <c r="AZ54" s="20">
        <f t="shared" ca="1" si="6"/>
        <v>16</v>
      </c>
      <c r="BA54" s="20">
        <f t="shared" ca="1" si="7"/>
        <v>28</v>
      </c>
      <c r="BB54" s="20">
        <f t="shared" ca="1" si="8"/>
        <v>28</v>
      </c>
      <c r="BC54" s="20">
        <f t="shared" ca="1" si="9"/>
        <v>19</v>
      </c>
      <c r="BD54" s="20">
        <f t="shared" ca="1" si="10"/>
        <v>28</v>
      </c>
      <c r="BE54" s="20">
        <f t="shared" ca="1" si="11"/>
        <v>28</v>
      </c>
      <c r="BF54" s="20">
        <f t="shared" ca="1" si="12"/>
        <v>28</v>
      </c>
      <c r="BG54" s="20">
        <f t="shared" ca="1" si="13"/>
        <v>23</v>
      </c>
      <c r="BH54" s="20">
        <f t="shared" ca="1" si="14"/>
        <v>28</v>
      </c>
      <c r="BI54" s="20">
        <f t="shared" ca="1" si="15"/>
        <v>24</v>
      </c>
      <c r="BJ54" s="20">
        <f t="shared" ca="1" si="16"/>
        <v>28</v>
      </c>
      <c r="BK54" s="20">
        <f t="shared" ca="1" si="17"/>
        <v>28</v>
      </c>
      <c r="BL54" s="20">
        <f t="shared" ca="1" si="18"/>
        <v>27</v>
      </c>
      <c r="BM54" s="20">
        <f t="shared" ca="1" si="19"/>
        <v>28</v>
      </c>
      <c r="BN54" s="9">
        <f t="shared" si="20"/>
        <v>52</v>
      </c>
      <c r="BO54" s="9">
        <v>3</v>
      </c>
      <c r="BP54" s="22" cm="1">
        <f t="array" aca="1" ref="BP54" ca="1">IF(AV54&gt;INDIRECT(ADDRESS($BN54,$BO54)),0,1)</f>
        <v>0</v>
      </c>
      <c r="BQ54" s="22" cm="1">
        <f t="array" aca="1" ref="BQ54" ca="1">IF(AW54&gt;INDIRECT(ADDRESS($BN54,$BO54)),0,1)</f>
        <v>0</v>
      </c>
      <c r="BR54" s="22" cm="1">
        <f t="array" aca="1" ref="BR54" ca="1">IF(AX54&gt;INDIRECT(ADDRESS($BN54,$BO54)),0,1)</f>
        <v>0</v>
      </c>
      <c r="BS54" s="22" cm="1">
        <f t="array" aca="1" ref="BS54" ca="1">IF(AY54&gt;INDIRECT(ADDRESS($BN54,$BO54)),0,1)</f>
        <v>0</v>
      </c>
      <c r="BT54" s="22" cm="1">
        <f t="array" aca="1" ref="BT54" ca="1">IF(AZ54&gt;INDIRECT(ADDRESS($BN54,$BO54)),0,1)</f>
        <v>0</v>
      </c>
      <c r="BU54" s="22" cm="1">
        <f t="array" aca="1" ref="BU54" ca="1">IF(BA54&gt;INDIRECT(ADDRESS($BN54,$BO54)),0,1)</f>
        <v>0</v>
      </c>
      <c r="BV54" s="22" cm="1">
        <f t="array" aca="1" ref="BV54" ca="1">IF(BB54&gt;INDIRECT(ADDRESS($BN54,$BO54)),0,1)</f>
        <v>0</v>
      </c>
      <c r="BW54" s="22" cm="1">
        <f t="array" aca="1" ref="BW54" ca="1">IF(BC54&gt;INDIRECT(ADDRESS($BN54,$BO54)),0,1)</f>
        <v>0</v>
      </c>
      <c r="BX54" s="22" cm="1">
        <f t="array" aca="1" ref="BX54" ca="1">IF(BD54&gt;INDIRECT(ADDRESS($BN54,$BO54)),0,1)</f>
        <v>0</v>
      </c>
      <c r="BY54" s="22" cm="1">
        <f t="array" aca="1" ref="BY54" ca="1">IF(BE54&gt;INDIRECT(ADDRESS($BN54,$BO54)),0,1)</f>
        <v>0</v>
      </c>
      <c r="BZ54" s="22" cm="1">
        <f t="array" aca="1" ref="BZ54" ca="1">IF(BF54&gt;INDIRECT(ADDRESS($BN54,$BO54)),0,1)</f>
        <v>0</v>
      </c>
      <c r="CA54" s="22" cm="1">
        <f t="array" aca="1" ref="CA54" ca="1">IF(BG54&gt;INDIRECT(ADDRESS($BN54,$BO54)),0,1)</f>
        <v>0</v>
      </c>
      <c r="CB54" s="22" cm="1">
        <f t="array" aca="1" ref="CB54" ca="1">IF(BH54&gt;INDIRECT(ADDRESS($BN54,$BO54)),0,1)</f>
        <v>0</v>
      </c>
      <c r="CC54" s="22" cm="1">
        <f t="array" aca="1" ref="CC54" ca="1">IF(BI54&gt;INDIRECT(ADDRESS($BN54,$BO54)),0,1)</f>
        <v>0</v>
      </c>
      <c r="CD54" s="22" cm="1">
        <f t="array" aca="1" ref="CD54" ca="1">IF(BJ54&gt;INDIRECT(ADDRESS($BN54,$BO54)),0,1)</f>
        <v>0</v>
      </c>
      <c r="CE54" s="22" cm="1">
        <f t="array" aca="1" ref="CE54" ca="1">IF(BK54&gt;INDIRECT(ADDRESS($BN54,$BO54)),0,1)</f>
        <v>0</v>
      </c>
      <c r="CF54" s="22" cm="1">
        <f t="array" aca="1" ref="CF54" ca="1">IF(BL54&gt;INDIRECT(ADDRESS($BN54,$BO54)),0,1)</f>
        <v>0</v>
      </c>
      <c r="CG54" s="22" cm="1">
        <f t="array" aca="1" ref="CG54" ca="1">IF(BM54&gt;INDIRECT(ADDRESS($BN54,$BO54)),0,1)</f>
        <v>0</v>
      </c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55000000000000004">
      <c r="A55" s="3" t="s">
        <v>26</v>
      </c>
      <c r="B55" s="3" t="s">
        <v>27</v>
      </c>
      <c r="C55" s="3">
        <v>6</v>
      </c>
      <c r="D55" s="15">
        <f>VALUE(SUBSTITUTE('DPR KPU Raw'!B9,".",","))</f>
        <v>145309</v>
      </c>
      <c r="E55" s="15">
        <f>VALUE(SUBSTITUTE('DPR KPU Raw'!C9,".",","))</f>
        <v>196708</v>
      </c>
      <c r="F55" s="15">
        <f>VALUE(SUBSTITUTE('DPR KPU Raw'!D9,".",","))</f>
        <v>288461</v>
      </c>
      <c r="G55" s="15">
        <f>VALUE(SUBSTITUTE('DPR KPU Raw'!E9,".",","))</f>
        <v>111719</v>
      </c>
      <c r="H55" s="15">
        <f>VALUE(SUBSTITUTE('DPR KPU Raw'!F9,".",","))</f>
        <v>108773</v>
      </c>
      <c r="I55" s="15"/>
      <c r="J55" s="15"/>
      <c r="K55" s="15">
        <f>VALUE(SUBSTITUTE('DPR KPU Raw'!I9,".",","))</f>
        <v>390441</v>
      </c>
      <c r="L55" s="15"/>
      <c r="M55" s="15"/>
      <c r="N55" s="15"/>
      <c r="O55" s="15">
        <f>VALUE(SUBSTITUTE('DPR KPU Raw'!M9,".",","))</f>
        <v>149427</v>
      </c>
      <c r="P55" s="15"/>
      <c r="Q55" s="15">
        <f>VALUE(SUBSTITUTE('DPR KPU Raw'!O9,".",","))</f>
        <v>99383</v>
      </c>
      <c r="R55" s="15"/>
      <c r="S55" s="15"/>
      <c r="T55" s="15">
        <f>VALUE(SUBSTITUTE('DPR KPU Raw'!R9,".",","))</f>
        <v>79673</v>
      </c>
      <c r="U55" s="15"/>
      <c r="V55" s="5">
        <v>1</v>
      </c>
      <c r="W55" s="5">
        <f>W54+3</f>
        <v>55</v>
      </c>
      <c r="X55" s="5">
        <v>4</v>
      </c>
      <c r="Y55" s="5">
        <f t="shared" si="21"/>
        <v>26</v>
      </c>
      <c r="Z55" s="18" cm="1">
        <f t="array" aca="1" ref="Z55" ca="1">INDIRECT(ADDRESS($W55,COLUMN()-$Y55+$X55))/$V55</f>
        <v>145309</v>
      </c>
      <c r="AA55" s="18" cm="1">
        <f t="array" aca="1" ref="AA55" ca="1">INDIRECT(ADDRESS($W55,COLUMN()-$Y55+$X55))/$V55</f>
        <v>196708</v>
      </c>
      <c r="AB55" s="18" cm="1">
        <f t="array" aca="1" ref="AB55" ca="1">INDIRECT(ADDRESS($W55,COLUMN()-$Y55+$X55))/$V55</f>
        <v>288461</v>
      </c>
      <c r="AC55" s="18" cm="1">
        <f t="array" aca="1" ref="AC55" ca="1">INDIRECT(ADDRESS($W55,COLUMN()-$Y55+$X55))/$V55</f>
        <v>111719</v>
      </c>
      <c r="AD55" s="18" cm="1">
        <f t="array" aca="1" ref="AD55" ca="1">INDIRECT(ADDRESS($W55,COLUMN()-$Y55+$X55))/$V55</f>
        <v>108773</v>
      </c>
      <c r="AE55" s="18" cm="1">
        <f t="array" aca="1" ref="AE55" ca="1">INDIRECT(ADDRESS($W55,COLUMN()-$Y55+$X55))/$V55</f>
        <v>0</v>
      </c>
      <c r="AF55" s="18" cm="1">
        <f t="array" aca="1" ref="AF55" ca="1">INDIRECT(ADDRESS($W55,COLUMN()-$Y55+$X55))/$V55</f>
        <v>0</v>
      </c>
      <c r="AG55" s="18" cm="1">
        <f t="array" aca="1" ref="AG55" ca="1">INDIRECT(ADDRESS($W55,COLUMN()-$Y55+$X55))/$V55</f>
        <v>390441</v>
      </c>
      <c r="AH55" s="18" cm="1">
        <f t="array" aca="1" ref="AH55" ca="1">INDIRECT(ADDRESS($W55,COLUMN()-$Y55+$X55))/$V55</f>
        <v>0</v>
      </c>
      <c r="AI55" s="18" cm="1">
        <f t="array" aca="1" ref="AI55" ca="1">INDIRECT(ADDRESS($W55,COLUMN()-$Y55+$X55))/$V55</f>
        <v>0</v>
      </c>
      <c r="AJ55" s="18" cm="1">
        <f t="array" aca="1" ref="AJ55" ca="1">INDIRECT(ADDRESS($W55,COLUMN()-$Y55+$X55))/$V55</f>
        <v>0</v>
      </c>
      <c r="AK55" s="18" cm="1">
        <f t="array" aca="1" ref="AK55" ca="1">INDIRECT(ADDRESS($W55,COLUMN()-$Y55+$X55))/$V55</f>
        <v>149427</v>
      </c>
      <c r="AL55" s="18" cm="1">
        <f t="array" aca="1" ref="AL55" ca="1">INDIRECT(ADDRESS($W55,COLUMN()-$Y55+$X55))/$V55</f>
        <v>0</v>
      </c>
      <c r="AM55" s="18" cm="1">
        <f t="array" aca="1" ref="AM55" ca="1">INDIRECT(ADDRESS($W55,COLUMN()-$Y55+$X55))/$V55</f>
        <v>99383</v>
      </c>
      <c r="AN55" s="18" cm="1">
        <f t="array" aca="1" ref="AN55" ca="1">INDIRECT(ADDRESS($W55,COLUMN()-$Y55+$X55))/$V55</f>
        <v>0</v>
      </c>
      <c r="AO55" s="18" cm="1">
        <f t="array" aca="1" ref="AO55" ca="1">INDIRECT(ADDRESS($W55,COLUMN()-$Y55+$X55))/$V55</f>
        <v>0</v>
      </c>
      <c r="AP55" s="18" cm="1">
        <f t="array" aca="1" ref="AP55" ca="1">INDIRECT(ADDRESS($W55,COLUMN()-$Y55+$X55))/$V55</f>
        <v>79673</v>
      </c>
      <c r="AQ55" s="18" cm="1">
        <f t="array" aca="1" ref="AQ55" ca="1">INDIRECT(ADDRESS($W55,COLUMN()-$Y55+$X55))/$V55</f>
        <v>0</v>
      </c>
      <c r="AR55" s="9">
        <f t="shared" si="0"/>
        <v>55</v>
      </c>
      <c r="AS55" s="9">
        <f t="shared" si="22"/>
        <v>57</v>
      </c>
      <c r="AT55" s="9">
        <f t="shared" si="1"/>
        <v>26</v>
      </c>
      <c r="AU55" s="3">
        <f t="shared" si="23"/>
        <v>43</v>
      </c>
      <c r="AV55" s="20">
        <f t="shared" ca="1" si="2"/>
        <v>5</v>
      </c>
      <c r="AW55" s="20">
        <f t="shared" ca="1" si="3"/>
        <v>3</v>
      </c>
      <c r="AX55" s="20">
        <f t="shared" ca="1" si="4"/>
        <v>2</v>
      </c>
      <c r="AY55" s="20">
        <f t="shared" ca="1" si="5"/>
        <v>7</v>
      </c>
      <c r="AZ55" s="20">
        <f t="shared" ca="1" si="6"/>
        <v>8</v>
      </c>
      <c r="BA55" s="20">
        <f t="shared" ca="1" si="7"/>
        <v>28</v>
      </c>
      <c r="BB55" s="20">
        <f t="shared" ca="1" si="8"/>
        <v>28</v>
      </c>
      <c r="BC55" s="20">
        <f t="shared" ca="1" si="9"/>
        <v>1</v>
      </c>
      <c r="BD55" s="20">
        <f t="shared" ca="1" si="10"/>
        <v>28</v>
      </c>
      <c r="BE55" s="20">
        <f t="shared" ca="1" si="11"/>
        <v>28</v>
      </c>
      <c r="BF55" s="20">
        <f t="shared" ca="1" si="12"/>
        <v>28</v>
      </c>
      <c r="BG55" s="20">
        <f t="shared" ca="1" si="13"/>
        <v>4</v>
      </c>
      <c r="BH55" s="20">
        <f t="shared" ca="1" si="14"/>
        <v>28</v>
      </c>
      <c r="BI55" s="20">
        <f t="shared" ca="1" si="15"/>
        <v>9</v>
      </c>
      <c r="BJ55" s="20">
        <f t="shared" ca="1" si="16"/>
        <v>28</v>
      </c>
      <c r="BK55" s="20">
        <f t="shared" ca="1" si="17"/>
        <v>28</v>
      </c>
      <c r="BL55" s="20">
        <f t="shared" ca="1" si="18"/>
        <v>11</v>
      </c>
      <c r="BM55" s="20">
        <f t="shared" ca="1" si="19"/>
        <v>28</v>
      </c>
      <c r="BN55" s="9">
        <f t="shared" si="20"/>
        <v>55</v>
      </c>
      <c r="BO55" s="9">
        <v>3</v>
      </c>
      <c r="BP55" s="22" cm="1">
        <f t="array" aca="1" ref="BP55" ca="1">IF(AV55&gt;INDIRECT(ADDRESS($BN55,$BO55)),0,1)</f>
        <v>1</v>
      </c>
      <c r="BQ55" s="22" cm="1">
        <f t="array" aca="1" ref="BQ55" ca="1">IF(AW55&gt;INDIRECT(ADDRESS($BN55,$BO55)),0,1)</f>
        <v>1</v>
      </c>
      <c r="BR55" s="22" cm="1">
        <f t="array" aca="1" ref="BR55" ca="1">IF(AX55&gt;INDIRECT(ADDRESS($BN55,$BO55)),0,1)</f>
        <v>1</v>
      </c>
      <c r="BS55" s="22" cm="1">
        <f t="array" aca="1" ref="BS55" ca="1">IF(AY55&gt;INDIRECT(ADDRESS($BN55,$BO55)),0,1)</f>
        <v>0</v>
      </c>
      <c r="BT55" s="22" cm="1">
        <f t="array" aca="1" ref="BT55" ca="1">IF(AZ55&gt;INDIRECT(ADDRESS($BN55,$BO55)),0,1)</f>
        <v>0</v>
      </c>
      <c r="BU55" s="22" cm="1">
        <f t="array" aca="1" ref="BU55" ca="1">IF(BA55&gt;INDIRECT(ADDRESS($BN55,$BO55)),0,1)</f>
        <v>0</v>
      </c>
      <c r="BV55" s="22" cm="1">
        <f t="array" aca="1" ref="BV55" ca="1">IF(BB55&gt;INDIRECT(ADDRESS($BN55,$BO55)),0,1)</f>
        <v>0</v>
      </c>
      <c r="BW55" s="22" cm="1">
        <f t="array" aca="1" ref="BW55" ca="1">IF(BC55&gt;INDIRECT(ADDRESS($BN55,$BO55)),0,1)</f>
        <v>1</v>
      </c>
      <c r="BX55" s="22" cm="1">
        <f t="array" aca="1" ref="BX55" ca="1">IF(BD55&gt;INDIRECT(ADDRESS($BN55,$BO55)),0,1)</f>
        <v>0</v>
      </c>
      <c r="BY55" s="22" cm="1">
        <f t="array" aca="1" ref="BY55" ca="1">IF(BE55&gt;INDIRECT(ADDRESS($BN55,$BO55)),0,1)</f>
        <v>0</v>
      </c>
      <c r="BZ55" s="22" cm="1">
        <f t="array" aca="1" ref="BZ55" ca="1">IF(BF55&gt;INDIRECT(ADDRESS($BN55,$BO55)),0,1)</f>
        <v>0</v>
      </c>
      <c r="CA55" s="22" cm="1">
        <f t="array" aca="1" ref="CA55" ca="1">IF(BG55&gt;INDIRECT(ADDRESS($BN55,$BO55)),0,1)</f>
        <v>1</v>
      </c>
      <c r="CB55" s="22" cm="1">
        <f t="array" aca="1" ref="CB55" ca="1">IF(BH55&gt;INDIRECT(ADDRESS($BN55,$BO55)),0,1)</f>
        <v>0</v>
      </c>
      <c r="CC55" s="22" cm="1">
        <f t="array" aca="1" ref="CC55" ca="1">IF(BI55&gt;INDIRECT(ADDRESS($BN55,$BO55)),0,1)</f>
        <v>0</v>
      </c>
      <c r="CD55" s="22" cm="1">
        <f t="array" aca="1" ref="CD55" ca="1">IF(BJ55&gt;INDIRECT(ADDRESS($BN55,$BO55)),0,1)</f>
        <v>0</v>
      </c>
      <c r="CE55" s="22" cm="1">
        <f t="array" aca="1" ref="CE55" ca="1">IF(BK55&gt;INDIRECT(ADDRESS($BN55,$BO55)),0,1)</f>
        <v>0</v>
      </c>
      <c r="CF55" s="22" cm="1">
        <f t="array" aca="1" ref="CF55" ca="1">IF(BL55&gt;INDIRECT(ADDRESS($BN55,$BO55)),0,1)</f>
        <v>0</v>
      </c>
      <c r="CG55" s="22" cm="1">
        <f t="array" aca="1" ref="CG55" ca="1">IF(BM55&gt;INDIRECT(ADDRESS($BN55,$BO55)),0,1)</f>
        <v>0</v>
      </c>
      <c r="CH55" s="9">
        <f>AR55</f>
        <v>55</v>
      </c>
      <c r="CI55" s="9">
        <f>AS55</f>
        <v>57</v>
      </c>
      <c r="CJ55" s="3">
        <f>COLUMN(BP55)</f>
        <v>68</v>
      </c>
      <c r="CK55" s="3">
        <f>COLUMN(CG55)</f>
        <v>85</v>
      </c>
      <c r="CL55" s="3">
        <f ca="1">SUM(OFFSET($A$1,CH55-1,CJ55-1,CI55-CH55+1,CK55-CJ55+1))</f>
        <v>6</v>
      </c>
      <c r="CM55" s="3" t="b">
        <f ca="1">CL55=C55</f>
        <v>1</v>
      </c>
      <c r="CN55" s="3">
        <f>COLUMN(V55)</f>
        <v>22</v>
      </c>
      <c r="CO55" s="3">
        <f ca="1">LARGE(OFFSET($A$1,$CH55-1,$CN55-1,$CI55-$CH55+1,1),1)</f>
        <v>5</v>
      </c>
      <c r="CP55" s="4">
        <f ca="1">LARGE(OFFSET($A$1,$AR55-1,$AT55-1,$AS55-$AR55+1,$AU55-$AT55+1),1)/(CO55+2)</f>
        <v>55777.285714285717</v>
      </c>
      <c r="CQ55" s="4">
        <f ca="1">LARGE(OFFSET($A$1,$AR55-1,$AT55-1,$AS55-$AR55+1,$AU55-$AT55+1),C55)</f>
        <v>130147</v>
      </c>
      <c r="CR55" s="3" t="b">
        <f ca="1">CQ55&gt;CP55</f>
        <v>1</v>
      </c>
    </row>
    <row r="56" spans="1:96" x14ac:dyDescent="0.55000000000000004">
      <c r="A56" s="3"/>
      <c r="B56" s="3"/>
      <c r="C56" s="3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5">
        <v>3</v>
      </c>
      <c r="W56" s="5">
        <f>W55</f>
        <v>55</v>
      </c>
      <c r="X56" s="5">
        <v>4</v>
      </c>
      <c r="Y56" s="5">
        <f t="shared" si="21"/>
        <v>26</v>
      </c>
      <c r="Z56" s="18" cm="1">
        <f t="array" aca="1" ref="Z56" ca="1">INDIRECT(ADDRESS($W56,COLUMN()-$Y56+$X56))/$V56</f>
        <v>48436.333333333336</v>
      </c>
      <c r="AA56" s="18" cm="1">
        <f t="array" aca="1" ref="AA56" ca="1">INDIRECT(ADDRESS($W56,COLUMN()-$Y56+$X56))/$V56</f>
        <v>65569.333333333328</v>
      </c>
      <c r="AB56" s="18" cm="1">
        <f t="array" aca="1" ref="AB56" ca="1">INDIRECT(ADDRESS($W56,COLUMN()-$Y56+$X56))/$V56</f>
        <v>96153.666666666672</v>
      </c>
      <c r="AC56" s="18" cm="1">
        <f t="array" aca="1" ref="AC56" ca="1">INDIRECT(ADDRESS($W56,COLUMN()-$Y56+$X56))/$V56</f>
        <v>37239.666666666664</v>
      </c>
      <c r="AD56" s="18" cm="1">
        <f t="array" aca="1" ref="AD56" ca="1">INDIRECT(ADDRESS($W56,COLUMN()-$Y56+$X56))/$V56</f>
        <v>36257.666666666664</v>
      </c>
      <c r="AE56" s="18" cm="1">
        <f t="array" aca="1" ref="AE56" ca="1">INDIRECT(ADDRESS($W56,COLUMN()-$Y56+$X56))/$V56</f>
        <v>0</v>
      </c>
      <c r="AF56" s="18" cm="1">
        <f t="array" aca="1" ref="AF56" ca="1">INDIRECT(ADDRESS($W56,COLUMN()-$Y56+$X56))/$V56</f>
        <v>0</v>
      </c>
      <c r="AG56" s="18" cm="1">
        <f t="array" aca="1" ref="AG56" ca="1">INDIRECT(ADDRESS($W56,COLUMN()-$Y56+$X56))/$V56</f>
        <v>130147</v>
      </c>
      <c r="AH56" s="18" cm="1">
        <f t="array" aca="1" ref="AH56" ca="1">INDIRECT(ADDRESS($W56,COLUMN()-$Y56+$X56))/$V56</f>
        <v>0</v>
      </c>
      <c r="AI56" s="18" cm="1">
        <f t="array" aca="1" ref="AI56" ca="1">INDIRECT(ADDRESS($W56,COLUMN()-$Y56+$X56))/$V56</f>
        <v>0</v>
      </c>
      <c r="AJ56" s="18" cm="1">
        <f t="array" aca="1" ref="AJ56" ca="1">INDIRECT(ADDRESS($W56,COLUMN()-$Y56+$X56))/$V56</f>
        <v>0</v>
      </c>
      <c r="AK56" s="18" cm="1">
        <f t="array" aca="1" ref="AK56" ca="1">INDIRECT(ADDRESS($W56,COLUMN()-$Y56+$X56))/$V56</f>
        <v>49809</v>
      </c>
      <c r="AL56" s="18" cm="1">
        <f t="array" aca="1" ref="AL56" ca="1">INDIRECT(ADDRESS($W56,COLUMN()-$Y56+$X56))/$V56</f>
        <v>0</v>
      </c>
      <c r="AM56" s="18" cm="1">
        <f t="array" aca="1" ref="AM56" ca="1">INDIRECT(ADDRESS($W56,COLUMN()-$Y56+$X56))/$V56</f>
        <v>33127.666666666664</v>
      </c>
      <c r="AN56" s="18" cm="1">
        <f t="array" aca="1" ref="AN56" ca="1">INDIRECT(ADDRESS($W56,COLUMN()-$Y56+$X56))/$V56</f>
        <v>0</v>
      </c>
      <c r="AO56" s="18" cm="1">
        <f t="array" aca="1" ref="AO56" ca="1">INDIRECT(ADDRESS($W56,COLUMN()-$Y56+$X56))/$V56</f>
        <v>0</v>
      </c>
      <c r="AP56" s="18" cm="1">
        <f t="array" aca="1" ref="AP56" ca="1">INDIRECT(ADDRESS($W56,COLUMN()-$Y56+$X56))/$V56</f>
        <v>26557.666666666668</v>
      </c>
      <c r="AQ56" s="18" cm="1">
        <f t="array" aca="1" ref="AQ56" ca="1">INDIRECT(ADDRESS($W56,COLUMN()-$Y56+$X56))/$V56</f>
        <v>0</v>
      </c>
      <c r="AR56" s="9">
        <f t="shared" si="0"/>
        <v>55</v>
      </c>
      <c r="AS56" s="9">
        <f t="shared" si="22"/>
        <v>57</v>
      </c>
      <c r="AT56" s="9">
        <f t="shared" si="1"/>
        <v>26</v>
      </c>
      <c r="AU56" s="3">
        <f t="shared" si="23"/>
        <v>43</v>
      </c>
      <c r="AV56" s="20">
        <f t="shared" ca="1" si="2"/>
        <v>16</v>
      </c>
      <c r="AW56" s="20">
        <f t="shared" ca="1" si="3"/>
        <v>13</v>
      </c>
      <c r="AX56" s="20">
        <f t="shared" ca="1" si="4"/>
        <v>10</v>
      </c>
      <c r="AY56" s="20">
        <f t="shared" ca="1" si="5"/>
        <v>18</v>
      </c>
      <c r="AZ56" s="20">
        <f t="shared" ca="1" si="6"/>
        <v>19</v>
      </c>
      <c r="BA56" s="20">
        <f t="shared" ca="1" si="7"/>
        <v>28</v>
      </c>
      <c r="BB56" s="20">
        <f t="shared" ca="1" si="8"/>
        <v>28</v>
      </c>
      <c r="BC56" s="20">
        <f t="shared" ca="1" si="9"/>
        <v>6</v>
      </c>
      <c r="BD56" s="20">
        <f t="shared" ca="1" si="10"/>
        <v>28</v>
      </c>
      <c r="BE56" s="20">
        <f t="shared" ca="1" si="11"/>
        <v>28</v>
      </c>
      <c r="BF56" s="20">
        <f t="shared" ca="1" si="12"/>
        <v>28</v>
      </c>
      <c r="BG56" s="20">
        <f t="shared" ca="1" si="13"/>
        <v>15</v>
      </c>
      <c r="BH56" s="20">
        <f t="shared" ca="1" si="14"/>
        <v>28</v>
      </c>
      <c r="BI56" s="20">
        <f t="shared" ca="1" si="15"/>
        <v>20</v>
      </c>
      <c r="BJ56" s="20">
        <f t="shared" ca="1" si="16"/>
        <v>28</v>
      </c>
      <c r="BK56" s="20">
        <f t="shared" ca="1" si="17"/>
        <v>28</v>
      </c>
      <c r="BL56" s="20">
        <f t="shared" ca="1" si="18"/>
        <v>23</v>
      </c>
      <c r="BM56" s="20">
        <f t="shared" ca="1" si="19"/>
        <v>28</v>
      </c>
      <c r="BN56" s="9">
        <f t="shared" si="20"/>
        <v>55</v>
      </c>
      <c r="BO56" s="9">
        <v>3</v>
      </c>
      <c r="BP56" s="22" cm="1">
        <f t="array" aca="1" ref="BP56" ca="1">IF(AV56&gt;INDIRECT(ADDRESS($BN56,$BO56)),0,1)</f>
        <v>0</v>
      </c>
      <c r="BQ56" s="22" cm="1">
        <f t="array" aca="1" ref="BQ56" ca="1">IF(AW56&gt;INDIRECT(ADDRESS($BN56,$BO56)),0,1)</f>
        <v>0</v>
      </c>
      <c r="BR56" s="22" cm="1">
        <f t="array" aca="1" ref="BR56" ca="1">IF(AX56&gt;INDIRECT(ADDRESS($BN56,$BO56)),0,1)</f>
        <v>0</v>
      </c>
      <c r="BS56" s="22" cm="1">
        <f t="array" aca="1" ref="BS56" ca="1">IF(AY56&gt;INDIRECT(ADDRESS($BN56,$BO56)),0,1)</f>
        <v>0</v>
      </c>
      <c r="BT56" s="22" cm="1">
        <f t="array" aca="1" ref="BT56" ca="1">IF(AZ56&gt;INDIRECT(ADDRESS($BN56,$BO56)),0,1)</f>
        <v>0</v>
      </c>
      <c r="BU56" s="22" cm="1">
        <f t="array" aca="1" ref="BU56" ca="1">IF(BA56&gt;INDIRECT(ADDRESS($BN56,$BO56)),0,1)</f>
        <v>0</v>
      </c>
      <c r="BV56" s="22" cm="1">
        <f t="array" aca="1" ref="BV56" ca="1">IF(BB56&gt;INDIRECT(ADDRESS($BN56,$BO56)),0,1)</f>
        <v>0</v>
      </c>
      <c r="BW56" s="22" cm="1">
        <f t="array" aca="1" ref="BW56" ca="1">IF(BC56&gt;INDIRECT(ADDRESS($BN56,$BO56)),0,1)</f>
        <v>1</v>
      </c>
      <c r="BX56" s="22" cm="1">
        <f t="array" aca="1" ref="BX56" ca="1">IF(BD56&gt;INDIRECT(ADDRESS($BN56,$BO56)),0,1)</f>
        <v>0</v>
      </c>
      <c r="BY56" s="22" cm="1">
        <f t="array" aca="1" ref="BY56" ca="1">IF(BE56&gt;INDIRECT(ADDRESS($BN56,$BO56)),0,1)</f>
        <v>0</v>
      </c>
      <c r="BZ56" s="22" cm="1">
        <f t="array" aca="1" ref="BZ56" ca="1">IF(BF56&gt;INDIRECT(ADDRESS($BN56,$BO56)),0,1)</f>
        <v>0</v>
      </c>
      <c r="CA56" s="22" cm="1">
        <f t="array" aca="1" ref="CA56" ca="1">IF(BG56&gt;INDIRECT(ADDRESS($BN56,$BO56)),0,1)</f>
        <v>0</v>
      </c>
      <c r="CB56" s="22" cm="1">
        <f t="array" aca="1" ref="CB56" ca="1">IF(BH56&gt;INDIRECT(ADDRESS($BN56,$BO56)),0,1)</f>
        <v>0</v>
      </c>
      <c r="CC56" s="22" cm="1">
        <f t="array" aca="1" ref="CC56" ca="1">IF(BI56&gt;INDIRECT(ADDRESS($BN56,$BO56)),0,1)</f>
        <v>0</v>
      </c>
      <c r="CD56" s="22" cm="1">
        <f t="array" aca="1" ref="CD56" ca="1">IF(BJ56&gt;INDIRECT(ADDRESS($BN56,$BO56)),0,1)</f>
        <v>0</v>
      </c>
      <c r="CE56" s="22" cm="1">
        <f t="array" aca="1" ref="CE56" ca="1">IF(BK56&gt;INDIRECT(ADDRESS($BN56,$BO56)),0,1)</f>
        <v>0</v>
      </c>
      <c r="CF56" s="22" cm="1">
        <f t="array" aca="1" ref="CF56" ca="1">IF(BL56&gt;INDIRECT(ADDRESS($BN56,$BO56)),0,1)</f>
        <v>0</v>
      </c>
      <c r="CG56" s="22" cm="1">
        <f t="array" aca="1" ref="CG56" ca="1">IF(BM56&gt;INDIRECT(ADDRESS($BN56,$BO56)),0,1)</f>
        <v>0</v>
      </c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55000000000000004">
      <c r="A57" s="3"/>
      <c r="B57" s="3"/>
      <c r="C57" s="3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5">
        <v>5</v>
      </c>
      <c r="W57" s="5">
        <f>W56</f>
        <v>55</v>
      </c>
      <c r="X57" s="5">
        <v>4</v>
      </c>
      <c r="Y57" s="5">
        <f t="shared" si="21"/>
        <v>26</v>
      </c>
      <c r="Z57" s="18" cm="1">
        <f t="array" aca="1" ref="Z57" ca="1">INDIRECT(ADDRESS($W57,COLUMN()-$Y57+$X57))/$V57</f>
        <v>29061.8</v>
      </c>
      <c r="AA57" s="18" cm="1">
        <f t="array" aca="1" ref="AA57" ca="1">INDIRECT(ADDRESS($W57,COLUMN()-$Y57+$X57))/$V57</f>
        <v>39341.599999999999</v>
      </c>
      <c r="AB57" s="18" cm="1">
        <f t="array" aca="1" ref="AB57" ca="1">INDIRECT(ADDRESS($W57,COLUMN()-$Y57+$X57))/$V57</f>
        <v>57692.2</v>
      </c>
      <c r="AC57" s="18" cm="1">
        <f t="array" aca="1" ref="AC57" ca="1">INDIRECT(ADDRESS($W57,COLUMN()-$Y57+$X57))/$V57</f>
        <v>22343.8</v>
      </c>
      <c r="AD57" s="18" cm="1">
        <f t="array" aca="1" ref="AD57" ca="1">INDIRECT(ADDRESS($W57,COLUMN()-$Y57+$X57))/$V57</f>
        <v>21754.6</v>
      </c>
      <c r="AE57" s="18" cm="1">
        <f t="array" aca="1" ref="AE57" ca="1">INDIRECT(ADDRESS($W57,COLUMN()-$Y57+$X57))/$V57</f>
        <v>0</v>
      </c>
      <c r="AF57" s="18" cm="1">
        <f t="array" aca="1" ref="AF57" ca="1">INDIRECT(ADDRESS($W57,COLUMN()-$Y57+$X57))/$V57</f>
        <v>0</v>
      </c>
      <c r="AG57" s="18" cm="1">
        <f t="array" aca="1" ref="AG57" ca="1">INDIRECT(ADDRESS($W57,COLUMN()-$Y57+$X57))/$V57</f>
        <v>78088.2</v>
      </c>
      <c r="AH57" s="18" cm="1">
        <f t="array" aca="1" ref="AH57" ca="1">INDIRECT(ADDRESS($W57,COLUMN()-$Y57+$X57))/$V57</f>
        <v>0</v>
      </c>
      <c r="AI57" s="18" cm="1">
        <f t="array" aca="1" ref="AI57" ca="1">INDIRECT(ADDRESS($W57,COLUMN()-$Y57+$X57))/$V57</f>
        <v>0</v>
      </c>
      <c r="AJ57" s="18" cm="1">
        <f t="array" aca="1" ref="AJ57" ca="1">INDIRECT(ADDRESS($W57,COLUMN()-$Y57+$X57))/$V57</f>
        <v>0</v>
      </c>
      <c r="AK57" s="18" cm="1">
        <f t="array" aca="1" ref="AK57" ca="1">INDIRECT(ADDRESS($W57,COLUMN()-$Y57+$X57))/$V57</f>
        <v>29885.4</v>
      </c>
      <c r="AL57" s="18" cm="1">
        <f t="array" aca="1" ref="AL57" ca="1">INDIRECT(ADDRESS($W57,COLUMN()-$Y57+$X57))/$V57</f>
        <v>0</v>
      </c>
      <c r="AM57" s="18" cm="1">
        <f t="array" aca="1" ref="AM57" ca="1">INDIRECT(ADDRESS($W57,COLUMN()-$Y57+$X57))/$V57</f>
        <v>19876.599999999999</v>
      </c>
      <c r="AN57" s="18" cm="1">
        <f t="array" aca="1" ref="AN57" ca="1">INDIRECT(ADDRESS($W57,COLUMN()-$Y57+$X57))/$V57</f>
        <v>0</v>
      </c>
      <c r="AO57" s="18" cm="1">
        <f t="array" aca="1" ref="AO57" ca="1">INDIRECT(ADDRESS($W57,COLUMN()-$Y57+$X57))/$V57</f>
        <v>0</v>
      </c>
      <c r="AP57" s="18" cm="1">
        <f t="array" aca="1" ref="AP57" ca="1">INDIRECT(ADDRESS($W57,COLUMN()-$Y57+$X57))/$V57</f>
        <v>15934.6</v>
      </c>
      <c r="AQ57" s="18" cm="1">
        <f t="array" aca="1" ref="AQ57" ca="1">INDIRECT(ADDRESS($W57,COLUMN()-$Y57+$X57))/$V57</f>
        <v>0</v>
      </c>
      <c r="AR57" s="9">
        <f t="shared" si="0"/>
        <v>55</v>
      </c>
      <c r="AS57" s="9">
        <f t="shared" si="22"/>
        <v>57</v>
      </c>
      <c r="AT57" s="9">
        <f t="shared" si="1"/>
        <v>26</v>
      </c>
      <c r="AU57" s="3">
        <f t="shared" si="23"/>
        <v>43</v>
      </c>
      <c r="AV57" s="20">
        <f t="shared" ca="1" si="2"/>
        <v>22</v>
      </c>
      <c r="AW57" s="20">
        <f t="shared" ca="1" si="3"/>
        <v>17</v>
      </c>
      <c r="AX57" s="20">
        <f t="shared" ca="1" si="4"/>
        <v>14</v>
      </c>
      <c r="AY57" s="20">
        <f t="shared" ca="1" si="5"/>
        <v>24</v>
      </c>
      <c r="AZ57" s="20">
        <f t="shared" ca="1" si="6"/>
        <v>25</v>
      </c>
      <c r="BA57" s="20">
        <f t="shared" ca="1" si="7"/>
        <v>28</v>
      </c>
      <c r="BB57" s="20">
        <f t="shared" ca="1" si="8"/>
        <v>28</v>
      </c>
      <c r="BC57" s="20">
        <f t="shared" ca="1" si="9"/>
        <v>12</v>
      </c>
      <c r="BD57" s="20">
        <f t="shared" ca="1" si="10"/>
        <v>28</v>
      </c>
      <c r="BE57" s="20">
        <f t="shared" ca="1" si="11"/>
        <v>28</v>
      </c>
      <c r="BF57" s="20">
        <f t="shared" ca="1" si="12"/>
        <v>28</v>
      </c>
      <c r="BG57" s="20">
        <f t="shared" ca="1" si="13"/>
        <v>21</v>
      </c>
      <c r="BH57" s="20">
        <f t="shared" ca="1" si="14"/>
        <v>28</v>
      </c>
      <c r="BI57" s="20">
        <f t="shared" ca="1" si="15"/>
        <v>26</v>
      </c>
      <c r="BJ57" s="20">
        <f t="shared" ca="1" si="16"/>
        <v>28</v>
      </c>
      <c r="BK57" s="20">
        <f t="shared" ca="1" si="17"/>
        <v>28</v>
      </c>
      <c r="BL57" s="20">
        <f t="shared" ca="1" si="18"/>
        <v>27</v>
      </c>
      <c r="BM57" s="20">
        <f t="shared" ca="1" si="19"/>
        <v>28</v>
      </c>
      <c r="BN57" s="9">
        <f t="shared" si="20"/>
        <v>55</v>
      </c>
      <c r="BO57" s="9">
        <v>3</v>
      </c>
      <c r="BP57" s="22" cm="1">
        <f t="array" aca="1" ref="BP57" ca="1">IF(AV57&gt;INDIRECT(ADDRESS($BN57,$BO57)),0,1)</f>
        <v>0</v>
      </c>
      <c r="BQ57" s="22" cm="1">
        <f t="array" aca="1" ref="BQ57" ca="1">IF(AW57&gt;INDIRECT(ADDRESS($BN57,$BO57)),0,1)</f>
        <v>0</v>
      </c>
      <c r="BR57" s="22" cm="1">
        <f t="array" aca="1" ref="BR57" ca="1">IF(AX57&gt;INDIRECT(ADDRESS($BN57,$BO57)),0,1)</f>
        <v>0</v>
      </c>
      <c r="BS57" s="22" cm="1">
        <f t="array" aca="1" ref="BS57" ca="1">IF(AY57&gt;INDIRECT(ADDRESS($BN57,$BO57)),0,1)</f>
        <v>0</v>
      </c>
      <c r="BT57" s="22" cm="1">
        <f t="array" aca="1" ref="BT57" ca="1">IF(AZ57&gt;INDIRECT(ADDRESS($BN57,$BO57)),0,1)</f>
        <v>0</v>
      </c>
      <c r="BU57" s="22" cm="1">
        <f t="array" aca="1" ref="BU57" ca="1">IF(BA57&gt;INDIRECT(ADDRESS($BN57,$BO57)),0,1)</f>
        <v>0</v>
      </c>
      <c r="BV57" s="22" cm="1">
        <f t="array" aca="1" ref="BV57" ca="1">IF(BB57&gt;INDIRECT(ADDRESS($BN57,$BO57)),0,1)</f>
        <v>0</v>
      </c>
      <c r="BW57" s="22" cm="1">
        <f t="array" aca="1" ref="BW57" ca="1">IF(BC57&gt;INDIRECT(ADDRESS($BN57,$BO57)),0,1)</f>
        <v>0</v>
      </c>
      <c r="BX57" s="22" cm="1">
        <f t="array" aca="1" ref="BX57" ca="1">IF(BD57&gt;INDIRECT(ADDRESS($BN57,$BO57)),0,1)</f>
        <v>0</v>
      </c>
      <c r="BY57" s="22" cm="1">
        <f t="array" aca="1" ref="BY57" ca="1">IF(BE57&gt;INDIRECT(ADDRESS($BN57,$BO57)),0,1)</f>
        <v>0</v>
      </c>
      <c r="BZ57" s="22" cm="1">
        <f t="array" aca="1" ref="BZ57" ca="1">IF(BF57&gt;INDIRECT(ADDRESS($BN57,$BO57)),0,1)</f>
        <v>0</v>
      </c>
      <c r="CA57" s="22" cm="1">
        <f t="array" aca="1" ref="CA57" ca="1">IF(BG57&gt;INDIRECT(ADDRESS($BN57,$BO57)),0,1)</f>
        <v>0</v>
      </c>
      <c r="CB57" s="22" cm="1">
        <f t="array" aca="1" ref="CB57" ca="1">IF(BH57&gt;INDIRECT(ADDRESS($BN57,$BO57)),0,1)</f>
        <v>0</v>
      </c>
      <c r="CC57" s="22" cm="1">
        <f t="array" aca="1" ref="CC57" ca="1">IF(BI57&gt;INDIRECT(ADDRESS($BN57,$BO57)),0,1)</f>
        <v>0</v>
      </c>
      <c r="CD57" s="22" cm="1">
        <f t="array" aca="1" ref="CD57" ca="1">IF(BJ57&gt;INDIRECT(ADDRESS($BN57,$BO57)),0,1)</f>
        <v>0</v>
      </c>
      <c r="CE57" s="22" cm="1">
        <f t="array" aca="1" ref="CE57" ca="1">IF(BK57&gt;INDIRECT(ADDRESS($BN57,$BO57)),0,1)</f>
        <v>0</v>
      </c>
      <c r="CF57" s="22" cm="1">
        <f t="array" aca="1" ref="CF57" ca="1">IF(BL57&gt;INDIRECT(ADDRESS($BN57,$BO57)),0,1)</f>
        <v>0</v>
      </c>
      <c r="CG57" s="22" cm="1">
        <f t="array" aca="1" ref="CG57" ca="1">IF(BM57&gt;INDIRECT(ADDRESS($BN57,$BO57)),0,1)</f>
        <v>0</v>
      </c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55000000000000004">
      <c r="A58" s="3"/>
      <c r="B58" s="3" t="s">
        <v>28</v>
      </c>
      <c r="C58" s="3">
        <v>7</v>
      </c>
      <c r="D58" s="15">
        <f>VALUE(SUBSTITUTE('DPR KPU Raw'!B10,".",","))</f>
        <v>154618</v>
      </c>
      <c r="E58" s="15">
        <f>VALUE(SUBSTITUTE('DPR KPU Raw'!C10,".",","))</f>
        <v>187429</v>
      </c>
      <c r="F58" s="15">
        <f>VALUE(SUBSTITUTE('DPR KPU Raw'!D10,".",","))</f>
        <v>266353</v>
      </c>
      <c r="G58" s="15">
        <f>VALUE(SUBSTITUTE('DPR KPU Raw'!E10,".",","))</f>
        <v>191735</v>
      </c>
      <c r="H58" s="15">
        <f>VALUE(SUBSTITUTE('DPR KPU Raw'!F10,".",","))</f>
        <v>107620</v>
      </c>
      <c r="I58" s="15"/>
      <c r="J58" s="15"/>
      <c r="K58" s="15">
        <f>VALUE(SUBSTITUTE('DPR KPU Raw'!I10,".",","))</f>
        <v>431271</v>
      </c>
      <c r="L58" s="15"/>
      <c r="M58" s="15"/>
      <c r="N58" s="15"/>
      <c r="O58" s="15">
        <f>VALUE(SUBSTITUTE('DPR KPU Raw'!M10,".",","))</f>
        <v>145316</v>
      </c>
      <c r="P58" s="15"/>
      <c r="Q58" s="15">
        <f>VALUE(SUBSTITUTE('DPR KPU Raw'!O10,".",","))</f>
        <v>119110</v>
      </c>
      <c r="R58" s="15"/>
      <c r="S58" s="15"/>
      <c r="T58" s="15">
        <f>VALUE(SUBSTITUTE('DPR KPU Raw'!R10,".",","))</f>
        <v>61122</v>
      </c>
      <c r="U58" s="15"/>
      <c r="V58" s="5">
        <v>1</v>
      </c>
      <c r="W58" s="5">
        <f>W57+3</f>
        <v>58</v>
      </c>
      <c r="X58" s="5">
        <v>4</v>
      </c>
      <c r="Y58" s="5">
        <f t="shared" si="21"/>
        <v>26</v>
      </c>
      <c r="Z58" s="18" cm="1">
        <f t="array" aca="1" ref="Z58" ca="1">INDIRECT(ADDRESS($W58,COLUMN()-$Y58+$X58))/$V58</f>
        <v>154618</v>
      </c>
      <c r="AA58" s="18" cm="1">
        <f t="array" aca="1" ref="AA58" ca="1">INDIRECT(ADDRESS($W58,COLUMN()-$Y58+$X58))/$V58</f>
        <v>187429</v>
      </c>
      <c r="AB58" s="18" cm="1">
        <f t="array" aca="1" ref="AB58" ca="1">INDIRECT(ADDRESS($W58,COLUMN()-$Y58+$X58))/$V58</f>
        <v>266353</v>
      </c>
      <c r="AC58" s="18" cm="1">
        <f t="array" aca="1" ref="AC58" ca="1">INDIRECT(ADDRESS($W58,COLUMN()-$Y58+$X58))/$V58</f>
        <v>191735</v>
      </c>
      <c r="AD58" s="18" cm="1">
        <f t="array" aca="1" ref="AD58" ca="1">INDIRECT(ADDRESS($W58,COLUMN()-$Y58+$X58))/$V58</f>
        <v>107620</v>
      </c>
      <c r="AE58" s="18" cm="1">
        <f t="array" aca="1" ref="AE58" ca="1">INDIRECT(ADDRESS($W58,COLUMN()-$Y58+$X58))/$V58</f>
        <v>0</v>
      </c>
      <c r="AF58" s="18" cm="1">
        <f t="array" aca="1" ref="AF58" ca="1">INDIRECT(ADDRESS($W58,COLUMN()-$Y58+$X58))/$V58</f>
        <v>0</v>
      </c>
      <c r="AG58" s="18" cm="1">
        <f t="array" aca="1" ref="AG58" ca="1">INDIRECT(ADDRESS($W58,COLUMN()-$Y58+$X58))/$V58</f>
        <v>431271</v>
      </c>
      <c r="AH58" s="18" cm="1">
        <f t="array" aca="1" ref="AH58" ca="1">INDIRECT(ADDRESS($W58,COLUMN()-$Y58+$X58))/$V58</f>
        <v>0</v>
      </c>
      <c r="AI58" s="18" cm="1">
        <f t="array" aca="1" ref="AI58" ca="1">INDIRECT(ADDRESS($W58,COLUMN()-$Y58+$X58))/$V58</f>
        <v>0</v>
      </c>
      <c r="AJ58" s="18" cm="1">
        <f t="array" aca="1" ref="AJ58" ca="1">INDIRECT(ADDRESS($W58,COLUMN()-$Y58+$X58))/$V58</f>
        <v>0</v>
      </c>
      <c r="AK58" s="18" cm="1">
        <f t="array" aca="1" ref="AK58" ca="1">INDIRECT(ADDRESS($W58,COLUMN()-$Y58+$X58))/$V58</f>
        <v>145316</v>
      </c>
      <c r="AL58" s="18" cm="1">
        <f t="array" aca="1" ref="AL58" ca="1">INDIRECT(ADDRESS($W58,COLUMN()-$Y58+$X58))/$V58</f>
        <v>0</v>
      </c>
      <c r="AM58" s="18" cm="1">
        <f t="array" aca="1" ref="AM58" ca="1">INDIRECT(ADDRESS($W58,COLUMN()-$Y58+$X58))/$V58</f>
        <v>119110</v>
      </c>
      <c r="AN58" s="18" cm="1">
        <f t="array" aca="1" ref="AN58" ca="1">INDIRECT(ADDRESS($W58,COLUMN()-$Y58+$X58))/$V58</f>
        <v>0</v>
      </c>
      <c r="AO58" s="18" cm="1">
        <f t="array" aca="1" ref="AO58" ca="1">INDIRECT(ADDRESS($W58,COLUMN()-$Y58+$X58))/$V58</f>
        <v>0</v>
      </c>
      <c r="AP58" s="18" cm="1">
        <f t="array" aca="1" ref="AP58" ca="1">INDIRECT(ADDRESS($W58,COLUMN()-$Y58+$X58))/$V58</f>
        <v>61122</v>
      </c>
      <c r="AQ58" s="18" cm="1">
        <f t="array" aca="1" ref="AQ58" ca="1">INDIRECT(ADDRESS($W58,COLUMN()-$Y58+$X58))/$V58</f>
        <v>0</v>
      </c>
      <c r="AR58" s="9">
        <f t="shared" si="0"/>
        <v>58</v>
      </c>
      <c r="AS58" s="9">
        <f t="shared" si="22"/>
        <v>60</v>
      </c>
      <c r="AT58" s="9">
        <f t="shared" si="1"/>
        <v>26</v>
      </c>
      <c r="AU58" s="3">
        <f t="shared" si="23"/>
        <v>43</v>
      </c>
      <c r="AV58" s="20">
        <f t="shared" ca="1" si="2"/>
        <v>5</v>
      </c>
      <c r="AW58" s="20">
        <f t="shared" ca="1" si="3"/>
        <v>4</v>
      </c>
      <c r="AX58" s="20">
        <f t="shared" ca="1" si="4"/>
        <v>2</v>
      </c>
      <c r="AY58" s="20">
        <f t="shared" ca="1" si="5"/>
        <v>3</v>
      </c>
      <c r="AZ58" s="20">
        <f t="shared" ca="1" si="6"/>
        <v>9</v>
      </c>
      <c r="BA58" s="20">
        <f t="shared" ca="1" si="7"/>
        <v>28</v>
      </c>
      <c r="BB58" s="20">
        <f t="shared" ca="1" si="8"/>
        <v>28</v>
      </c>
      <c r="BC58" s="20">
        <f t="shared" ca="1" si="9"/>
        <v>1</v>
      </c>
      <c r="BD58" s="20">
        <f t="shared" ca="1" si="10"/>
        <v>28</v>
      </c>
      <c r="BE58" s="20">
        <f t="shared" ca="1" si="11"/>
        <v>28</v>
      </c>
      <c r="BF58" s="20">
        <f t="shared" ca="1" si="12"/>
        <v>28</v>
      </c>
      <c r="BG58" s="20">
        <f t="shared" ca="1" si="13"/>
        <v>6</v>
      </c>
      <c r="BH58" s="20">
        <f t="shared" ca="1" si="14"/>
        <v>28</v>
      </c>
      <c r="BI58" s="20">
        <f t="shared" ca="1" si="15"/>
        <v>8</v>
      </c>
      <c r="BJ58" s="20">
        <f t="shared" ca="1" si="16"/>
        <v>28</v>
      </c>
      <c r="BK58" s="20">
        <f t="shared" ca="1" si="17"/>
        <v>28</v>
      </c>
      <c r="BL58" s="20">
        <f t="shared" ca="1" si="18"/>
        <v>14</v>
      </c>
      <c r="BM58" s="20">
        <f t="shared" ca="1" si="19"/>
        <v>28</v>
      </c>
      <c r="BN58" s="9">
        <f t="shared" si="20"/>
        <v>58</v>
      </c>
      <c r="BO58" s="9">
        <v>3</v>
      </c>
      <c r="BP58" s="22" cm="1">
        <f t="array" aca="1" ref="BP58" ca="1">IF(AV58&gt;INDIRECT(ADDRESS($BN58,$BO58)),0,1)</f>
        <v>1</v>
      </c>
      <c r="BQ58" s="22" cm="1">
        <f t="array" aca="1" ref="BQ58" ca="1">IF(AW58&gt;INDIRECT(ADDRESS($BN58,$BO58)),0,1)</f>
        <v>1</v>
      </c>
      <c r="BR58" s="22" cm="1">
        <f t="array" aca="1" ref="BR58" ca="1">IF(AX58&gt;INDIRECT(ADDRESS($BN58,$BO58)),0,1)</f>
        <v>1</v>
      </c>
      <c r="BS58" s="22" cm="1">
        <f t="array" aca="1" ref="BS58" ca="1">IF(AY58&gt;INDIRECT(ADDRESS($BN58,$BO58)),0,1)</f>
        <v>1</v>
      </c>
      <c r="BT58" s="22" cm="1">
        <f t="array" aca="1" ref="BT58" ca="1">IF(AZ58&gt;INDIRECT(ADDRESS($BN58,$BO58)),0,1)</f>
        <v>0</v>
      </c>
      <c r="BU58" s="22" cm="1">
        <f t="array" aca="1" ref="BU58" ca="1">IF(BA58&gt;INDIRECT(ADDRESS($BN58,$BO58)),0,1)</f>
        <v>0</v>
      </c>
      <c r="BV58" s="22" cm="1">
        <f t="array" aca="1" ref="BV58" ca="1">IF(BB58&gt;INDIRECT(ADDRESS($BN58,$BO58)),0,1)</f>
        <v>0</v>
      </c>
      <c r="BW58" s="22" cm="1">
        <f t="array" aca="1" ref="BW58" ca="1">IF(BC58&gt;INDIRECT(ADDRESS($BN58,$BO58)),0,1)</f>
        <v>1</v>
      </c>
      <c r="BX58" s="22" cm="1">
        <f t="array" aca="1" ref="BX58" ca="1">IF(BD58&gt;INDIRECT(ADDRESS($BN58,$BO58)),0,1)</f>
        <v>0</v>
      </c>
      <c r="BY58" s="22" cm="1">
        <f t="array" aca="1" ref="BY58" ca="1">IF(BE58&gt;INDIRECT(ADDRESS($BN58,$BO58)),0,1)</f>
        <v>0</v>
      </c>
      <c r="BZ58" s="22" cm="1">
        <f t="array" aca="1" ref="BZ58" ca="1">IF(BF58&gt;INDIRECT(ADDRESS($BN58,$BO58)),0,1)</f>
        <v>0</v>
      </c>
      <c r="CA58" s="22" cm="1">
        <f t="array" aca="1" ref="CA58" ca="1">IF(BG58&gt;INDIRECT(ADDRESS($BN58,$BO58)),0,1)</f>
        <v>1</v>
      </c>
      <c r="CB58" s="22" cm="1">
        <f t="array" aca="1" ref="CB58" ca="1">IF(BH58&gt;INDIRECT(ADDRESS($BN58,$BO58)),0,1)</f>
        <v>0</v>
      </c>
      <c r="CC58" s="22" cm="1">
        <f t="array" aca="1" ref="CC58" ca="1">IF(BI58&gt;INDIRECT(ADDRESS($BN58,$BO58)),0,1)</f>
        <v>0</v>
      </c>
      <c r="CD58" s="22" cm="1">
        <f t="array" aca="1" ref="CD58" ca="1">IF(BJ58&gt;INDIRECT(ADDRESS($BN58,$BO58)),0,1)</f>
        <v>0</v>
      </c>
      <c r="CE58" s="22" cm="1">
        <f t="array" aca="1" ref="CE58" ca="1">IF(BK58&gt;INDIRECT(ADDRESS($BN58,$BO58)),0,1)</f>
        <v>0</v>
      </c>
      <c r="CF58" s="22" cm="1">
        <f t="array" aca="1" ref="CF58" ca="1">IF(BL58&gt;INDIRECT(ADDRESS($BN58,$BO58)),0,1)</f>
        <v>0</v>
      </c>
      <c r="CG58" s="22" cm="1">
        <f t="array" aca="1" ref="CG58" ca="1">IF(BM58&gt;INDIRECT(ADDRESS($BN58,$BO58)),0,1)</f>
        <v>0</v>
      </c>
      <c r="CH58" s="9">
        <f>AR58</f>
        <v>58</v>
      </c>
      <c r="CI58" s="9">
        <f>AS58</f>
        <v>60</v>
      </c>
      <c r="CJ58" s="3">
        <f>COLUMN(BP58)</f>
        <v>68</v>
      </c>
      <c r="CK58" s="3">
        <f>COLUMN(CG58)</f>
        <v>85</v>
      </c>
      <c r="CL58" s="3">
        <f ca="1">SUM(OFFSET($A$1,CH58-1,CJ58-1,CI58-CH58+1,CK58-CJ58+1))</f>
        <v>7</v>
      </c>
      <c r="CM58" s="3" t="b">
        <f ca="1">CL58=C58</f>
        <v>1</v>
      </c>
      <c r="CN58" s="3">
        <f>COLUMN(V58)</f>
        <v>22</v>
      </c>
      <c r="CO58" s="3">
        <f ca="1">LARGE(OFFSET($A$1,$CH58-1,$CN58-1,$CI58-$CH58+1,1),1)</f>
        <v>5</v>
      </c>
      <c r="CP58" s="4">
        <f ca="1">LARGE(OFFSET($A$1,$AR58-1,$AT58-1,$AS58-$AR58+1,$AU58-$AT58+1),1)/(CO58+2)</f>
        <v>61610.142857142855</v>
      </c>
      <c r="CQ58" s="4">
        <f ca="1">LARGE(OFFSET($A$1,$AR58-1,$AT58-1,$AS58-$AR58+1,$AU58-$AT58+1),C58)</f>
        <v>143757</v>
      </c>
      <c r="CR58" s="3" t="b">
        <f ca="1">CQ58&gt;CP58</f>
        <v>1</v>
      </c>
    </row>
    <row r="59" spans="1:96" x14ac:dyDescent="0.55000000000000004">
      <c r="A59" s="3"/>
      <c r="B59" s="3"/>
      <c r="C59" s="3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5">
        <v>3</v>
      </c>
      <c r="W59" s="5">
        <f>W58</f>
        <v>58</v>
      </c>
      <c r="X59" s="5">
        <v>4</v>
      </c>
      <c r="Y59" s="5">
        <f t="shared" si="21"/>
        <v>26</v>
      </c>
      <c r="Z59" s="18" cm="1">
        <f t="array" aca="1" ref="Z59" ca="1">INDIRECT(ADDRESS($W59,COLUMN()-$Y59+$X59))/$V59</f>
        <v>51539.333333333336</v>
      </c>
      <c r="AA59" s="18" cm="1">
        <f t="array" aca="1" ref="AA59" ca="1">INDIRECT(ADDRESS($W59,COLUMN()-$Y59+$X59))/$V59</f>
        <v>62476.333333333336</v>
      </c>
      <c r="AB59" s="18" cm="1">
        <f t="array" aca="1" ref="AB59" ca="1">INDIRECT(ADDRESS($W59,COLUMN()-$Y59+$X59))/$V59</f>
        <v>88784.333333333328</v>
      </c>
      <c r="AC59" s="18" cm="1">
        <f t="array" aca="1" ref="AC59" ca="1">INDIRECT(ADDRESS($W59,COLUMN()-$Y59+$X59))/$V59</f>
        <v>63911.666666666664</v>
      </c>
      <c r="AD59" s="18" cm="1">
        <f t="array" aca="1" ref="AD59" ca="1">INDIRECT(ADDRESS($W59,COLUMN()-$Y59+$X59))/$V59</f>
        <v>35873.333333333336</v>
      </c>
      <c r="AE59" s="18" cm="1">
        <f t="array" aca="1" ref="AE59" ca="1">INDIRECT(ADDRESS($W59,COLUMN()-$Y59+$X59))/$V59</f>
        <v>0</v>
      </c>
      <c r="AF59" s="18" cm="1">
        <f t="array" aca="1" ref="AF59" ca="1">INDIRECT(ADDRESS($W59,COLUMN()-$Y59+$X59))/$V59</f>
        <v>0</v>
      </c>
      <c r="AG59" s="18" cm="1">
        <f t="array" aca="1" ref="AG59" ca="1">INDIRECT(ADDRESS($W59,COLUMN()-$Y59+$X59))/$V59</f>
        <v>143757</v>
      </c>
      <c r="AH59" s="18" cm="1">
        <f t="array" aca="1" ref="AH59" ca="1">INDIRECT(ADDRESS($W59,COLUMN()-$Y59+$X59))/$V59</f>
        <v>0</v>
      </c>
      <c r="AI59" s="18" cm="1">
        <f t="array" aca="1" ref="AI59" ca="1">INDIRECT(ADDRESS($W59,COLUMN()-$Y59+$X59))/$V59</f>
        <v>0</v>
      </c>
      <c r="AJ59" s="18" cm="1">
        <f t="array" aca="1" ref="AJ59" ca="1">INDIRECT(ADDRESS($W59,COLUMN()-$Y59+$X59))/$V59</f>
        <v>0</v>
      </c>
      <c r="AK59" s="18" cm="1">
        <f t="array" aca="1" ref="AK59" ca="1">INDIRECT(ADDRESS($W59,COLUMN()-$Y59+$X59))/$V59</f>
        <v>48438.666666666664</v>
      </c>
      <c r="AL59" s="18" cm="1">
        <f t="array" aca="1" ref="AL59" ca="1">INDIRECT(ADDRESS($W59,COLUMN()-$Y59+$X59))/$V59</f>
        <v>0</v>
      </c>
      <c r="AM59" s="18" cm="1">
        <f t="array" aca="1" ref="AM59" ca="1">INDIRECT(ADDRESS($W59,COLUMN()-$Y59+$X59))/$V59</f>
        <v>39703.333333333336</v>
      </c>
      <c r="AN59" s="18" cm="1">
        <f t="array" aca="1" ref="AN59" ca="1">INDIRECT(ADDRESS($W59,COLUMN()-$Y59+$X59))/$V59</f>
        <v>0</v>
      </c>
      <c r="AO59" s="18" cm="1">
        <f t="array" aca="1" ref="AO59" ca="1">INDIRECT(ADDRESS($W59,COLUMN()-$Y59+$X59))/$V59</f>
        <v>0</v>
      </c>
      <c r="AP59" s="18" cm="1">
        <f t="array" aca="1" ref="AP59" ca="1">INDIRECT(ADDRESS($W59,COLUMN()-$Y59+$X59))/$V59</f>
        <v>20374</v>
      </c>
      <c r="AQ59" s="18" cm="1">
        <f t="array" aca="1" ref="AQ59" ca="1">INDIRECT(ADDRESS($W59,COLUMN()-$Y59+$X59))/$V59</f>
        <v>0</v>
      </c>
      <c r="AR59" s="9">
        <f t="shared" si="0"/>
        <v>58</v>
      </c>
      <c r="AS59" s="9">
        <f t="shared" si="22"/>
        <v>60</v>
      </c>
      <c r="AT59" s="9">
        <f t="shared" si="1"/>
        <v>26</v>
      </c>
      <c r="AU59" s="3">
        <f t="shared" si="23"/>
        <v>43</v>
      </c>
      <c r="AV59" s="20">
        <f t="shared" ca="1" si="2"/>
        <v>16</v>
      </c>
      <c r="AW59" s="20">
        <f t="shared" ca="1" si="3"/>
        <v>13</v>
      </c>
      <c r="AX59" s="20">
        <f t="shared" ca="1" si="4"/>
        <v>10</v>
      </c>
      <c r="AY59" s="20">
        <f t="shared" ca="1" si="5"/>
        <v>12</v>
      </c>
      <c r="AZ59" s="20">
        <f t="shared" ca="1" si="6"/>
        <v>21</v>
      </c>
      <c r="BA59" s="20">
        <f t="shared" ca="1" si="7"/>
        <v>28</v>
      </c>
      <c r="BB59" s="20">
        <f t="shared" ca="1" si="8"/>
        <v>28</v>
      </c>
      <c r="BC59" s="20">
        <f t="shared" ca="1" si="9"/>
        <v>7</v>
      </c>
      <c r="BD59" s="20">
        <f t="shared" ca="1" si="10"/>
        <v>28</v>
      </c>
      <c r="BE59" s="20">
        <f t="shared" ca="1" si="11"/>
        <v>28</v>
      </c>
      <c r="BF59" s="20">
        <f t="shared" ca="1" si="12"/>
        <v>28</v>
      </c>
      <c r="BG59" s="20">
        <f t="shared" ca="1" si="13"/>
        <v>17</v>
      </c>
      <c r="BH59" s="20">
        <f t="shared" ca="1" si="14"/>
        <v>28</v>
      </c>
      <c r="BI59" s="20">
        <f t="shared" ca="1" si="15"/>
        <v>18</v>
      </c>
      <c r="BJ59" s="20">
        <f t="shared" ca="1" si="16"/>
        <v>28</v>
      </c>
      <c r="BK59" s="20">
        <f t="shared" ca="1" si="17"/>
        <v>28</v>
      </c>
      <c r="BL59" s="20">
        <f t="shared" ca="1" si="18"/>
        <v>26</v>
      </c>
      <c r="BM59" s="20">
        <f t="shared" ca="1" si="19"/>
        <v>28</v>
      </c>
      <c r="BN59" s="9">
        <f t="shared" si="20"/>
        <v>58</v>
      </c>
      <c r="BO59" s="9">
        <v>3</v>
      </c>
      <c r="BP59" s="22" cm="1">
        <f t="array" aca="1" ref="BP59" ca="1">IF(AV59&gt;INDIRECT(ADDRESS($BN59,$BO59)),0,1)</f>
        <v>0</v>
      </c>
      <c r="BQ59" s="22" cm="1">
        <f t="array" aca="1" ref="BQ59" ca="1">IF(AW59&gt;INDIRECT(ADDRESS($BN59,$BO59)),0,1)</f>
        <v>0</v>
      </c>
      <c r="BR59" s="22" cm="1">
        <f t="array" aca="1" ref="BR59" ca="1">IF(AX59&gt;INDIRECT(ADDRESS($BN59,$BO59)),0,1)</f>
        <v>0</v>
      </c>
      <c r="BS59" s="22" cm="1">
        <f t="array" aca="1" ref="BS59" ca="1">IF(AY59&gt;INDIRECT(ADDRESS($BN59,$BO59)),0,1)</f>
        <v>0</v>
      </c>
      <c r="BT59" s="22" cm="1">
        <f t="array" aca="1" ref="BT59" ca="1">IF(AZ59&gt;INDIRECT(ADDRESS($BN59,$BO59)),0,1)</f>
        <v>0</v>
      </c>
      <c r="BU59" s="22" cm="1">
        <f t="array" aca="1" ref="BU59" ca="1">IF(BA59&gt;INDIRECT(ADDRESS($BN59,$BO59)),0,1)</f>
        <v>0</v>
      </c>
      <c r="BV59" s="22" cm="1">
        <f t="array" aca="1" ref="BV59" ca="1">IF(BB59&gt;INDIRECT(ADDRESS($BN59,$BO59)),0,1)</f>
        <v>0</v>
      </c>
      <c r="BW59" s="22" cm="1">
        <f t="array" aca="1" ref="BW59" ca="1">IF(BC59&gt;INDIRECT(ADDRESS($BN59,$BO59)),0,1)</f>
        <v>1</v>
      </c>
      <c r="BX59" s="22" cm="1">
        <f t="array" aca="1" ref="BX59" ca="1">IF(BD59&gt;INDIRECT(ADDRESS($BN59,$BO59)),0,1)</f>
        <v>0</v>
      </c>
      <c r="BY59" s="22" cm="1">
        <f t="array" aca="1" ref="BY59" ca="1">IF(BE59&gt;INDIRECT(ADDRESS($BN59,$BO59)),0,1)</f>
        <v>0</v>
      </c>
      <c r="BZ59" s="22" cm="1">
        <f t="array" aca="1" ref="BZ59" ca="1">IF(BF59&gt;INDIRECT(ADDRESS($BN59,$BO59)),0,1)</f>
        <v>0</v>
      </c>
      <c r="CA59" s="22" cm="1">
        <f t="array" aca="1" ref="CA59" ca="1">IF(BG59&gt;INDIRECT(ADDRESS($BN59,$BO59)),0,1)</f>
        <v>0</v>
      </c>
      <c r="CB59" s="22" cm="1">
        <f t="array" aca="1" ref="CB59" ca="1">IF(BH59&gt;INDIRECT(ADDRESS($BN59,$BO59)),0,1)</f>
        <v>0</v>
      </c>
      <c r="CC59" s="22" cm="1">
        <f t="array" aca="1" ref="CC59" ca="1">IF(BI59&gt;INDIRECT(ADDRESS($BN59,$BO59)),0,1)</f>
        <v>0</v>
      </c>
      <c r="CD59" s="22" cm="1">
        <f t="array" aca="1" ref="CD59" ca="1">IF(BJ59&gt;INDIRECT(ADDRESS($BN59,$BO59)),0,1)</f>
        <v>0</v>
      </c>
      <c r="CE59" s="22" cm="1">
        <f t="array" aca="1" ref="CE59" ca="1">IF(BK59&gt;INDIRECT(ADDRESS($BN59,$BO59)),0,1)</f>
        <v>0</v>
      </c>
      <c r="CF59" s="22" cm="1">
        <f t="array" aca="1" ref="CF59" ca="1">IF(BL59&gt;INDIRECT(ADDRESS($BN59,$BO59)),0,1)</f>
        <v>0</v>
      </c>
      <c r="CG59" s="22" cm="1">
        <f t="array" aca="1" ref="CG59" ca="1">IF(BM59&gt;INDIRECT(ADDRESS($BN59,$BO59)),0,1)</f>
        <v>0</v>
      </c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55000000000000004">
      <c r="A60" s="3"/>
      <c r="B60" s="3"/>
      <c r="C60" s="3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5">
        <v>5</v>
      </c>
      <c r="W60" s="5">
        <f>W59</f>
        <v>58</v>
      </c>
      <c r="X60" s="5">
        <v>4</v>
      </c>
      <c r="Y60" s="5">
        <f t="shared" si="21"/>
        <v>26</v>
      </c>
      <c r="Z60" s="18" cm="1">
        <f t="array" aca="1" ref="Z60" ca="1">INDIRECT(ADDRESS($W60,COLUMN()-$Y60+$X60))/$V60</f>
        <v>30923.599999999999</v>
      </c>
      <c r="AA60" s="18" cm="1">
        <f t="array" aca="1" ref="AA60" ca="1">INDIRECT(ADDRESS($W60,COLUMN()-$Y60+$X60))/$V60</f>
        <v>37485.800000000003</v>
      </c>
      <c r="AB60" s="18" cm="1">
        <f t="array" aca="1" ref="AB60" ca="1">INDIRECT(ADDRESS($W60,COLUMN()-$Y60+$X60))/$V60</f>
        <v>53270.6</v>
      </c>
      <c r="AC60" s="18" cm="1">
        <f t="array" aca="1" ref="AC60" ca="1">INDIRECT(ADDRESS($W60,COLUMN()-$Y60+$X60))/$V60</f>
        <v>38347</v>
      </c>
      <c r="AD60" s="18" cm="1">
        <f t="array" aca="1" ref="AD60" ca="1">INDIRECT(ADDRESS($W60,COLUMN()-$Y60+$X60))/$V60</f>
        <v>21524</v>
      </c>
      <c r="AE60" s="18" cm="1">
        <f t="array" aca="1" ref="AE60" ca="1">INDIRECT(ADDRESS($W60,COLUMN()-$Y60+$X60))/$V60</f>
        <v>0</v>
      </c>
      <c r="AF60" s="18" cm="1">
        <f t="array" aca="1" ref="AF60" ca="1">INDIRECT(ADDRESS($W60,COLUMN()-$Y60+$X60))/$V60</f>
        <v>0</v>
      </c>
      <c r="AG60" s="18" cm="1">
        <f t="array" aca="1" ref="AG60" ca="1">INDIRECT(ADDRESS($W60,COLUMN()-$Y60+$X60))/$V60</f>
        <v>86254.2</v>
      </c>
      <c r="AH60" s="18" cm="1">
        <f t="array" aca="1" ref="AH60" ca="1">INDIRECT(ADDRESS($W60,COLUMN()-$Y60+$X60))/$V60</f>
        <v>0</v>
      </c>
      <c r="AI60" s="18" cm="1">
        <f t="array" aca="1" ref="AI60" ca="1">INDIRECT(ADDRESS($W60,COLUMN()-$Y60+$X60))/$V60</f>
        <v>0</v>
      </c>
      <c r="AJ60" s="18" cm="1">
        <f t="array" aca="1" ref="AJ60" ca="1">INDIRECT(ADDRESS($W60,COLUMN()-$Y60+$X60))/$V60</f>
        <v>0</v>
      </c>
      <c r="AK60" s="18" cm="1">
        <f t="array" aca="1" ref="AK60" ca="1">INDIRECT(ADDRESS($W60,COLUMN()-$Y60+$X60))/$V60</f>
        <v>29063.200000000001</v>
      </c>
      <c r="AL60" s="18" cm="1">
        <f t="array" aca="1" ref="AL60" ca="1">INDIRECT(ADDRESS($W60,COLUMN()-$Y60+$X60))/$V60</f>
        <v>0</v>
      </c>
      <c r="AM60" s="18" cm="1">
        <f t="array" aca="1" ref="AM60" ca="1">INDIRECT(ADDRESS($W60,COLUMN()-$Y60+$X60))/$V60</f>
        <v>23822</v>
      </c>
      <c r="AN60" s="18" cm="1">
        <f t="array" aca="1" ref="AN60" ca="1">INDIRECT(ADDRESS($W60,COLUMN()-$Y60+$X60))/$V60</f>
        <v>0</v>
      </c>
      <c r="AO60" s="18" cm="1">
        <f t="array" aca="1" ref="AO60" ca="1">INDIRECT(ADDRESS($W60,COLUMN()-$Y60+$X60))/$V60</f>
        <v>0</v>
      </c>
      <c r="AP60" s="18" cm="1">
        <f t="array" aca="1" ref="AP60" ca="1">INDIRECT(ADDRESS($W60,COLUMN()-$Y60+$X60))/$V60</f>
        <v>12224.4</v>
      </c>
      <c r="AQ60" s="18" cm="1">
        <f t="array" aca="1" ref="AQ60" ca="1">INDIRECT(ADDRESS($W60,COLUMN()-$Y60+$X60))/$V60</f>
        <v>0</v>
      </c>
      <c r="AR60" s="9">
        <f t="shared" si="0"/>
        <v>58</v>
      </c>
      <c r="AS60" s="9">
        <f t="shared" si="22"/>
        <v>60</v>
      </c>
      <c r="AT60" s="9">
        <f t="shared" si="1"/>
        <v>26</v>
      </c>
      <c r="AU60" s="3">
        <f t="shared" si="23"/>
        <v>43</v>
      </c>
      <c r="AV60" s="20">
        <f t="shared" ca="1" si="2"/>
        <v>22</v>
      </c>
      <c r="AW60" s="20">
        <f t="shared" ca="1" si="3"/>
        <v>20</v>
      </c>
      <c r="AX60" s="20">
        <f t="shared" ca="1" si="4"/>
        <v>15</v>
      </c>
      <c r="AY60" s="20">
        <f t="shared" ca="1" si="5"/>
        <v>19</v>
      </c>
      <c r="AZ60" s="20">
        <f t="shared" ca="1" si="6"/>
        <v>25</v>
      </c>
      <c r="BA60" s="20">
        <f t="shared" ca="1" si="7"/>
        <v>28</v>
      </c>
      <c r="BB60" s="20">
        <f t="shared" ca="1" si="8"/>
        <v>28</v>
      </c>
      <c r="BC60" s="20">
        <f t="shared" ca="1" si="9"/>
        <v>11</v>
      </c>
      <c r="BD60" s="20">
        <f t="shared" ca="1" si="10"/>
        <v>28</v>
      </c>
      <c r="BE60" s="20">
        <f t="shared" ca="1" si="11"/>
        <v>28</v>
      </c>
      <c r="BF60" s="20">
        <f t="shared" ca="1" si="12"/>
        <v>28</v>
      </c>
      <c r="BG60" s="20">
        <f t="shared" ca="1" si="13"/>
        <v>23</v>
      </c>
      <c r="BH60" s="20">
        <f t="shared" ca="1" si="14"/>
        <v>28</v>
      </c>
      <c r="BI60" s="20">
        <f t="shared" ca="1" si="15"/>
        <v>24</v>
      </c>
      <c r="BJ60" s="20">
        <f t="shared" ca="1" si="16"/>
        <v>28</v>
      </c>
      <c r="BK60" s="20">
        <f t="shared" ca="1" si="17"/>
        <v>28</v>
      </c>
      <c r="BL60" s="20">
        <f t="shared" ca="1" si="18"/>
        <v>27</v>
      </c>
      <c r="BM60" s="20">
        <f t="shared" ca="1" si="19"/>
        <v>28</v>
      </c>
      <c r="BN60" s="9">
        <f t="shared" si="20"/>
        <v>58</v>
      </c>
      <c r="BO60" s="9">
        <v>3</v>
      </c>
      <c r="BP60" s="22" cm="1">
        <f t="array" aca="1" ref="BP60" ca="1">IF(AV60&gt;INDIRECT(ADDRESS($BN60,$BO60)),0,1)</f>
        <v>0</v>
      </c>
      <c r="BQ60" s="22" cm="1">
        <f t="array" aca="1" ref="BQ60" ca="1">IF(AW60&gt;INDIRECT(ADDRESS($BN60,$BO60)),0,1)</f>
        <v>0</v>
      </c>
      <c r="BR60" s="22" cm="1">
        <f t="array" aca="1" ref="BR60" ca="1">IF(AX60&gt;INDIRECT(ADDRESS($BN60,$BO60)),0,1)</f>
        <v>0</v>
      </c>
      <c r="BS60" s="22" cm="1">
        <f t="array" aca="1" ref="BS60" ca="1">IF(AY60&gt;INDIRECT(ADDRESS($BN60,$BO60)),0,1)</f>
        <v>0</v>
      </c>
      <c r="BT60" s="22" cm="1">
        <f t="array" aca="1" ref="BT60" ca="1">IF(AZ60&gt;INDIRECT(ADDRESS($BN60,$BO60)),0,1)</f>
        <v>0</v>
      </c>
      <c r="BU60" s="22" cm="1">
        <f t="array" aca="1" ref="BU60" ca="1">IF(BA60&gt;INDIRECT(ADDRESS($BN60,$BO60)),0,1)</f>
        <v>0</v>
      </c>
      <c r="BV60" s="22" cm="1">
        <f t="array" aca="1" ref="BV60" ca="1">IF(BB60&gt;INDIRECT(ADDRESS($BN60,$BO60)),0,1)</f>
        <v>0</v>
      </c>
      <c r="BW60" s="22" cm="1">
        <f t="array" aca="1" ref="BW60" ca="1">IF(BC60&gt;INDIRECT(ADDRESS($BN60,$BO60)),0,1)</f>
        <v>0</v>
      </c>
      <c r="BX60" s="22" cm="1">
        <f t="array" aca="1" ref="BX60" ca="1">IF(BD60&gt;INDIRECT(ADDRESS($BN60,$BO60)),0,1)</f>
        <v>0</v>
      </c>
      <c r="BY60" s="22" cm="1">
        <f t="array" aca="1" ref="BY60" ca="1">IF(BE60&gt;INDIRECT(ADDRESS($BN60,$BO60)),0,1)</f>
        <v>0</v>
      </c>
      <c r="BZ60" s="22" cm="1">
        <f t="array" aca="1" ref="BZ60" ca="1">IF(BF60&gt;INDIRECT(ADDRESS($BN60,$BO60)),0,1)</f>
        <v>0</v>
      </c>
      <c r="CA60" s="22" cm="1">
        <f t="array" aca="1" ref="CA60" ca="1">IF(BG60&gt;INDIRECT(ADDRESS($BN60,$BO60)),0,1)</f>
        <v>0</v>
      </c>
      <c r="CB60" s="22" cm="1">
        <f t="array" aca="1" ref="CB60" ca="1">IF(BH60&gt;INDIRECT(ADDRESS($BN60,$BO60)),0,1)</f>
        <v>0</v>
      </c>
      <c r="CC60" s="22" cm="1">
        <f t="array" aca="1" ref="CC60" ca="1">IF(BI60&gt;INDIRECT(ADDRESS($BN60,$BO60)),0,1)</f>
        <v>0</v>
      </c>
      <c r="CD60" s="22" cm="1">
        <f t="array" aca="1" ref="CD60" ca="1">IF(BJ60&gt;INDIRECT(ADDRESS($BN60,$BO60)),0,1)</f>
        <v>0</v>
      </c>
      <c r="CE60" s="22" cm="1">
        <f t="array" aca="1" ref="CE60" ca="1">IF(BK60&gt;INDIRECT(ADDRESS($BN60,$BO60)),0,1)</f>
        <v>0</v>
      </c>
      <c r="CF60" s="22" cm="1">
        <f t="array" aca="1" ref="CF60" ca="1">IF(BL60&gt;INDIRECT(ADDRESS($BN60,$BO60)),0,1)</f>
        <v>0</v>
      </c>
      <c r="CG60" s="22" cm="1">
        <f t="array" aca="1" ref="CG60" ca="1">IF(BM60&gt;INDIRECT(ADDRESS($BN60,$BO60)),0,1)</f>
        <v>0</v>
      </c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55000000000000004">
      <c r="A61" s="3"/>
      <c r="B61" s="3" t="s">
        <v>29</v>
      </c>
      <c r="C61" s="3">
        <v>8</v>
      </c>
      <c r="D61" s="15">
        <f>VALUE(SUBSTITUTE('DPR KPU Raw'!B11,".",","))</f>
        <v>92868</v>
      </c>
      <c r="E61" s="15">
        <f>VALUE(SUBSTITUTE('DPR KPU Raw'!C11,".",","))</f>
        <v>227034</v>
      </c>
      <c r="F61" s="15">
        <f>VALUE(SUBSTITUTE('DPR KPU Raw'!D11,".",","))</f>
        <v>386980</v>
      </c>
      <c r="G61" s="15">
        <f>VALUE(SUBSTITUTE('DPR KPU Raw'!E11,".",","))</f>
        <v>313619</v>
      </c>
      <c r="H61" s="15">
        <f>VALUE(SUBSTITUTE('DPR KPU Raw'!F11,".",","))</f>
        <v>239287</v>
      </c>
      <c r="I61" s="15"/>
      <c r="J61" s="15"/>
      <c r="K61" s="15">
        <f>VALUE(SUBSTITUTE('DPR KPU Raw'!I11,".",","))</f>
        <v>322200</v>
      </c>
      <c r="L61" s="15"/>
      <c r="M61" s="15"/>
      <c r="N61" s="15"/>
      <c r="O61" s="15">
        <f>VALUE(SUBSTITUTE('DPR KPU Raw'!M11,".",","))</f>
        <v>139357</v>
      </c>
      <c r="P61" s="15"/>
      <c r="Q61" s="15">
        <f>VALUE(SUBSTITUTE('DPR KPU Raw'!O11,".",","))</f>
        <v>133307</v>
      </c>
      <c r="R61" s="15"/>
      <c r="S61" s="15"/>
      <c r="T61" s="15">
        <f>VALUE(SUBSTITUTE('DPR KPU Raw'!R11,".",","))</f>
        <v>32509</v>
      </c>
      <c r="U61" s="15"/>
      <c r="V61" s="5">
        <v>1</v>
      </c>
      <c r="W61" s="5">
        <f>W60+3</f>
        <v>61</v>
      </c>
      <c r="X61" s="5">
        <v>4</v>
      </c>
      <c r="Y61" s="5">
        <f t="shared" si="21"/>
        <v>26</v>
      </c>
      <c r="Z61" s="18" cm="1">
        <f t="array" aca="1" ref="Z61" ca="1">INDIRECT(ADDRESS($W61,COLUMN()-$Y61+$X61))/$V61</f>
        <v>92868</v>
      </c>
      <c r="AA61" s="18" cm="1">
        <f t="array" aca="1" ref="AA61" ca="1">INDIRECT(ADDRESS($W61,COLUMN()-$Y61+$X61))/$V61</f>
        <v>227034</v>
      </c>
      <c r="AB61" s="18" cm="1">
        <f t="array" aca="1" ref="AB61" ca="1">INDIRECT(ADDRESS($W61,COLUMN()-$Y61+$X61))/$V61</f>
        <v>386980</v>
      </c>
      <c r="AC61" s="18" cm="1">
        <f t="array" aca="1" ref="AC61" ca="1">INDIRECT(ADDRESS($W61,COLUMN()-$Y61+$X61))/$V61</f>
        <v>313619</v>
      </c>
      <c r="AD61" s="18" cm="1">
        <f t="array" aca="1" ref="AD61" ca="1">INDIRECT(ADDRESS($W61,COLUMN()-$Y61+$X61))/$V61</f>
        <v>239287</v>
      </c>
      <c r="AE61" s="18" cm="1">
        <f t="array" aca="1" ref="AE61" ca="1">INDIRECT(ADDRESS($W61,COLUMN()-$Y61+$X61))/$V61</f>
        <v>0</v>
      </c>
      <c r="AF61" s="18" cm="1">
        <f t="array" aca="1" ref="AF61" ca="1">INDIRECT(ADDRESS($W61,COLUMN()-$Y61+$X61))/$V61</f>
        <v>0</v>
      </c>
      <c r="AG61" s="18" cm="1">
        <f t="array" aca="1" ref="AG61" ca="1">INDIRECT(ADDRESS($W61,COLUMN()-$Y61+$X61))/$V61</f>
        <v>322200</v>
      </c>
      <c r="AH61" s="18" cm="1">
        <f t="array" aca="1" ref="AH61" ca="1">INDIRECT(ADDRESS($W61,COLUMN()-$Y61+$X61))/$V61</f>
        <v>0</v>
      </c>
      <c r="AI61" s="18" cm="1">
        <f t="array" aca="1" ref="AI61" ca="1">INDIRECT(ADDRESS($W61,COLUMN()-$Y61+$X61))/$V61</f>
        <v>0</v>
      </c>
      <c r="AJ61" s="18" cm="1">
        <f t="array" aca="1" ref="AJ61" ca="1">INDIRECT(ADDRESS($W61,COLUMN()-$Y61+$X61))/$V61</f>
        <v>0</v>
      </c>
      <c r="AK61" s="18" cm="1">
        <f t="array" aca="1" ref="AK61" ca="1">INDIRECT(ADDRESS($W61,COLUMN()-$Y61+$X61))/$V61</f>
        <v>139357</v>
      </c>
      <c r="AL61" s="18" cm="1">
        <f t="array" aca="1" ref="AL61" ca="1">INDIRECT(ADDRESS($W61,COLUMN()-$Y61+$X61))/$V61</f>
        <v>0</v>
      </c>
      <c r="AM61" s="18" cm="1">
        <f t="array" aca="1" ref="AM61" ca="1">INDIRECT(ADDRESS($W61,COLUMN()-$Y61+$X61))/$V61</f>
        <v>133307</v>
      </c>
      <c r="AN61" s="18" cm="1">
        <f t="array" aca="1" ref="AN61" ca="1">INDIRECT(ADDRESS($W61,COLUMN()-$Y61+$X61))/$V61</f>
        <v>0</v>
      </c>
      <c r="AO61" s="18" cm="1">
        <f t="array" aca="1" ref="AO61" ca="1">INDIRECT(ADDRESS($W61,COLUMN()-$Y61+$X61))/$V61</f>
        <v>0</v>
      </c>
      <c r="AP61" s="18" cm="1">
        <f t="array" aca="1" ref="AP61" ca="1">INDIRECT(ADDRESS($W61,COLUMN()-$Y61+$X61))/$V61</f>
        <v>32509</v>
      </c>
      <c r="AQ61" s="18" cm="1">
        <f t="array" aca="1" ref="AQ61" ca="1">INDIRECT(ADDRESS($W61,COLUMN()-$Y61+$X61))/$V61</f>
        <v>0</v>
      </c>
      <c r="AR61" s="9">
        <f t="shared" si="0"/>
        <v>61</v>
      </c>
      <c r="AS61" s="9">
        <f t="shared" si="22"/>
        <v>63</v>
      </c>
      <c r="AT61" s="9">
        <f t="shared" si="1"/>
        <v>26</v>
      </c>
      <c r="AU61" s="3">
        <f t="shared" si="23"/>
        <v>43</v>
      </c>
      <c r="AV61" s="20">
        <f t="shared" ca="1" si="2"/>
        <v>11</v>
      </c>
      <c r="AW61" s="20">
        <f t="shared" ca="1" si="3"/>
        <v>5</v>
      </c>
      <c r="AX61" s="20">
        <f t="shared" ca="1" si="4"/>
        <v>1</v>
      </c>
      <c r="AY61" s="20">
        <f t="shared" ca="1" si="5"/>
        <v>3</v>
      </c>
      <c r="AZ61" s="20">
        <f t="shared" ca="1" si="6"/>
        <v>4</v>
      </c>
      <c r="BA61" s="20">
        <f t="shared" ca="1" si="7"/>
        <v>28</v>
      </c>
      <c r="BB61" s="20">
        <f t="shared" ca="1" si="8"/>
        <v>28</v>
      </c>
      <c r="BC61" s="20">
        <f t="shared" ca="1" si="9"/>
        <v>2</v>
      </c>
      <c r="BD61" s="20">
        <f t="shared" ca="1" si="10"/>
        <v>28</v>
      </c>
      <c r="BE61" s="20">
        <f t="shared" ca="1" si="11"/>
        <v>28</v>
      </c>
      <c r="BF61" s="20">
        <f t="shared" ca="1" si="12"/>
        <v>28</v>
      </c>
      <c r="BG61" s="20">
        <f t="shared" ca="1" si="13"/>
        <v>6</v>
      </c>
      <c r="BH61" s="20">
        <f t="shared" ca="1" si="14"/>
        <v>28</v>
      </c>
      <c r="BI61" s="20">
        <f t="shared" ca="1" si="15"/>
        <v>7</v>
      </c>
      <c r="BJ61" s="20">
        <f t="shared" ca="1" si="16"/>
        <v>28</v>
      </c>
      <c r="BK61" s="20">
        <f t="shared" ca="1" si="17"/>
        <v>28</v>
      </c>
      <c r="BL61" s="20">
        <f t="shared" ca="1" si="18"/>
        <v>21</v>
      </c>
      <c r="BM61" s="20">
        <f t="shared" ca="1" si="19"/>
        <v>28</v>
      </c>
      <c r="BN61" s="9">
        <f t="shared" si="20"/>
        <v>61</v>
      </c>
      <c r="BO61" s="9">
        <v>3</v>
      </c>
      <c r="BP61" s="22" cm="1">
        <f t="array" aca="1" ref="BP61" ca="1">IF(AV61&gt;INDIRECT(ADDRESS($BN61,$BO61)),0,1)</f>
        <v>0</v>
      </c>
      <c r="BQ61" s="22" cm="1">
        <f t="array" aca="1" ref="BQ61" ca="1">IF(AW61&gt;INDIRECT(ADDRESS($BN61,$BO61)),0,1)</f>
        <v>1</v>
      </c>
      <c r="BR61" s="22" cm="1">
        <f t="array" aca="1" ref="BR61" ca="1">IF(AX61&gt;INDIRECT(ADDRESS($BN61,$BO61)),0,1)</f>
        <v>1</v>
      </c>
      <c r="BS61" s="22" cm="1">
        <f t="array" aca="1" ref="BS61" ca="1">IF(AY61&gt;INDIRECT(ADDRESS($BN61,$BO61)),0,1)</f>
        <v>1</v>
      </c>
      <c r="BT61" s="22" cm="1">
        <f t="array" aca="1" ref="BT61" ca="1">IF(AZ61&gt;INDIRECT(ADDRESS($BN61,$BO61)),0,1)</f>
        <v>1</v>
      </c>
      <c r="BU61" s="22" cm="1">
        <f t="array" aca="1" ref="BU61" ca="1">IF(BA61&gt;INDIRECT(ADDRESS($BN61,$BO61)),0,1)</f>
        <v>0</v>
      </c>
      <c r="BV61" s="22" cm="1">
        <f t="array" aca="1" ref="BV61" ca="1">IF(BB61&gt;INDIRECT(ADDRESS($BN61,$BO61)),0,1)</f>
        <v>0</v>
      </c>
      <c r="BW61" s="22" cm="1">
        <f t="array" aca="1" ref="BW61" ca="1">IF(BC61&gt;INDIRECT(ADDRESS($BN61,$BO61)),0,1)</f>
        <v>1</v>
      </c>
      <c r="BX61" s="22" cm="1">
        <f t="array" aca="1" ref="BX61" ca="1">IF(BD61&gt;INDIRECT(ADDRESS($BN61,$BO61)),0,1)</f>
        <v>0</v>
      </c>
      <c r="BY61" s="22" cm="1">
        <f t="array" aca="1" ref="BY61" ca="1">IF(BE61&gt;INDIRECT(ADDRESS($BN61,$BO61)),0,1)</f>
        <v>0</v>
      </c>
      <c r="BZ61" s="22" cm="1">
        <f t="array" aca="1" ref="BZ61" ca="1">IF(BF61&gt;INDIRECT(ADDRESS($BN61,$BO61)),0,1)</f>
        <v>0</v>
      </c>
      <c r="CA61" s="22" cm="1">
        <f t="array" aca="1" ref="CA61" ca="1">IF(BG61&gt;INDIRECT(ADDRESS($BN61,$BO61)),0,1)</f>
        <v>1</v>
      </c>
      <c r="CB61" s="22" cm="1">
        <f t="array" aca="1" ref="CB61" ca="1">IF(BH61&gt;INDIRECT(ADDRESS($BN61,$BO61)),0,1)</f>
        <v>0</v>
      </c>
      <c r="CC61" s="22" cm="1">
        <f t="array" aca="1" ref="CC61" ca="1">IF(BI61&gt;INDIRECT(ADDRESS($BN61,$BO61)),0,1)</f>
        <v>1</v>
      </c>
      <c r="CD61" s="22" cm="1">
        <f t="array" aca="1" ref="CD61" ca="1">IF(BJ61&gt;INDIRECT(ADDRESS($BN61,$BO61)),0,1)</f>
        <v>0</v>
      </c>
      <c r="CE61" s="22" cm="1">
        <f t="array" aca="1" ref="CE61" ca="1">IF(BK61&gt;INDIRECT(ADDRESS($BN61,$BO61)),0,1)</f>
        <v>0</v>
      </c>
      <c r="CF61" s="22" cm="1">
        <f t="array" aca="1" ref="CF61" ca="1">IF(BL61&gt;INDIRECT(ADDRESS($BN61,$BO61)),0,1)</f>
        <v>0</v>
      </c>
      <c r="CG61" s="22" cm="1">
        <f t="array" aca="1" ref="CG61" ca="1">IF(BM61&gt;INDIRECT(ADDRESS($BN61,$BO61)),0,1)</f>
        <v>0</v>
      </c>
      <c r="CH61" s="9">
        <f>AR61</f>
        <v>61</v>
      </c>
      <c r="CI61" s="9">
        <f>AS61</f>
        <v>63</v>
      </c>
      <c r="CJ61" s="3">
        <f>COLUMN(BP61)</f>
        <v>68</v>
      </c>
      <c r="CK61" s="3">
        <f>COLUMN(CG61)</f>
        <v>85</v>
      </c>
      <c r="CL61" s="3">
        <f ca="1">SUM(OFFSET($A$1,CH61-1,CJ61-1,CI61-CH61+1,CK61-CJ61+1))</f>
        <v>8</v>
      </c>
      <c r="CM61" s="3" t="b">
        <f ca="1">CL61=C61</f>
        <v>1</v>
      </c>
      <c r="CN61" s="3">
        <f>COLUMN(V61)</f>
        <v>22</v>
      </c>
      <c r="CO61" s="3">
        <f ca="1">LARGE(OFFSET($A$1,$CH61-1,$CN61-1,$CI61-$CH61+1,1),1)</f>
        <v>5</v>
      </c>
      <c r="CP61" s="4">
        <f ca="1">LARGE(OFFSET($A$1,$AR61-1,$AT61-1,$AS61-$AR61+1,$AU61-$AT61+1),1)/(CO61+2)</f>
        <v>55282.857142857145</v>
      </c>
      <c r="CQ61" s="4">
        <f ca="1">LARGE(OFFSET($A$1,$AR61-1,$AT61-1,$AS61-$AR61+1,$AU61-$AT61+1),C61)</f>
        <v>128993.33333333333</v>
      </c>
      <c r="CR61" s="3" t="b">
        <f ca="1">CQ61&gt;CP61</f>
        <v>1</v>
      </c>
    </row>
    <row r="62" spans="1:96" x14ac:dyDescent="0.55000000000000004">
      <c r="A62" s="3"/>
      <c r="B62" s="3"/>
      <c r="C62" s="3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5">
        <v>3</v>
      </c>
      <c r="W62" s="5">
        <f>W61</f>
        <v>61</v>
      </c>
      <c r="X62" s="5">
        <v>4</v>
      </c>
      <c r="Y62" s="5">
        <f t="shared" si="21"/>
        <v>26</v>
      </c>
      <c r="Z62" s="18" cm="1">
        <f t="array" aca="1" ref="Z62" ca="1">INDIRECT(ADDRESS($W62,COLUMN()-$Y62+$X62))/$V62</f>
        <v>30956</v>
      </c>
      <c r="AA62" s="18" cm="1">
        <f t="array" aca="1" ref="AA62" ca="1">INDIRECT(ADDRESS($W62,COLUMN()-$Y62+$X62))/$V62</f>
        <v>75678</v>
      </c>
      <c r="AB62" s="18" cm="1">
        <f t="array" aca="1" ref="AB62" ca="1">INDIRECT(ADDRESS($W62,COLUMN()-$Y62+$X62))/$V62</f>
        <v>128993.33333333333</v>
      </c>
      <c r="AC62" s="18" cm="1">
        <f t="array" aca="1" ref="AC62" ca="1">INDIRECT(ADDRESS($W62,COLUMN()-$Y62+$X62))/$V62</f>
        <v>104539.66666666667</v>
      </c>
      <c r="AD62" s="18" cm="1">
        <f t="array" aca="1" ref="AD62" ca="1">INDIRECT(ADDRESS($W62,COLUMN()-$Y62+$X62))/$V62</f>
        <v>79762.333333333328</v>
      </c>
      <c r="AE62" s="18" cm="1">
        <f t="array" aca="1" ref="AE62" ca="1">INDIRECT(ADDRESS($W62,COLUMN()-$Y62+$X62))/$V62</f>
        <v>0</v>
      </c>
      <c r="AF62" s="18" cm="1">
        <f t="array" aca="1" ref="AF62" ca="1">INDIRECT(ADDRESS($W62,COLUMN()-$Y62+$X62))/$V62</f>
        <v>0</v>
      </c>
      <c r="AG62" s="18" cm="1">
        <f t="array" aca="1" ref="AG62" ca="1">INDIRECT(ADDRESS($W62,COLUMN()-$Y62+$X62))/$V62</f>
        <v>107400</v>
      </c>
      <c r="AH62" s="18" cm="1">
        <f t="array" aca="1" ref="AH62" ca="1">INDIRECT(ADDRESS($W62,COLUMN()-$Y62+$X62))/$V62</f>
        <v>0</v>
      </c>
      <c r="AI62" s="18" cm="1">
        <f t="array" aca="1" ref="AI62" ca="1">INDIRECT(ADDRESS($W62,COLUMN()-$Y62+$X62))/$V62</f>
        <v>0</v>
      </c>
      <c r="AJ62" s="18" cm="1">
        <f t="array" aca="1" ref="AJ62" ca="1">INDIRECT(ADDRESS($W62,COLUMN()-$Y62+$X62))/$V62</f>
        <v>0</v>
      </c>
      <c r="AK62" s="18" cm="1">
        <f t="array" aca="1" ref="AK62" ca="1">INDIRECT(ADDRESS($W62,COLUMN()-$Y62+$X62))/$V62</f>
        <v>46452.333333333336</v>
      </c>
      <c r="AL62" s="18" cm="1">
        <f t="array" aca="1" ref="AL62" ca="1">INDIRECT(ADDRESS($W62,COLUMN()-$Y62+$X62))/$V62</f>
        <v>0</v>
      </c>
      <c r="AM62" s="18" cm="1">
        <f t="array" aca="1" ref="AM62" ca="1">INDIRECT(ADDRESS($W62,COLUMN()-$Y62+$X62))/$V62</f>
        <v>44435.666666666664</v>
      </c>
      <c r="AN62" s="18" cm="1">
        <f t="array" aca="1" ref="AN62" ca="1">INDIRECT(ADDRESS($W62,COLUMN()-$Y62+$X62))/$V62</f>
        <v>0</v>
      </c>
      <c r="AO62" s="18" cm="1">
        <f t="array" aca="1" ref="AO62" ca="1">INDIRECT(ADDRESS($W62,COLUMN()-$Y62+$X62))/$V62</f>
        <v>0</v>
      </c>
      <c r="AP62" s="18" cm="1">
        <f t="array" aca="1" ref="AP62" ca="1">INDIRECT(ADDRESS($W62,COLUMN()-$Y62+$X62))/$V62</f>
        <v>10836.333333333334</v>
      </c>
      <c r="AQ62" s="18" cm="1">
        <f t="array" aca="1" ref="AQ62" ca="1">INDIRECT(ADDRESS($W62,COLUMN()-$Y62+$X62))/$V62</f>
        <v>0</v>
      </c>
      <c r="AR62" s="9">
        <f t="shared" si="0"/>
        <v>61</v>
      </c>
      <c r="AS62" s="9">
        <f t="shared" si="22"/>
        <v>63</v>
      </c>
      <c r="AT62" s="9">
        <f t="shared" si="1"/>
        <v>26</v>
      </c>
      <c r="AU62" s="3">
        <f t="shared" si="23"/>
        <v>43</v>
      </c>
      <c r="AV62" s="20">
        <f t="shared" ca="1" si="2"/>
        <v>22</v>
      </c>
      <c r="AW62" s="20">
        <f t="shared" ca="1" si="3"/>
        <v>14</v>
      </c>
      <c r="AX62" s="20">
        <f t="shared" ca="1" si="4"/>
        <v>8</v>
      </c>
      <c r="AY62" s="20">
        <f t="shared" ca="1" si="5"/>
        <v>10</v>
      </c>
      <c r="AZ62" s="20">
        <f t="shared" ca="1" si="6"/>
        <v>12</v>
      </c>
      <c r="BA62" s="20">
        <f t="shared" ca="1" si="7"/>
        <v>28</v>
      </c>
      <c r="BB62" s="20">
        <f t="shared" ca="1" si="8"/>
        <v>28</v>
      </c>
      <c r="BC62" s="20">
        <f t="shared" ca="1" si="9"/>
        <v>9</v>
      </c>
      <c r="BD62" s="20">
        <f t="shared" ca="1" si="10"/>
        <v>28</v>
      </c>
      <c r="BE62" s="20">
        <f t="shared" ca="1" si="11"/>
        <v>28</v>
      </c>
      <c r="BF62" s="20">
        <f t="shared" ca="1" si="12"/>
        <v>28</v>
      </c>
      <c r="BG62" s="20">
        <f t="shared" ca="1" si="13"/>
        <v>18</v>
      </c>
      <c r="BH62" s="20">
        <f t="shared" ca="1" si="14"/>
        <v>28</v>
      </c>
      <c r="BI62" s="20">
        <f t="shared" ca="1" si="15"/>
        <v>20</v>
      </c>
      <c r="BJ62" s="20">
        <f t="shared" ca="1" si="16"/>
        <v>28</v>
      </c>
      <c r="BK62" s="20">
        <f t="shared" ca="1" si="17"/>
        <v>28</v>
      </c>
      <c r="BL62" s="20">
        <f t="shared" ca="1" si="18"/>
        <v>26</v>
      </c>
      <c r="BM62" s="20">
        <f t="shared" ca="1" si="19"/>
        <v>28</v>
      </c>
      <c r="BN62" s="9">
        <f t="shared" si="20"/>
        <v>61</v>
      </c>
      <c r="BO62" s="9">
        <v>3</v>
      </c>
      <c r="BP62" s="22" cm="1">
        <f t="array" aca="1" ref="BP62" ca="1">IF(AV62&gt;INDIRECT(ADDRESS($BN62,$BO62)),0,1)</f>
        <v>0</v>
      </c>
      <c r="BQ62" s="22" cm="1">
        <f t="array" aca="1" ref="BQ62" ca="1">IF(AW62&gt;INDIRECT(ADDRESS($BN62,$BO62)),0,1)</f>
        <v>0</v>
      </c>
      <c r="BR62" s="22" cm="1">
        <f t="array" aca="1" ref="BR62" ca="1">IF(AX62&gt;INDIRECT(ADDRESS($BN62,$BO62)),0,1)</f>
        <v>1</v>
      </c>
      <c r="BS62" s="22" cm="1">
        <f t="array" aca="1" ref="BS62" ca="1">IF(AY62&gt;INDIRECT(ADDRESS($BN62,$BO62)),0,1)</f>
        <v>0</v>
      </c>
      <c r="BT62" s="22" cm="1">
        <f t="array" aca="1" ref="BT62" ca="1">IF(AZ62&gt;INDIRECT(ADDRESS($BN62,$BO62)),0,1)</f>
        <v>0</v>
      </c>
      <c r="BU62" s="22" cm="1">
        <f t="array" aca="1" ref="BU62" ca="1">IF(BA62&gt;INDIRECT(ADDRESS($BN62,$BO62)),0,1)</f>
        <v>0</v>
      </c>
      <c r="BV62" s="22" cm="1">
        <f t="array" aca="1" ref="BV62" ca="1">IF(BB62&gt;INDIRECT(ADDRESS($BN62,$BO62)),0,1)</f>
        <v>0</v>
      </c>
      <c r="BW62" s="22" cm="1">
        <f t="array" aca="1" ref="BW62" ca="1">IF(BC62&gt;INDIRECT(ADDRESS($BN62,$BO62)),0,1)</f>
        <v>0</v>
      </c>
      <c r="BX62" s="22" cm="1">
        <f t="array" aca="1" ref="BX62" ca="1">IF(BD62&gt;INDIRECT(ADDRESS($BN62,$BO62)),0,1)</f>
        <v>0</v>
      </c>
      <c r="BY62" s="22" cm="1">
        <f t="array" aca="1" ref="BY62" ca="1">IF(BE62&gt;INDIRECT(ADDRESS($BN62,$BO62)),0,1)</f>
        <v>0</v>
      </c>
      <c r="BZ62" s="22" cm="1">
        <f t="array" aca="1" ref="BZ62" ca="1">IF(BF62&gt;INDIRECT(ADDRESS($BN62,$BO62)),0,1)</f>
        <v>0</v>
      </c>
      <c r="CA62" s="22" cm="1">
        <f t="array" aca="1" ref="CA62" ca="1">IF(BG62&gt;INDIRECT(ADDRESS($BN62,$BO62)),0,1)</f>
        <v>0</v>
      </c>
      <c r="CB62" s="22" cm="1">
        <f t="array" aca="1" ref="CB62" ca="1">IF(BH62&gt;INDIRECT(ADDRESS($BN62,$BO62)),0,1)</f>
        <v>0</v>
      </c>
      <c r="CC62" s="22" cm="1">
        <f t="array" aca="1" ref="CC62" ca="1">IF(BI62&gt;INDIRECT(ADDRESS($BN62,$BO62)),0,1)</f>
        <v>0</v>
      </c>
      <c r="CD62" s="22" cm="1">
        <f t="array" aca="1" ref="CD62" ca="1">IF(BJ62&gt;INDIRECT(ADDRESS($BN62,$BO62)),0,1)</f>
        <v>0</v>
      </c>
      <c r="CE62" s="22" cm="1">
        <f t="array" aca="1" ref="CE62" ca="1">IF(BK62&gt;INDIRECT(ADDRESS($BN62,$BO62)),0,1)</f>
        <v>0</v>
      </c>
      <c r="CF62" s="22" cm="1">
        <f t="array" aca="1" ref="CF62" ca="1">IF(BL62&gt;INDIRECT(ADDRESS($BN62,$BO62)),0,1)</f>
        <v>0</v>
      </c>
      <c r="CG62" s="22" cm="1">
        <f t="array" aca="1" ref="CG62" ca="1">IF(BM62&gt;INDIRECT(ADDRESS($BN62,$BO62)),0,1)</f>
        <v>0</v>
      </c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55000000000000004">
      <c r="A63" s="3"/>
      <c r="B63" s="3"/>
      <c r="C63" s="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5">
        <v>5</v>
      </c>
      <c r="W63" s="5">
        <f>W62</f>
        <v>61</v>
      </c>
      <c r="X63" s="5">
        <v>4</v>
      </c>
      <c r="Y63" s="5">
        <f t="shared" si="21"/>
        <v>26</v>
      </c>
      <c r="Z63" s="18" cm="1">
        <f t="array" aca="1" ref="Z63" ca="1">INDIRECT(ADDRESS($W63,COLUMN()-$Y63+$X63))/$V63</f>
        <v>18573.599999999999</v>
      </c>
      <c r="AA63" s="18" cm="1">
        <f t="array" aca="1" ref="AA63" ca="1">INDIRECT(ADDRESS($W63,COLUMN()-$Y63+$X63))/$V63</f>
        <v>45406.8</v>
      </c>
      <c r="AB63" s="18" cm="1">
        <f t="array" aca="1" ref="AB63" ca="1">INDIRECT(ADDRESS($W63,COLUMN()-$Y63+$X63))/$V63</f>
        <v>77396</v>
      </c>
      <c r="AC63" s="18" cm="1">
        <f t="array" aca="1" ref="AC63" ca="1">INDIRECT(ADDRESS($W63,COLUMN()-$Y63+$X63))/$V63</f>
        <v>62723.8</v>
      </c>
      <c r="AD63" s="18" cm="1">
        <f t="array" aca="1" ref="AD63" ca="1">INDIRECT(ADDRESS($W63,COLUMN()-$Y63+$X63))/$V63</f>
        <v>47857.4</v>
      </c>
      <c r="AE63" s="18" cm="1">
        <f t="array" aca="1" ref="AE63" ca="1">INDIRECT(ADDRESS($W63,COLUMN()-$Y63+$X63))/$V63</f>
        <v>0</v>
      </c>
      <c r="AF63" s="18" cm="1">
        <f t="array" aca="1" ref="AF63" ca="1">INDIRECT(ADDRESS($W63,COLUMN()-$Y63+$X63))/$V63</f>
        <v>0</v>
      </c>
      <c r="AG63" s="18" cm="1">
        <f t="array" aca="1" ref="AG63" ca="1">INDIRECT(ADDRESS($W63,COLUMN()-$Y63+$X63))/$V63</f>
        <v>64440</v>
      </c>
      <c r="AH63" s="18" cm="1">
        <f t="array" aca="1" ref="AH63" ca="1">INDIRECT(ADDRESS($W63,COLUMN()-$Y63+$X63))/$V63</f>
        <v>0</v>
      </c>
      <c r="AI63" s="18" cm="1">
        <f t="array" aca="1" ref="AI63" ca="1">INDIRECT(ADDRESS($W63,COLUMN()-$Y63+$X63))/$V63</f>
        <v>0</v>
      </c>
      <c r="AJ63" s="18" cm="1">
        <f t="array" aca="1" ref="AJ63" ca="1">INDIRECT(ADDRESS($W63,COLUMN()-$Y63+$X63))/$V63</f>
        <v>0</v>
      </c>
      <c r="AK63" s="18" cm="1">
        <f t="array" aca="1" ref="AK63" ca="1">INDIRECT(ADDRESS($W63,COLUMN()-$Y63+$X63))/$V63</f>
        <v>27871.4</v>
      </c>
      <c r="AL63" s="18" cm="1">
        <f t="array" aca="1" ref="AL63" ca="1">INDIRECT(ADDRESS($W63,COLUMN()-$Y63+$X63))/$V63</f>
        <v>0</v>
      </c>
      <c r="AM63" s="18" cm="1">
        <f t="array" aca="1" ref="AM63" ca="1">INDIRECT(ADDRESS($W63,COLUMN()-$Y63+$X63))/$V63</f>
        <v>26661.4</v>
      </c>
      <c r="AN63" s="18" cm="1">
        <f t="array" aca="1" ref="AN63" ca="1">INDIRECT(ADDRESS($W63,COLUMN()-$Y63+$X63))/$V63</f>
        <v>0</v>
      </c>
      <c r="AO63" s="18" cm="1">
        <f t="array" aca="1" ref="AO63" ca="1">INDIRECT(ADDRESS($W63,COLUMN()-$Y63+$X63))/$V63</f>
        <v>0</v>
      </c>
      <c r="AP63" s="18" cm="1">
        <f t="array" aca="1" ref="AP63" ca="1">INDIRECT(ADDRESS($W63,COLUMN()-$Y63+$X63))/$V63</f>
        <v>6501.8</v>
      </c>
      <c r="AQ63" s="18" cm="1">
        <f t="array" aca="1" ref="AQ63" ca="1">INDIRECT(ADDRESS($W63,COLUMN()-$Y63+$X63))/$V63</f>
        <v>0</v>
      </c>
      <c r="AR63" s="9">
        <f t="shared" si="0"/>
        <v>61</v>
      </c>
      <c r="AS63" s="9">
        <f t="shared" si="22"/>
        <v>63</v>
      </c>
      <c r="AT63" s="9">
        <f t="shared" si="1"/>
        <v>26</v>
      </c>
      <c r="AU63" s="3">
        <f t="shared" si="23"/>
        <v>43</v>
      </c>
      <c r="AV63" s="20">
        <f t="shared" ca="1" si="2"/>
        <v>25</v>
      </c>
      <c r="AW63" s="20">
        <f t="shared" ca="1" si="3"/>
        <v>19</v>
      </c>
      <c r="AX63" s="20">
        <f t="shared" ca="1" si="4"/>
        <v>13</v>
      </c>
      <c r="AY63" s="20">
        <f t="shared" ca="1" si="5"/>
        <v>16</v>
      </c>
      <c r="AZ63" s="20">
        <f t="shared" ca="1" si="6"/>
        <v>17</v>
      </c>
      <c r="BA63" s="20">
        <f t="shared" ca="1" si="7"/>
        <v>28</v>
      </c>
      <c r="BB63" s="20">
        <f t="shared" ca="1" si="8"/>
        <v>28</v>
      </c>
      <c r="BC63" s="20">
        <f t="shared" ca="1" si="9"/>
        <v>15</v>
      </c>
      <c r="BD63" s="20">
        <f t="shared" ca="1" si="10"/>
        <v>28</v>
      </c>
      <c r="BE63" s="20">
        <f t="shared" ca="1" si="11"/>
        <v>28</v>
      </c>
      <c r="BF63" s="20">
        <f t="shared" ca="1" si="12"/>
        <v>28</v>
      </c>
      <c r="BG63" s="20">
        <f t="shared" ca="1" si="13"/>
        <v>23</v>
      </c>
      <c r="BH63" s="20">
        <f t="shared" ca="1" si="14"/>
        <v>28</v>
      </c>
      <c r="BI63" s="20">
        <f t="shared" ca="1" si="15"/>
        <v>24</v>
      </c>
      <c r="BJ63" s="20">
        <f t="shared" ca="1" si="16"/>
        <v>28</v>
      </c>
      <c r="BK63" s="20">
        <f t="shared" ca="1" si="17"/>
        <v>28</v>
      </c>
      <c r="BL63" s="20">
        <f t="shared" ca="1" si="18"/>
        <v>27</v>
      </c>
      <c r="BM63" s="20">
        <f t="shared" ca="1" si="19"/>
        <v>28</v>
      </c>
      <c r="BN63" s="9">
        <f t="shared" si="20"/>
        <v>61</v>
      </c>
      <c r="BO63" s="9">
        <v>3</v>
      </c>
      <c r="BP63" s="22" cm="1">
        <f t="array" aca="1" ref="BP63" ca="1">IF(AV63&gt;INDIRECT(ADDRESS($BN63,$BO63)),0,1)</f>
        <v>0</v>
      </c>
      <c r="BQ63" s="22" cm="1">
        <f t="array" aca="1" ref="BQ63" ca="1">IF(AW63&gt;INDIRECT(ADDRESS($BN63,$BO63)),0,1)</f>
        <v>0</v>
      </c>
      <c r="BR63" s="22" cm="1">
        <f t="array" aca="1" ref="BR63" ca="1">IF(AX63&gt;INDIRECT(ADDRESS($BN63,$BO63)),0,1)</f>
        <v>0</v>
      </c>
      <c r="BS63" s="22" cm="1">
        <f t="array" aca="1" ref="BS63" ca="1">IF(AY63&gt;INDIRECT(ADDRESS($BN63,$BO63)),0,1)</f>
        <v>0</v>
      </c>
      <c r="BT63" s="22" cm="1">
        <f t="array" aca="1" ref="BT63" ca="1">IF(AZ63&gt;INDIRECT(ADDRESS($BN63,$BO63)),0,1)</f>
        <v>0</v>
      </c>
      <c r="BU63" s="22" cm="1">
        <f t="array" aca="1" ref="BU63" ca="1">IF(BA63&gt;INDIRECT(ADDRESS($BN63,$BO63)),0,1)</f>
        <v>0</v>
      </c>
      <c r="BV63" s="22" cm="1">
        <f t="array" aca="1" ref="BV63" ca="1">IF(BB63&gt;INDIRECT(ADDRESS($BN63,$BO63)),0,1)</f>
        <v>0</v>
      </c>
      <c r="BW63" s="22" cm="1">
        <f t="array" aca="1" ref="BW63" ca="1">IF(BC63&gt;INDIRECT(ADDRESS($BN63,$BO63)),0,1)</f>
        <v>0</v>
      </c>
      <c r="BX63" s="22" cm="1">
        <f t="array" aca="1" ref="BX63" ca="1">IF(BD63&gt;INDIRECT(ADDRESS($BN63,$BO63)),0,1)</f>
        <v>0</v>
      </c>
      <c r="BY63" s="22" cm="1">
        <f t="array" aca="1" ref="BY63" ca="1">IF(BE63&gt;INDIRECT(ADDRESS($BN63,$BO63)),0,1)</f>
        <v>0</v>
      </c>
      <c r="BZ63" s="22" cm="1">
        <f t="array" aca="1" ref="BZ63" ca="1">IF(BF63&gt;INDIRECT(ADDRESS($BN63,$BO63)),0,1)</f>
        <v>0</v>
      </c>
      <c r="CA63" s="22" cm="1">
        <f t="array" aca="1" ref="CA63" ca="1">IF(BG63&gt;INDIRECT(ADDRESS($BN63,$BO63)),0,1)</f>
        <v>0</v>
      </c>
      <c r="CB63" s="22" cm="1">
        <f t="array" aca="1" ref="CB63" ca="1">IF(BH63&gt;INDIRECT(ADDRESS($BN63,$BO63)),0,1)</f>
        <v>0</v>
      </c>
      <c r="CC63" s="22" cm="1">
        <f t="array" aca="1" ref="CC63" ca="1">IF(BI63&gt;INDIRECT(ADDRESS($BN63,$BO63)),0,1)</f>
        <v>0</v>
      </c>
      <c r="CD63" s="22" cm="1">
        <f t="array" aca="1" ref="CD63" ca="1">IF(BJ63&gt;INDIRECT(ADDRESS($BN63,$BO63)),0,1)</f>
        <v>0</v>
      </c>
      <c r="CE63" s="22" cm="1">
        <f t="array" aca="1" ref="CE63" ca="1">IF(BK63&gt;INDIRECT(ADDRESS($BN63,$BO63)),0,1)</f>
        <v>0</v>
      </c>
      <c r="CF63" s="22" cm="1">
        <f t="array" aca="1" ref="CF63" ca="1">IF(BL63&gt;INDIRECT(ADDRESS($BN63,$BO63)),0,1)</f>
        <v>0</v>
      </c>
      <c r="CG63" s="22" cm="1">
        <f t="array" aca="1" ref="CG63" ca="1">IF(BM63&gt;INDIRECT(ADDRESS($BN63,$BO63)),0,1)</f>
        <v>0</v>
      </c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55000000000000004">
      <c r="A64" s="3" t="s">
        <v>30</v>
      </c>
      <c r="B64" s="3" t="s">
        <v>31</v>
      </c>
      <c r="C64" s="3">
        <v>7</v>
      </c>
      <c r="D64" s="15">
        <f>VALUE(SUBSTITUTE('DPR KPU Raw'!B14,".",","))</f>
        <v>138013</v>
      </c>
      <c r="E64" s="15">
        <f>VALUE(SUBSTITUTE('DPR KPU Raw'!C14,".",","))</f>
        <v>215807</v>
      </c>
      <c r="F64" s="15">
        <f>VALUE(SUBSTITUTE('DPR KPU Raw'!D14,".",","))</f>
        <v>161710</v>
      </c>
      <c r="G64" s="15">
        <f>VALUE(SUBSTITUTE('DPR KPU Raw'!E14,".",","))</f>
        <v>366052</v>
      </c>
      <c r="H64" s="15">
        <f>VALUE(SUBSTITUTE('DPR KPU Raw'!F14,".",","))</f>
        <v>121629</v>
      </c>
      <c r="I64" s="15"/>
      <c r="J64" s="15"/>
      <c r="K64" s="15">
        <f>VALUE(SUBSTITUTE('DPR KPU Raw'!I14,".",","))</f>
        <v>360248</v>
      </c>
      <c r="L64" s="15"/>
      <c r="M64" s="15"/>
      <c r="N64" s="15"/>
      <c r="O64" s="15">
        <f>VALUE(SUBSTITUTE('DPR KPU Raw'!M14,".",","))</f>
        <v>90955</v>
      </c>
      <c r="P64" s="15"/>
      <c r="Q64" s="15">
        <f>VALUE(SUBSTITUTE('DPR KPU Raw'!O14,".",","))</f>
        <v>131385</v>
      </c>
      <c r="R64" s="15"/>
      <c r="S64" s="15"/>
      <c r="T64" s="15">
        <f>VALUE(SUBSTITUTE('DPR KPU Raw'!R14,".",","))</f>
        <v>19302</v>
      </c>
      <c r="U64" s="15"/>
      <c r="V64" s="5">
        <v>1</v>
      </c>
      <c r="W64" s="5">
        <f>W63+3</f>
        <v>64</v>
      </c>
      <c r="X64" s="5">
        <v>4</v>
      </c>
      <c r="Y64" s="5">
        <f t="shared" si="21"/>
        <v>26</v>
      </c>
      <c r="Z64" s="18" cm="1">
        <f t="array" aca="1" ref="Z64" ca="1">INDIRECT(ADDRESS($W64,COLUMN()-$Y64+$X64))/$V64</f>
        <v>138013</v>
      </c>
      <c r="AA64" s="18" cm="1">
        <f t="array" aca="1" ref="AA64" ca="1">INDIRECT(ADDRESS($W64,COLUMN()-$Y64+$X64))/$V64</f>
        <v>215807</v>
      </c>
      <c r="AB64" s="18" cm="1">
        <f t="array" aca="1" ref="AB64" ca="1">INDIRECT(ADDRESS($W64,COLUMN()-$Y64+$X64))/$V64</f>
        <v>161710</v>
      </c>
      <c r="AC64" s="18" cm="1">
        <f t="array" aca="1" ref="AC64" ca="1">INDIRECT(ADDRESS($W64,COLUMN()-$Y64+$X64))/$V64</f>
        <v>366052</v>
      </c>
      <c r="AD64" s="18" cm="1">
        <f t="array" aca="1" ref="AD64" ca="1">INDIRECT(ADDRESS($W64,COLUMN()-$Y64+$X64))/$V64</f>
        <v>121629</v>
      </c>
      <c r="AE64" s="18" cm="1">
        <f t="array" aca="1" ref="AE64" ca="1">INDIRECT(ADDRESS($W64,COLUMN()-$Y64+$X64))/$V64</f>
        <v>0</v>
      </c>
      <c r="AF64" s="18" cm="1">
        <f t="array" aca="1" ref="AF64" ca="1">INDIRECT(ADDRESS($W64,COLUMN()-$Y64+$X64))/$V64</f>
        <v>0</v>
      </c>
      <c r="AG64" s="18" cm="1">
        <f t="array" aca="1" ref="AG64" ca="1">INDIRECT(ADDRESS($W64,COLUMN()-$Y64+$X64))/$V64</f>
        <v>360248</v>
      </c>
      <c r="AH64" s="18" cm="1">
        <f t="array" aca="1" ref="AH64" ca="1">INDIRECT(ADDRESS($W64,COLUMN()-$Y64+$X64))/$V64</f>
        <v>0</v>
      </c>
      <c r="AI64" s="18" cm="1">
        <f t="array" aca="1" ref="AI64" ca="1">INDIRECT(ADDRESS($W64,COLUMN()-$Y64+$X64))/$V64</f>
        <v>0</v>
      </c>
      <c r="AJ64" s="18" cm="1">
        <f t="array" aca="1" ref="AJ64" ca="1">INDIRECT(ADDRESS($W64,COLUMN()-$Y64+$X64))/$V64</f>
        <v>0</v>
      </c>
      <c r="AK64" s="18" cm="1">
        <f t="array" aca="1" ref="AK64" ca="1">INDIRECT(ADDRESS($W64,COLUMN()-$Y64+$X64))/$V64</f>
        <v>90955</v>
      </c>
      <c r="AL64" s="18" cm="1">
        <f t="array" aca="1" ref="AL64" ca="1">INDIRECT(ADDRESS($W64,COLUMN()-$Y64+$X64))/$V64</f>
        <v>0</v>
      </c>
      <c r="AM64" s="18" cm="1">
        <f t="array" aca="1" ref="AM64" ca="1">INDIRECT(ADDRESS($W64,COLUMN()-$Y64+$X64))/$V64</f>
        <v>131385</v>
      </c>
      <c r="AN64" s="18" cm="1">
        <f t="array" aca="1" ref="AN64" ca="1">INDIRECT(ADDRESS($W64,COLUMN()-$Y64+$X64))/$V64</f>
        <v>0</v>
      </c>
      <c r="AO64" s="18" cm="1">
        <f t="array" aca="1" ref="AO64" ca="1">INDIRECT(ADDRESS($W64,COLUMN()-$Y64+$X64))/$V64</f>
        <v>0</v>
      </c>
      <c r="AP64" s="18" cm="1">
        <f t="array" aca="1" ref="AP64" ca="1">INDIRECT(ADDRESS($W64,COLUMN()-$Y64+$X64))/$V64</f>
        <v>19302</v>
      </c>
      <c r="AQ64" s="18" cm="1">
        <f t="array" aca="1" ref="AQ64" ca="1">INDIRECT(ADDRESS($W64,COLUMN()-$Y64+$X64))/$V64</f>
        <v>0</v>
      </c>
      <c r="AR64" s="9">
        <f t="shared" si="0"/>
        <v>64</v>
      </c>
      <c r="AS64" s="9">
        <f t="shared" si="22"/>
        <v>66</v>
      </c>
      <c r="AT64" s="9">
        <f t="shared" si="1"/>
        <v>26</v>
      </c>
      <c r="AU64" s="3">
        <f t="shared" si="23"/>
        <v>43</v>
      </c>
      <c r="AV64" s="20">
        <f t="shared" ca="1" si="2"/>
        <v>5</v>
      </c>
      <c r="AW64" s="20">
        <f t="shared" ca="1" si="3"/>
        <v>3</v>
      </c>
      <c r="AX64" s="20">
        <f t="shared" ca="1" si="4"/>
        <v>4</v>
      </c>
      <c r="AY64" s="20">
        <f t="shared" ca="1" si="5"/>
        <v>1</v>
      </c>
      <c r="AZ64" s="20">
        <f t="shared" ca="1" si="6"/>
        <v>8</v>
      </c>
      <c r="BA64" s="20">
        <f t="shared" ca="1" si="7"/>
        <v>28</v>
      </c>
      <c r="BB64" s="20">
        <f t="shared" ca="1" si="8"/>
        <v>28</v>
      </c>
      <c r="BC64" s="20">
        <f t="shared" ca="1" si="9"/>
        <v>2</v>
      </c>
      <c r="BD64" s="20">
        <f t="shared" ca="1" si="10"/>
        <v>28</v>
      </c>
      <c r="BE64" s="20">
        <f t="shared" ca="1" si="11"/>
        <v>28</v>
      </c>
      <c r="BF64" s="20">
        <f t="shared" ca="1" si="12"/>
        <v>28</v>
      </c>
      <c r="BG64" s="20">
        <f t="shared" ca="1" si="13"/>
        <v>10</v>
      </c>
      <c r="BH64" s="20">
        <f t="shared" ca="1" si="14"/>
        <v>28</v>
      </c>
      <c r="BI64" s="20">
        <f t="shared" ca="1" si="15"/>
        <v>6</v>
      </c>
      <c r="BJ64" s="20">
        <f t="shared" ca="1" si="16"/>
        <v>28</v>
      </c>
      <c r="BK64" s="20">
        <f t="shared" ca="1" si="17"/>
        <v>28</v>
      </c>
      <c r="BL64" s="20">
        <f t="shared" ca="1" si="18"/>
        <v>24</v>
      </c>
      <c r="BM64" s="20">
        <f t="shared" ca="1" si="19"/>
        <v>28</v>
      </c>
      <c r="BN64" s="9">
        <f t="shared" si="20"/>
        <v>64</v>
      </c>
      <c r="BO64" s="9">
        <v>3</v>
      </c>
      <c r="BP64" s="22" cm="1">
        <f t="array" aca="1" ref="BP64" ca="1">IF(AV64&gt;INDIRECT(ADDRESS($BN64,$BO64)),0,1)</f>
        <v>1</v>
      </c>
      <c r="BQ64" s="22" cm="1">
        <f t="array" aca="1" ref="BQ64" ca="1">IF(AW64&gt;INDIRECT(ADDRESS($BN64,$BO64)),0,1)</f>
        <v>1</v>
      </c>
      <c r="BR64" s="22" cm="1">
        <f t="array" aca="1" ref="BR64" ca="1">IF(AX64&gt;INDIRECT(ADDRESS($BN64,$BO64)),0,1)</f>
        <v>1</v>
      </c>
      <c r="BS64" s="22" cm="1">
        <f t="array" aca="1" ref="BS64" ca="1">IF(AY64&gt;INDIRECT(ADDRESS($BN64,$BO64)),0,1)</f>
        <v>1</v>
      </c>
      <c r="BT64" s="22" cm="1">
        <f t="array" aca="1" ref="BT64" ca="1">IF(AZ64&gt;INDIRECT(ADDRESS($BN64,$BO64)),0,1)</f>
        <v>0</v>
      </c>
      <c r="BU64" s="22" cm="1">
        <f t="array" aca="1" ref="BU64" ca="1">IF(BA64&gt;INDIRECT(ADDRESS($BN64,$BO64)),0,1)</f>
        <v>0</v>
      </c>
      <c r="BV64" s="22" cm="1">
        <f t="array" aca="1" ref="BV64" ca="1">IF(BB64&gt;INDIRECT(ADDRESS($BN64,$BO64)),0,1)</f>
        <v>0</v>
      </c>
      <c r="BW64" s="22" cm="1">
        <f t="array" aca="1" ref="BW64" ca="1">IF(BC64&gt;INDIRECT(ADDRESS($BN64,$BO64)),0,1)</f>
        <v>1</v>
      </c>
      <c r="BX64" s="22" cm="1">
        <f t="array" aca="1" ref="BX64" ca="1">IF(BD64&gt;INDIRECT(ADDRESS($BN64,$BO64)),0,1)</f>
        <v>0</v>
      </c>
      <c r="BY64" s="22" cm="1">
        <f t="array" aca="1" ref="BY64" ca="1">IF(BE64&gt;INDIRECT(ADDRESS($BN64,$BO64)),0,1)</f>
        <v>0</v>
      </c>
      <c r="BZ64" s="22" cm="1">
        <f t="array" aca="1" ref="BZ64" ca="1">IF(BF64&gt;INDIRECT(ADDRESS($BN64,$BO64)),0,1)</f>
        <v>0</v>
      </c>
      <c r="CA64" s="22" cm="1">
        <f t="array" aca="1" ref="CA64" ca="1">IF(BG64&gt;INDIRECT(ADDRESS($BN64,$BO64)),0,1)</f>
        <v>0</v>
      </c>
      <c r="CB64" s="22" cm="1">
        <f t="array" aca="1" ref="CB64" ca="1">IF(BH64&gt;INDIRECT(ADDRESS($BN64,$BO64)),0,1)</f>
        <v>0</v>
      </c>
      <c r="CC64" s="22" cm="1">
        <f t="array" aca="1" ref="CC64" ca="1">IF(BI64&gt;INDIRECT(ADDRESS($BN64,$BO64)),0,1)</f>
        <v>1</v>
      </c>
      <c r="CD64" s="22" cm="1">
        <f t="array" aca="1" ref="CD64" ca="1">IF(BJ64&gt;INDIRECT(ADDRESS($BN64,$BO64)),0,1)</f>
        <v>0</v>
      </c>
      <c r="CE64" s="22" cm="1">
        <f t="array" aca="1" ref="CE64" ca="1">IF(BK64&gt;INDIRECT(ADDRESS($BN64,$BO64)),0,1)</f>
        <v>0</v>
      </c>
      <c r="CF64" s="22" cm="1">
        <f t="array" aca="1" ref="CF64" ca="1">IF(BL64&gt;INDIRECT(ADDRESS($BN64,$BO64)),0,1)</f>
        <v>0</v>
      </c>
      <c r="CG64" s="22" cm="1">
        <f t="array" aca="1" ref="CG64" ca="1">IF(BM64&gt;INDIRECT(ADDRESS($BN64,$BO64)),0,1)</f>
        <v>0</v>
      </c>
      <c r="CH64" s="9">
        <f>AR64</f>
        <v>64</v>
      </c>
      <c r="CI64" s="9">
        <f>AS64</f>
        <v>66</v>
      </c>
      <c r="CJ64" s="3">
        <f>COLUMN(BP64)</f>
        <v>68</v>
      </c>
      <c r="CK64" s="3">
        <f>COLUMN(CG64)</f>
        <v>85</v>
      </c>
      <c r="CL64" s="3">
        <f ca="1">SUM(OFFSET($A$1,CH64-1,CJ64-1,CI64-CH64+1,CK64-CJ64+1))</f>
        <v>7</v>
      </c>
      <c r="CM64" s="3" t="b">
        <f ca="1">CL64=C64</f>
        <v>1</v>
      </c>
      <c r="CN64" s="3">
        <f>COLUMN(V64)</f>
        <v>22</v>
      </c>
      <c r="CO64" s="3">
        <f ca="1">LARGE(OFFSET($A$1,$CH64-1,$CN64-1,$CI64-$CH64+1,1),1)</f>
        <v>5</v>
      </c>
      <c r="CP64" s="4">
        <f ca="1">LARGE(OFFSET($A$1,$AR64-1,$AT64-1,$AS64-$AR64+1,$AU64-$AT64+1),1)/(CO64+2)</f>
        <v>52293.142857142855</v>
      </c>
      <c r="CQ64" s="4">
        <f ca="1">LARGE(OFFSET($A$1,$AR64-1,$AT64-1,$AS64-$AR64+1,$AU64-$AT64+1),C64)</f>
        <v>122017.33333333333</v>
      </c>
      <c r="CR64" s="3" t="b">
        <f ca="1">CQ64&gt;CP64</f>
        <v>1</v>
      </c>
    </row>
    <row r="65" spans="1:96" x14ac:dyDescent="0.55000000000000004">
      <c r="A65" s="3"/>
      <c r="B65" s="3"/>
      <c r="C65" s="3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5">
        <v>3</v>
      </c>
      <c r="W65" s="5">
        <f>W64</f>
        <v>64</v>
      </c>
      <c r="X65" s="5">
        <v>4</v>
      </c>
      <c r="Y65" s="5">
        <f t="shared" si="21"/>
        <v>26</v>
      </c>
      <c r="Z65" s="18" cm="1">
        <f t="array" aca="1" ref="Z65" ca="1">INDIRECT(ADDRESS($W65,COLUMN()-$Y65+$X65))/$V65</f>
        <v>46004.333333333336</v>
      </c>
      <c r="AA65" s="18" cm="1">
        <f t="array" aca="1" ref="AA65" ca="1">INDIRECT(ADDRESS($W65,COLUMN()-$Y65+$X65))/$V65</f>
        <v>71935.666666666672</v>
      </c>
      <c r="AB65" s="18" cm="1">
        <f t="array" aca="1" ref="AB65" ca="1">INDIRECT(ADDRESS($W65,COLUMN()-$Y65+$X65))/$V65</f>
        <v>53903.333333333336</v>
      </c>
      <c r="AC65" s="18" cm="1">
        <f t="array" aca="1" ref="AC65" ca="1">INDIRECT(ADDRESS($W65,COLUMN()-$Y65+$X65))/$V65</f>
        <v>122017.33333333333</v>
      </c>
      <c r="AD65" s="18" cm="1">
        <f t="array" aca="1" ref="AD65" ca="1">INDIRECT(ADDRESS($W65,COLUMN()-$Y65+$X65))/$V65</f>
        <v>40543</v>
      </c>
      <c r="AE65" s="18" cm="1">
        <f t="array" aca="1" ref="AE65" ca="1">INDIRECT(ADDRESS($W65,COLUMN()-$Y65+$X65))/$V65</f>
        <v>0</v>
      </c>
      <c r="AF65" s="18" cm="1">
        <f t="array" aca="1" ref="AF65" ca="1">INDIRECT(ADDRESS($W65,COLUMN()-$Y65+$X65))/$V65</f>
        <v>0</v>
      </c>
      <c r="AG65" s="18" cm="1">
        <f t="array" aca="1" ref="AG65" ca="1">INDIRECT(ADDRESS($W65,COLUMN()-$Y65+$X65))/$V65</f>
        <v>120082.66666666667</v>
      </c>
      <c r="AH65" s="18" cm="1">
        <f t="array" aca="1" ref="AH65" ca="1">INDIRECT(ADDRESS($W65,COLUMN()-$Y65+$X65))/$V65</f>
        <v>0</v>
      </c>
      <c r="AI65" s="18" cm="1">
        <f t="array" aca="1" ref="AI65" ca="1">INDIRECT(ADDRESS($W65,COLUMN()-$Y65+$X65))/$V65</f>
        <v>0</v>
      </c>
      <c r="AJ65" s="18" cm="1">
        <f t="array" aca="1" ref="AJ65" ca="1">INDIRECT(ADDRESS($W65,COLUMN()-$Y65+$X65))/$V65</f>
        <v>0</v>
      </c>
      <c r="AK65" s="18" cm="1">
        <f t="array" aca="1" ref="AK65" ca="1">INDIRECT(ADDRESS($W65,COLUMN()-$Y65+$X65))/$V65</f>
        <v>30318.333333333332</v>
      </c>
      <c r="AL65" s="18" cm="1">
        <f t="array" aca="1" ref="AL65" ca="1">INDIRECT(ADDRESS($W65,COLUMN()-$Y65+$X65))/$V65</f>
        <v>0</v>
      </c>
      <c r="AM65" s="18" cm="1">
        <f t="array" aca="1" ref="AM65" ca="1">INDIRECT(ADDRESS($W65,COLUMN()-$Y65+$X65))/$V65</f>
        <v>43795</v>
      </c>
      <c r="AN65" s="18" cm="1">
        <f t="array" aca="1" ref="AN65" ca="1">INDIRECT(ADDRESS($W65,COLUMN()-$Y65+$X65))/$V65</f>
        <v>0</v>
      </c>
      <c r="AO65" s="18" cm="1">
        <f t="array" aca="1" ref="AO65" ca="1">INDIRECT(ADDRESS($W65,COLUMN()-$Y65+$X65))/$V65</f>
        <v>0</v>
      </c>
      <c r="AP65" s="18" cm="1">
        <f t="array" aca="1" ref="AP65" ca="1">INDIRECT(ADDRESS($W65,COLUMN()-$Y65+$X65))/$V65</f>
        <v>6434</v>
      </c>
      <c r="AQ65" s="18" cm="1">
        <f t="array" aca="1" ref="AQ65" ca="1">INDIRECT(ADDRESS($W65,COLUMN()-$Y65+$X65))/$V65</f>
        <v>0</v>
      </c>
      <c r="AR65" s="9">
        <f t="shared" si="0"/>
        <v>64</v>
      </c>
      <c r="AS65" s="9">
        <f t="shared" si="22"/>
        <v>66</v>
      </c>
      <c r="AT65" s="9">
        <f t="shared" si="1"/>
        <v>26</v>
      </c>
      <c r="AU65" s="3">
        <f t="shared" si="23"/>
        <v>43</v>
      </c>
      <c r="AV65" s="20">
        <f t="shared" ca="1" si="2"/>
        <v>15</v>
      </c>
      <c r="AW65" s="20">
        <f t="shared" ca="1" si="3"/>
        <v>13</v>
      </c>
      <c r="AX65" s="20">
        <f t="shared" ca="1" si="4"/>
        <v>14</v>
      </c>
      <c r="AY65" s="20">
        <f t="shared" ca="1" si="5"/>
        <v>7</v>
      </c>
      <c r="AZ65" s="20">
        <f t="shared" ca="1" si="6"/>
        <v>18</v>
      </c>
      <c r="BA65" s="20">
        <f t="shared" ca="1" si="7"/>
        <v>28</v>
      </c>
      <c r="BB65" s="20">
        <f t="shared" ca="1" si="8"/>
        <v>28</v>
      </c>
      <c r="BC65" s="20">
        <f t="shared" ca="1" si="9"/>
        <v>9</v>
      </c>
      <c r="BD65" s="20">
        <f t="shared" ca="1" si="10"/>
        <v>28</v>
      </c>
      <c r="BE65" s="20">
        <f t="shared" ca="1" si="11"/>
        <v>28</v>
      </c>
      <c r="BF65" s="20">
        <f t="shared" ca="1" si="12"/>
        <v>28</v>
      </c>
      <c r="BG65" s="20">
        <f t="shared" ca="1" si="13"/>
        <v>20</v>
      </c>
      <c r="BH65" s="20">
        <f t="shared" ca="1" si="14"/>
        <v>28</v>
      </c>
      <c r="BI65" s="20">
        <f t="shared" ca="1" si="15"/>
        <v>16</v>
      </c>
      <c r="BJ65" s="20">
        <f t="shared" ca="1" si="16"/>
        <v>28</v>
      </c>
      <c r="BK65" s="20">
        <f t="shared" ca="1" si="17"/>
        <v>28</v>
      </c>
      <c r="BL65" s="20">
        <f t="shared" ca="1" si="18"/>
        <v>26</v>
      </c>
      <c r="BM65" s="20">
        <f t="shared" ca="1" si="19"/>
        <v>28</v>
      </c>
      <c r="BN65" s="9">
        <f t="shared" si="20"/>
        <v>64</v>
      </c>
      <c r="BO65" s="9">
        <v>3</v>
      </c>
      <c r="BP65" s="22" cm="1">
        <f t="array" aca="1" ref="BP65" ca="1">IF(AV65&gt;INDIRECT(ADDRESS($BN65,$BO65)),0,1)</f>
        <v>0</v>
      </c>
      <c r="BQ65" s="22" cm="1">
        <f t="array" aca="1" ref="BQ65" ca="1">IF(AW65&gt;INDIRECT(ADDRESS($BN65,$BO65)),0,1)</f>
        <v>0</v>
      </c>
      <c r="BR65" s="22" cm="1">
        <f t="array" aca="1" ref="BR65" ca="1">IF(AX65&gt;INDIRECT(ADDRESS($BN65,$BO65)),0,1)</f>
        <v>0</v>
      </c>
      <c r="BS65" s="22" cm="1">
        <f t="array" aca="1" ref="BS65" ca="1">IF(AY65&gt;INDIRECT(ADDRESS($BN65,$BO65)),0,1)</f>
        <v>1</v>
      </c>
      <c r="BT65" s="22" cm="1">
        <f t="array" aca="1" ref="BT65" ca="1">IF(AZ65&gt;INDIRECT(ADDRESS($BN65,$BO65)),0,1)</f>
        <v>0</v>
      </c>
      <c r="BU65" s="22" cm="1">
        <f t="array" aca="1" ref="BU65" ca="1">IF(BA65&gt;INDIRECT(ADDRESS($BN65,$BO65)),0,1)</f>
        <v>0</v>
      </c>
      <c r="BV65" s="22" cm="1">
        <f t="array" aca="1" ref="BV65" ca="1">IF(BB65&gt;INDIRECT(ADDRESS($BN65,$BO65)),0,1)</f>
        <v>0</v>
      </c>
      <c r="BW65" s="22" cm="1">
        <f t="array" aca="1" ref="BW65" ca="1">IF(BC65&gt;INDIRECT(ADDRESS($BN65,$BO65)),0,1)</f>
        <v>0</v>
      </c>
      <c r="BX65" s="22" cm="1">
        <f t="array" aca="1" ref="BX65" ca="1">IF(BD65&gt;INDIRECT(ADDRESS($BN65,$BO65)),0,1)</f>
        <v>0</v>
      </c>
      <c r="BY65" s="22" cm="1">
        <f t="array" aca="1" ref="BY65" ca="1">IF(BE65&gt;INDIRECT(ADDRESS($BN65,$BO65)),0,1)</f>
        <v>0</v>
      </c>
      <c r="BZ65" s="22" cm="1">
        <f t="array" aca="1" ref="BZ65" ca="1">IF(BF65&gt;INDIRECT(ADDRESS($BN65,$BO65)),0,1)</f>
        <v>0</v>
      </c>
      <c r="CA65" s="22" cm="1">
        <f t="array" aca="1" ref="CA65" ca="1">IF(BG65&gt;INDIRECT(ADDRESS($BN65,$BO65)),0,1)</f>
        <v>0</v>
      </c>
      <c r="CB65" s="22" cm="1">
        <f t="array" aca="1" ref="CB65" ca="1">IF(BH65&gt;INDIRECT(ADDRESS($BN65,$BO65)),0,1)</f>
        <v>0</v>
      </c>
      <c r="CC65" s="22" cm="1">
        <f t="array" aca="1" ref="CC65" ca="1">IF(BI65&gt;INDIRECT(ADDRESS($BN65,$BO65)),0,1)</f>
        <v>0</v>
      </c>
      <c r="CD65" s="22" cm="1">
        <f t="array" aca="1" ref="CD65" ca="1">IF(BJ65&gt;INDIRECT(ADDRESS($BN65,$BO65)),0,1)</f>
        <v>0</v>
      </c>
      <c r="CE65" s="22" cm="1">
        <f t="array" aca="1" ref="CE65" ca="1">IF(BK65&gt;INDIRECT(ADDRESS($BN65,$BO65)),0,1)</f>
        <v>0</v>
      </c>
      <c r="CF65" s="22" cm="1">
        <f t="array" aca="1" ref="CF65" ca="1">IF(BL65&gt;INDIRECT(ADDRESS($BN65,$BO65)),0,1)</f>
        <v>0</v>
      </c>
      <c r="CG65" s="22" cm="1">
        <f t="array" aca="1" ref="CG65" ca="1">IF(BM65&gt;INDIRECT(ADDRESS($BN65,$BO65)),0,1)</f>
        <v>0</v>
      </c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55000000000000004">
      <c r="A66" s="3"/>
      <c r="B66" s="3"/>
      <c r="C66" s="3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5">
        <v>5</v>
      </c>
      <c r="W66" s="5">
        <f>W65</f>
        <v>64</v>
      </c>
      <c r="X66" s="5">
        <v>4</v>
      </c>
      <c r="Y66" s="5">
        <f t="shared" si="21"/>
        <v>26</v>
      </c>
      <c r="Z66" s="18" cm="1">
        <f t="array" aca="1" ref="Z66" ca="1">INDIRECT(ADDRESS($W66,COLUMN()-$Y66+$X66))/$V66</f>
        <v>27602.6</v>
      </c>
      <c r="AA66" s="18" cm="1">
        <f t="array" aca="1" ref="AA66" ca="1">INDIRECT(ADDRESS($W66,COLUMN()-$Y66+$X66))/$V66</f>
        <v>43161.4</v>
      </c>
      <c r="AB66" s="18" cm="1">
        <f t="array" aca="1" ref="AB66" ca="1">INDIRECT(ADDRESS($W66,COLUMN()-$Y66+$X66))/$V66</f>
        <v>32342</v>
      </c>
      <c r="AC66" s="18" cm="1">
        <f t="array" aca="1" ref="AC66" ca="1">INDIRECT(ADDRESS($W66,COLUMN()-$Y66+$X66))/$V66</f>
        <v>73210.399999999994</v>
      </c>
      <c r="AD66" s="18" cm="1">
        <f t="array" aca="1" ref="AD66" ca="1">INDIRECT(ADDRESS($W66,COLUMN()-$Y66+$X66))/$V66</f>
        <v>24325.8</v>
      </c>
      <c r="AE66" s="18" cm="1">
        <f t="array" aca="1" ref="AE66" ca="1">INDIRECT(ADDRESS($W66,COLUMN()-$Y66+$X66))/$V66</f>
        <v>0</v>
      </c>
      <c r="AF66" s="18" cm="1">
        <f t="array" aca="1" ref="AF66" ca="1">INDIRECT(ADDRESS($W66,COLUMN()-$Y66+$X66))/$V66</f>
        <v>0</v>
      </c>
      <c r="AG66" s="18" cm="1">
        <f t="array" aca="1" ref="AG66" ca="1">INDIRECT(ADDRESS($W66,COLUMN()-$Y66+$X66))/$V66</f>
        <v>72049.600000000006</v>
      </c>
      <c r="AH66" s="18" cm="1">
        <f t="array" aca="1" ref="AH66" ca="1">INDIRECT(ADDRESS($W66,COLUMN()-$Y66+$X66))/$V66</f>
        <v>0</v>
      </c>
      <c r="AI66" s="18" cm="1">
        <f t="array" aca="1" ref="AI66" ca="1">INDIRECT(ADDRESS($W66,COLUMN()-$Y66+$X66))/$V66</f>
        <v>0</v>
      </c>
      <c r="AJ66" s="18" cm="1">
        <f t="array" aca="1" ref="AJ66" ca="1">INDIRECT(ADDRESS($W66,COLUMN()-$Y66+$X66))/$V66</f>
        <v>0</v>
      </c>
      <c r="AK66" s="18" cm="1">
        <f t="array" aca="1" ref="AK66" ca="1">INDIRECT(ADDRESS($W66,COLUMN()-$Y66+$X66))/$V66</f>
        <v>18191</v>
      </c>
      <c r="AL66" s="18" cm="1">
        <f t="array" aca="1" ref="AL66" ca="1">INDIRECT(ADDRESS($W66,COLUMN()-$Y66+$X66))/$V66</f>
        <v>0</v>
      </c>
      <c r="AM66" s="18" cm="1">
        <f t="array" aca="1" ref="AM66" ca="1">INDIRECT(ADDRESS($W66,COLUMN()-$Y66+$X66))/$V66</f>
        <v>26277</v>
      </c>
      <c r="AN66" s="18" cm="1">
        <f t="array" aca="1" ref="AN66" ca="1">INDIRECT(ADDRESS($W66,COLUMN()-$Y66+$X66))/$V66</f>
        <v>0</v>
      </c>
      <c r="AO66" s="18" cm="1">
        <f t="array" aca="1" ref="AO66" ca="1">INDIRECT(ADDRESS($W66,COLUMN()-$Y66+$X66))/$V66</f>
        <v>0</v>
      </c>
      <c r="AP66" s="18" cm="1">
        <f t="array" aca="1" ref="AP66" ca="1">INDIRECT(ADDRESS($W66,COLUMN()-$Y66+$X66))/$V66</f>
        <v>3860.4</v>
      </c>
      <c r="AQ66" s="18" cm="1">
        <f t="array" aca="1" ref="AQ66" ca="1">INDIRECT(ADDRESS($W66,COLUMN()-$Y66+$X66))/$V66</f>
        <v>0</v>
      </c>
      <c r="AR66" s="9">
        <f t="shared" si="0"/>
        <v>64</v>
      </c>
      <c r="AS66" s="9">
        <f t="shared" si="22"/>
        <v>66</v>
      </c>
      <c r="AT66" s="9">
        <f t="shared" si="1"/>
        <v>26</v>
      </c>
      <c r="AU66" s="3">
        <f t="shared" si="23"/>
        <v>43</v>
      </c>
      <c r="AV66" s="20">
        <f t="shared" ca="1" si="2"/>
        <v>21</v>
      </c>
      <c r="AW66" s="20">
        <f t="shared" ca="1" si="3"/>
        <v>17</v>
      </c>
      <c r="AX66" s="20">
        <f t="shared" ca="1" si="4"/>
        <v>19</v>
      </c>
      <c r="AY66" s="20">
        <f t="shared" ca="1" si="5"/>
        <v>11</v>
      </c>
      <c r="AZ66" s="20">
        <f t="shared" ca="1" si="6"/>
        <v>23</v>
      </c>
      <c r="BA66" s="20">
        <f t="shared" ca="1" si="7"/>
        <v>28</v>
      </c>
      <c r="BB66" s="20">
        <f t="shared" ca="1" si="8"/>
        <v>28</v>
      </c>
      <c r="BC66" s="20">
        <f t="shared" ca="1" si="9"/>
        <v>12</v>
      </c>
      <c r="BD66" s="20">
        <f t="shared" ca="1" si="10"/>
        <v>28</v>
      </c>
      <c r="BE66" s="20">
        <f t="shared" ca="1" si="11"/>
        <v>28</v>
      </c>
      <c r="BF66" s="20">
        <f t="shared" ca="1" si="12"/>
        <v>28</v>
      </c>
      <c r="BG66" s="20">
        <f t="shared" ca="1" si="13"/>
        <v>25</v>
      </c>
      <c r="BH66" s="20">
        <f t="shared" ca="1" si="14"/>
        <v>28</v>
      </c>
      <c r="BI66" s="20">
        <f t="shared" ca="1" si="15"/>
        <v>22</v>
      </c>
      <c r="BJ66" s="20">
        <f t="shared" ca="1" si="16"/>
        <v>28</v>
      </c>
      <c r="BK66" s="20">
        <f t="shared" ca="1" si="17"/>
        <v>28</v>
      </c>
      <c r="BL66" s="20">
        <f t="shared" ca="1" si="18"/>
        <v>27</v>
      </c>
      <c r="BM66" s="20">
        <f t="shared" ca="1" si="19"/>
        <v>28</v>
      </c>
      <c r="BN66" s="9">
        <f t="shared" si="20"/>
        <v>64</v>
      </c>
      <c r="BO66" s="9">
        <v>3</v>
      </c>
      <c r="BP66" s="22" cm="1">
        <f t="array" aca="1" ref="BP66" ca="1">IF(AV66&gt;INDIRECT(ADDRESS($BN66,$BO66)),0,1)</f>
        <v>0</v>
      </c>
      <c r="BQ66" s="22" cm="1">
        <f t="array" aca="1" ref="BQ66" ca="1">IF(AW66&gt;INDIRECT(ADDRESS($BN66,$BO66)),0,1)</f>
        <v>0</v>
      </c>
      <c r="BR66" s="22" cm="1">
        <f t="array" aca="1" ref="BR66" ca="1">IF(AX66&gt;INDIRECT(ADDRESS($BN66,$BO66)),0,1)</f>
        <v>0</v>
      </c>
      <c r="BS66" s="22" cm="1">
        <f t="array" aca="1" ref="BS66" ca="1">IF(AY66&gt;INDIRECT(ADDRESS($BN66,$BO66)),0,1)</f>
        <v>0</v>
      </c>
      <c r="BT66" s="22" cm="1">
        <f t="array" aca="1" ref="BT66" ca="1">IF(AZ66&gt;INDIRECT(ADDRESS($BN66,$BO66)),0,1)</f>
        <v>0</v>
      </c>
      <c r="BU66" s="22" cm="1">
        <f t="array" aca="1" ref="BU66" ca="1">IF(BA66&gt;INDIRECT(ADDRESS($BN66,$BO66)),0,1)</f>
        <v>0</v>
      </c>
      <c r="BV66" s="22" cm="1">
        <f t="array" aca="1" ref="BV66" ca="1">IF(BB66&gt;INDIRECT(ADDRESS($BN66,$BO66)),0,1)</f>
        <v>0</v>
      </c>
      <c r="BW66" s="22" cm="1">
        <f t="array" aca="1" ref="BW66" ca="1">IF(BC66&gt;INDIRECT(ADDRESS($BN66,$BO66)),0,1)</f>
        <v>0</v>
      </c>
      <c r="BX66" s="22" cm="1">
        <f t="array" aca="1" ref="BX66" ca="1">IF(BD66&gt;INDIRECT(ADDRESS($BN66,$BO66)),0,1)</f>
        <v>0</v>
      </c>
      <c r="BY66" s="22" cm="1">
        <f t="array" aca="1" ref="BY66" ca="1">IF(BE66&gt;INDIRECT(ADDRESS($BN66,$BO66)),0,1)</f>
        <v>0</v>
      </c>
      <c r="BZ66" s="22" cm="1">
        <f t="array" aca="1" ref="BZ66" ca="1">IF(BF66&gt;INDIRECT(ADDRESS($BN66,$BO66)),0,1)</f>
        <v>0</v>
      </c>
      <c r="CA66" s="22" cm="1">
        <f t="array" aca="1" ref="CA66" ca="1">IF(BG66&gt;INDIRECT(ADDRESS($BN66,$BO66)),0,1)</f>
        <v>0</v>
      </c>
      <c r="CB66" s="22" cm="1">
        <f t="array" aca="1" ref="CB66" ca="1">IF(BH66&gt;INDIRECT(ADDRESS($BN66,$BO66)),0,1)</f>
        <v>0</v>
      </c>
      <c r="CC66" s="22" cm="1">
        <f t="array" aca="1" ref="CC66" ca="1">IF(BI66&gt;INDIRECT(ADDRESS($BN66,$BO66)),0,1)</f>
        <v>0</v>
      </c>
      <c r="CD66" s="22" cm="1">
        <f t="array" aca="1" ref="CD66" ca="1">IF(BJ66&gt;INDIRECT(ADDRESS($BN66,$BO66)),0,1)</f>
        <v>0</v>
      </c>
      <c r="CE66" s="22" cm="1">
        <f t="array" aca="1" ref="CE66" ca="1">IF(BK66&gt;INDIRECT(ADDRESS($BN66,$BO66)),0,1)</f>
        <v>0</v>
      </c>
      <c r="CF66" s="22" cm="1">
        <f t="array" aca="1" ref="CF66" ca="1">IF(BL66&gt;INDIRECT(ADDRESS($BN66,$BO66)),0,1)</f>
        <v>0</v>
      </c>
      <c r="CG66" s="22" cm="1">
        <f t="array" aca="1" ref="CG66" ca="1">IF(BM66&gt;INDIRECT(ADDRESS($BN66,$BO66)),0,1)</f>
        <v>0</v>
      </c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55000000000000004">
      <c r="A67" s="3"/>
      <c r="B67" s="3" t="s">
        <v>32</v>
      </c>
      <c r="C67" s="3">
        <v>10</v>
      </c>
      <c r="D67" s="15">
        <f>VALUE(SUBSTITUTE('DPR KPU Raw'!B15,".",","))</f>
        <v>517125</v>
      </c>
      <c r="E67" s="15">
        <f>VALUE(SUBSTITUTE('DPR KPU Raw'!C15,".",","))</f>
        <v>396368</v>
      </c>
      <c r="F67" s="15">
        <f>VALUE(SUBSTITUTE('DPR KPU Raw'!D15,".",","))</f>
        <v>267638</v>
      </c>
      <c r="G67" s="15">
        <f>VALUE(SUBSTITUTE('DPR KPU Raw'!E15,".",","))</f>
        <v>497508</v>
      </c>
      <c r="H67" s="15">
        <f>VALUE(SUBSTITUTE('DPR KPU Raw'!F15,".",","))</f>
        <v>226716</v>
      </c>
      <c r="I67" s="15"/>
      <c r="J67" s="15"/>
      <c r="K67" s="15">
        <f>VALUE(SUBSTITUTE('DPR KPU Raw'!I15,".",","))</f>
        <v>397432</v>
      </c>
      <c r="L67" s="15"/>
      <c r="M67" s="15"/>
      <c r="N67" s="15"/>
      <c r="O67" s="15">
        <f>VALUE(SUBSTITUTE('DPR KPU Raw'!M15,".",","))</f>
        <v>242783</v>
      </c>
      <c r="P67" s="15"/>
      <c r="Q67" s="15">
        <f>VALUE(SUBSTITUTE('DPR KPU Raw'!O15,".",","))</f>
        <v>306652</v>
      </c>
      <c r="R67" s="15"/>
      <c r="S67" s="15"/>
      <c r="T67" s="15">
        <f>VALUE(SUBSTITUTE('DPR KPU Raw'!R15,".",","))</f>
        <v>68231</v>
      </c>
      <c r="U67" s="15"/>
      <c r="V67" s="5">
        <v>1</v>
      </c>
      <c r="W67" s="5">
        <f>W66+3</f>
        <v>67</v>
      </c>
      <c r="X67" s="5">
        <v>4</v>
      </c>
      <c r="Y67" s="5">
        <f t="shared" si="21"/>
        <v>26</v>
      </c>
      <c r="Z67" s="18" cm="1">
        <f t="array" aca="1" ref="Z67" ca="1">INDIRECT(ADDRESS($W67,COLUMN()-$Y67+$X67))/$V67</f>
        <v>517125</v>
      </c>
      <c r="AA67" s="18" cm="1">
        <f t="array" aca="1" ref="AA67" ca="1">INDIRECT(ADDRESS($W67,COLUMN()-$Y67+$X67))/$V67</f>
        <v>396368</v>
      </c>
      <c r="AB67" s="18" cm="1">
        <f t="array" aca="1" ref="AB67" ca="1">INDIRECT(ADDRESS($W67,COLUMN()-$Y67+$X67))/$V67</f>
        <v>267638</v>
      </c>
      <c r="AC67" s="18" cm="1">
        <f t="array" aca="1" ref="AC67" ca="1">INDIRECT(ADDRESS($W67,COLUMN()-$Y67+$X67))/$V67</f>
        <v>497508</v>
      </c>
      <c r="AD67" s="18" cm="1">
        <f t="array" aca="1" ref="AD67" ca="1">INDIRECT(ADDRESS($W67,COLUMN()-$Y67+$X67))/$V67</f>
        <v>226716</v>
      </c>
      <c r="AE67" s="18" cm="1">
        <f t="array" aca="1" ref="AE67" ca="1">INDIRECT(ADDRESS($W67,COLUMN()-$Y67+$X67))/$V67</f>
        <v>0</v>
      </c>
      <c r="AF67" s="18" cm="1">
        <f t="array" aca="1" ref="AF67" ca="1">INDIRECT(ADDRESS($W67,COLUMN()-$Y67+$X67))/$V67</f>
        <v>0</v>
      </c>
      <c r="AG67" s="18" cm="1">
        <f t="array" aca="1" ref="AG67" ca="1">INDIRECT(ADDRESS($W67,COLUMN()-$Y67+$X67))/$V67</f>
        <v>397432</v>
      </c>
      <c r="AH67" s="18" cm="1">
        <f t="array" aca="1" ref="AH67" ca="1">INDIRECT(ADDRESS($W67,COLUMN()-$Y67+$X67))/$V67</f>
        <v>0</v>
      </c>
      <c r="AI67" s="18" cm="1">
        <f t="array" aca="1" ref="AI67" ca="1">INDIRECT(ADDRESS($W67,COLUMN()-$Y67+$X67))/$V67</f>
        <v>0</v>
      </c>
      <c r="AJ67" s="18" cm="1">
        <f t="array" aca="1" ref="AJ67" ca="1">INDIRECT(ADDRESS($W67,COLUMN()-$Y67+$X67))/$V67</f>
        <v>0</v>
      </c>
      <c r="AK67" s="18" cm="1">
        <f t="array" aca="1" ref="AK67" ca="1">INDIRECT(ADDRESS($W67,COLUMN()-$Y67+$X67))/$V67</f>
        <v>242783</v>
      </c>
      <c r="AL67" s="18" cm="1">
        <f t="array" aca="1" ref="AL67" ca="1">INDIRECT(ADDRESS($W67,COLUMN()-$Y67+$X67))/$V67</f>
        <v>0</v>
      </c>
      <c r="AM67" s="18" cm="1">
        <f t="array" aca="1" ref="AM67" ca="1">INDIRECT(ADDRESS($W67,COLUMN()-$Y67+$X67))/$V67</f>
        <v>306652</v>
      </c>
      <c r="AN67" s="18" cm="1">
        <f t="array" aca="1" ref="AN67" ca="1">INDIRECT(ADDRESS($W67,COLUMN()-$Y67+$X67))/$V67</f>
        <v>0</v>
      </c>
      <c r="AO67" s="18" cm="1">
        <f t="array" aca="1" ref="AO67" ca="1">INDIRECT(ADDRESS($W67,COLUMN()-$Y67+$X67))/$V67</f>
        <v>0</v>
      </c>
      <c r="AP67" s="18" cm="1">
        <f t="array" aca="1" ref="AP67" ca="1">INDIRECT(ADDRESS($W67,COLUMN()-$Y67+$X67))/$V67</f>
        <v>68231</v>
      </c>
      <c r="AQ67" s="18" cm="1">
        <f t="array" aca="1" ref="AQ67" ca="1">INDIRECT(ADDRESS($W67,COLUMN()-$Y67+$X67))/$V67</f>
        <v>0</v>
      </c>
      <c r="AR67" s="9">
        <f t="shared" si="0"/>
        <v>67</v>
      </c>
      <c r="AS67" s="9">
        <f t="shared" si="22"/>
        <v>69</v>
      </c>
      <c r="AT67" s="9">
        <f t="shared" si="1"/>
        <v>26</v>
      </c>
      <c r="AU67" s="3">
        <f t="shared" si="23"/>
        <v>43</v>
      </c>
      <c r="AV67" s="20">
        <f t="shared" ca="1" si="2"/>
        <v>1</v>
      </c>
      <c r="AW67" s="20">
        <f t="shared" ca="1" si="3"/>
        <v>4</v>
      </c>
      <c r="AX67" s="20">
        <f t="shared" ca="1" si="4"/>
        <v>6</v>
      </c>
      <c r="AY67" s="20">
        <f t="shared" ca="1" si="5"/>
        <v>2</v>
      </c>
      <c r="AZ67" s="20">
        <f t="shared" ca="1" si="6"/>
        <v>8</v>
      </c>
      <c r="BA67" s="20">
        <f t="shared" ca="1" si="7"/>
        <v>28</v>
      </c>
      <c r="BB67" s="20">
        <f t="shared" ca="1" si="8"/>
        <v>28</v>
      </c>
      <c r="BC67" s="20">
        <f t="shared" ca="1" si="9"/>
        <v>3</v>
      </c>
      <c r="BD67" s="20">
        <f t="shared" ca="1" si="10"/>
        <v>28</v>
      </c>
      <c r="BE67" s="20">
        <f t="shared" ca="1" si="11"/>
        <v>28</v>
      </c>
      <c r="BF67" s="20">
        <f t="shared" ca="1" si="12"/>
        <v>28</v>
      </c>
      <c r="BG67" s="20">
        <f t="shared" ca="1" si="13"/>
        <v>7</v>
      </c>
      <c r="BH67" s="20">
        <f t="shared" ca="1" si="14"/>
        <v>28</v>
      </c>
      <c r="BI67" s="20">
        <f t="shared" ca="1" si="15"/>
        <v>5</v>
      </c>
      <c r="BJ67" s="20">
        <f t="shared" ca="1" si="16"/>
        <v>28</v>
      </c>
      <c r="BK67" s="20">
        <f t="shared" ca="1" si="17"/>
        <v>28</v>
      </c>
      <c r="BL67" s="20">
        <f t="shared" ca="1" si="18"/>
        <v>21</v>
      </c>
      <c r="BM67" s="20">
        <f t="shared" ca="1" si="19"/>
        <v>28</v>
      </c>
      <c r="BN67" s="9">
        <f t="shared" si="20"/>
        <v>67</v>
      </c>
      <c r="BO67" s="9">
        <v>3</v>
      </c>
      <c r="BP67" s="22" cm="1">
        <f t="array" aca="1" ref="BP67" ca="1">IF(AV67&gt;INDIRECT(ADDRESS($BN67,$BO67)),0,1)</f>
        <v>1</v>
      </c>
      <c r="BQ67" s="22" cm="1">
        <f t="array" aca="1" ref="BQ67" ca="1">IF(AW67&gt;INDIRECT(ADDRESS($BN67,$BO67)),0,1)</f>
        <v>1</v>
      </c>
      <c r="BR67" s="22" cm="1">
        <f t="array" aca="1" ref="BR67" ca="1">IF(AX67&gt;INDIRECT(ADDRESS($BN67,$BO67)),0,1)</f>
        <v>1</v>
      </c>
      <c r="BS67" s="22" cm="1">
        <f t="array" aca="1" ref="BS67" ca="1">IF(AY67&gt;INDIRECT(ADDRESS($BN67,$BO67)),0,1)</f>
        <v>1</v>
      </c>
      <c r="BT67" s="22" cm="1">
        <f t="array" aca="1" ref="BT67" ca="1">IF(AZ67&gt;INDIRECT(ADDRESS($BN67,$BO67)),0,1)</f>
        <v>1</v>
      </c>
      <c r="BU67" s="22" cm="1">
        <f t="array" aca="1" ref="BU67" ca="1">IF(BA67&gt;INDIRECT(ADDRESS($BN67,$BO67)),0,1)</f>
        <v>0</v>
      </c>
      <c r="BV67" s="22" cm="1">
        <f t="array" aca="1" ref="BV67" ca="1">IF(BB67&gt;INDIRECT(ADDRESS($BN67,$BO67)),0,1)</f>
        <v>0</v>
      </c>
      <c r="BW67" s="22" cm="1">
        <f t="array" aca="1" ref="BW67" ca="1">IF(BC67&gt;INDIRECT(ADDRESS($BN67,$BO67)),0,1)</f>
        <v>1</v>
      </c>
      <c r="BX67" s="22" cm="1">
        <f t="array" aca="1" ref="BX67" ca="1">IF(BD67&gt;INDIRECT(ADDRESS($BN67,$BO67)),0,1)</f>
        <v>0</v>
      </c>
      <c r="BY67" s="22" cm="1">
        <f t="array" aca="1" ref="BY67" ca="1">IF(BE67&gt;INDIRECT(ADDRESS($BN67,$BO67)),0,1)</f>
        <v>0</v>
      </c>
      <c r="BZ67" s="22" cm="1">
        <f t="array" aca="1" ref="BZ67" ca="1">IF(BF67&gt;INDIRECT(ADDRESS($BN67,$BO67)),0,1)</f>
        <v>0</v>
      </c>
      <c r="CA67" s="22" cm="1">
        <f t="array" aca="1" ref="CA67" ca="1">IF(BG67&gt;INDIRECT(ADDRESS($BN67,$BO67)),0,1)</f>
        <v>1</v>
      </c>
      <c r="CB67" s="22" cm="1">
        <f t="array" aca="1" ref="CB67" ca="1">IF(BH67&gt;INDIRECT(ADDRESS($BN67,$BO67)),0,1)</f>
        <v>0</v>
      </c>
      <c r="CC67" s="22" cm="1">
        <f t="array" aca="1" ref="CC67" ca="1">IF(BI67&gt;INDIRECT(ADDRESS($BN67,$BO67)),0,1)</f>
        <v>1</v>
      </c>
      <c r="CD67" s="22" cm="1">
        <f t="array" aca="1" ref="CD67" ca="1">IF(BJ67&gt;INDIRECT(ADDRESS($BN67,$BO67)),0,1)</f>
        <v>0</v>
      </c>
      <c r="CE67" s="22" cm="1">
        <f t="array" aca="1" ref="CE67" ca="1">IF(BK67&gt;INDIRECT(ADDRESS($BN67,$BO67)),0,1)</f>
        <v>0</v>
      </c>
      <c r="CF67" s="22" cm="1">
        <f t="array" aca="1" ref="CF67" ca="1">IF(BL67&gt;INDIRECT(ADDRESS($BN67,$BO67)),0,1)</f>
        <v>0</v>
      </c>
      <c r="CG67" s="22" cm="1">
        <f t="array" aca="1" ref="CG67" ca="1">IF(BM67&gt;INDIRECT(ADDRESS($BN67,$BO67)),0,1)</f>
        <v>0</v>
      </c>
      <c r="CH67" s="9">
        <f>AR67</f>
        <v>67</v>
      </c>
      <c r="CI67" s="9">
        <f>AS67</f>
        <v>69</v>
      </c>
      <c r="CJ67" s="3">
        <f>COLUMN(BP67)</f>
        <v>68</v>
      </c>
      <c r="CK67" s="3">
        <f>COLUMN(CG67)</f>
        <v>85</v>
      </c>
      <c r="CL67" s="3">
        <f ca="1">SUM(OFFSET($A$1,CH67-1,CJ67-1,CI67-CH67+1,CK67-CJ67+1))</f>
        <v>10</v>
      </c>
      <c r="CM67" s="3" t="b">
        <f ca="1">CL67=C67</f>
        <v>1</v>
      </c>
      <c r="CN67" s="3">
        <f>COLUMN(V67)</f>
        <v>22</v>
      </c>
      <c r="CO67" s="3">
        <f ca="1">LARGE(OFFSET($A$1,$CH67-1,$CN67-1,$CI67-$CH67+1,1),1)</f>
        <v>5</v>
      </c>
      <c r="CP67" s="4">
        <f ca="1">LARGE(OFFSET($A$1,$AR67-1,$AT67-1,$AS67-$AR67+1,$AU67-$AT67+1),1)/(CO67+2)</f>
        <v>73875</v>
      </c>
      <c r="CQ67" s="4">
        <f ca="1">LARGE(OFFSET($A$1,$AR67-1,$AT67-1,$AS67-$AR67+1,$AU67-$AT67+1),C67)</f>
        <v>165836</v>
      </c>
      <c r="CR67" s="3" t="b">
        <f ca="1">CQ67&gt;CP67</f>
        <v>1</v>
      </c>
    </row>
    <row r="68" spans="1:96" x14ac:dyDescent="0.55000000000000004">
      <c r="A68" s="3"/>
      <c r="B68" s="3"/>
      <c r="C68" s="3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5">
        <v>3</v>
      </c>
      <c r="W68" s="5">
        <f>W67</f>
        <v>67</v>
      </c>
      <c r="X68" s="5">
        <v>4</v>
      </c>
      <c r="Y68" s="5">
        <f t="shared" si="21"/>
        <v>26</v>
      </c>
      <c r="Z68" s="18" cm="1">
        <f t="array" aca="1" ref="Z68" ca="1">INDIRECT(ADDRESS($W68,COLUMN()-$Y68+$X68))/$V68</f>
        <v>172375</v>
      </c>
      <c r="AA68" s="18" cm="1">
        <f t="array" aca="1" ref="AA68" ca="1">INDIRECT(ADDRESS($W68,COLUMN()-$Y68+$X68))/$V68</f>
        <v>132122.66666666666</v>
      </c>
      <c r="AB68" s="18" cm="1">
        <f t="array" aca="1" ref="AB68" ca="1">INDIRECT(ADDRESS($W68,COLUMN()-$Y68+$X68))/$V68</f>
        <v>89212.666666666672</v>
      </c>
      <c r="AC68" s="18" cm="1">
        <f t="array" aca="1" ref="AC68" ca="1">INDIRECT(ADDRESS($W68,COLUMN()-$Y68+$X68))/$V68</f>
        <v>165836</v>
      </c>
      <c r="AD68" s="18" cm="1">
        <f t="array" aca="1" ref="AD68" ca="1">INDIRECT(ADDRESS($W68,COLUMN()-$Y68+$X68))/$V68</f>
        <v>75572</v>
      </c>
      <c r="AE68" s="18" cm="1">
        <f t="array" aca="1" ref="AE68" ca="1">INDIRECT(ADDRESS($W68,COLUMN()-$Y68+$X68))/$V68</f>
        <v>0</v>
      </c>
      <c r="AF68" s="18" cm="1">
        <f t="array" aca="1" ref="AF68" ca="1">INDIRECT(ADDRESS($W68,COLUMN()-$Y68+$X68))/$V68</f>
        <v>0</v>
      </c>
      <c r="AG68" s="18" cm="1">
        <f t="array" aca="1" ref="AG68" ca="1">INDIRECT(ADDRESS($W68,COLUMN()-$Y68+$X68))/$V68</f>
        <v>132477.33333333334</v>
      </c>
      <c r="AH68" s="18" cm="1">
        <f t="array" aca="1" ref="AH68" ca="1">INDIRECT(ADDRESS($W68,COLUMN()-$Y68+$X68))/$V68</f>
        <v>0</v>
      </c>
      <c r="AI68" s="18" cm="1">
        <f t="array" aca="1" ref="AI68" ca="1">INDIRECT(ADDRESS($W68,COLUMN()-$Y68+$X68))/$V68</f>
        <v>0</v>
      </c>
      <c r="AJ68" s="18" cm="1">
        <f t="array" aca="1" ref="AJ68" ca="1">INDIRECT(ADDRESS($W68,COLUMN()-$Y68+$X68))/$V68</f>
        <v>0</v>
      </c>
      <c r="AK68" s="18" cm="1">
        <f t="array" aca="1" ref="AK68" ca="1">INDIRECT(ADDRESS($W68,COLUMN()-$Y68+$X68))/$V68</f>
        <v>80927.666666666672</v>
      </c>
      <c r="AL68" s="18" cm="1">
        <f t="array" aca="1" ref="AL68" ca="1">INDIRECT(ADDRESS($W68,COLUMN()-$Y68+$X68))/$V68</f>
        <v>0</v>
      </c>
      <c r="AM68" s="18" cm="1">
        <f t="array" aca="1" ref="AM68" ca="1">INDIRECT(ADDRESS($W68,COLUMN()-$Y68+$X68))/$V68</f>
        <v>102217.33333333333</v>
      </c>
      <c r="AN68" s="18" cm="1">
        <f t="array" aca="1" ref="AN68" ca="1">INDIRECT(ADDRESS($W68,COLUMN()-$Y68+$X68))/$V68</f>
        <v>0</v>
      </c>
      <c r="AO68" s="18" cm="1">
        <f t="array" aca="1" ref="AO68" ca="1">INDIRECT(ADDRESS($W68,COLUMN()-$Y68+$X68))/$V68</f>
        <v>0</v>
      </c>
      <c r="AP68" s="18" cm="1">
        <f t="array" aca="1" ref="AP68" ca="1">INDIRECT(ADDRESS($W68,COLUMN()-$Y68+$X68))/$V68</f>
        <v>22743.666666666668</v>
      </c>
      <c r="AQ68" s="18" cm="1">
        <f t="array" aca="1" ref="AQ68" ca="1">INDIRECT(ADDRESS($W68,COLUMN()-$Y68+$X68))/$V68</f>
        <v>0</v>
      </c>
      <c r="AR68" s="9">
        <f t="shared" ref="AR68:AR131" si="30">W68</f>
        <v>67</v>
      </c>
      <c r="AS68" s="9">
        <f t="shared" si="22"/>
        <v>69</v>
      </c>
      <c r="AT68" s="9">
        <f t="shared" ref="AT68:AT131" si="31">COLUMN(Z68)</f>
        <v>26</v>
      </c>
      <c r="AU68" s="3">
        <f t="shared" si="23"/>
        <v>43</v>
      </c>
      <c r="AV68" s="20">
        <f t="shared" ref="AV68:AV131" ca="1" si="32">_xlfn.RANK.EQ(Z68,OFFSET($A$1,$AR68-1,$AT68-1,$AS68-$AR68+1,$AU68-$AT68+1),0)</f>
        <v>9</v>
      </c>
      <c r="AW68" s="20">
        <f t="shared" ref="AW68:AW131" ca="1" si="33">_xlfn.RANK.EQ(AA68,OFFSET($A$1,$AR68-1,$AT68-1,$AS68-$AR68+1,$AU68-$AT68+1),0)</f>
        <v>12</v>
      </c>
      <c r="AX68" s="20">
        <f t="shared" ref="AX68:AX131" ca="1" si="34">_xlfn.RANK.EQ(AB68,OFFSET($A$1,$AR68-1,$AT68-1,$AS68-$AR68+1,$AU68-$AT68+1),0)</f>
        <v>16</v>
      </c>
      <c r="AY68" s="20">
        <f t="shared" ref="AY68:AY131" ca="1" si="35">_xlfn.RANK.EQ(AC68,OFFSET($A$1,$AR68-1,$AT68-1,$AS68-$AR68+1,$AU68-$AT68+1),0)</f>
        <v>10</v>
      </c>
      <c r="AZ68" s="20">
        <f t="shared" ref="AZ68:AZ131" ca="1" si="36">_xlfn.RANK.EQ(AD68,OFFSET($A$1,$AR68-1,$AT68-1,$AS68-$AR68+1,$AU68-$AT68+1),0)</f>
        <v>20</v>
      </c>
      <c r="BA68" s="20">
        <f t="shared" ref="BA68:BA131" ca="1" si="37">_xlfn.RANK.EQ(AE68,OFFSET($A$1,$AR68-1,$AT68-1,$AS68-$AR68+1,$AU68-$AT68+1),0)</f>
        <v>28</v>
      </c>
      <c r="BB68" s="20">
        <f t="shared" ref="BB68:BB131" ca="1" si="38">_xlfn.RANK.EQ(AF68,OFFSET($A$1,$AR68-1,$AT68-1,$AS68-$AR68+1,$AU68-$AT68+1),0)</f>
        <v>28</v>
      </c>
      <c r="BC68" s="20">
        <f t="shared" ref="BC68:BC131" ca="1" si="39">_xlfn.RANK.EQ(AG68,OFFSET($A$1,$AR68-1,$AT68-1,$AS68-$AR68+1,$AU68-$AT68+1),0)</f>
        <v>11</v>
      </c>
      <c r="BD68" s="20">
        <f t="shared" ref="BD68:BD131" ca="1" si="40">_xlfn.RANK.EQ(AH68,OFFSET($A$1,$AR68-1,$AT68-1,$AS68-$AR68+1,$AU68-$AT68+1),0)</f>
        <v>28</v>
      </c>
      <c r="BE68" s="20">
        <f t="shared" ref="BE68:BE131" ca="1" si="41">_xlfn.RANK.EQ(AI68,OFFSET($A$1,$AR68-1,$AT68-1,$AS68-$AR68+1,$AU68-$AT68+1),0)</f>
        <v>28</v>
      </c>
      <c r="BF68" s="20">
        <f t="shared" ref="BF68:BF131" ca="1" si="42">_xlfn.RANK.EQ(AJ68,OFFSET($A$1,$AR68-1,$AT68-1,$AS68-$AR68+1,$AU68-$AT68+1),0)</f>
        <v>28</v>
      </c>
      <c r="BG68" s="20">
        <f t="shared" ref="BG68:BG131" ca="1" si="43">_xlfn.RANK.EQ(AK68,OFFSET($A$1,$AR68-1,$AT68-1,$AS68-$AR68+1,$AU68-$AT68+1),0)</f>
        <v>17</v>
      </c>
      <c r="BH68" s="20">
        <f t="shared" ref="BH68:BH131" ca="1" si="44">_xlfn.RANK.EQ(AL68,OFFSET($A$1,$AR68-1,$AT68-1,$AS68-$AR68+1,$AU68-$AT68+1),0)</f>
        <v>28</v>
      </c>
      <c r="BI68" s="20">
        <f t="shared" ref="BI68:BI131" ca="1" si="45">_xlfn.RANK.EQ(AM68,OFFSET($A$1,$AR68-1,$AT68-1,$AS68-$AR68+1,$AU68-$AT68+1),0)</f>
        <v>14</v>
      </c>
      <c r="BJ68" s="20">
        <f t="shared" ref="BJ68:BJ131" ca="1" si="46">_xlfn.RANK.EQ(AN68,OFFSET($A$1,$AR68-1,$AT68-1,$AS68-$AR68+1,$AU68-$AT68+1),0)</f>
        <v>28</v>
      </c>
      <c r="BK68" s="20">
        <f t="shared" ref="BK68:BK131" ca="1" si="47">_xlfn.RANK.EQ(AO68,OFFSET($A$1,$AR68-1,$AT68-1,$AS68-$AR68+1,$AU68-$AT68+1),0)</f>
        <v>28</v>
      </c>
      <c r="BL68" s="20">
        <f t="shared" ref="BL68:BL131" ca="1" si="48">_xlfn.RANK.EQ(AP68,OFFSET($A$1,$AR68-1,$AT68-1,$AS68-$AR68+1,$AU68-$AT68+1),0)</f>
        <v>26</v>
      </c>
      <c r="BM68" s="20">
        <f t="shared" ref="BM68:BM131" ca="1" si="49">_xlfn.RANK.EQ(AQ68,OFFSET($A$1,$AR68-1,$AT68-1,$AS68-$AR68+1,$AU68-$AT68+1),0)</f>
        <v>28</v>
      </c>
      <c r="BN68" s="9">
        <f t="shared" ref="BN68:BN131" si="50">W68</f>
        <v>67</v>
      </c>
      <c r="BO68" s="9">
        <v>3</v>
      </c>
      <c r="BP68" s="22" cm="1">
        <f t="array" aca="1" ref="BP68" ca="1">IF(AV68&gt;INDIRECT(ADDRESS($BN68,$BO68)),0,1)</f>
        <v>1</v>
      </c>
      <c r="BQ68" s="22" cm="1">
        <f t="array" aca="1" ref="BQ68" ca="1">IF(AW68&gt;INDIRECT(ADDRESS($BN68,$BO68)),0,1)</f>
        <v>0</v>
      </c>
      <c r="BR68" s="22" cm="1">
        <f t="array" aca="1" ref="BR68" ca="1">IF(AX68&gt;INDIRECT(ADDRESS($BN68,$BO68)),0,1)</f>
        <v>0</v>
      </c>
      <c r="BS68" s="22" cm="1">
        <f t="array" aca="1" ref="BS68" ca="1">IF(AY68&gt;INDIRECT(ADDRESS($BN68,$BO68)),0,1)</f>
        <v>1</v>
      </c>
      <c r="BT68" s="22" cm="1">
        <f t="array" aca="1" ref="BT68" ca="1">IF(AZ68&gt;INDIRECT(ADDRESS($BN68,$BO68)),0,1)</f>
        <v>0</v>
      </c>
      <c r="BU68" s="22" cm="1">
        <f t="array" aca="1" ref="BU68" ca="1">IF(BA68&gt;INDIRECT(ADDRESS($BN68,$BO68)),0,1)</f>
        <v>0</v>
      </c>
      <c r="BV68" s="22" cm="1">
        <f t="array" aca="1" ref="BV68" ca="1">IF(BB68&gt;INDIRECT(ADDRESS($BN68,$BO68)),0,1)</f>
        <v>0</v>
      </c>
      <c r="BW68" s="22" cm="1">
        <f t="array" aca="1" ref="BW68" ca="1">IF(BC68&gt;INDIRECT(ADDRESS($BN68,$BO68)),0,1)</f>
        <v>0</v>
      </c>
      <c r="BX68" s="22" cm="1">
        <f t="array" aca="1" ref="BX68" ca="1">IF(BD68&gt;INDIRECT(ADDRESS($BN68,$BO68)),0,1)</f>
        <v>0</v>
      </c>
      <c r="BY68" s="22" cm="1">
        <f t="array" aca="1" ref="BY68" ca="1">IF(BE68&gt;INDIRECT(ADDRESS($BN68,$BO68)),0,1)</f>
        <v>0</v>
      </c>
      <c r="BZ68" s="22" cm="1">
        <f t="array" aca="1" ref="BZ68" ca="1">IF(BF68&gt;INDIRECT(ADDRESS($BN68,$BO68)),0,1)</f>
        <v>0</v>
      </c>
      <c r="CA68" s="22" cm="1">
        <f t="array" aca="1" ref="CA68" ca="1">IF(BG68&gt;INDIRECT(ADDRESS($BN68,$BO68)),0,1)</f>
        <v>0</v>
      </c>
      <c r="CB68" s="22" cm="1">
        <f t="array" aca="1" ref="CB68" ca="1">IF(BH68&gt;INDIRECT(ADDRESS($BN68,$BO68)),0,1)</f>
        <v>0</v>
      </c>
      <c r="CC68" s="22" cm="1">
        <f t="array" aca="1" ref="CC68" ca="1">IF(BI68&gt;INDIRECT(ADDRESS($BN68,$BO68)),0,1)</f>
        <v>0</v>
      </c>
      <c r="CD68" s="22" cm="1">
        <f t="array" aca="1" ref="CD68" ca="1">IF(BJ68&gt;INDIRECT(ADDRESS($BN68,$BO68)),0,1)</f>
        <v>0</v>
      </c>
      <c r="CE68" s="22" cm="1">
        <f t="array" aca="1" ref="CE68" ca="1">IF(BK68&gt;INDIRECT(ADDRESS($BN68,$BO68)),0,1)</f>
        <v>0</v>
      </c>
      <c r="CF68" s="22" cm="1">
        <f t="array" aca="1" ref="CF68" ca="1">IF(BL68&gt;INDIRECT(ADDRESS($BN68,$BO68)),0,1)</f>
        <v>0</v>
      </c>
      <c r="CG68" s="22" cm="1">
        <f t="array" aca="1" ref="CG68" ca="1">IF(BM68&gt;INDIRECT(ADDRESS($BN68,$BO68)),0,1)</f>
        <v>0</v>
      </c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55000000000000004">
      <c r="A69" s="3"/>
      <c r="B69" s="3"/>
      <c r="C69" s="3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5">
        <v>5</v>
      </c>
      <c r="W69" s="5">
        <f>W68</f>
        <v>67</v>
      </c>
      <c r="X69" s="5">
        <v>4</v>
      </c>
      <c r="Y69" s="5">
        <f t="shared" ref="Y69:Y132" si="51">COLUMN()+1</f>
        <v>26</v>
      </c>
      <c r="Z69" s="18" cm="1">
        <f t="array" aca="1" ref="Z69" ca="1">INDIRECT(ADDRESS($W69,COLUMN()-$Y69+$X69))/$V69</f>
        <v>103425</v>
      </c>
      <c r="AA69" s="18" cm="1">
        <f t="array" aca="1" ref="AA69" ca="1">INDIRECT(ADDRESS($W69,COLUMN()-$Y69+$X69))/$V69</f>
        <v>79273.600000000006</v>
      </c>
      <c r="AB69" s="18" cm="1">
        <f t="array" aca="1" ref="AB69" ca="1">INDIRECT(ADDRESS($W69,COLUMN()-$Y69+$X69))/$V69</f>
        <v>53527.6</v>
      </c>
      <c r="AC69" s="18" cm="1">
        <f t="array" aca="1" ref="AC69" ca="1">INDIRECT(ADDRESS($W69,COLUMN()-$Y69+$X69))/$V69</f>
        <v>99501.6</v>
      </c>
      <c r="AD69" s="18" cm="1">
        <f t="array" aca="1" ref="AD69" ca="1">INDIRECT(ADDRESS($W69,COLUMN()-$Y69+$X69))/$V69</f>
        <v>45343.199999999997</v>
      </c>
      <c r="AE69" s="18" cm="1">
        <f t="array" aca="1" ref="AE69" ca="1">INDIRECT(ADDRESS($W69,COLUMN()-$Y69+$X69))/$V69</f>
        <v>0</v>
      </c>
      <c r="AF69" s="18" cm="1">
        <f t="array" aca="1" ref="AF69" ca="1">INDIRECT(ADDRESS($W69,COLUMN()-$Y69+$X69))/$V69</f>
        <v>0</v>
      </c>
      <c r="AG69" s="18" cm="1">
        <f t="array" aca="1" ref="AG69" ca="1">INDIRECT(ADDRESS($W69,COLUMN()-$Y69+$X69))/$V69</f>
        <v>79486.399999999994</v>
      </c>
      <c r="AH69" s="18" cm="1">
        <f t="array" aca="1" ref="AH69" ca="1">INDIRECT(ADDRESS($W69,COLUMN()-$Y69+$X69))/$V69</f>
        <v>0</v>
      </c>
      <c r="AI69" s="18" cm="1">
        <f t="array" aca="1" ref="AI69" ca="1">INDIRECT(ADDRESS($W69,COLUMN()-$Y69+$X69))/$V69</f>
        <v>0</v>
      </c>
      <c r="AJ69" s="18" cm="1">
        <f t="array" aca="1" ref="AJ69" ca="1">INDIRECT(ADDRESS($W69,COLUMN()-$Y69+$X69))/$V69</f>
        <v>0</v>
      </c>
      <c r="AK69" s="18" cm="1">
        <f t="array" aca="1" ref="AK69" ca="1">INDIRECT(ADDRESS($W69,COLUMN()-$Y69+$X69))/$V69</f>
        <v>48556.6</v>
      </c>
      <c r="AL69" s="18" cm="1">
        <f t="array" aca="1" ref="AL69" ca="1">INDIRECT(ADDRESS($W69,COLUMN()-$Y69+$X69))/$V69</f>
        <v>0</v>
      </c>
      <c r="AM69" s="18" cm="1">
        <f t="array" aca="1" ref="AM69" ca="1">INDIRECT(ADDRESS($W69,COLUMN()-$Y69+$X69))/$V69</f>
        <v>61330.400000000001</v>
      </c>
      <c r="AN69" s="18" cm="1">
        <f t="array" aca="1" ref="AN69" ca="1">INDIRECT(ADDRESS($W69,COLUMN()-$Y69+$X69))/$V69</f>
        <v>0</v>
      </c>
      <c r="AO69" s="18" cm="1">
        <f t="array" aca="1" ref="AO69" ca="1">INDIRECT(ADDRESS($W69,COLUMN()-$Y69+$X69))/$V69</f>
        <v>0</v>
      </c>
      <c r="AP69" s="18" cm="1">
        <f t="array" aca="1" ref="AP69" ca="1">INDIRECT(ADDRESS($W69,COLUMN()-$Y69+$X69))/$V69</f>
        <v>13646.2</v>
      </c>
      <c r="AQ69" s="18" cm="1">
        <f t="array" aca="1" ref="AQ69" ca="1">INDIRECT(ADDRESS($W69,COLUMN()-$Y69+$X69))/$V69</f>
        <v>0</v>
      </c>
      <c r="AR69" s="9">
        <f t="shared" si="30"/>
        <v>67</v>
      </c>
      <c r="AS69" s="9">
        <f t="shared" ref="AS69:AS132" si="52">AR69+2</f>
        <v>69</v>
      </c>
      <c r="AT69" s="9">
        <f t="shared" si="31"/>
        <v>26</v>
      </c>
      <c r="AU69" s="3">
        <f t="shared" ref="AU69:AU132" si="53">COLUMN(AQ69)</f>
        <v>43</v>
      </c>
      <c r="AV69" s="20">
        <f t="shared" ca="1" si="32"/>
        <v>13</v>
      </c>
      <c r="AW69" s="20">
        <f t="shared" ca="1" si="33"/>
        <v>19</v>
      </c>
      <c r="AX69" s="20">
        <f t="shared" ca="1" si="34"/>
        <v>23</v>
      </c>
      <c r="AY69" s="20">
        <f t="shared" ca="1" si="35"/>
        <v>15</v>
      </c>
      <c r="AZ69" s="20">
        <f t="shared" ca="1" si="36"/>
        <v>25</v>
      </c>
      <c r="BA69" s="20">
        <f t="shared" ca="1" si="37"/>
        <v>28</v>
      </c>
      <c r="BB69" s="20">
        <f t="shared" ca="1" si="38"/>
        <v>28</v>
      </c>
      <c r="BC69" s="20">
        <f t="shared" ca="1" si="39"/>
        <v>18</v>
      </c>
      <c r="BD69" s="20">
        <f t="shared" ca="1" si="40"/>
        <v>28</v>
      </c>
      <c r="BE69" s="20">
        <f t="shared" ca="1" si="41"/>
        <v>28</v>
      </c>
      <c r="BF69" s="20">
        <f t="shared" ca="1" si="42"/>
        <v>28</v>
      </c>
      <c r="BG69" s="20">
        <f t="shared" ca="1" si="43"/>
        <v>24</v>
      </c>
      <c r="BH69" s="20">
        <f t="shared" ca="1" si="44"/>
        <v>28</v>
      </c>
      <c r="BI69" s="20">
        <f t="shared" ca="1" si="45"/>
        <v>22</v>
      </c>
      <c r="BJ69" s="20">
        <f t="shared" ca="1" si="46"/>
        <v>28</v>
      </c>
      <c r="BK69" s="20">
        <f t="shared" ca="1" si="47"/>
        <v>28</v>
      </c>
      <c r="BL69" s="20">
        <f t="shared" ca="1" si="48"/>
        <v>27</v>
      </c>
      <c r="BM69" s="20">
        <f t="shared" ca="1" si="49"/>
        <v>28</v>
      </c>
      <c r="BN69" s="9">
        <f t="shared" si="50"/>
        <v>67</v>
      </c>
      <c r="BO69" s="9">
        <v>3</v>
      </c>
      <c r="BP69" s="22" cm="1">
        <f t="array" aca="1" ref="BP69" ca="1">IF(AV69&gt;INDIRECT(ADDRESS($BN69,$BO69)),0,1)</f>
        <v>0</v>
      </c>
      <c r="BQ69" s="22" cm="1">
        <f t="array" aca="1" ref="BQ69" ca="1">IF(AW69&gt;INDIRECT(ADDRESS($BN69,$BO69)),0,1)</f>
        <v>0</v>
      </c>
      <c r="BR69" s="22" cm="1">
        <f t="array" aca="1" ref="BR69" ca="1">IF(AX69&gt;INDIRECT(ADDRESS($BN69,$BO69)),0,1)</f>
        <v>0</v>
      </c>
      <c r="BS69" s="22" cm="1">
        <f t="array" aca="1" ref="BS69" ca="1">IF(AY69&gt;INDIRECT(ADDRESS($BN69,$BO69)),0,1)</f>
        <v>0</v>
      </c>
      <c r="BT69" s="22" cm="1">
        <f t="array" aca="1" ref="BT69" ca="1">IF(AZ69&gt;INDIRECT(ADDRESS($BN69,$BO69)),0,1)</f>
        <v>0</v>
      </c>
      <c r="BU69" s="22" cm="1">
        <f t="array" aca="1" ref="BU69" ca="1">IF(BA69&gt;INDIRECT(ADDRESS($BN69,$BO69)),0,1)</f>
        <v>0</v>
      </c>
      <c r="BV69" s="22" cm="1">
        <f t="array" aca="1" ref="BV69" ca="1">IF(BB69&gt;INDIRECT(ADDRESS($BN69,$BO69)),0,1)</f>
        <v>0</v>
      </c>
      <c r="BW69" s="22" cm="1">
        <f t="array" aca="1" ref="BW69" ca="1">IF(BC69&gt;INDIRECT(ADDRESS($BN69,$BO69)),0,1)</f>
        <v>0</v>
      </c>
      <c r="BX69" s="22" cm="1">
        <f t="array" aca="1" ref="BX69" ca="1">IF(BD69&gt;INDIRECT(ADDRESS($BN69,$BO69)),0,1)</f>
        <v>0</v>
      </c>
      <c r="BY69" s="22" cm="1">
        <f t="array" aca="1" ref="BY69" ca="1">IF(BE69&gt;INDIRECT(ADDRESS($BN69,$BO69)),0,1)</f>
        <v>0</v>
      </c>
      <c r="BZ69" s="22" cm="1">
        <f t="array" aca="1" ref="BZ69" ca="1">IF(BF69&gt;INDIRECT(ADDRESS($BN69,$BO69)),0,1)</f>
        <v>0</v>
      </c>
      <c r="CA69" s="22" cm="1">
        <f t="array" aca="1" ref="CA69" ca="1">IF(BG69&gt;INDIRECT(ADDRESS($BN69,$BO69)),0,1)</f>
        <v>0</v>
      </c>
      <c r="CB69" s="22" cm="1">
        <f t="array" aca="1" ref="CB69" ca="1">IF(BH69&gt;INDIRECT(ADDRESS($BN69,$BO69)),0,1)</f>
        <v>0</v>
      </c>
      <c r="CC69" s="22" cm="1">
        <f t="array" aca="1" ref="CC69" ca="1">IF(BI69&gt;INDIRECT(ADDRESS($BN69,$BO69)),0,1)</f>
        <v>0</v>
      </c>
      <c r="CD69" s="22" cm="1">
        <f t="array" aca="1" ref="CD69" ca="1">IF(BJ69&gt;INDIRECT(ADDRESS($BN69,$BO69)),0,1)</f>
        <v>0</v>
      </c>
      <c r="CE69" s="22" cm="1">
        <f t="array" aca="1" ref="CE69" ca="1">IF(BK69&gt;INDIRECT(ADDRESS($BN69,$BO69)),0,1)</f>
        <v>0</v>
      </c>
      <c r="CF69" s="22" cm="1">
        <f t="array" aca="1" ref="CF69" ca="1">IF(BL69&gt;INDIRECT(ADDRESS($BN69,$BO69)),0,1)</f>
        <v>0</v>
      </c>
      <c r="CG69" s="22" cm="1">
        <f t="array" aca="1" ref="CG69" ca="1">IF(BM69&gt;INDIRECT(ADDRESS($BN69,$BO69)),0,1)</f>
        <v>0</v>
      </c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55000000000000004">
      <c r="A70" s="3"/>
      <c r="B70" s="3" t="s">
        <v>33</v>
      </c>
      <c r="C70" s="3">
        <v>9</v>
      </c>
      <c r="D70" s="15">
        <f>VALUE(SUBSTITUTE('DPR KPU Raw'!B16,".",","))</f>
        <v>155509</v>
      </c>
      <c r="E70" s="15">
        <f>VALUE(SUBSTITUTE('DPR KPU Raw'!C16,".",","))</f>
        <v>293202</v>
      </c>
      <c r="F70" s="15">
        <f>VALUE(SUBSTITUTE('DPR KPU Raw'!D16,".",","))</f>
        <v>288322</v>
      </c>
      <c r="G70" s="15">
        <f>VALUE(SUBSTITUTE('DPR KPU Raw'!E16,".",","))</f>
        <v>309401</v>
      </c>
      <c r="H70" s="15">
        <f>VALUE(SUBSTITUTE('DPR KPU Raw'!F16,".",","))</f>
        <v>130915</v>
      </c>
      <c r="I70" s="15"/>
      <c r="J70" s="15"/>
      <c r="K70" s="15">
        <f>VALUE(SUBSTITUTE('DPR KPU Raw'!I16,".",","))</f>
        <v>269252</v>
      </c>
      <c r="L70" s="15"/>
      <c r="M70" s="15"/>
      <c r="N70" s="15"/>
      <c r="O70" s="15">
        <f>VALUE(SUBSTITUTE('DPR KPU Raw'!M16,".",","))</f>
        <v>142183</v>
      </c>
      <c r="P70" s="15"/>
      <c r="Q70" s="15">
        <f>VALUE(SUBSTITUTE('DPR KPU Raw'!O16,".",","))</f>
        <v>86214</v>
      </c>
      <c r="R70" s="15"/>
      <c r="S70" s="15"/>
      <c r="T70" s="15">
        <f>VALUE(SUBSTITUTE('DPR KPU Raw'!R16,".",","))</f>
        <v>72166</v>
      </c>
      <c r="U70" s="15"/>
      <c r="V70" s="5">
        <v>1</v>
      </c>
      <c r="W70" s="5">
        <f>W69+3</f>
        <v>70</v>
      </c>
      <c r="X70" s="5">
        <v>4</v>
      </c>
      <c r="Y70" s="5">
        <f t="shared" si="51"/>
        <v>26</v>
      </c>
      <c r="Z70" s="18" cm="1">
        <f t="array" aca="1" ref="Z70" ca="1">INDIRECT(ADDRESS($W70,COLUMN()-$Y70+$X70))/$V70</f>
        <v>155509</v>
      </c>
      <c r="AA70" s="18" cm="1">
        <f t="array" aca="1" ref="AA70" ca="1">INDIRECT(ADDRESS($W70,COLUMN()-$Y70+$X70))/$V70</f>
        <v>293202</v>
      </c>
      <c r="AB70" s="18" cm="1">
        <f t="array" aca="1" ref="AB70" ca="1">INDIRECT(ADDRESS($W70,COLUMN()-$Y70+$X70))/$V70</f>
        <v>288322</v>
      </c>
      <c r="AC70" s="18" cm="1">
        <f t="array" aca="1" ref="AC70" ca="1">INDIRECT(ADDRESS($W70,COLUMN()-$Y70+$X70))/$V70</f>
        <v>309401</v>
      </c>
      <c r="AD70" s="18" cm="1">
        <f t="array" aca="1" ref="AD70" ca="1">INDIRECT(ADDRESS($W70,COLUMN()-$Y70+$X70))/$V70</f>
        <v>130915</v>
      </c>
      <c r="AE70" s="18" cm="1">
        <f t="array" aca="1" ref="AE70" ca="1">INDIRECT(ADDRESS($W70,COLUMN()-$Y70+$X70))/$V70</f>
        <v>0</v>
      </c>
      <c r="AF70" s="18" cm="1">
        <f t="array" aca="1" ref="AF70" ca="1">INDIRECT(ADDRESS($W70,COLUMN()-$Y70+$X70))/$V70</f>
        <v>0</v>
      </c>
      <c r="AG70" s="18" cm="1">
        <f t="array" aca="1" ref="AG70" ca="1">INDIRECT(ADDRESS($W70,COLUMN()-$Y70+$X70))/$V70</f>
        <v>269252</v>
      </c>
      <c r="AH70" s="18" cm="1">
        <f t="array" aca="1" ref="AH70" ca="1">INDIRECT(ADDRESS($W70,COLUMN()-$Y70+$X70))/$V70</f>
        <v>0</v>
      </c>
      <c r="AI70" s="18" cm="1">
        <f t="array" aca="1" ref="AI70" ca="1">INDIRECT(ADDRESS($W70,COLUMN()-$Y70+$X70))/$V70</f>
        <v>0</v>
      </c>
      <c r="AJ70" s="18" cm="1">
        <f t="array" aca="1" ref="AJ70" ca="1">INDIRECT(ADDRESS($W70,COLUMN()-$Y70+$X70))/$V70</f>
        <v>0</v>
      </c>
      <c r="AK70" s="18" cm="1">
        <f t="array" aca="1" ref="AK70" ca="1">INDIRECT(ADDRESS($W70,COLUMN()-$Y70+$X70))/$V70</f>
        <v>142183</v>
      </c>
      <c r="AL70" s="18" cm="1">
        <f t="array" aca="1" ref="AL70" ca="1">INDIRECT(ADDRESS($W70,COLUMN()-$Y70+$X70))/$V70</f>
        <v>0</v>
      </c>
      <c r="AM70" s="18" cm="1">
        <f t="array" aca="1" ref="AM70" ca="1">INDIRECT(ADDRESS($W70,COLUMN()-$Y70+$X70))/$V70</f>
        <v>86214</v>
      </c>
      <c r="AN70" s="18" cm="1">
        <f t="array" aca="1" ref="AN70" ca="1">INDIRECT(ADDRESS($W70,COLUMN()-$Y70+$X70))/$V70</f>
        <v>0</v>
      </c>
      <c r="AO70" s="18" cm="1">
        <f t="array" aca="1" ref="AO70" ca="1">INDIRECT(ADDRESS($W70,COLUMN()-$Y70+$X70))/$V70</f>
        <v>0</v>
      </c>
      <c r="AP70" s="18" cm="1">
        <f t="array" aca="1" ref="AP70" ca="1">INDIRECT(ADDRESS($W70,COLUMN()-$Y70+$X70))/$V70</f>
        <v>72166</v>
      </c>
      <c r="AQ70" s="18" cm="1">
        <f t="array" aca="1" ref="AQ70" ca="1">INDIRECT(ADDRESS($W70,COLUMN()-$Y70+$X70))/$V70</f>
        <v>0</v>
      </c>
      <c r="AR70" s="9">
        <f t="shared" si="30"/>
        <v>70</v>
      </c>
      <c r="AS70" s="9">
        <f t="shared" si="52"/>
        <v>72</v>
      </c>
      <c r="AT70" s="9">
        <f t="shared" si="31"/>
        <v>26</v>
      </c>
      <c r="AU70" s="3">
        <f t="shared" si="53"/>
        <v>43</v>
      </c>
      <c r="AV70" s="20">
        <f t="shared" ca="1" si="32"/>
        <v>5</v>
      </c>
      <c r="AW70" s="20">
        <f t="shared" ca="1" si="33"/>
        <v>2</v>
      </c>
      <c r="AX70" s="20">
        <f t="shared" ca="1" si="34"/>
        <v>3</v>
      </c>
      <c r="AY70" s="20">
        <f t="shared" ca="1" si="35"/>
        <v>1</v>
      </c>
      <c r="AZ70" s="20">
        <f t="shared" ca="1" si="36"/>
        <v>7</v>
      </c>
      <c r="BA70" s="20">
        <f t="shared" ca="1" si="37"/>
        <v>28</v>
      </c>
      <c r="BB70" s="20">
        <f t="shared" ca="1" si="38"/>
        <v>28</v>
      </c>
      <c r="BC70" s="20">
        <f t="shared" ca="1" si="39"/>
        <v>4</v>
      </c>
      <c r="BD70" s="20">
        <f t="shared" ca="1" si="40"/>
        <v>28</v>
      </c>
      <c r="BE70" s="20">
        <f t="shared" ca="1" si="41"/>
        <v>28</v>
      </c>
      <c r="BF70" s="20">
        <f t="shared" ca="1" si="42"/>
        <v>28</v>
      </c>
      <c r="BG70" s="20">
        <f t="shared" ca="1" si="43"/>
        <v>6</v>
      </c>
      <c r="BH70" s="20">
        <f t="shared" ca="1" si="44"/>
        <v>28</v>
      </c>
      <c r="BI70" s="20">
        <f t="shared" ca="1" si="45"/>
        <v>12</v>
      </c>
      <c r="BJ70" s="20">
        <f t="shared" ca="1" si="46"/>
        <v>28</v>
      </c>
      <c r="BK70" s="20">
        <f t="shared" ca="1" si="47"/>
        <v>28</v>
      </c>
      <c r="BL70" s="20">
        <f t="shared" ca="1" si="48"/>
        <v>13</v>
      </c>
      <c r="BM70" s="20">
        <f t="shared" ca="1" si="49"/>
        <v>28</v>
      </c>
      <c r="BN70" s="9">
        <f t="shared" si="50"/>
        <v>70</v>
      </c>
      <c r="BO70" s="9">
        <v>3</v>
      </c>
      <c r="BP70" s="22" cm="1">
        <f t="array" aca="1" ref="BP70" ca="1">IF(AV70&gt;INDIRECT(ADDRESS($BN70,$BO70)),0,1)</f>
        <v>1</v>
      </c>
      <c r="BQ70" s="22" cm="1">
        <f t="array" aca="1" ref="BQ70" ca="1">IF(AW70&gt;INDIRECT(ADDRESS($BN70,$BO70)),0,1)</f>
        <v>1</v>
      </c>
      <c r="BR70" s="22" cm="1">
        <f t="array" aca="1" ref="BR70" ca="1">IF(AX70&gt;INDIRECT(ADDRESS($BN70,$BO70)),0,1)</f>
        <v>1</v>
      </c>
      <c r="BS70" s="22" cm="1">
        <f t="array" aca="1" ref="BS70" ca="1">IF(AY70&gt;INDIRECT(ADDRESS($BN70,$BO70)),0,1)</f>
        <v>1</v>
      </c>
      <c r="BT70" s="22" cm="1">
        <f t="array" aca="1" ref="BT70" ca="1">IF(AZ70&gt;INDIRECT(ADDRESS($BN70,$BO70)),0,1)</f>
        <v>1</v>
      </c>
      <c r="BU70" s="22" cm="1">
        <f t="array" aca="1" ref="BU70" ca="1">IF(BA70&gt;INDIRECT(ADDRESS($BN70,$BO70)),0,1)</f>
        <v>0</v>
      </c>
      <c r="BV70" s="22" cm="1">
        <f t="array" aca="1" ref="BV70" ca="1">IF(BB70&gt;INDIRECT(ADDRESS($BN70,$BO70)),0,1)</f>
        <v>0</v>
      </c>
      <c r="BW70" s="22" cm="1">
        <f t="array" aca="1" ref="BW70" ca="1">IF(BC70&gt;INDIRECT(ADDRESS($BN70,$BO70)),0,1)</f>
        <v>1</v>
      </c>
      <c r="BX70" s="22" cm="1">
        <f t="array" aca="1" ref="BX70" ca="1">IF(BD70&gt;INDIRECT(ADDRESS($BN70,$BO70)),0,1)</f>
        <v>0</v>
      </c>
      <c r="BY70" s="22" cm="1">
        <f t="array" aca="1" ref="BY70" ca="1">IF(BE70&gt;INDIRECT(ADDRESS($BN70,$BO70)),0,1)</f>
        <v>0</v>
      </c>
      <c r="BZ70" s="22" cm="1">
        <f t="array" aca="1" ref="BZ70" ca="1">IF(BF70&gt;INDIRECT(ADDRESS($BN70,$BO70)),0,1)</f>
        <v>0</v>
      </c>
      <c r="CA70" s="22" cm="1">
        <f t="array" aca="1" ref="CA70" ca="1">IF(BG70&gt;INDIRECT(ADDRESS($BN70,$BO70)),0,1)</f>
        <v>1</v>
      </c>
      <c r="CB70" s="22" cm="1">
        <f t="array" aca="1" ref="CB70" ca="1">IF(BH70&gt;INDIRECT(ADDRESS($BN70,$BO70)),0,1)</f>
        <v>0</v>
      </c>
      <c r="CC70" s="22" cm="1">
        <f t="array" aca="1" ref="CC70" ca="1">IF(BI70&gt;INDIRECT(ADDRESS($BN70,$BO70)),0,1)</f>
        <v>0</v>
      </c>
      <c r="CD70" s="22" cm="1">
        <f t="array" aca="1" ref="CD70" ca="1">IF(BJ70&gt;INDIRECT(ADDRESS($BN70,$BO70)),0,1)</f>
        <v>0</v>
      </c>
      <c r="CE70" s="22" cm="1">
        <f t="array" aca="1" ref="CE70" ca="1">IF(BK70&gt;INDIRECT(ADDRESS($BN70,$BO70)),0,1)</f>
        <v>0</v>
      </c>
      <c r="CF70" s="22" cm="1">
        <f t="array" aca="1" ref="CF70" ca="1">IF(BL70&gt;INDIRECT(ADDRESS($BN70,$BO70)),0,1)</f>
        <v>0</v>
      </c>
      <c r="CG70" s="22" cm="1">
        <f t="array" aca="1" ref="CG70" ca="1">IF(BM70&gt;INDIRECT(ADDRESS($BN70,$BO70)),0,1)</f>
        <v>0</v>
      </c>
      <c r="CH70" s="9">
        <f>AR70</f>
        <v>70</v>
      </c>
      <c r="CI70" s="9">
        <f>AS70</f>
        <v>72</v>
      </c>
      <c r="CJ70" s="3">
        <f>COLUMN(BP70)</f>
        <v>68</v>
      </c>
      <c r="CK70" s="3">
        <f>COLUMN(CG70)</f>
        <v>85</v>
      </c>
      <c r="CL70" s="3">
        <f ca="1">SUM(OFFSET($A$1,CH70-1,CJ70-1,CI70-CH70+1,CK70-CJ70+1))</f>
        <v>9</v>
      </c>
      <c r="CM70" s="3" t="b">
        <f ca="1">CL70=C70</f>
        <v>1</v>
      </c>
      <c r="CN70" s="3">
        <f>COLUMN(V70)</f>
        <v>22</v>
      </c>
      <c r="CO70" s="3">
        <f ca="1">LARGE(OFFSET($A$1,$CH70-1,$CN70-1,$CI70-$CH70+1,1),1)</f>
        <v>5</v>
      </c>
      <c r="CP70" s="4">
        <f ca="1">LARGE(OFFSET($A$1,$AR70-1,$AT70-1,$AS70-$AR70+1,$AU70-$AT70+1),1)/(CO70+2)</f>
        <v>44200.142857142855</v>
      </c>
      <c r="CQ70" s="4">
        <f ca="1">LARGE(OFFSET($A$1,$AR70-1,$AT70-1,$AS70-$AR70+1,$AU70-$AT70+1),C70)</f>
        <v>97734</v>
      </c>
      <c r="CR70" s="3" t="b">
        <f ca="1">CQ70&gt;CP70</f>
        <v>1</v>
      </c>
    </row>
    <row r="71" spans="1:96" x14ac:dyDescent="0.55000000000000004">
      <c r="A71" s="3"/>
      <c r="B71" s="3"/>
      <c r="C71" s="3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5">
        <v>3</v>
      </c>
      <c r="W71" s="5">
        <f>W70</f>
        <v>70</v>
      </c>
      <c r="X71" s="5">
        <v>4</v>
      </c>
      <c r="Y71" s="5">
        <f t="shared" si="51"/>
        <v>26</v>
      </c>
      <c r="Z71" s="18" cm="1">
        <f t="array" aca="1" ref="Z71" ca="1">INDIRECT(ADDRESS($W71,COLUMN()-$Y71+$X71))/$V71</f>
        <v>51836.333333333336</v>
      </c>
      <c r="AA71" s="18" cm="1">
        <f t="array" aca="1" ref="AA71" ca="1">INDIRECT(ADDRESS($W71,COLUMN()-$Y71+$X71))/$V71</f>
        <v>97734</v>
      </c>
      <c r="AB71" s="18" cm="1">
        <f t="array" aca="1" ref="AB71" ca="1">INDIRECT(ADDRESS($W71,COLUMN()-$Y71+$X71))/$V71</f>
        <v>96107.333333333328</v>
      </c>
      <c r="AC71" s="18" cm="1">
        <f t="array" aca="1" ref="AC71" ca="1">INDIRECT(ADDRESS($W71,COLUMN()-$Y71+$X71))/$V71</f>
        <v>103133.66666666667</v>
      </c>
      <c r="AD71" s="18" cm="1">
        <f t="array" aca="1" ref="AD71" ca="1">INDIRECT(ADDRESS($W71,COLUMN()-$Y71+$X71))/$V71</f>
        <v>43638.333333333336</v>
      </c>
      <c r="AE71" s="18" cm="1">
        <f t="array" aca="1" ref="AE71" ca="1">INDIRECT(ADDRESS($W71,COLUMN()-$Y71+$X71))/$V71</f>
        <v>0</v>
      </c>
      <c r="AF71" s="18" cm="1">
        <f t="array" aca="1" ref="AF71" ca="1">INDIRECT(ADDRESS($W71,COLUMN()-$Y71+$X71))/$V71</f>
        <v>0</v>
      </c>
      <c r="AG71" s="18" cm="1">
        <f t="array" aca="1" ref="AG71" ca="1">INDIRECT(ADDRESS($W71,COLUMN()-$Y71+$X71))/$V71</f>
        <v>89750.666666666672</v>
      </c>
      <c r="AH71" s="18" cm="1">
        <f t="array" aca="1" ref="AH71" ca="1">INDIRECT(ADDRESS($W71,COLUMN()-$Y71+$X71))/$V71</f>
        <v>0</v>
      </c>
      <c r="AI71" s="18" cm="1">
        <f t="array" aca="1" ref="AI71" ca="1">INDIRECT(ADDRESS($W71,COLUMN()-$Y71+$X71))/$V71</f>
        <v>0</v>
      </c>
      <c r="AJ71" s="18" cm="1">
        <f t="array" aca="1" ref="AJ71" ca="1">INDIRECT(ADDRESS($W71,COLUMN()-$Y71+$X71))/$V71</f>
        <v>0</v>
      </c>
      <c r="AK71" s="18" cm="1">
        <f t="array" aca="1" ref="AK71" ca="1">INDIRECT(ADDRESS($W71,COLUMN()-$Y71+$X71))/$V71</f>
        <v>47394.333333333336</v>
      </c>
      <c r="AL71" s="18" cm="1">
        <f t="array" aca="1" ref="AL71" ca="1">INDIRECT(ADDRESS($W71,COLUMN()-$Y71+$X71))/$V71</f>
        <v>0</v>
      </c>
      <c r="AM71" s="18" cm="1">
        <f t="array" aca="1" ref="AM71" ca="1">INDIRECT(ADDRESS($W71,COLUMN()-$Y71+$X71))/$V71</f>
        <v>28738</v>
      </c>
      <c r="AN71" s="18" cm="1">
        <f t="array" aca="1" ref="AN71" ca="1">INDIRECT(ADDRESS($W71,COLUMN()-$Y71+$X71))/$V71</f>
        <v>0</v>
      </c>
      <c r="AO71" s="18" cm="1">
        <f t="array" aca="1" ref="AO71" ca="1">INDIRECT(ADDRESS($W71,COLUMN()-$Y71+$X71))/$V71</f>
        <v>0</v>
      </c>
      <c r="AP71" s="18" cm="1">
        <f t="array" aca="1" ref="AP71" ca="1">INDIRECT(ADDRESS($W71,COLUMN()-$Y71+$X71))/$V71</f>
        <v>24055.333333333332</v>
      </c>
      <c r="AQ71" s="18" cm="1">
        <f t="array" aca="1" ref="AQ71" ca="1">INDIRECT(ADDRESS($W71,COLUMN()-$Y71+$X71))/$V71</f>
        <v>0</v>
      </c>
      <c r="AR71" s="9">
        <f t="shared" si="30"/>
        <v>70</v>
      </c>
      <c r="AS71" s="9">
        <f t="shared" si="52"/>
        <v>72</v>
      </c>
      <c r="AT71" s="9">
        <f t="shared" si="31"/>
        <v>26</v>
      </c>
      <c r="AU71" s="3">
        <f t="shared" si="53"/>
        <v>43</v>
      </c>
      <c r="AV71" s="20">
        <f t="shared" ca="1" si="32"/>
        <v>18</v>
      </c>
      <c r="AW71" s="20">
        <f t="shared" ca="1" si="33"/>
        <v>9</v>
      </c>
      <c r="AX71" s="20">
        <f t="shared" ca="1" si="34"/>
        <v>10</v>
      </c>
      <c r="AY71" s="20">
        <f t="shared" ca="1" si="35"/>
        <v>8</v>
      </c>
      <c r="AZ71" s="20">
        <f t="shared" ca="1" si="36"/>
        <v>20</v>
      </c>
      <c r="BA71" s="20">
        <f t="shared" ca="1" si="37"/>
        <v>28</v>
      </c>
      <c r="BB71" s="20">
        <f t="shared" ca="1" si="38"/>
        <v>28</v>
      </c>
      <c r="BC71" s="20">
        <f t="shared" ca="1" si="39"/>
        <v>11</v>
      </c>
      <c r="BD71" s="20">
        <f t="shared" ca="1" si="40"/>
        <v>28</v>
      </c>
      <c r="BE71" s="20">
        <f t="shared" ca="1" si="41"/>
        <v>28</v>
      </c>
      <c r="BF71" s="20">
        <f t="shared" ca="1" si="42"/>
        <v>28</v>
      </c>
      <c r="BG71" s="20">
        <f t="shared" ca="1" si="43"/>
        <v>19</v>
      </c>
      <c r="BH71" s="20">
        <f t="shared" ca="1" si="44"/>
        <v>28</v>
      </c>
      <c r="BI71" s="20">
        <f t="shared" ca="1" si="45"/>
        <v>22</v>
      </c>
      <c r="BJ71" s="20">
        <f t="shared" ca="1" si="46"/>
        <v>28</v>
      </c>
      <c r="BK71" s="20">
        <f t="shared" ca="1" si="47"/>
        <v>28</v>
      </c>
      <c r="BL71" s="20">
        <f t="shared" ca="1" si="48"/>
        <v>25</v>
      </c>
      <c r="BM71" s="20">
        <f t="shared" ca="1" si="49"/>
        <v>28</v>
      </c>
      <c r="BN71" s="9">
        <f t="shared" si="50"/>
        <v>70</v>
      </c>
      <c r="BO71" s="9">
        <v>3</v>
      </c>
      <c r="BP71" s="22" cm="1">
        <f t="array" aca="1" ref="BP71" ca="1">IF(AV71&gt;INDIRECT(ADDRESS($BN71,$BO71)),0,1)</f>
        <v>0</v>
      </c>
      <c r="BQ71" s="22" cm="1">
        <f t="array" aca="1" ref="BQ71" ca="1">IF(AW71&gt;INDIRECT(ADDRESS($BN71,$BO71)),0,1)</f>
        <v>1</v>
      </c>
      <c r="BR71" s="22" cm="1">
        <f t="array" aca="1" ref="BR71" ca="1">IF(AX71&gt;INDIRECT(ADDRESS($BN71,$BO71)),0,1)</f>
        <v>0</v>
      </c>
      <c r="BS71" s="22" cm="1">
        <f t="array" aca="1" ref="BS71" ca="1">IF(AY71&gt;INDIRECT(ADDRESS($BN71,$BO71)),0,1)</f>
        <v>1</v>
      </c>
      <c r="BT71" s="22" cm="1">
        <f t="array" aca="1" ref="BT71" ca="1">IF(AZ71&gt;INDIRECT(ADDRESS($BN71,$BO71)),0,1)</f>
        <v>0</v>
      </c>
      <c r="BU71" s="22" cm="1">
        <f t="array" aca="1" ref="BU71" ca="1">IF(BA71&gt;INDIRECT(ADDRESS($BN71,$BO71)),0,1)</f>
        <v>0</v>
      </c>
      <c r="BV71" s="22" cm="1">
        <f t="array" aca="1" ref="BV71" ca="1">IF(BB71&gt;INDIRECT(ADDRESS($BN71,$BO71)),0,1)</f>
        <v>0</v>
      </c>
      <c r="BW71" s="22" cm="1">
        <f t="array" aca="1" ref="BW71" ca="1">IF(BC71&gt;INDIRECT(ADDRESS($BN71,$BO71)),0,1)</f>
        <v>0</v>
      </c>
      <c r="BX71" s="22" cm="1">
        <f t="array" aca="1" ref="BX71" ca="1">IF(BD71&gt;INDIRECT(ADDRESS($BN71,$BO71)),0,1)</f>
        <v>0</v>
      </c>
      <c r="BY71" s="22" cm="1">
        <f t="array" aca="1" ref="BY71" ca="1">IF(BE71&gt;INDIRECT(ADDRESS($BN71,$BO71)),0,1)</f>
        <v>0</v>
      </c>
      <c r="BZ71" s="22" cm="1">
        <f t="array" aca="1" ref="BZ71" ca="1">IF(BF71&gt;INDIRECT(ADDRESS($BN71,$BO71)),0,1)</f>
        <v>0</v>
      </c>
      <c r="CA71" s="22" cm="1">
        <f t="array" aca="1" ref="CA71" ca="1">IF(BG71&gt;INDIRECT(ADDRESS($BN71,$BO71)),0,1)</f>
        <v>0</v>
      </c>
      <c r="CB71" s="22" cm="1">
        <f t="array" aca="1" ref="CB71" ca="1">IF(BH71&gt;INDIRECT(ADDRESS($BN71,$BO71)),0,1)</f>
        <v>0</v>
      </c>
      <c r="CC71" s="22" cm="1">
        <f t="array" aca="1" ref="CC71" ca="1">IF(BI71&gt;INDIRECT(ADDRESS($BN71,$BO71)),0,1)</f>
        <v>0</v>
      </c>
      <c r="CD71" s="22" cm="1">
        <f t="array" aca="1" ref="CD71" ca="1">IF(BJ71&gt;INDIRECT(ADDRESS($BN71,$BO71)),0,1)</f>
        <v>0</v>
      </c>
      <c r="CE71" s="22" cm="1">
        <f t="array" aca="1" ref="CE71" ca="1">IF(BK71&gt;INDIRECT(ADDRESS($BN71,$BO71)),0,1)</f>
        <v>0</v>
      </c>
      <c r="CF71" s="22" cm="1">
        <f t="array" aca="1" ref="CF71" ca="1">IF(BL71&gt;INDIRECT(ADDRESS($BN71,$BO71)),0,1)</f>
        <v>0</v>
      </c>
      <c r="CG71" s="22" cm="1">
        <f t="array" aca="1" ref="CG71" ca="1">IF(BM71&gt;INDIRECT(ADDRESS($BN71,$BO71)),0,1)</f>
        <v>0</v>
      </c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55000000000000004">
      <c r="A72" s="3"/>
      <c r="B72" s="3"/>
      <c r="C72" s="3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5">
        <v>5</v>
      </c>
      <c r="W72" s="5">
        <f>W71</f>
        <v>70</v>
      </c>
      <c r="X72" s="5">
        <v>4</v>
      </c>
      <c r="Y72" s="5">
        <f t="shared" si="51"/>
        <v>26</v>
      </c>
      <c r="Z72" s="18" cm="1">
        <f t="array" aca="1" ref="Z72" ca="1">INDIRECT(ADDRESS($W72,COLUMN()-$Y72+$X72))/$V72</f>
        <v>31101.8</v>
      </c>
      <c r="AA72" s="18" cm="1">
        <f t="array" aca="1" ref="AA72" ca="1">INDIRECT(ADDRESS($W72,COLUMN()-$Y72+$X72))/$V72</f>
        <v>58640.4</v>
      </c>
      <c r="AB72" s="18" cm="1">
        <f t="array" aca="1" ref="AB72" ca="1">INDIRECT(ADDRESS($W72,COLUMN()-$Y72+$X72))/$V72</f>
        <v>57664.4</v>
      </c>
      <c r="AC72" s="18" cm="1">
        <f t="array" aca="1" ref="AC72" ca="1">INDIRECT(ADDRESS($W72,COLUMN()-$Y72+$X72))/$V72</f>
        <v>61880.2</v>
      </c>
      <c r="AD72" s="18" cm="1">
        <f t="array" aca="1" ref="AD72" ca="1">INDIRECT(ADDRESS($W72,COLUMN()-$Y72+$X72))/$V72</f>
        <v>26183</v>
      </c>
      <c r="AE72" s="18" cm="1">
        <f t="array" aca="1" ref="AE72" ca="1">INDIRECT(ADDRESS($W72,COLUMN()-$Y72+$X72))/$V72</f>
        <v>0</v>
      </c>
      <c r="AF72" s="18" cm="1">
        <f t="array" aca="1" ref="AF72" ca="1">INDIRECT(ADDRESS($W72,COLUMN()-$Y72+$X72))/$V72</f>
        <v>0</v>
      </c>
      <c r="AG72" s="18" cm="1">
        <f t="array" aca="1" ref="AG72" ca="1">INDIRECT(ADDRESS($W72,COLUMN()-$Y72+$X72))/$V72</f>
        <v>53850.400000000001</v>
      </c>
      <c r="AH72" s="18" cm="1">
        <f t="array" aca="1" ref="AH72" ca="1">INDIRECT(ADDRESS($W72,COLUMN()-$Y72+$X72))/$V72</f>
        <v>0</v>
      </c>
      <c r="AI72" s="18" cm="1">
        <f t="array" aca="1" ref="AI72" ca="1">INDIRECT(ADDRESS($W72,COLUMN()-$Y72+$X72))/$V72</f>
        <v>0</v>
      </c>
      <c r="AJ72" s="18" cm="1">
        <f t="array" aca="1" ref="AJ72" ca="1">INDIRECT(ADDRESS($W72,COLUMN()-$Y72+$X72))/$V72</f>
        <v>0</v>
      </c>
      <c r="AK72" s="18" cm="1">
        <f t="array" aca="1" ref="AK72" ca="1">INDIRECT(ADDRESS($W72,COLUMN()-$Y72+$X72))/$V72</f>
        <v>28436.6</v>
      </c>
      <c r="AL72" s="18" cm="1">
        <f t="array" aca="1" ref="AL72" ca="1">INDIRECT(ADDRESS($W72,COLUMN()-$Y72+$X72))/$V72</f>
        <v>0</v>
      </c>
      <c r="AM72" s="18" cm="1">
        <f t="array" aca="1" ref="AM72" ca="1">INDIRECT(ADDRESS($W72,COLUMN()-$Y72+$X72))/$V72</f>
        <v>17242.8</v>
      </c>
      <c r="AN72" s="18" cm="1">
        <f t="array" aca="1" ref="AN72" ca="1">INDIRECT(ADDRESS($W72,COLUMN()-$Y72+$X72))/$V72</f>
        <v>0</v>
      </c>
      <c r="AO72" s="18" cm="1">
        <f t="array" aca="1" ref="AO72" ca="1">INDIRECT(ADDRESS($W72,COLUMN()-$Y72+$X72))/$V72</f>
        <v>0</v>
      </c>
      <c r="AP72" s="18" cm="1">
        <f t="array" aca="1" ref="AP72" ca="1">INDIRECT(ADDRESS($W72,COLUMN()-$Y72+$X72))/$V72</f>
        <v>14433.2</v>
      </c>
      <c r="AQ72" s="18" cm="1">
        <f t="array" aca="1" ref="AQ72" ca="1">INDIRECT(ADDRESS($W72,COLUMN()-$Y72+$X72))/$V72</f>
        <v>0</v>
      </c>
      <c r="AR72" s="9">
        <f t="shared" si="30"/>
        <v>70</v>
      </c>
      <c r="AS72" s="9">
        <f t="shared" si="52"/>
        <v>72</v>
      </c>
      <c r="AT72" s="9">
        <f t="shared" si="31"/>
        <v>26</v>
      </c>
      <c r="AU72" s="3">
        <f t="shared" si="53"/>
        <v>43</v>
      </c>
      <c r="AV72" s="20">
        <f t="shared" ca="1" si="32"/>
        <v>21</v>
      </c>
      <c r="AW72" s="20">
        <f t="shared" ca="1" si="33"/>
        <v>15</v>
      </c>
      <c r="AX72" s="20">
        <f t="shared" ca="1" si="34"/>
        <v>16</v>
      </c>
      <c r="AY72" s="20">
        <f t="shared" ca="1" si="35"/>
        <v>14</v>
      </c>
      <c r="AZ72" s="20">
        <f t="shared" ca="1" si="36"/>
        <v>24</v>
      </c>
      <c r="BA72" s="20">
        <f t="shared" ca="1" si="37"/>
        <v>28</v>
      </c>
      <c r="BB72" s="20">
        <f t="shared" ca="1" si="38"/>
        <v>28</v>
      </c>
      <c r="BC72" s="20">
        <f t="shared" ca="1" si="39"/>
        <v>17</v>
      </c>
      <c r="BD72" s="20">
        <f t="shared" ca="1" si="40"/>
        <v>28</v>
      </c>
      <c r="BE72" s="20">
        <f t="shared" ca="1" si="41"/>
        <v>28</v>
      </c>
      <c r="BF72" s="20">
        <f t="shared" ca="1" si="42"/>
        <v>28</v>
      </c>
      <c r="BG72" s="20">
        <f t="shared" ca="1" si="43"/>
        <v>23</v>
      </c>
      <c r="BH72" s="20">
        <f t="shared" ca="1" si="44"/>
        <v>28</v>
      </c>
      <c r="BI72" s="20">
        <f t="shared" ca="1" si="45"/>
        <v>26</v>
      </c>
      <c r="BJ72" s="20">
        <f t="shared" ca="1" si="46"/>
        <v>28</v>
      </c>
      <c r="BK72" s="20">
        <f t="shared" ca="1" si="47"/>
        <v>28</v>
      </c>
      <c r="BL72" s="20">
        <f t="shared" ca="1" si="48"/>
        <v>27</v>
      </c>
      <c r="BM72" s="20">
        <f t="shared" ca="1" si="49"/>
        <v>28</v>
      </c>
      <c r="BN72" s="9">
        <f t="shared" si="50"/>
        <v>70</v>
      </c>
      <c r="BO72" s="9">
        <v>3</v>
      </c>
      <c r="BP72" s="22" cm="1">
        <f t="array" aca="1" ref="BP72" ca="1">IF(AV72&gt;INDIRECT(ADDRESS($BN72,$BO72)),0,1)</f>
        <v>0</v>
      </c>
      <c r="BQ72" s="22" cm="1">
        <f t="array" aca="1" ref="BQ72" ca="1">IF(AW72&gt;INDIRECT(ADDRESS($BN72,$BO72)),0,1)</f>
        <v>0</v>
      </c>
      <c r="BR72" s="22" cm="1">
        <f t="array" aca="1" ref="BR72" ca="1">IF(AX72&gt;INDIRECT(ADDRESS($BN72,$BO72)),0,1)</f>
        <v>0</v>
      </c>
      <c r="BS72" s="22" cm="1">
        <f t="array" aca="1" ref="BS72" ca="1">IF(AY72&gt;INDIRECT(ADDRESS($BN72,$BO72)),0,1)</f>
        <v>0</v>
      </c>
      <c r="BT72" s="22" cm="1">
        <f t="array" aca="1" ref="BT72" ca="1">IF(AZ72&gt;INDIRECT(ADDRESS($BN72,$BO72)),0,1)</f>
        <v>0</v>
      </c>
      <c r="BU72" s="22" cm="1">
        <f t="array" aca="1" ref="BU72" ca="1">IF(BA72&gt;INDIRECT(ADDRESS($BN72,$BO72)),0,1)</f>
        <v>0</v>
      </c>
      <c r="BV72" s="22" cm="1">
        <f t="array" aca="1" ref="BV72" ca="1">IF(BB72&gt;INDIRECT(ADDRESS($BN72,$BO72)),0,1)</f>
        <v>0</v>
      </c>
      <c r="BW72" s="22" cm="1">
        <f t="array" aca="1" ref="BW72" ca="1">IF(BC72&gt;INDIRECT(ADDRESS($BN72,$BO72)),0,1)</f>
        <v>0</v>
      </c>
      <c r="BX72" s="22" cm="1">
        <f t="array" aca="1" ref="BX72" ca="1">IF(BD72&gt;INDIRECT(ADDRESS($BN72,$BO72)),0,1)</f>
        <v>0</v>
      </c>
      <c r="BY72" s="22" cm="1">
        <f t="array" aca="1" ref="BY72" ca="1">IF(BE72&gt;INDIRECT(ADDRESS($BN72,$BO72)),0,1)</f>
        <v>0</v>
      </c>
      <c r="BZ72" s="22" cm="1">
        <f t="array" aca="1" ref="BZ72" ca="1">IF(BF72&gt;INDIRECT(ADDRESS($BN72,$BO72)),0,1)</f>
        <v>0</v>
      </c>
      <c r="CA72" s="22" cm="1">
        <f t="array" aca="1" ref="CA72" ca="1">IF(BG72&gt;INDIRECT(ADDRESS($BN72,$BO72)),0,1)</f>
        <v>0</v>
      </c>
      <c r="CB72" s="22" cm="1">
        <f t="array" aca="1" ref="CB72" ca="1">IF(BH72&gt;INDIRECT(ADDRESS($BN72,$BO72)),0,1)</f>
        <v>0</v>
      </c>
      <c r="CC72" s="22" cm="1">
        <f t="array" aca="1" ref="CC72" ca="1">IF(BI72&gt;INDIRECT(ADDRESS($BN72,$BO72)),0,1)</f>
        <v>0</v>
      </c>
      <c r="CD72" s="22" cm="1">
        <f t="array" aca="1" ref="CD72" ca="1">IF(BJ72&gt;INDIRECT(ADDRESS($BN72,$BO72)),0,1)</f>
        <v>0</v>
      </c>
      <c r="CE72" s="22" cm="1">
        <f t="array" aca="1" ref="CE72" ca="1">IF(BK72&gt;INDIRECT(ADDRESS($BN72,$BO72)),0,1)</f>
        <v>0</v>
      </c>
      <c r="CF72" s="22" cm="1">
        <f t="array" aca="1" ref="CF72" ca="1">IF(BL72&gt;INDIRECT(ADDRESS($BN72,$BO72)),0,1)</f>
        <v>0</v>
      </c>
      <c r="CG72" s="22" cm="1">
        <f t="array" aca="1" ref="CG72" ca="1">IF(BM72&gt;INDIRECT(ADDRESS($BN72,$BO72)),0,1)</f>
        <v>0</v>
      </c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55000000000000004">
      <c r="A73" s="3"/>
      <c r="B73" s="3" t="s">
        <v>34</v>
      </c>
      <c r="C73" s="3">
        <v>6</v>
      </c>
      <c r="D73" s="15">
        <f>VALUE(SUBSTITUTE('DPR KPU Raw'!B17,".",","))</f>
        <v>191879</v>
      </c>
      <c r="E73" s="15">
        <f>VALUE(SUBSTITUTE('DPR KPU Raw'!C17,".",","))</f>
        <v>282802</v>
      </c>
      <c r="F73" s="15">
        <f>VALUE(SUBSTITUTE('DPR KPU Raw'!D17,".",","))</f>
        <v>108355</v>
      </c>
      <c r="G73" s="15">
        <f>VALUE(SUBSTITUTE('DPR KPU Raw'!E17,".",","))</f>
        <v>236949</v>
      </c>
      <c r="H73" s="15">
        <f>VALUE(SUBSTITUTE('DPR KPU Raw'!F17,".",","))</f>
        <v>105585</v>
      </c>
      <c r="I73" s="15"/>
      <c r="J73" s="15"/>
      <c r="K73" s="15">
        <f>VALUE(SUBSTITUTE('DPR KPU Raw'!I17,".",","))</f>
        <v>217295</v>
      </c>
      <c r="L73" s="15"/>
      <c r="M73" s="15"/>
      <c r="N73" s="15"/>
      <c r="O73" s="15">
        <f>VALUE(SUBSTITUTE('DPR KPU Raw'!M17,".",","))</f>
        <v>112429</v>
      </c>
      <c r="P73" s="15"/>
      <c r="Q73" s="15">
        <f>VALUE(SUBSTITUTE('DPR KPU Raw'!O17,".",","))</f>
        <v>139425</v>
      </c>
      <c r="R73" s="15"/>
      <c r="S73" s="15"/>
      <c r="T73" s="15">
        <f>VALUE(SUBSTITUTE('DPR KPU Raw'!R17,".",","))</f>
        <v>93529</v>
      </c>
      <c r="U73" s="15"/>
      <c r="V73" s="5">
        <v>1</v>
      </c>
      <c r="W73" s="5">
        <f>W72+3</f>
        <v>73</v>
      </c>
      <c r="X73" s="5">
        <v>4</v>
      </c>
      <c r="Y73" s="5">
        <f t="shared" si="51"/>
        <v>26</v>
      </c>
      <c r="Z73" s="18" cm="1">
        <f t="array" aca="1" ref="Z73" ca="1">INDIRECT(ADDRESS($W73,COLUMN()-$Y73+$X73))/$V73</f>
        <v>191879</v>
      </c>
      <c r="AA73" s="18" cm="1">
        <f t="array" aca="1" ref="AA73" ca="1">INDIRECT(ADDRESS($W73,COLUMN()-$Y73+$X73))/$V73</f>
        <v>282802</v>
      </c>
      <c r="AB73" s="18" cm="1">
        <f t="array" aca="1" ref="AB73" ca="1">INDIRECT(ADDRESS($W73,COLUMN()-$Y73+$X73))/$V73</f>
        <v>108355</v>
      </c>
      <c r="AC73" s="18" cm="1">
        <f t="array" aca="1" ref="AC73" ca="1">INDIRECT(ADDRESS($W73,COLUMN()-$Y73+$X73))/$V73</f>
        <v>236949</v>
      </c>
      <c r="AD73" s="18" cm="1">
        <f t="array" aca="1" ref="AD73" ca="1">INDIRECT(ADDRESS($W73,COLUMN()-$Y73+$X73))/$V73</f>
        <v>105585</v>
      </c>
      <c r="AE73" s="18" cm="1">
        <f t="array" aca="1" ref="AE73" ca="1">INDIRECT(ADDRESS($W73,COLUMN()-$Y73+$X73))/$V73</f>
        <v>0</v>
      </c>
      <c r="AF73" s="18" cm="1">
        <f t="array" aca="1" ref="AF73" ca="1">INDIRECT(ADDRESS($W73,COLUMN()-$Y73+$X73))/$V73</f>
        <v>0</v>
      </c>
      <c r="AG73" s="18" cm="1">
        <f t="array" aca="1" ref="AG73" ca="1">INDIRECT(ADDRESS($W73,COLUMN()-$Y73+$X73))/$V73</f>
        <v>217295</v>
      </c>
      <c r="AH73" s="18" cm="1">
        <f t="array" aca="1" ref="AH73" ca="1">INDIRECT(ADDRESS($W73,COLUMN()-$Y73+$X73))/$V73</f>
        <v>0</v>
      </c>
      <c r="AI73" s="18" cm="1">
        <f t="array" aca="1" ref="AI73" ca="1">INDIRECT(ADDRESS($W73,COLUMN()-$Y73+$X73))/$V73</f>
        <v>0</v>
      </c>
      <c r="AJ73" s="18" cm="1">
        <f t="array" aca="1" ref="AJ73" ca="1">INDIRECT(ADDRESS($W73,COLUMN()-$Y73+$X73))/$V73</f>
        <v>0</v>
      </c>
      <c r="AK73" s="18" cm="1">
        <f t="array" aca="1" ref="AK73" ca="1">INDIRECT(ADDRESS($W73,COLUMN()-$Y73+$X73))/$V73</f>
        <v>112429</v>
      </c>
      <c r="AL73" s="18" cm="1">
        <f t="array" aca="1" ref="AL73" ca="1">INDIRECT(ADDRESS($W73,COLUMN()-$Y73+$X73))/$V73</f>
        <v>0</v>
      </c>
      <c r="AM73" s="18" cm="1">
        <f t="array" aca="1" ref="AM73" ca="1">INDIRECT(ADDRESS($W73,COLUMN()-$Y73+$X73))/$V73</f>
        <v>139425</v>
      </c>
      <c r="AN73" s="18" cm="1">
        <f t="array" aca="1" ref="AN73" ca="1">INDIRECT(ADDRESS($W73,COLUMN()-$Y73+$X73))/$V73</f>
        <v>0</v>
      </c>
      <c r="AO73" s="18" cm="1">
        <f t="array" aca="1" ref="AO73" ca="1">INDIRECT(ADDRESS($W73,COLUMN()-$Y73+$X73))/$V73</f>
        <v>0</v>
      </c>
      <c r="AP73" s="18" cm="1">
        <f t="array" aca="1" ref="AP73" ca="1">INDIRECT(ADDRESS($W73,COLUMN()-$Y73+$X73))/$V73</f>
        <v>93529</v>
      </c>
      <c r="AQ73" s="18" cm="1">
        <f t="array" aca="1" ref="AQ73" ca="1">INDIRECT(ADDRESS($W73,COLUMN()-$Y73+$X73))/$V73</f>
        <v>0</v>
      </c>
      <c r="AR73" s="9">
        <f t="shared" si="30"/>
        <v>73</v>
      </c>
      <c r="AS73" s="9">
        <f t="shared" si="52"/>
        <v>75</v>
      </c>
      <c r="AT73" s="9">
        <f t="shared" si="31"/>
        <v>26</v>
      </c>
      <c r="AU73" s="3">
        <f t="shared" si="53"/>
        <v>43</v>
      </c>
      <c r="AV73" s="20">
        <f t="shared" ca="1" si="32"/>
        <v>4</v>
      </c>
      <c r="AW73" s="20">
        <f t="shared" ca="1" si="33"/>
        <v>1</v>
      </c>
      <c r="AX73" s="20">
        <f t="shared" ca="1" si="34"/>
        <v>7</v>
      </c>
      <c r="AY73" s="20">
        <f t="shared" ca="1" si="35"/>
        <v>2</v>
      </c>
      <c r="AZ73" s="20">
        <f t="shared" ca="1" si="36"/>
        <v>8</v>
      </c>
      <c r="BA73" s="20">
        <f t="shared" ca="1" si="37"/>
        <v>28</v>
      </c>
      <c r="BB73" s="20">
        <f t="shared" ca="1" si="38"/>
        <v>28</v>
      </c>
      <c r="BC73" s="20">
        <f t="shared" ca="1" si="39"/>
        <v>3</v>
      </c>
      <c r="BD73" s="20">
        <f t="shared" ca="1" si="40"/>
        <v>28</v>
      </c>
      <c r="BE73" s="20">
        <f t="shared" ca="1" si="41"/>
        <v>28</v>
      </c>
      <c r="BF73" s="20">
        <f t="shared" ca="1" si="42"/>
        <v>28</v>
      </c>
      <c r="BG73" s="20">
        <f t="shared" ca="1" si="43"/>
        <v>6</v>
      </c>
      <c r="BH73" s="20">
        <f t="shared" ca="1" si="44"/>
        <v>28</v>
      </c>
      <c r="BI73" s="20">
        <f t="shared" ca="1" si="45"/>
        <v>5</v>
      </c>
      <c r="BJ73" s="20">
        <f t="shared" ca="1" si="46"/>
        <v>28</v>
      </c>
      <c r="BK73" s="20">
        <f t="shared" ca="1" si="47"/>
        <v>28</v>
      </c>
      <c r="BL73" s="20">
        <f t="shared" ca="1" si="48"/>
        <v>10</v>
      </c>
      <c r="BM73" s="20">
        <f t="shared" ca="1" si="49"/>
        <v>28</v>
      </c>
      <c r="BN73" s="9">
        <f t="shared" si="50"/>
        <v>73</v>
      </c>
      <c r="BO73" s="9">
        <v>3</v>
      </c>
      <c r="BP73" s="22" cm="1">
        <f t="array" aca="1" ref="BP73" ca="1">IF(AV73&gt;INDIRECT(ADDRESS($BN73,$BO73)),0,1)</f>
        <v>1</v>
      </c>
      <c r="BQ73" s="22" cm="1">
        <f t="array" aca="1" ref="BQ73" ca="1">IF(AW73&gt;INDIRECT(ADDRESS($BN73,$BO73)),0,1)</f>
        <v>1</v>
      </c>
      <c r="BR73" s="22" cm="1">
        <f t="array" aca="1" ref="BR73" ca="1">IF(AX73&gt;INDIRECT(ADDRESS($BN73,$BO73)),0,1)</f>
        <v>0</v>
      </c>
      <c r="BS73" s="22" cm="1">
        <f t="array" aca="1" ref="BS73" ca="1">IF(AY73&gt;INDIRECT(ADDRESS($BN73,$BO73)),0,1)</f>
        <v>1</v>
      </c>
      <c r="BT73" s="22" cm="1">
        <f t="array" aca="1" ref="BT73" ca="1">IF(AZ73&gt;INDIRECT(ADDRESS($BN73,$BO73)),0,1)</f>
        <v>0</v>
      </c>
      <c r="BU73" s="22" cm="1">
        <f t="array" aca="1" ref="BU73" ca="1">IF(BA73&gt;INDIRECT(ADDRESS($BN73,$BO73)),0,1)</f>
        <v>0</v>
      </c>
      <c r="BV73" s="22" cm="1">
        <f t="array" aca="1" ref="BV73" ca="1">IF(BB73&gt;INDIRECT(ADDRESS($BN73,$BO73)),0,1)</f>
        <v>0</v>
      </c>
      <c r="BW73" s="22" cm="1">
        <f t="array" aca="1" ref="BW73" ca="1">IF(BC73&gt;INDIRECT(ADDRESS($BN73,$BO73)),0,1)</f>
        <v>1</v>
      </c>
      <c r="BX73" s="22" cm="1">
        <f t="array" aca="1" ref="BX73" ca="1">IF(BD73&gt;INDIRECT(ADDRESS($BN73,$BO73)),0,1)</f>
        <v>0</v>
      </c>
      <c r="BY73" s="22" cm="1">
        <f t="array" aca="1" ref="BY73" ca="1">IF(BE73&gt;INDIRECT(ADDRESS($BN73,$BO73)),0,1)</f>
        <v>0</v>
      </c>
      <c r="BZ73" s="22" cm="1">
        <f t="array" aca="1" ref="BZ73" ca="1">IF(BF73&gt;INDIRECT(ADDRESS($BN73,$BO73)),0,1)</f>
        <v>0</v>
      </c>
      <c r="CA73" s="22" cm="1">
        <f t="array" aca="1" ref="CA73" ca="1">IF(BG73&gt;INDIRECT(ADDRESS($BN73,$BO73)),0,1)</f>
        <v>1</v>
      </c>
      <c r="CB73" s="22" cm="1">
        <f t="array" aca="1" ref="CB73" ca="1">IF(BH73&gt;INDIRECT(ADDRESS($BN73,$BO73)),0,1)</f>
        <v>0</v>
      </c>
      <c r="CC73" s="22" cm="1">
        <f t="array" aca="1" ref="CC73" ca="1">IF(BI73&gt;INDIRECT(ADDRESS($BN73,$BO73)),0,1)</f>
        <v>1</v>
      </c>
      <c r="CD73" s="22" cm="1">
        <f t="array" aca="1" ref="CD73" ca="1">IF(BJ73&gt;INDIRECT(ADDRESS($BN73,$BO73)),0,1)</f>
        <v>0</v>
      </c>
      <c r="CE73" s="22" cm="1">
        <f t="array" aca="1" ref="CE73" ca="1">IF(BK73&gt;INDIRECT(ADDRESS($BN73,$BO73)),0,1)</f>
        <v>0</v>
      </c>
      <c r="CF73" s="22" cm="1">
        <f t="array" aca="1" ref="CF73" ca="1">IF(BL73&gt;INDIRECT(ADDRESS($BN73,$BO73)),0,1)</f>
        <v>0</v>
      </c>
      <c r="CG73" s="22" cm="1">
        <f t="array" aca="1" ref="CG73" ca="1">IF(BM73&gt;INDIRECT(ADDRESS($BN73,$BO73)),0,1)</f>
        <v>0</v>
      </c>
      <c r="CH73" s="9">
        <f>AR73</f>
        <v>73</v>
      </c>
      <c r="CI73" s="9">
        <f>AS73</f>
        <v>75</v>
      </c>
      <c r="CJ73" s="3">
        <f>COLUMN(BP73)</f>
        <v>68</v>
      </c>
      <c r="CK73" s="3">
        <f>COLUMN(CG73)</f>
        <v>85</v>
      </c>
      <c r="CL73" s="3">
        <f ca="1">SUM(OFFSET($A$1,CH73-1,CJ73-1,CI73-CH73+1,CK73-CJ73+1))</f>
        <v>6</v>
      </c>
      <c r="CM73" s="3" t="b">
        <f ca="1">CL73=C73</f>
        <v>1</v>
      </c>
      <c r="CN73" s="3">
        <f>COLUMN(V73)</f>
        <v>22</v>
      </c>
      <c r="CO73" s="3">
        <f ca="1">LARGE(OFFSET($A$1,$CH73-1,$CN73-1,$CI73-$CH73+1,1),1)</f>
        <v>5</v>
      </c>
      <c r="CP73" s="4">
        <f ca="1">LARGE(OFFSET($A$1,$AR73-1,$AT73-1,$AS73-$AR73+1,$AU73-$AT73+1),1)/(CO73+2)</f>
        <v>40400.285714285717</v>
      </c>
      <c r="CQ73" s="4">
        <f ca="1">LARGE(OFFSET($A$1,$AR73-1,$AT73-1,$AS73-$AR73+1,$AU73-$AT73+1),C73)</f>
        <v>112429</v>
      </c>
      <c r="CR73" s="3" t="b">
        <f ca="1">CQ73&gt;CP73</f>
        <v>1</v>
      </c>
    </row>
    <row r="74" spans="1:96" x14ac:dyDescent="0.55000000000000004">
      <c r="A74" s="3"/>
      <c r="B74" s="3"/>
      <c r="C74" s="3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5">
        <v>3</v>
      </c>
      <c r="W74" s="5">
        <f>W73</f>
        <v>73</v>
      </c>
      <c r="X74" s="5">
        <v>4</v>
      </c>
      <c r="Y74" s="5">
        <f t="shared" si="51"/>
        <v>26</v>
      </c>
      <c r="Z74" s="18" cm="1">
        <f t="array" aca="1" ref="Z74" ca="1">INDIRECT(ADDRESS($W74,COLUMN()-$Y74+$X74))/$V74</f>
        <v>63959.666666666664</v>
      </c>
      <c r="AA74" s="18" cm="1">
        <f t="array" aca="1" ref="AA74" ca="1">INDIRECT(ADDRESS($W74,COLUMN()-$Y74+$X74))/$V74</f>
        <v>94267.333333333328</v>
      </c>
      <c r="AB74" s="18" cm="1">
        <f t="array" aca="1" ref="AB74" ca="1">INDIRECT(ADDRESS($W74,COLUMN()-$Y74+$X74))/$V74</f>
        <v>36118.333333333336</v>
      </c>
      <c r="AC74" s="18" cm="1">
        <f t="array" aca="1" ref="AC74" ca="1">INDIRECT(ADDRESS($W74,COLUMN()-$Y74+$X74))/$V74</f>
        <v>78983</v>
      </c>
      <c r="AD74" s="18" cm="1">
        <f t="array" aca="1" ref="AD74" ca="1">INDIRECT(ADDRESS($W74,COLUMN()-$Y74+$X74))/$V74</f>
        <v>35195</v>
      </c>
      <c r="AE74" s="18" cm="1">
        <f t="array" aca="1" ref="AE74" ca="1">INDIRECT(ADDRESS($W74,COLUMN()-$Y74+$X74))/$V74</f>
        <v>0</v>
      </c>
      <c r="AF74" s="18" cm="1">
        <f t="array" aca="1" ref="AF74" ca="1">INDIRECT(ADDRESS($W74,COLUMN()-$Y74+$X74))/$V74</f>
        <v>0</v>
      </c>
      <c r="AG74" s="18" cm="1">
        <f t="array" aca="1" ref="AG74" ca="1">INDIRECT(ADDRESS($W74,COLUMN()-$Y74+$X74))/$V74</f>
        <v>72431.666666666672</v>
      </c>
      <c r="AH74" s="18" cm="1">
        <f t="array" aca="1" ref="AH74" ca="1">INDIRECT(ADDRESS($W74,COLUMN()-$Y74+$X74))/$V74</f>
        <v>0</v>
      </c>
      <c r="AI74" s="18" cm="1">
        <f t="array" aca="1" ref="AI74" ca="1">INDIRECT(ADDRESS($W74,COLUMN()-$Y74+$X74))/$V74</f>
        <v>0</v>
      </c>
      <c r="AJ74" s="18" cm="1">
        <f t="array" aca="1" ref="AJ74" ca="1">INDIRECT(ADDRESS($W74,COLUMN()-$Y74+$X74))/$V74</f>
        <v>0</v>
      </c>
      <c r="AK74" s="18" cm="1">
        <f t="array" aca="1" ref="AK74" ca="1">INDIRECT(ADDRESS($W74,COLUMN()-$Y74+$X74))/$V74</f>
        <v>37476.333333333336</v>
      </c>
      <c r="AL74" s="18" cm="1">
        <f t="array" aca="1" ref="AL74" ca="1">INDIRECT(ADDRESS($W74,COLUMN()-$Y74+$X74))/$V74</f>
        <v>0</v>
      </c>
      <c r="AM74" s="18" cm="1">
        <f t="array" aca="1" ref="AM74" ca="1">INDIRECT(ADDRESS($W74,COLUMN()-$Y74+$X74))/$V74</f>
        <v>46475</v>
      </c>
      <c r="AN74" s="18" cm="1">
        <f t="array" aca="1" ref="AN74" ca="1">INDIRECT(ADDRESS($W74,COLUMN()-$Y74+$X74))/$V74</f>
        <v>0</v>
      </c>
      <c r="AO74" s="18" cm="1">
        <f t="array" aca="1" ref="AO74" ca="1">INDIRECT(ADDRESS($W74,COLUMN()-$Y74+$X74))/$V74</f>
        <v>0</v>
      </c>
      <c r="AP74" s="18" cm="1">
        <f t="array" aca="1" ref="AP74" ca="1">INDIRECT(ADDRESS($W74,COLUMN()-$Y74+$X74))/$V74</f>
        <v>31176.333333333332</v>
      </c>
      <c r="AQ74" s="18" cm="1">
        <f t="array" aca="1" ref="AQ74" ca="1">INDIRECT(ADDRESS($W74,COLUMN()-$Y74+$X74))/$V74</f>
        <v>0</v>
      </c>
      <c r="AR74" s="9">
        <f t="shared" si="30"/>
        <v>73</v>
      </c>
      <c r="AS74" s="9">
        <f t="shared" si="52"/>
        <v>75</v>
      </c>
      <c r="AT74" s="9">
        <f t="shared" si="31"/>
        <v>26</v>
      </c>
      <c r="AU74" s="3">
        <f t="shared" si="53"/>
        <v>43</v>
      </c>
      <c r="AV74" s="20">
        <f t="shared" ca="1" si="32"/>
        <v>13</v>
      </c>
      <c r="AW74" s="20">
        <f t="shared" ca="1" si="33"/>
        <v>9</v>
      </c>
      <c r="AX74" s="20">
        <f t="shared" ca="1" si="34"/>
        <v>20</v>
      </c>
      <c r="AY74" s="20">
        <f t="shared" ca="1" si="35"/>
        <v>11</v>
      </c>
      <c r="AZ74" s="20">
        <f t="shared" ca="1" si="36"/>
        <v>21</v>
      </c>
      <c r="BA74" s="20">
        <f t="shared" ca="1" si="37"/>
        <v>28</v>
      </c>
      <c r="BB74" s="20">
        <f t="shared" ca="1" si="38"/>
        <v>28</v>
      </c>
      <c r="BC74" s="20">
        <f t="shared" ca="1" si="39"/>
        <v>12</v>
      </c>
      <c r="BD74" s="20">
        <f t="shared" ca="1" si="40"/>
        <v>28</v>
      </c>
      <c r="BE74" s="20">
        <f t="shared" ca="1" si="41"/>
        <v>28</v>
      </c>
      <c r="BF74" s="20">
        <f t="shared" ca="1" si="42"/>
        <v>28</v>
      </c>
      <c r="BG74" s="20">
        <f t="shared" ca="1" si="43"/>
        <v>19</v>
      </c>
      <c r="BH74" s="20">
        <f t="shared" ca="1" si="44"/>
        <v>28</v>
      </c>
      <c r="BI74" s="20">
        <f t="shared" ca="1" si="45"/>
        <v>16</v>
      </c>
      <c r="BJ74" s="20">
        <f t="shared" ca="1" si="46"/>
        <v>28</v>
      </c>
      <c r="BK74" s="20">
        <f t="shared" ca="1" si="47"/>
        <v>28</v>
      </c>
      <c r="BL74" s="20">
        <f t="shared" ca="1" si="48"/>
        <v>22</v>
      </c>
      <c r="BM74" s="20">
        <f t="shared" ca="1" si="49"/>
        <v>28</v>
      </c>
      <c r="BN74" s="9">
        <f t="shared" si="50"/>
        <v>73</v>
      </c>
      <c r="BO74" s="9">
        <v>3</v>
      </c>
      <c r="BP74" s="22" cm="1">
        <f t="array" aca="1" ref="BP74" ca="1">IF(AV74&gt;INDIRECT(ADDRESS($BN74,$BO74)),0,1)</f>
        <v>0</v>
      </c>
      <c r="BQ74" s="22" cm="1">
        <f t="array" aca="1" ref="BQ74" ca="1">IF(AW74&gt;INDIRECT(ADDRESS($BN74,$BO74)),0,1)</f>
        <v>0</v>
      </c>
      <c r="BR74" s="22" cm="1">
        <f t="array" aca="1" ref="BR74" ca="1">IF(AX74&gt;INDIRECT(ADDRESS($BN74,$BO74)),0,1)</f>
        <v>0</v>
      </c>
      <c r="BS74" s="22" cm="1">
        <f t="array" aca="1" ref="BS74" ca="1">IF(AY74&gt;INDIRECT(ADDRESS($BN74,$BO74)),0,1)</f>
        <v>0</v>
      </c>
      <c r="BT74" s="22" cm="1">
        <f t="array" aca="1" ref="BT74" ca="1">IF(AZ74&gt;INDIRECT(ADDRESS($BN74,$BO74)),0,1)</f>
        <v>0</v>
      </c>
      <c r="BU74" s="22" cm="1">
        <f t="array" aca="1" ref="BU74" ca="1">IF(BA74&gt;INDIRECT(ADDRESS($BN74,$BO74)),0,1)</f>
        <v>0</v>
      </c>
      <c r="BV74" s="22" cm="1">
        <f t="array" aca="1" ref="BV74" ca="1">IF(BB74&gt;INDIRECT(ADDRESS($BN74,$BO74)),0,1)</f>
        <v>0</v>
      </c>
      <c r="BW74" s="22" cm="1">
        <f t="array" aca="1" ref="BW74" ca="1">IF(BC74&gt;INDIRECT(ADDRESS($BN74,$BO74)),0,1)</f>
        <v>0</v>
      </c>
      <c r="BX74" s="22" cm="1">
        <f t="array" aca="1" ref="BX74" ca="1">IF(BD74&gt;INDIRECT(ADDRESS($BN74,$BO74)),0,1)</f>
        <v>0</v>
      </c>
      <c r="BY74" s="22" cm="1">
        <f t="array" aca="1" ref="BY74" ca="1">IF(BE74&gt;INDIRECT(ADDRESS($BN74,$BO74)),0,1)</f>
        <v>0</v>
      </c>
      <c r="BZ74" s="22" cm="1">
        <f t="array" aca="1" ref="BZ74" ca="1">IF(BF74&gt;INDIRECT(ADDRESS($BN74,$BO74)),0,1)</f>
        <v>0</v>
      </c>
      <c r="CA74" s="22" cm="1">
        <f t="array" aca="1" ref="CA74" ca="1">IF(BG74&gt;INDIRECT(ADDRESS($BN74,$BO74)),0,1)</f>
        <v>0</v>
      </c>
      <c r="CB74" s="22" cm="1">
        <f t="array" aca="1" ref="CB74" ca="1">IF(BH74&gt;INDIRECT(ADDRESS($BN74,$BO74)),0,1)</f>
        <v>0</v>
      </c>
      <c r="CC74" s="22" cm="1">
        <f t="array" aca="1" ref="CC74" ca="1">IF(BI74&gt;INDIRECT(ADDRESS($BN74,$BO74)),0,1)</f>
        <v>0</v>
      </c>
      <c r="CD74" s="22" cm="1">
        <f t="array" aca="1" ref="CD74" ca="1">IF(BJ74&gt;INDIRECT(ADDRESS($BN74,$BO74)),0,1)</f>
        <v>0</v>
      </c>
      <c r="CE74" s="22" cm="1">
        <f t="array" aca="1" ref="CE74" ca="1">IF(BK74&gt;INDIRECT(ADDRESS($BN74,$BO74)),0,1)</f>
        <v>0</v>
      </c>
      <c r="CF74" s="22" cm="1">
        <f t="array" aca="1" ref="CF74" ca="1">IF(BL74&gt;INDIRECT(ADDRESS($BN74,$BO74)),0,1)</f>
        <v>0</v>
      </c>
      <c r="CG74" s="22" cm="1">
        <f t="array" aca="1" ref="CG74" ca="1">IF(BM74&gt;INDIRECT(ADDRESS($BN74,$BO74)),0,1)</f>
        <v>0</v>
      </c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55000000000000004">
      <c r="A75" s="3"/>
      <c r="B75" s="3"/>
      <c r="C75" s="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5">
        <v>5</v>
      </c>
      <c r="W75" s="5">
        <f>W74</f>
        <v>73</v>
      </c>
      <c r="X75" s="5">
        <v>4</v>
      </c>
      <c r="Y75" s="5">
        <f t="shared" si="51"/>
        <v>26</v>
      </c>
      <c r="Z75" s="18" cm="1">
        <f t="array" aca="1" ref="Z75" ca="1">INDIRECT(ADDRESS($W75,COLUMN()-$Y75+$X75))/$V75</f>
        <v>38375.800000000003</v>
      </c>
      <c r="AA75" s="18" cm="1">
        <f t="array" aca="1" ref="AA75" ca="1">INDIRECT(ADDRESS($W75,COLUMN()-$Y75+$X75))/$V75</f>
        <v>56560.4</v>
      </c>
      <c r="AB75" s="18" cm="1">
        <f t="array" aca="1" ref="AB75" ca="1">INDIRECT(ADDRESS($W75,COLUMN()-$Y75+$X75))/$V75</f>
        <v>21671</v>
      </c>
      <c r="AC75" s="18" cm="1">
        <f t="array" aca="1" ref="AC75" ca="1">INDIRECT(ADDRESS($W75,COLUMN()-$Y75+$X75))/$V75</f>
        <v>47389.8</v>
      </c>
      <c r="AD75" s="18" cm="1">
        <f t="array" aca="1" ref="AD75" ca="1">INDIRECT(ADDRESS($W75,COLUMN()-$Y75+$X75))/$V75</f>
        <v>21117</v>
      </c>
      <c r="AE75" s="18" cm="1">
        <f t="array" aca="1" ref="AE75" ca="1">INDIRECT(ADDRESS($W75,COLUMN()-$Y75+$X75))/$V75</f>
        <v>0</v>
      </c>
      <c r="AF75" s="18" cm="1">
        <f t="array" aca="1" ref="AF75" ca="1">INDIRECT(ADDRESS($W75,COLUMN()-$Y75+$X75))/$V75</f>
        <v>0</v>
      </c>
      <c r="AG75" s="18" cm="1">
        <f t="array" aca="1" ref="AG75" ca="1">INDIRECT(ADDRESS($W75,COLUMN()-$Y75+$X75))/$V75</f>
        <v>43459</v>
      </c>
      <c r="AH75" s="18" cm="1">
        <f t="array" aca="1" ref="AH75" ca="1">INDIRECT(ADDRESS($W75,COLUMN()-$Y75+$X75))/$V75</f>
        <v>0</v>
      </c>
      <c r="AI75" s="18" cm="1">
        <f t="array" aca="1" ref="AI75" ca="1">INDIRECT(ADDRESS($W75,COLUMN()-$Y75+$X75))/$V75</f>
        <v>0</v>
      </c>
      <c r="AJ75" s="18" cm="1">
        <f t="array" aca="1" ref="AJ75" ca="1">INDIRECT(ADDRESS($W75,COLUMN()-$Y75+$X75))/$V75</f>
        <v>0</v>
      </c>
      <c r="AK75" s="18" cm="1">
        <f t="array" aca="1" ref="AK75" ca="1">INDIRECT(ADDRESS($W75,COLUMN()-$Y75+$X75))/$V75</f>
        <v>22485.8</v>
      </c>
      <c r="AL75" s="18" cm="1">
        <f t="array" aca="1" ref="AL75" ca="1">INDIRECT(ADDRESS($W75,COLUMN()-$Y75+$X75))/$V75</f>
        <v>0</v>
      </c>
      <c r="AM75" s="18" cm="1">
        <f t="array" aca="1" ref="AM75" ca="1">INDIRECT(ADDRESS($W75,COLUMN()-$Y75+$X75))/$V75</f>
        <v>27885</v>
      </c>
      <c r="AN75" s="18" cm="1">
        <f t="array" aca="1" ref="AN75" ca="1">INDIRECT(ADDRESS($W75,COLUMN()-$Y75+$X75))/$V75</f>
        <v>0</v>
      </c>
      <c r="AO75" s="18" cm="1">
        <f t="array" aca="1" ref="AO75" ca="1">INDIRECT(ADDRESS($W75,COLUMN()-$Y75+$X75))/$V75</f>
        <v>0</v>
      </c>
      <c r="AP75" s="18" cm="1">
        <f t="array" aca="1" ref="AP75" ca="1">INDIRECT(ADDRESS($W75,COLUMN()-$Y75+$X75))/$V75</f>
        <v>18705.8</v>
      </c>
      <c r="AQ75" s="18" cm="1">
        <f t="array" aca="1" ref="AQ75" ca="1">INDIRECT(ADDRESS($W75,COLUMN()-$Y75+$X75))/$V75</f>
        <v>0</v>
      </c>
      <c r="AR75" s="9">
        <f t="shared" si="30"/>
        <v>73</v>
      </c>
      <c r="AS75" s="9">
        <f t="shared" si="52"/>
        <v>75</v>
      </c>
      <c r="AT75" s="9">
        <f t="shared" si="31"/>
        <v>26</v>
      </c>
      <c r="AU75" s="3">
        <f t="shared" si="53"/>
        <v>43</v>
      </c>
      <c r="AV75" s="20">
        <f t="shared" ca="1" si="32"/>
        <v>18</v>
      </c>
      <c r="AW75" s="20">
        <f t="shared" ca="1" si="33"/>
        <v>14</v>
      </c>
      <c r="AX75" s="20">
        <f t="shared" ca="1" si="34"/>
        <v>25</v>
      </c>
      <c r="AY75" s="20">
        <f t="shared" ca="1" si="35"/>
        <v>15</v>
      </c>
      <c r="AZ75" s="20">
        <f t="shared" ca="1" si="36"/>
        <v>26</v>
      </c>
      <c r="BA75" s="20">
        <f t="shared" ca="1" si="37"/>
        <v>28</v>
      </c>
      <c r="BB75" s="20">
        <f t="shared" ca="1" si="38"/>
        <v>28</v>
      </c>
      <c r="BC75" s="20">
        <f t="shared" ca="1" si="39"/>
        <v>17</v>
      </c>
      <c r="BD75" s="20">
        <f t="shared" ca="1" si="40"/>
        <v>28</v>
      </c>
      <c r="BE75" s="20">
        <f t="shared" ca="1" si="41"/>
        <v>28</v>
      </c>
      <c r="BF75" s="20">
        <f t="shared" ca="1" si="42"/>
        <v>28</v>
      </c>
      <c r="BG75" s="20">
        <f t="shared" ca="1" si="43"/>
        <v>24</v>
      </c>
      <c r="BH75" s="20">
        <f t="shared" ca="1" si="44"/>
        <v>28</v>
      </c>
      <c r="BI75" s="20">
        <f t="shared" ca="1" si="45"/>
        <v>23</v>
      </c>
      <c r="BJ75" s="20">
        <f t="shared" ca="1" si="46"/>
        <v>28</v>
      </c>
      <c r="BK75" s="20">
        <f t="shared" ca="1" si="47"/>
        <v>28</v>
      </c>
      <c r="BL75" s="20">
        <f t="shared" ca="1" si="48"/>
        <v>27</v>
      </c>
      <c r="BM75" s="20">
        <f t="shared" ca="1" si="49"/>
        <v>28</v>
      </c>
      <c r="BN75" s="9">
        <f t="shared" si="50"/>
        <v>73</v>
      </c>
      <c r="BO75" s="9">
        <v>3</v>
      </c>
      <c r="BP75" s="22" cm="1">
        <f t="array" aca="1" ref="BP75" ca="1">IF(AV75&gt;INDIRECT(ADDRESS($BN75,$BO75)),0,1)</f>
        <v>0</v>
      </c>
      <c r="BQ75" s="22" cm="1">
        <f t="array" aca="1" ref="BQ75" ca="1">IF(AW75&gt;INDIRECT(ADDRESS($BN75,$BO75)),0,1)</f>
        <v>0</v>
      </c>
      <c r="BR75" s="22" cm="1">
        <f t="array" aca="1" ref="BR75" ca="1">IF(AX75&gt;INDIRECT(ADDRESS($BN75,$BO75)),0,1)</f>
        <v>0</v>
      </c>
      <c r="BS75" s="22" cm="1">
        <f t="array" aca="1" ref="BS75" ca="1">IF(AY75&gt;INDIRECT(ADDRESS($BN75,$BO75)),0,1)</f>
        <v>0</v>
      </c>
      <c r="BT75" s="22" cm="1">
        <f t="array" aca="1" ref="BT75" ca="1">IF(AZ75&gt;INDIRECT(ADDRESS($BN75,$BO75)),0,1)</f>
        <v>0</v>
      </c>
      <c r="BU75" s="22" cm="1">
        <f t="array" aca="1" ref="BU75" ca="1">IF(BA75&gt;INDIRECT(ADDRESS($BN75,$BO75)),0,1)</f>
        <v>0</v>
      </c>
      <c r="BV75" s="22" cm="1">
        <f t="array" aca="1" ref="BV75" ca="1">IF(BB75&gt;INDIRECT(ADDRESS($BN75,$BO75)),0,1)</f>
        <v>0</v>
      </c>
      <c r="BW75" s="22" cm="1">
        <f t="array" aca="1" ref="BW75" ca="1">IF(BC75&gt;INDIRECT(ADDRESS($BN75,$BO75)),0,1)</f>
        <v>0</v>
      </c>
      <c r="BX75" s="22" cm="1">
        <f t="array" aca="1" ref="BX75" ca="1">IF(BD75&gt;INDIRECT(ADDRESS($BN75,$BO75)),0,1)</f>
        <v>0</v>
      </c>
      <c r="BY75" s="22" cm="1">
        <f t="array" aca="1" ref="BY75" ca="1">IF(BE75&gt;INDIRECT(ADDRESS($BN75,$BO75)),0,1)</f>
        <v>0</v>
      </c>
      <c r="BZ75" s="22" cm="1">
        <f t="array" aca="1" ref="BZ75" ca="1">IF(BF75&gt;INDIRECT(ADDRESS($BN75,$BO75)),0,1)</f>
        <v>0</v>
      </c>
      <c r="CA75" s="22" cm="1">
        <f t="array" aca="1" ref="CA75" ca="1">IF(BG75&gt;INDIRECT(ADDRESS($BN75,$BO75)),0,1)</f>
        <v>0</v>
      </c>
      <c r="CB75" s="22" cm="1">
        <f t="array" aca="1" ref="CB75" ca="1">IF(BH75&gt;INDIRECT(ADDRESS($BN75,$BO75)),0,1)</f>
        <v>0</v>
      </c>
      <c r="CC75" s="22" cm="1">
        <f t="array" aca="1" ref="CC75" ca="1">IF(BI75&gt;INDIRECT(ADDRESS($BN75,$BO75)),0,1)</f>
        <v>0</v>
      </c>
      <c r="CD75" s="22" cm="1">
        <f t="array" aca="1" ref="CD75" ca="1">IF(BJ75&gt;INDIRECT(ADDRESS($BN75,$BO75)),0,1)</f>
        <v>0</v>
      </c>
      <c r="CE75" s="22" cm="1">
        <f t="array" aca="1" ref="CE75" ca="1">IF(BK75&gt;INDIRECT(ADDRESS($BN75,$BO75)),0,1)</f>
        <v>0</v>
      </c>
      <c r="CF75" s="22" cm="1">
        <f t="array" aca="1" ref="CF75" ca="1">IF(BL75&gt;INDIRECT(ADDRESS($BN75,$BO75)),0,1)</f>
        <v>0</v>
      </c>
      <c r="CG75" s="22" cm="1">
        <f t="array" aca="1" ref="CG75" ca="1">IF(BM75&gt;INDIRECT(ADDRESS($BN75,$BO75)),0,1)</f>
        <v>0</v>
      </c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55000000000000004">
      <c r="A76" s="3"/>
      <c r="B76" s="3" t="s">
        <v>35</v>
      </c>
      <c r="C76" s="3">
        <v>9</v>
      </c>
      <c r="D76" s="15">
        <f>VALUE(SUBSTITUTE('DPR KPU Raw'!B19,".",","))</f>
        <v>253632</v>
      </c>
      <c r="E76" s="15">
        <f>VALUE(SUBSTITUTE('DPR KPU Raw'!C19,".",","))</f>
        <v>540003</v>
      </c>
      <c r="F76" s="15">
        <f>VALUE(SUBSTITUTE('DPR KPU Raw'!D19,".",","))</f>
        <v>245677</v>
      </c>
      <c r="G76" s="15">
        <f>VALUE(SUBSTITUTE('DPR KPU Raw'!E19,".",","))</f>
        <v>438708</v>
      </c>
      <c r="H76" s="15">
        <f>VALUE(SUBSTITUTE('DPR KPU Raw'!F19,".",","))</f>
        <v>199776</v>
      </c>
      <c r="I76" s="15"/>
      <c r="J76" s="15"/>
      <c r="K76" s="15">
        <f>VALUE(SUBSTITUTE('DPR KPU Raw'!I19,".",","))</f>
        <v>363979</v>
      </c>
      <c r="L76" s="15"/>
      <c r="M76" s="15"/>
      <c r="N76" s="15"/>
      <c r="O76" s="15">
        <f>VALUE(SUBSTITUTE('DPR KPU Raw'!M19,".",","))</f>
        <v>228732</v>
      </c>
      <c r="P76" s="15"/>
      <c r="Q76" s="15">
        <f>VALUE(SUBSTITUTE('DPR KPU Raw'!O19,".",","))</f>
        <v>178680</v>
      </c>
      <c r="R76" s="15"/>
      <c r="S76" s="15"/>
      <c r="T76" s="15">
        <f>VALUE(SUBSTITUTE('DPR KPU Raw'!R19,".",","))</f>
        <v>168963</v>
      </c>
      <c r="U76" s="15"/>
      <c r="V76" s="5">
        <v>1</v>
      </c>
      <c r="W76" s="5">
        <f>W75+3</f>
        <v>76</v>
      </c>
      <c r="X76" s="5">
        <v>4</v>
      </c>
      <c r="Y76" s="5">
        <f t="shared" si="51"/>
        <v>26</v>
      </c>
      <c r="Z76" s="18" cm="1">
        <f t="array" aca="1" ref="Z76" ca="1">INDIRECT(ADDRESS($W76,COLUMN()-$Y76+$X76))/$V76</f>
        <v>253632</v>
      </c>
      <c r="AA76" s="18" cm="1">
        <f t="array" aca="1" ref="AA76" ca="1">INDIRECT(ADDRESS($W76,COLUMN()-$Y76+$X76))/$V76</f>
        <v>540003</v>
      </c>
      <c r="AB76" s="18" cm="1">
        <f t="array" aca="1" ref="AB76" ca="1">INDIRECT(ADDRESS($W76,COLUMN()-$Y76+$X76))/$V76</f>
        <v>245677</v>
      </c>
      <c r="AC76" s="18" cm="1">
        <f t="array" aca="1" ref="AC76" ca="1">INDIRECT(ADDRESS($W76,COLUMN()-$Y76+$X76))/$V76</f>
        <v>438708</v>
      </c>
      <c r="AD76" s="18" cm="1">
        <f t="array" aca="1" ref="AD76" ca="1">INDIRECT(ADDRESS($W76,COLUMN()-$Y76+$X76))/$V76</f>
        <v>199776</v>
      </c>
      <c r="AE76" s="18" cm="1">
        <f t="array" aca="1" ref="AE76" ca="1">INDIRECT(ADDRESS($W76,COLUMN()-$Y76+$X76))/$V76</f>
        <v>0</v>
      </c>
      <c r="AF76" s="18" cm="1">
        <f t="array" aca="1" ref="AF76" ca="1">INDIRECT(ADDRESS($W76,COLUMN()-$Y76+$X76))/$V76</f>
        <v>0</v>
      </c>
      <c r="AG76" s="18" cm="1">
        <f t="array" aca="1" ref="AG76" ca="1">INDIRECT(ADDRESS($W76,COLUMN()-$Y76+$X76))/$V76</f>
        <v>363979</v>
      </c>
      <c r="AH76" s="18" cm="1">
        <f t="array" aca="1" ref="AH76" ca="1">INDIRECT(ADDRESS($W76,COLUMN()-$Y76+$X76))/$V76</f>
        <v>0</v>
      </c>
      <c r="AI76" s="18" cm="1">
        <f t="array" aca="1" ref="AI76" ca="1">INDIRECT(ADDRESS($W76,COLUMN()-$Y76+$X76))/$V76</f>
        <v>0</v>
      </c>
      <c r="AJ76" s="18" cm="1">
        <f t="array" aca="1" ref="AJ76" ca="1">INDIRECT(ADDRESS($W76,COLUMN()-$Y76+$X76))/$V76</f>
        <v>0</v>
      </c>
      <c r="AK76" s="18" cm="1">
        <f t="array" aca="1" ref="AK76" ca="1">INDIRECT(ADDRESS($W76,COLUMN()-$Y76+$X76))/$V76</f>
        <v>228732</v>
      </c>
      <c r="AL76" s="18" cm="1">
        <f t="array" aca="1" ref="AL76" ca="1">INDIRECT(ADDRESS($W76,COLUMN()-$Y76+$X76))/$V76</f>
        <v>0</v>
      </c>
      <c r="AM76" s="18" cm="1">
        <f t="array" aca="1" ref="AM76" ca="1">INDIRECT(ADDRESS($W76,COLUMN()-$Y76+$X76))/$V76</f>
        <v>178680</v>
      </c>
      <c r="AN76" s="18" cm="1">
        <f t="array" aca="1" ref="AN76" ca="1">INDIRECT(ADDRESS($W76,COLUMN()-$Y76+$X76))/$V76</f>
        <v>0</v>
      </c>
      <c r="AO76" s="18" cm="1">
        <f t="array" aca="1" ref="AO76" ca="1">INDIRECT(ADDRESS($W76,COLUMN()-$Y76+$X76))/$V76</f>
        <v>0</v>
      </c>
      <c r="AP76" s="18" cm="1">
        <f t="array" aca="1" ref="AP76" ca="1">INDIRECT(ADDRESS($W76,COLUMN()-$Y76+$X76))/$V76</f>
        <v>168963</v>
      </c>
      <c r="AQ76" s="18" cm="1">
        <f t="array" aca="1" ref="AQ76" ca="1">INDIRECT(ADDRESS($W76,COLUMN()-$Y76+$X76))/$V76</f>
        <v>0</v>
      </c>
      <c r="AR76" s="9">
        <f t="shared" si="30"/>
        <v>76</v>
      </c>
      <c r="AS76" s="9">
        <f t="shared" si="52"/>
        <v>78</v>
      </c>
      <c r="AT76" s="9">
        <f t="shared" si="31"/>
        <v>26</v>
      </c>
      <c r="AU76" s="3">
        <f t="shared" si="53"/>
        <v>43</v>
      </c>
      <c r="AV76" s="20">
        <f t="shared" ca="1" si="32"/>
        <v>4</v>
      </c>
      <c r="AW76" s="20">
        <f t="shared" ca="1" si="33"/>
        <v>1</v>
      </c>
      <c r="AX76" s="20">
        <f t="shared" ca="1" si="34"/>
        <v>5</v>
      </c>
      <c r="AY76" s="20">
        <f t="shared" ca="1" si="35"/>
        <v>2</v>
      </c>
      <c r="AZ76" s="20">
        <f t="shared" ca="1" si="36"/>
        <v>7</v>
      </c>
      <c r="BA76" s="20">
        <f t="shared" ca="1" si="37"/>
        <v>28</v>
      </c>
      <c r="BB76" s="20">
        <f t="shared" ca="1" si="38"/>
        <v>28</v>
      </c>
      <c r="BC76" s="20">
        <f t="shared" ca="1" si="39"/>
        <v>3</v>
      </c>
      <c r="BD76" s="20">
        <f t="shared" ca="1" si="40"/>
        <v>28</v>
      </c>
      <c r="BE76" s="20">
        <f t="shared" ca="1" si="41"/>
        <v>28</v>
      </c>
      <c r="BF76" s="20">
        <f t="shared" ca="1" si="42"/>
        <v>28</v>
      </c>
      <c r="BG76" s="20">
        <f t="shared" ca="1" si="43"/>
        <v>6</v>
      </c>
      <c r="BH76" s="20">
        <f t="shared" ca="1" si="44"/>
        <v>28</v>
      </c>
      <c r="BI76" s="20">
        <f t="shared" ca="1" si="45"/>
        <v>9</v>
      </c>
      <c r="BJ76" s="20">
        <f t="shared" ca="1" si="46"/>
        <v>28</v>
      </c>
      <c r="BK76" s="20">
        <f t="shared" ca="1" si="47"/>
        <v>28</v>
      </c>
      <c r="BL76" s="20">
        <f t="shared" ca="1" si="48"/>
        <v>10</v>
      </c>
      <c r="BM76" s="20">
        <f t="shared" ca="1" si="49"/>
        <v>28</v>
      </c>
      <c r="BN76" s="9">
        <f t="shared" si="50"/>
        <v>76</v>
      </c>
      <c r="BO76" s="9">
        <v>3</v>
      </c>
      <c r="BP76" s="22" cm="1">
        <f t="array" aca="1" ref="BP76" ca="1">IF(AV76&gt;INDIRECT(ADDRESS($BN76,$BO76)),0,1)</f>
        <v>1</v>
      </c>
      <c r="BQ76" s="22" cm="1">
        <f t="array" aca="1" ref="BQ76" ca="1">IF(AW76&gt;INDIRECT(ADDRESS($BN76,$BO76)),0,1)</f>
        <v>1</v>
      </c>
      <c r="BR76" s="22" cm="1">
        <f t="array" aca="1" ref="BR76" ca="1">IF(AX76&gt;INDIRECT(ADDRESS($BN76,$BO76)),0,1)</f>
        <v>1</v>
      </c>
      <c r="BS76" s="22" cm="1">
        <f t="array" aca="1" ref="BS76" ca="1">IF(AY76&gt;INDIRECT(ADDRESS($BN76,$BO76)),0,1)</f>
        <v>1</v>
      </c>
      <c r="BT76" s="22" cm="1">
        <f t="array" aca="1" ref="BT76" ca="1">IF(AZ76&gt;INDIRECT(ADDRESS($BN76,$BO76)),0,1)</f>
        <v>1</v>
      </c>
      <c r="BU76" s="22" cm="1">
        <f t="array" aca="1" ref="BU76" ca="1">IF(BA76&gt;INDIRECT(ADDRESS($BN76,$BO76)),0,1)</f>
        <v>0</v>
      </c>
      <c r="BV76" s="22" cm="1">
        <f t="array" aca="1" ref="BV76" ca="1">IF(BB76&gt;INDIRECT(ADDRESS($BN76,$BO76)),0,1)</f>
        <v>0</v>
      </c>
      <c r="BW76" s="22" cm="1">
        <f t="array" aca="1" ref="BW76" ca="1">IF(BC76&gt;INDIRECT(ADDRESS($BN76,$BO76)),0,1)</f>
        <v>1</v>
      </c>
      <c r="BX76" s="22" cm="1">
        <f t="array" aca="1" ref="BX76" ca="1">IF(BD76&gt;INDIRECT(ADDRESS($BN76,$BO76)),0,1)</f>
        <v>0</v>
      </c>
      <c r="BY76" s="22" cm="1">
        <f t="array" aca="1" ref="BY76" ca="1">IF(BE76&gt;INDIRECT(ADDRESS($BN76,$BO76)),0,1)</f>
        <v>0</v>
      </c>
      <c r="BZ76" s="22" cm="1">
        <f t="array" aca="1" ref="BZ76" ca="1">IF(BF76&gt;INDIRECT(ADDRESS($BN76,$BO76)),0,1)</f>
        <v>0</v>
      </c>
      <c r="CA76" s="22" cm="1">
        <f t="array" aca="1" ref="CA76" ca="1">IF(BG76&gt;INDIRECT(ADDRESS($BN76,$BO76)),0,1)</f>
        <v>1</v>
      </c>
      <c r="CB76" s="22" cm="1">
        <f t="array" aca="1" ref="CB76" ca="1">IF(BH76&gt;INDIRECT(ADDRESS($BN76,$BO76)),0,1)</f>
        <v>0</v>
      </c>
      <c r="CC76" s="22" cm="1">
        <f t="array" aca="1" ref="CC76" ca="1">IF(BI76&gt;INDIRECT(ADDRESS($BN76,$BO76)),0,1)</f>
        <v>1</v>
      </c>
      <c r="CD76" s="22" cm="1">
        <f t="array" aca="1" ref="CD76" ca="1">IF(BJ76&gt;INDIRECT(ADDRESS($BN76,$BO76)),0,1)</f>
        <v>0</v>
      </c>
      <c r="CE76" s="22" cm="1">
        <f t="array" aca="1" ref="CE76" ca="1">IF(BK76&gt;INDIRECT(ADDRESS($BN76,$BO76)),0,1)</f>
        <v>0</v>
      </c>
      <c r="CF76" s="22" cm="1">
        <f t="array" aca="1" ref="CF76" ca="1">IF(BL76&gt;INDIRECT(ADDRESS($BN76,$BO76)),0,1)</f>
        <v>0</v>
      </c>
      <c r="CG76" s="22" cm="1">
        <f t="array" aca="1" ref="CG76" ca="1">IF(BM76&gt;INDIRECT(ADDRESS($BN76,$BO76)),0,1)</f>
        <v>0</v>
      </c>
      <c r="CH76" s="9">
        <f>AR76</f>
        <v>76</v>
      </c>
      <c r="CI76" s="9">
        <f>AS76</f>
        <v>78</v>
      </c>
      <c r="CJ76" s="3">
        <f>COLUMN(BP76)</f>
        <v>68</v>
      </c>
      <c r="CK76" s="3">
        <f>COLUMN(CG76)</f>
        <v>85</v>
      </c>
      <c r="CL76" s="3">
        <f ca="1">SUM(OFFSET($A$1,CH76-1,CJ76-1,CI76-CH76+1,CK76-CJ76+1))</f>
        <v>9</v>
      </c>
      <c r="CM76" s="3" t="b">
        <f ca="1">CL76=C76</f>
        <v>1</v>
      </c>
      <c r="CN76" s="3">
        <f>COLUMN(V76)</f>
        <v>22</v>
      </c>
      <c r="CO76" s="3">
        <f ca="1">LARGE(OFFSET($A$1,$CH76-1,$CN76-1,$CI76-$CH76+1,1),1)</f>
        <v>5</v>
      </c>
      <c r="CP76" s="4">
        <f ca="1">LARGE(OFFSET($A$1,$AR76-1,$AT76-1,$AS76-$AR76+1,$AU76-$AT76+1),1)/(CO76+2)</f>
        <v>77143.28571428571</v>
      </c>
      <c r="CQ76" s="4">
        <f ca="1">LARGE(OFFSET($A$1,$AR76-1,$AT76-1,$AS76-$AR76+1,$AU76-$AT76+1),C76)</f>
        <v>178680</v>
      </c>
      <c r="CR76" s="3" t="b">
        <f ca="1">CQ76&gt;CP76</f>
        <v>1</v>
      </c>
    </row>
    <row r="77" spans="1:96" x14ac:dyDescent="0.55000000000000004">
      <c r="A77" s="3"/>
      <c r="B77" s="3"/>
      <c r="C77" s="3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5">
        <v>3</v>
      </c>
      <c r="W77" s="5">
        <f>W76</f>
        <v>76</v>
      </c>
      <c r="X77" s="5">
        <v>4</v>
      </c>
      <c r="Y77" s="5">
        <f t="shared" si="51"/>
        <v>26</v>
      </c>
      <c r="Z77" s="18" cm="1">
        <f t="array" aca="1" ref="Z77" ca="1">INDIRECT(ADDRESS($W77,COLUMN()-$Y77+$X77))/$V77</f>
        <v>84544</v>
      </c>
      <c r="AA77" s="18" cm="1">
        <f t="array" aca="1" ref="AA77" ca="1">INDIRECT(ADDRESS($W77,COLUMN()-$Y77+$X77))/$V77</f>
        <v>180001</v>
      </c>
      <c r="AB77" s="18" cm="1">
        <f t="array" aca="1" ref="AB77" ca="1">INDIRECT(ADDRESS($W77,COLUMN()-$Y77+$X77))/$V77</f>
        <v>81892.333333333328</v>
      </c>
      <c r="AC77" s="18" cm="1">
        <f t="array" aca="1" ref="AC77" ca="1">INDIRECT(ADDRESS($W77,COLUMN()-$Y77+$X77))/$V77</f>
        <v>146236</v>
      </c>
      <c r="AD77" s="18" cm="1">
        <f t="array" aca="1" ref="AD77" ca="1">INDIRECT(ADDRESS($W77,COLUMN()-$Y77+$X77))/$V77</f>
        <v>66592</v>
      </c>
      <c r="AE77" s="18" cm="1">
        <f t="array" aca="1" ref="AE77" ca="1">INDIRECT(ADDRESS($W77,COLUMN()-$Y77+$X77))/$V77</f>
        <v>0</v>
      </c>
      <c r="AF77" s="18" cm="1">
        <f t="array" aca="1" ref="AF77" ca="1">INDIRECT(ADDRESS($W77,COLUMN()-$Y77+$X77))/$V77</f>
        <v>0</v>
      </c>
      <c r="AG77" s="18" cm="1">
        <f t="array" aca="1" ref="AG77" ca="1">INDIRECT(ADDRESS($W77,COLUMN()-$Y77+$X77))/$V77</f>
        <v>121326.33333333333</v>
      </c>
      <c r="AH77" s="18" cm="1">
        <f t="array" aca="1" ref="AH77" ca="1">INDIRECT(ADDRESS($W77,COLUMN()-$Y77+$X77))/$V77</f>
        <v>0</v>
      </c>
      <c r="AI77" s="18" cm="1">
        <f t="array" aca="1" ref="AI77" ca="1">INDIRECT(ADDRESS($W77,COLUMN()-$Y77+$X77))/$V77</f>
        <v>0</v>
      </c>
      <c r="AJ77" s="18" cm="1">
        <f t="array" aca="1" ref="AJ77" ca="1">INDIRECT(ADDRESS($W77,COLUMN()-$Y77+$X77))/$V77</f>
        <v>0</v>
      </c>
      <c r="AK77" s="18" cm="1">
        <f t="array" aca="1" ref="AK77" ca="1">INDIRECT(ADDRESS($W77,COLUMN()-$Y77+$X77))/$V77</f>
        <v>76244</v>
      </c>
      <c r="AL77" s="18" cm="1">
        <f t="array" aca="1" ref="AL77" ca="1">INDIRECT(ADDRESS($W77,COLUMN()-$Y77+$X77))/$V77</f>
        <v>0</v>
      </c>
      <c r="AM77" s="18" cm="1">
        <f t="array" aca="1" ref="AM77" ca="1">INDIRECT(ADDRESS($W77,COLUMN()-$Y77+$X77))/$V77</f>
        <v>59560</v>
      </c>
      <c r="AN77" s="18" cm="1">
        <f t="array" aca="1" ref="AN77" ca="1">INDIRECT(ADDRESS($W77,COLUMN()-$Y77+$X77))/$V77</f>
        <v>0</v>
      </c>
      <c r="AO77" s="18" cm="1">
        <f t="array" aca="1" ref="AO77" ca="1">INDIRECT(ADDRESS($W77,COLUMN()-$Y77+$X77))/$V77</f>
        <v>0</v>
      </c>
      <c r="AP77" s="18" cm="1">
        <f t="array" aca="1" ref="AP77" ca="1">INDIRECT(ADDRESS($W77,COLUMN()-$Y77+$X77))/$V77</f>
        <v>56321</v>
      </c>
      <c r="AQ77" s="18" cm="1">
        <f t="array" aca="1" ref="AQ77" ca="1">INDIRECT(ADDRESS($W77,COLUMN()-$Y77+$X77))/$V77</f>
        <v>0</v>
      </c>
      <c r="AR77" s="9">
        <f t="shared" si="30"/>
        <v>76</v>
      </c>
      <c r="AS77" s="9">
        <f t="shared" si="52"/>
        <v>78</v>
      </c>
      <c r="AT77" s="9">
        <f t="shared" si="31"/>
        <v>26</v>
      </c>
      <c r="AU77" s="3">
        <f t="shared" si="53"/>
        <v>43</v>
      </c>
      <c r="AV77" s="20">
        <f t="shared" ca="1" si="32"/>
        <v>15</v>
      </c>
      <c r="AW77" s="20">
        <f t="shared" ca="1" si="33"/>
        <v>8</v>
      </c>
      <c r="AX77" s="20">
        <f t="shared" ca="1" si="34"/>
        <v>16</v>
      </c>
      <c r="AY77" s="20">
        <f t="shared" ca="1" si="35"/>
        <v>11</v>
      </c>
      <c r="AZ77" s="20">
        <f t="shared" ca="1" si="36"/>
        <v>19</v>
      </c>
      <c r="BA77" s="20">
        <f t="shared" ca="1" si="37"/>
        <v>28</v>
      </c>
      <c r="BB77" s="20">
        <f t="shared" ca="1" si="38"/>
        <v>28</v>
      </c>
      <c r="BC77" s="20">
        <f t="shared" ca="1" si="39"/>
        <v>12</v>
      </c>
      <c r="BD77" s="20">
        <f t="shared" ca="1" si="40"/>
        <v>28</v>
      </c>
      <c r="BE77" s="20">
        <f t="shared" ca="1" si="41"/>
        <v>28</v>
      </c>
      <c r="BF77" s="20">
        <f t="shared" ca="1" si="42"/>
        <v>28</v>
      </c>
      <c r="BG77" s="20">
        <f t="shared" ca="1" si="43"/>
        <v>17</v>
      </c>
      <c r="BH77" s="20">
        <f t="shared" ca="1" si="44"/>
        <v>28</v>
      </c>
      <c r="BI77" s="20">
        <f t="shared" ca="1" si="45"/>
        <v>20</v>
      </c>
      <c r="BJ77" s="20">
        <f t="shared" ca="1" si="46"/>
        <v>28</v>
      </c>
      <c r="BK77" s="20">
        <f t="shared" ca="1" si="47"/>
        <v>28</v>
      </c>
      <c r="BL77" s="20">
        <f t="shared" ca="1" si="48"/>
        <v>21</v>
      </c>
      <c r="BM77" s="20">
        <f t="shared" ca="1" si="49"/>
        <v>28</v>
      </c>
      <c r="BN77" s="9">
        <f t="shared" si="50"/>
        <v>76</v>
      </c>
      <c r="BO77" s="9">
        <v>3</v>
      </c>
      <c r="BP77" s="22" cm="1">
        <f t="array" aca="1" ref="BP77" ca="1">IF(AV77&gt;INDIRECT(ADDRESS($BN77,$BO77)),0,1)</f>
        <v>0</v>
      </c>
      <c r="BQ77" s="22" cm="1">
        <f t="array" aca="1" ref="BQ77" ca="1">IF(AW77&gt;INDIRECT(ADDRESS($BN77,$BO77)),0,1)</f>
        <v>1</v>
      </c>
      <c r="BR77" s="22" cm="1">
        <f t="array" aca="1" ref="BR77" ca="1">IF(AX77&gt;INDIRECT(ADDRESS($BN77,$BO77)),0,1)</f>
        <v>0</v>
      </c>
      <c r="BS77" s="22" cm="1">
        <f t="array" aca="1" ref="BS77" ca="1">IF(AY77&gt;INDIRECT(ADDRESS($BN77,$BO77)),0,1)</f>
        <v>0</v>
      </c>
      <c r="BT77" s="22" cm="1">
        <f t="array" aca="1" ref="BT77" ca="1">IF(AZ77&gt;INDIRECT(ADDRESS($BN77,$BO77)),0,1)</f>
        <v>0</v>
      </c>
      <c r="BU77" s="22" cm="1">
        <f t="array" aca="1" ref="BU77" ca="1">IF(BA77&gt;INDIRECT(ADDRESS($BN77,$BO77)),0,1)</f>
        <v>0</v>
      </c>
      <c r="BV77" s="22" cm="1">
        <f t="array" aca="1" ref="BV77" ca="1">IF(BB77&gt;INDIRECT(ADDRESS($BN77,$BO77)),0,1)</f>
        <v>0</v>
      </c>
      <c r="BW77" s="22" cm="1">
        <f t="array" aca="1" ref="BW77" ca="1">IF(BC77&gt;INDIRECT(ADDRESS($BN77,$BO77)),0,1)</f>
        <v>0</v>
      </c>
      <c r="BX77" s="22" cm="1">
        <f t="array" aca="1" ref="BX77" ca="1">IF(BD77&gt;INDIRECT(ADDRESS($BN77,$BO77)),0,1)</f>
        <v>0</v>
      </c>
      <c r="BY77" s="22" cm="1">
        <f t="array" aca="1" ref="BY77" ca="1">IF(BE77&gt;INDIRECT(ADDRESS($BN77,$BO77)),0,1)</f>
        <v>0</v>
      </c>
      <c r="BZ77" s="22" cm="1">
        <f t="array" aca="1" ref="BZ77" ca="1">IF(BF77&gt;INDIRECT(ADDRESS($BN77,$BO77)),0,1)</f>
        <v>0</v>
      </c>
      <c r="CA77" s="22" cm="1">
        <f t="array" aca="1" ref="CA77" ca="1">IF(BG77&gt;INDIRECT(ADDRESS($BN77,$BO77)),0,1)</f>
        <v>0</v>
      </c>
      <c r="CB77" s="22" cm="1">
        <f t="array" aca="1" ref="CB77" ca="1">IF(BH77&gt;INDIRECT(ADDRESS($BN77,$BO77)),0,1)</f>
        <v>0</v>
      </c>
      <c r="CC77" s="22" cm="1">
        <f t="array" aca="1" ref="CC77" ca="1">IF(BI77&gt;INDIRECT(ADDRESS($BN77,$BO77)),0,1)</f>
        <v>0</v>
      </c>
      <c r="CD77" s="22" cm="1">
        <f t="array" aca="1" ref="CD77" ca="1">IF(BJ77&gt;INDIRECT(ADDRESS($BN77,$BO77)),0,1)</f>
        <v>0</v>
      </c>
      <c r="CE77" s="22" cm="1">
        <f t="array" aca="1" ref="CE77" ca="1">IF(BK77&gt;INDIRECT(ADDRESS($BN77,$BO77)),0,1)</f>
        <v>0</v>
      </c>
      <c r="CF77" s="22" cm="1">
        <f t="array" aca="1" ref="CF77" ca="1">IF(BL77&gt;INDIRECT(ADDRESS($BN77,$BO77)),0,1)</f>
        <v>0</v>
      </c>
      <c r="CG77" s="22" cm="1">
        <f t="array" aca="1" ref="CG77" ca="1">IF(BM77&gt;INDIRECT(ADDRESS($BN77,$BO77)),0,1)</f>
        <v>0</v>
      </c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55000000000000004">
      <c r="A78" s="3"/>
      <c r="B78" s="3"/>
      <c r="C78" s="3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5">
        <v>5</v>
      </c>
      <c r="W78" s="5">
        <f>W77</f>
        <v>76</v>
      </c>
      <c r="X78" s="5">
        <v>4</v>
      </c>
      <c r="Y78" s="5">
        <f t="shared" si="51"/>
        <v>26</v>
      </c>
      <c r="Z78" s="18" cm="1">
        <f t="array" aca="1" ref="Z78" ca="1">INDIRECT(ADDRESS($W78,COLUMN()-$Y78+$X78))/$V78</f>
        <v>50726.400000000001</v>
      </c>
      <c r="AA78" s="18" cm="1">
        <f t="array" aca="1" ref="AA78" ca="1">INDIRECT(ADDRESS($W78,COLUMN()-$Y78+$X78))/$V78</f>
        <v>108000.6</v>
      </c>
      <c r="AB78" s="18" cm="1">
        <f t="array" aca="1" ref="AB78" ca="1">INDIRECT(ADDRESS($W78,COLUMN()-$Y78+$X78))/$V78</f>
        <v>49135.4</v>
      </c>
      <c r="AC78" s="18" cm="1">
        <f t="array" aca="1" ref="AC78" ca="1">INDIRECT(ADDRESS($W78,COLUMN()-$Y78+$X78))/$V78</f>
        <v>87741.6</v>
      </c>
      <c r="AD78" s="18" cm="1">
        <f t="array" aca="1" ref="AD78" ca="1">INDIRECT(ADDRESS($W78,COLUMN()-$Y78+$X78))/$V78</f>
        <v>39955.199999999997</v>
      </c>
      <c r="AE78" s="18" cm="1">
        <f t="array" aca="1" ref="AE78" ca="1">INDIRECT(ADDRESS($W78,COLUMN()-$Y78+$X78))/$V78</f>
        <v>0</v>
      </c>
      <c r="AF78" s="18" cm="1">
        <f t="array" aca="1" ref="AF78" ca="1">INDIRECT(ADDRESS($W78,COLUMN()-$Y78+$X78))/$V78</f>
        <v>0</v>
      </c>
      <c r="AG78" s="18" cm="1">
        <f t="array" aca="1" ref="AG78" ca="1">INDIRECT(ADDRESS($W78,COLUMN()-$Y78+$X78))/$V78</f>
        <v>72795.8</v>
      </c>
      <c r="AH78" s="18" cm="1">
        <f t="array" aca="1" ref="AH78" ca="1">INDIRECT(ADDRESS($W78,COLUMN()-$Y78+$X78))/$V78</f>
        <v>0</v>
      </c>
      <c r="AI78" s="18" cm="1">
        <f t="array" aca="1" ref="AI78" ca="1">INDIRECT(ADDRESS($W78,COLUMN()-$Y78+$X78))/$V78</f>
        <v>0</v>
      </c>
      <c r="AJ78" s="18" cm="1">
        <f t="array" aca="1" ref="AJ78" ca="1">INDIRECT(ADDRESS($W78,COLUMN()-$Y78+$X78))/$V78</f>
        <v>0</v>
      </c>
      <c r="AK78" s="18" cm="1">
        <f t="array" aca="1" ref="AK78" ca="1">INDIRECT(ADDRESS($W78,COLUMN()-$Y78+$X78))/$V78</f>
        <v>45746.400000000001</v>
      </c>
      <c r="AL78" s="18" cm="1">
        <f t="array" aca="1" ref="AL78" ca="1">INDIRECT(ADDRESS($W78,COLUMN()-$Y78+$X78))/$V78</f>
        <v>0</v>
      </c>
      <c r="AM78" s="18" cm="1">
        <f t="array" aca="1" ref="AM78" ca="1">INDIRECT(ADDRESS($W78,COLUMN()-$Y78+$X78))/$V78</f>
        <v>35736</v>
      </c>
      <c r="AN78" s="18" cm="1">
        <f t="array" aca="1" ref="AN78" ca="1">INDIRECT(ADDRESS($W78,COLUMN()-$Y78+$X78))/$V78</f>
        <v>0</v>
      </c>
      <c r="AO78" s="18" cm="1">
        <f t="array" aca="1" ref="AO78" ca="1">INDIRECT(ADDRESS($W78,COLUMN()-$Y78+$X78))/$V78</f>
        <v>0</v>
      </c>
      <c r="AP78" s="18" cm="1">
        <f t="array" aca="1" ref="AP78" ca="1">INDIRECT(ADDRESS($W78,COLUMN()-$Y78+$X78))/$V78</f>
        <v>33792.6</v>
      </c>
      <c r="AQ78" s="18" cm="1">
        <f t="array" aca="1" ref="AQ78" ca="1">INDIRECT(ADDRESS($W78,COLUMN()-$Y78+$X78))/$V78</f>
        <v>0</v>
      </c>
      <c r="AR78" s="9">
        <f t="shared" si="30"/>
        <v>76</v>
      </c>
      <c r="AS78" s="9">
        <f t="shared" si="52"/>
        <v>78</v>
      </c>
      <c r="AT78" s="9">
        <f t="shared" si="31"/>
        <v>26</v>
      </c>
      <c r="AU78" s="3">
        <f t="shared" si="53"/>
        <v>43</v>
      </c>
      <c r="AV78" s="20">
        <f t="shared" ca="1" si="32"/>
        <v>22</v>
      </c>
      <c r="AW78" s="20">
        <f t="shared" ca="1" si="33"/>
        <v>13</v>
      </c>
      <c r="AX78" s="20">
        <f t="shared" ca="1" si="34"/>
        <v>23</v>
      </c>
      <c r="AY78" s="20">
        <f t="shared" ca="1" si="35"/>
        <v>14</v>
      </c>
      <c r="AZ78" s="20">
        <f t="shared" ca="1" si="36"/>
        <v>25</v>
      </c>
      <c r="BA78" s="20">
        <f t="shared" ca="1" si="37"/>
        <v>28</v>
      </c>
      <c r="BB78" s="20">
        <f t="shared" ca="1" si="38"/>
        <v>28</v>
      </c>
      <c r="BC78" s="20">
        <f t="shared" ca="1" si="39"/>
        <v>18</v>
      </c>
      <c r="BD78" s="20">
        <f t="shared" ca="1" si="40"/>
        <v>28</v>
      </c>
      <c r="BE78" s="20">
        <f t="shared" ca="1" si="41"/>
        <v>28</v>
      </c>
      <c r="BF78" s="20">
        <f t="shared" ca="1" si="42"/>
        <v>28</v>
      </c>
      <c r="BG78" s="20">
        <f t="shared" ca="1" si="43"/>
        <v>24</v>
      </c>
      <c r="BH78" s="20">
        <f t="shared" ca="1" si="44"/>
        <v>28</v>
      </c>
      <c r="BI78" s="20">
        <f t="shared" ca="1" si="45"/>
        <v>26</v>
      </c>
      <c r="BJ78" s="20">
        <f t="shared" ca="1" si="46"/>
        <v>28</v>
      </c>
      <c r="BK78" s="20">
        <f t="shared" ca="1" si="47"/>
        <v>28</v>
      </c>
      <c r="BL78" s="20">
        <f t="shared" ca="1" si="48"/>
        <v>27</v>
      </c>
      <c r="BM78" s="20">
        <f t="shared" ca="1" si="49"/>
        <v>28</v>
      </c>
      <c r="BN78" s="9">
        <f t="shared" si="50"/>
        <v>76</v>
      </c>
      <c r="BO78" s="9">
        <v>3</v>
      </c>
      <c r="BP78" s="22" cm="1">
        <f t="array" aca="1" ref="BP78" ca="1">IF(AV78&gt;INDIRECT(ADDRESS($BN78,$BO78)),0,1)</f>
        <v>0</v>
      </c>
      <c r="BQ78" s="22" cm="1">
        <f t="array" aca="1" ref="BQ78" ca="1">IF(AW78&gt;INDIRECT(ADDRESS($BN78,$BO78)),0,1)</f>
        <v>0</v>
      </c>
      <c r="BR78" s="22" cm="1">
        <f t="array" aca="1" ref="BR78" ca="1">IF(AX78&gt;INDIRECT(ADDRESS($BN78,$BO78)),0,1)</f>
        <v>0</v>
      </c>
      <c r="BS78" s="22" cm="1">
        <f t="array" aca="1" ref="BS78" ca="1">IF(AY78&gt;INDIRECT(ADDRESS($BN78,$BO78)),0,1)</f>
        <v>0</v>
      </c>
      <c r="BT78" s="22" cm="1">
        <f t="array" aca="1" ref="BT78" ca="1">IF(AZ78&gt;INDIRECT(ADDRESS($BN78,$BO78)),0,1)</f>
        <v>0</v>
      </c>
      <c r="BU78" s="22" cm="1">
        <f t="array" aca="1" ref="BU78" ca="1">IF(BA78&gt;INDIRECT(ADDRESS($BN78,$BO78)),0,1)</f>
        <v>0</v>
      </c>
      <c r="BV78" s="22" cm="1">
        <f t="array" aca="1" ref="BV78" ca="1">IF(BB78&gt;INDIRECT(ADDRESS($BN78,$BO78)),0,1)</f>
        <v>0</v>
      </c>
      <c r="BW78" s="22" cm="1">
        <f t="array" aca="1" ref="BW78" ca="1">IF(BC78&gt;INDIRECT(ADDRESS($BN78,$BO78)),0,1)</f>
        <v>0</v>
      </c>
      <c r="BX78" s="22" cm="1">
        <f t="array" aca="1" ref="BX78" ca="1">IF(BD78&gt;INDIRECT(ADDRESS($BN78,$BO78)),0,1)</f>
        <v>0</v>
      </c>
      <c r="BY78" s="22" cm="1">
        <f t="array" aca="1" ref="BY78" ca="1">IF(BE78&gt;INDIRECT(ADDRESS($BN78,$BO78)),0,1)</f>
        <v>0</v>
      </c>
      <c r="BZ78" s="22" cm="1">
        <f t="array" aca="1" ref="BZ78" ca="1">IF(BF78&gt;INDIRECT(ADDRESS($BN78,$BO78)),0,1)</f>
        <v>0</v>
      </c>
      <c r="CA78" s="22" cm="1">
        <f t="array" aca="1" ref="CA78" ca="1">IF(BG78&gt;INDIRECT(ADDRESS($BN78,$BO78)),0,1)</f>
        <v>0</v>
      </c>
      <c r="CB78" s="22" cm="1">
        <f t="array" aca="1" ref="CB78" ca="1">IF(BH78&gt;INDIRECT(ADDRESS($BN78,$BO78)),0,1)</f>
        <v>0</v>
      </c>
      <c r="CC78" s="22" cm="1">
        <f t="array" aca="1" ref="CC78" ca="1">IF(BI78&gt;INDIRECT(ADDRESS($BN78,$BO78)),0,1)</f>
        <v>0</v>
      </c>
      <c r="CD78" s="22" cm="1">
        <f t="array" aca="1" ref="CD78" ca="1">IF(BJ78&gt;INDIRECT(ADDRESS($BN78,$BO78)),0,1)</f>
        <v>0</v>
      </c>
      <c r="CE78" s="22" cm="1">
        <f t="array" aca="1" ref="CE78" ca="1">IF(BK78&gt;INDIRECT(ADDRESS($BN78,$BO78)),0,1)</f>
        <v>0</v>
      </c>
      <c r="CF78" s="22" cm="1">
        <f t="array" aca="1" ref="CF78" ca="1">IF(BL78&gt;INDIRECT(ADDRESS($BN78,$BO78)),0,1)</f>
        <v>0</v>
      </c>
      <c r="CG78" s="22" cm="1">
        <f t="array" aca="1" ref="CG78" ca="1">IF(BM78&gt;INDIRECT(ADDRESS($BN78,$BO78)),0,1)</f>
        <v>0</v>
      </c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55000000000000004">
      <c r="A79" s="3"/>
      <c r="B79" s="3" t="s">
        <v>36</v>
      </c>
      <c r="C79" s="3">
        <v>6</v>
      </c>
      <c r="D79" s="15">
        <f>VALUE(SUBSTITUTE('DPR KPU Raw'!B20,".",","))</f>
        <v>225497</v>
      </c>
      <c r="E79" s="15">
        <f>VALUE(SUBSTITUTE('DPR KPU Raw'!C20,".",","))</f>
        <v>268517</v>
      </c>
      <c r="F79" s="15">
        <f>VALUE(SUBSTITUTE('DPR KPU Raw'!D20,".",","))</f>
        <v>258038</v>
      </c>
      <c r="G79" s="15">
        <f>VALUE(SUBSTITUTE('DPR KPU Raw'!E20,".",","))</f>
        <v>421352</v>
      </c>
      <c r="H79" s="15">
        <f>VALUE(SUBSTITUTE('DPR KPU Raw'!F20,".",","))</f>
        <v>124304</v>
      </c>
      <c r="I79" s="15"/>
      <c r="J79" s="15"/>
      <c r="K79" s="15">
        <f>VALUE(SUBSTITUTE('DPR KPU Raw'!I20,".",","))</f>
        <v>538235</v>
      </c>
      <c r="L79" s="15"/>
      <c r="M79" s="15"/>
      <c r="N79" s="15"/>
      <c r="O79" s="15">
        <f>VALUE(SUBSTITUTE('DPR KPU Raw'!M20,".",","))</f>
        <v>168637</v>
      </c>
      <c r="P79" s="15"/>
      <c r="Q79" s="15">
        <f>VALUE(SUBSTITUTE('DPR KPU Raw'!O20,".",","))</f>
        <v>131986</v>
      </c>
      <c r="R79" s="15"/>
      <c r="S79" s="15"/>
      <c r="T79" s="15">
        <f>VALUE(SUBSTITUTE('DPR KPU Raw'!R20,".",","))</f>
        <v>36746</v>
      </c>
      <c r="U79" s="15"/>
      <c r="V79" s="5">
        <v>1</v>
      </c>
      <c r="W79" s="5">
        <f>W78+3</f>
        <v>79</v>
      </c>
      <c r="X79" s="5">
        <v>4</v>
      </c>
      <c r="Y79" s="5">
        <f t="shared" si="51"/>
        <v>26</v>
      </c>
      <c r="Z79" s="18" cm="1">
        <f t="array" aca="1" ref="Z79" ca="1">INDIRECT(ADDRESS($W79,COLUMN()-$Y79+$X79))/$V79</f>
        <v>225497</v>
      </c>
      <c r="AA79" s="18" cm="1">
        <f t="array" aca="1" ref="AA79" ca="1">INDIRECT(ADDRESS($W79,COLUMN()-$Y79+$X79))/$V79</f>
        <v>268517</v>
      </c>
      <c r="AB79" s="18" cm="1">
        <f t="array" aca="1" ref="AB79" ca="1">INDIRECT(ADDRESS($W79,COLUMN()-$Y79+$X79))/$V79</f>
        <v>258038</v>
      </c>
      <c r="AC79" s="18" cm="1">
        <f t="array" aca="1" ref="AC79" ca="1">INDIRECT(ADDRESS($W79,COLUMN()-$Y79+$X79))/$V79</f>
        <v>421352</v>
      </c>
      <c r="AD79" s="18" cm="1">
        <f t="array" aca="1" ref="AD79" ca="1">INDIRECT(ADDRESS($W79,COLUMN()-$Y79+$X79))/$V79</f>
        <v>124304</v>
      </c>
      <c r="AE79" s="18" cm="1">
        <f t="array" aca="1" ref="AE79" ca="1">INDIRECT(ADDRESS($W79,COLUMN()-$Y79+$X79))/$V79</f>
        <v>0</v>
      </c>
      <c r="AF79" s="18" cm="1">
        <f t="array" aca="1" ref="AF79" ca="1">INDIRECT(ADDRESS($W79,COLUMN()-$Y79+$X79))/$V79</f>
        <v>0</v>
      </c>
      <c r="AG79" s="18" cm="1">
        <f t="array" aca="1" ref="AG79" ca="1">INDIRECT(ADDRESS($W79,COLUMN()-$Y79+$X79))/$V79</f>
        <v>538235</v>
      </c>
      <c r="AH79" s="18" cm="1">
        <f t="array" aca="1" ref="AH79" ca="1">INDIRECT(ADDRESS($W79,COLUMN()-$Y79+$X79))/$V79</f>
        <v>0</v>
      </c>
      <c r="AI79" s="18" cm="1">
        <f t="array" aca="1" ref="AI79" ca="1">INDIRECT(ADDRESS($W79,COLUMN()-$Y79+$X79))/$V79</f>
        <v>0</v>
      </c>
      <c r="AJ79" s="18" cm="1">
        <f t="array" aca="1" ref="AJ79" ca="1">INDIRECT(ADDRESS($W79,COLUMN()-$Y79+$X79))/$V79</f>
        <v>0</v>
      </c>
      <c r="AK79" s="18" cm="1">
        <f t="array" aca="1" ref="AK79" ca="1">INDIRECT(ADDRESS($W79,COLUMN()-$Y79+$X79))/$V79</f>
        <v>168637</v>
      </c>
      <c r="AL79" s="18" cm="1">
        <f t="array" aca="1" ref="AL79" ca="1">INDIRECT(ADDRESS($W79,COLUMN()-$Y79+$X79))/$V79</f>
        <v>0</v>
      </c>
      <c r="AM79" s="18" cm="1">
        <f t="array" aca="1" ref="AM79" ca="1">INDIRECT(ADDRESS($W79,COLUMN()-$Y79+$X79))/$V79</f>
        <v>131986</v>
      </c>
      <c r="AN79" s="18" cm="1">
        <f t="array" aca="1" ref="AN79" ca="1">INDIRECT(ADDRESS($W79,COLUMN()-$Y79+$X79))/$V79</f>
        <v>0</v>
      </c>
      <c r="AO79" s="18" cm="1">
        <f t="array" aca="1" ref="AO79" ca="1">INDIRECT(ADDRESS($W79,COLUMN()-$Y79+$X79))/$V79</f>
        <v>0</v>
      </c>
      <c r="AP79" s="18" cm="1">
        <f t="array" aca="1" ref="AP79" ca="1">INDIRECT(ADDRESS($W79,COLUMN()-$Y79+$X79))/$V79</f>
        <v>36746</v>
      </c>
      <c r="AQ79" s="18" cm="1">
        <f t="array" aca="1" ref="AQ79" ca="1">INDIRECT(ADDRESS($W79,COLUMN()-$Y79+$X79))/$V79</f>
        <v>0</v>
      </c>
      <c r="AR79" s="9">
        <f t="shared" si="30"/>
        <v>79</v>
      </c>
      <c r="AS79" s="9">
        <f t="shared" si="52"/>
        <v>81</v>
      </c>
      <c r="AT79" s="9">
        <f t="shared" si="31"/>
        <v>26</v>
      </c>
      <c r="AU79" s="3">
        <f t="shared" si="53"/>
        <v>43</v>
      </c>
      <c r="AV79" s="20">
        <f t="shared" ca="1" si="32"/>
        <v>5</v>
      </c>
      <c r="AW79" s="20">
        <f t="shared" ca="1" si="33"/>
        <v>3</v>
      </c>
      <c r="AX79" s="20">
        <f t="shared" ca="1" si="34"/>
        <v>4</v>
      </c>
      <c r="AY79" s="20">
        <f t="shared" ca="1" si="35"/>
        <v>2</v>
      </c>
      <c r="AZ79" s="20">
        <f t="shared" ca="1" si="36"/>
        <v>10</v>
      </c>
      <c r="BA79" s="20">
        <f t="shared" ca="1" si="37"/>
        <v>28</v>
      </c>
      <c r="BB79" s="20">
        <f t="shared" ca="1" si="38"/>
        <v>28</v>
      </c>
      <c r="BC79" s="20">
        <f t="shared" ca="1" si="39"/>
        <v>1</v>
      </c>
      <c r="BD79" s="20">
        <f t="shared" ca="1" si="40"/>
        <v>28</v>
      </c>
      <c r="BE79" s="20">
        <f t="shared" ca="1" si="41"/>
        <v>28</v>
      </c>
      <c r="BF79" s="20">
        <f t="shared" ca="1" si="42"/>
        <v>28</v>
      </c>
      <c r="BG79" s="20">
        <f t="shared" ca="1" si="43"/>
        <v>7</v>
      </c>
      <c r="BH79" s="20">
        <f t="shared" ca="1" si="44"/>
        <v>28</v>
      </c>
      <c r="BI79" s="20">
        <f t="shared" ca="1" si="45"/>
        <v>9</v>
      </c>
      <c r="BJ79" s="20">
        <f t="shared" ca="1" si="46"/>
        <v>28</v>
      </c>
      <c r="BK79" s="20">
        <f t="shared" ca="1" si="47"/>
        <v>28</v>
      </c>
      <c r="BL79" s="20">
        <f t="shared" ca="1" si="48"/>
        <v>22</v>
      </c>
      <c r="BM79" s="20">
        <f t="shared" ca="1" si="49"/>
        <v>28</v>
      </c>
      <c r="BN79" s="9">
        <f t="shared" si="50"/>
        <v>79</v>
      </c>
      <c r="BO79" s="9">
        <v>3</v>
      </c>
      <c r="BP79" s="22" cm="1">
        <f t="array" aca="1" ref="BP79" ca="1">IF(AV79&gt;INDIRECT(ADDRESS($BN79,$BO79)),0,1)</f>
        <v>1</v>
      </c>
      <c r="BQ79" s="22" cm="1">
        <f t="array" aca="1" ref="BQ79" ca="1">IF(AW79&gt;INDIRECT(ADDRESS($BN79,$BO79)),0,1)</f>
        <v>1</v>
      </c>
      <c r="BR79" s="22" cm="1">
        <f t="array" aca="1" ref="BR79" ca="1">IF(AX79&gt;INDIRECT(ADDRESS($BN79,$BO79)),0,1)</f>
        <v>1</v>
      </c>
      <c r="BS79" s="22" cm="1">
        <f t="array" aca="1" ref="BS79" ca="1">IF(AY79&gt;INDIRECT(ADDRESS($BN79,$BO79)),0,1)</f>
        <v>1</v>
      </c>
      <c r="BT79" s="22" cm="1">
        <f t="array" aca="1" ref="BT79" ca="1">IF(AZ79&gt;INDIRECT(ADDRESS($BN79,$BO79)),0,1)</f>
        <v>0</v>
      </c>
      <c r="BU79" s="22" cm="1">
        <f t="array" aca="1" ref="BU79" ca="1">IF(BA79&gt;INDIRECT(ADDRESS($BN79,$BO79)),0,1)</f>
        <v>0</v>
      </c>
      <c r="BV79" s="22" cm="1">
        <f t="array" aca="1" ref="BV79" ca="1">IF(BB79&gt;INDIRECT(ADDRESS($BN79,$BO79)),0,1)</f>
        <v>0</v>
      </c>
      <c r="BW79" s="22" cm="1">
        <f t="array" aca="1" ref="BW79" ca="1">IF(BC79&gt;INDIRECT(ADDRESS($BN79,$BO79)),0,1)</f>
        <v>1</v>
      </c>
      <c r="BX79" s="22" cm="1">
        <f t="array" aca="1" ref="BX79" ca="1">IF(BD79&gt;INDIRECT(ADDRESS($BN79,$BO79)),0,1)</f>
        <v>0</v>
      </c>
      <c r="BY79" s="22" cm="1">
        <f t="array" aca="1" ref="BY79" ca="1">IF(BE79&gt;INDIRECT(ADDRESS($BN79,$BO79)),0,1)</f>
        <v>0</v>
      </c>
      <c r="BZ79" s="22" cm="1">
        <f t="array" aca="1" ref="BZ79" ca="1">IF(BF79&gt;INDIRECT(ADDRESS($BN79,$BO79)),0,1)</f>
        <v>0</v>
      </c>
      <c r="CA79" s="22" cm="1">
        <f t="array" aca="1" ref="CA79" ca="1">IF(BG79&gt;INDIRECT(ADDRESS($BN79,$BO79)),0,1)</f>
        <v>0</v>
      </c>
      <c r="CB79" s="22" cm="1">
        <f t="array" aca="1" ref="CB79" ca="1">IF(BH79&gt;INDIRECT(ADDRESS($BN79,$BO79)),0,1)</f>
        <v>0</v>
      </c>
      <c r="CC79" s="22" cm="1">
        <f t="array" aca="1" ref="CC79" ca="1">IF(BI79&gt;INDIRECT(ADDRESS($BN79,$BO79)),0,1)</f>
        <v>0</v>
      </c>
      <c r="CD79" s="22" cm="1">
        <f t="array" aca="1" ref="CD79" ca="1">IF(BJ79&gt;INDIRECT(ADDRESS($BN79,$BO79)),0,1)</f>
        <v>0</v>
      </c>
      <c r="CE79" s="22" cm="1">
        <f t="array" aca="1" ref="CE79" ca="1">IF(BK79&gt;INDIRECT(ADDRESS($BN79,$BO79)),0,1)</f>
        <v>0</v>
      </c>
      <c r="CF79" s="22" cm="1">
        <f t="array" aca="1" ref="CF79" ca="1">IF(BL79&gt;INDIRECT(ADDRESS($BN79,$BO79)),0,1)</f>
        <v>0</v>
      </c>
      <c r="CG79" s="22" cm="1">
        <f t="array" aca="1" ref="CG79" ca="1">IF(BM79&gt;INDIRECT(ADDRESS($BN79,$BO79)),0,1)</f>
        <v>0</v>
      </c>
      <c r="CH79" s="9">
        <f>AR79</f>
        <v>79</v>
      </c>
      <c r="CI79" s="9">
        <f>AS79</f>
        <v>81</v>
      </c>
      <c r="CJ79" s="3">
        <f>COLUMN(BP79)</f>
        <v>68</v>
      </c>
      <c r="CK79" s="3">
        <f>COLUMN(CG79)</f>
        <v>85</v>
      </c>
      <c r="CL79" s="3">
        <f ca="1">SUM(OFFSET($A$1,CH79-1,CJ79-1,CI79-CH79+1,CK79-CJ79+1))</f>
        <v>6</v>
      </c>
      <c r="CM79" s="3" t="b">
        <f ca="1">CL79=C79</f>
        <v>1</v>
      </c>
      <c r="CN79" s="3">
        <f>COLUMN(V79)</f>
        <v>22</v>
      </c>
      <c r="CO79" s="3">
        <f ca="1">LARGE(OFFSET($A$1,$CH79-1,$CN79-1,$CI79-$CH79+1,1),1)</f>
        <v>5</v>
      </c>
      <c r="CP79" s="4">
        <f ca="1">LARGE(OFFSET($A$1,$AR79-1,$AT79-1,$AS79-$AR79+1,$AU79-$AT79+1),1)/(CO79+2)</f>
        <v>76890.71428571429</v>
      </c>
      <c r="CQ79" s="4">
        <f ca="1">LARGE(OFFSET($A$1,$AR79-1,$AT79-1,$AS79-$AR79+1,$AU79-$AT79+1),C79)</f>
        <v>179411.66666666666</v>
      </c>
      <c r="CR79" s="3" t="b">
        <f ca="1">CQ79&gt;CP79</f>
        <v>1</v>
      </c>
    </row>
    <row r="80" spans="1:96" x14ac:dyDescent="0.55000000000000004">
      <c r="A80" s="3"/>
      <c r="B80" s="3"/>
      <c r="C80" s="3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5">
        <v>3</v>
      </c>
      <c r="W80" s="5">
        <f>W79</f>
        <v>79</v>
      </c>
      <c r="X80" s="5">
        <v>4</v>
      </c>
      <c r="Y80" s="5">
        <f t="shared" si="51"/>
        <v>26</v>
      </c>
      <c r="Z80" s="18" cm="1">
        <f t="array" aca="1" ref="Z80" ca="1">INDIRECT(ADDRESS($W80,COLUMN()-$Y80+$X80))/$V80</f>
        <v>75165.666666666672</v>
      </c>
      <c r="AA80" s="18" cm="1">
        <f t="array" aca="1" ref="AA80" ca="1">INDIRECT(ADDRESS($W80,COLUMN()-$Y80+$X80))/$V80</f>
        <v>89505.666666666672</v>
      </c>
      <c r="AB80" s="18" cm="1">
        <f t="array" aca="1" ref="AB80" ca="1">INDIRECT(ADDRESS($W80,COLUMN()-$Y80+$X80))/$V80</f>
        <v>86012.666666666672</v>
      </c>
      <c r="AC80" s="18" cm="1">
        <f t="array" aca="1" ref="AC80" ca="1">INDIRECT(ADDRESS($W80,COLUMN()-$Y80+$X80))/$V80</f>
        <v>140450.66666666666</v>
      </c>
      <c r="AD80" s="18" cm="1">
        <f t="array" aca="1" ref="AD80" ca="1">INDIRECT(ADDRESS($W80,COLUMN()-$Y80+$X80))/$V80</f>
        <v>41434.666666666664</v>
      </c>
      <c r="AE80" s="18" cm="1">
        <f t="array" aca="1" ref="AE80" ca="1">INDIRECT(ADDRESS($W80,COLUMN()-$Y80+$X80))/$V80</f>
        <v>0</v>
      </c>
      <c r="AF80" s="18" cm="1">
        <f t="array" aca="1" ref="AF80" ca="1">INDIRECT(ADDRESS($W80,COLUMN()-$Y80+$X80))/$V80</f>
        <v>0</v>
      </c>
      <c r="AG80" s="18" cm="1">
        <f t="array" aca="1" ref="AG80" ca="1">INDIRECT(ADDRESS($W80,COLUMN()-$Y80+$X80))/$V80</f>
        <v>179411.66666666666</v>
      </c>
      <c r="AH80" s="18" cm="1">
        <f t="array" aca="1" ref="AH80" ca="1">INDIRECT(ADDRESS($W80,COLUMN()-$Y80+$X80))/$V80</f>
        <v>0</v>
      </c>
      <c r="AI80" s="18" cm="1">
        <f t="array" aca="1" ref="AI80" ca="1">INDIRECT(ADDRESS($W80,COLUMN()-$Y80+$X80))/$V80</f>
        <v>0</v>
      </c>
      <c r="AJ80" s="18" cm="1">
        <f t="array" aca="1" ref="AJ80" ca="1">INDIRECT(ADDRESS($W80,COLUMN()-$Y80+$X80))/$V80</f>
        <v>0</v>
      </c>
      <c r="AK80" s="18" cm="1">
        <f t="array" aca="1" ref="AK80" ca="1">INDIRECT(ADDRESS($W80,COLUMN()-$Y80+$X80))/$V80</f>
        <v>56212.333333333336</v>
      </c>
      <c r="AL80" s="18" cm="1">
        <f t="array" aca="1" ref="AL80" ca="1">INDIRECT(ADDRESS($W80,COLUMN()-$Y80+$X80))/$V80</f>
        <v>0</v>
      </c>
      <c r="AM80" s="18" cm="1">
        <f t="array" aca="1" ref="AM80" ca="1">INDIRECT(ADDRESS($W80,COLUMN()-$Y80+$X80))/$V80</f>
        <v>43995.333333333336</v>
      </c>
      <c r="AN80" s="18" cm="1">
        <f t="array" aca="1" ref="AN80" ca="1">INDIRECT(ADDRESS($W80,COLUMN()-$Y80+$X80))/$V80</f>
        <v>0</v>
      </c>
      <c r="AO80" s="18" cm="1">
        <f t="array" aca="1" ref="AO80" ca="1">INDIRECT(ADDRESS($W80,COLUMN()-$Y80+$X80))/$V80</f>
        <v>0</v>
      </c>
      <c r="AP80" s="18" cm="1">
        <f t="array" aca="1" ref="AP80" ca="1">INDIRECT(ADDRESS($W80,COLUMN()-$Y80+$X80))/$V80</f>
        <v>12248.666666666666</v>
      </c>
      <c r="AQ80" s="18" cm="1">
        <f t="array" aca="1" ref="AQ80" ca="1">INDIRECT(ADDRESS($W80,COLUMN()-$Y80+$X80))/$V80</f>
        <v>0</v>
      </c>
      <c r="AR80" s="9">
        <f t="shared" si="30"/>
        <v>79</v>
      </c>
      <c r="AS80" s="9">
        <f t="shared" si="52"/>
        <v>81</v>
      </c>
      <c r="AT80" s="9">
        <f t="shared" si="31"/>
        <v>26</v>
      </c>
      <c r="AU80" s="3">
        <f t="shared" si="53"/>
        <v>43</v>
      </c>
      <c r="AV80" s="20">
        <f t="shared" ca="1" si="32"/>
        <v>15</v>
      </c>
      <c r="AW80" s="20">
        <f t="shared" ca="1" si="33"/>
        <v>12</v>
      </c>
      <c r="AX80" s="20">
        <f t="shared" ca="1" si="34"/>
        <v>13</v>
      </c>
      <c r="AY80" s="20">
        <f t="shared" ca="1" si="35"/>
        <v>8</v>
      </c>
      <c r="AZ80" s="20">
        <f t="shared" ca="1" si="36"/>
        <v>21</v>
      </c>
      <c r="BA80" s="20">
        <f t="shared" ca="1" si="37"/>
        <v>28</v>
      </c>
      <c r="BB80" s="20">
        <f t="shared" ca="1" si="38"/>
        <v>28</v>
      </c>
      <c r="BC80" s="20">
        <f t="shared" ca="1" si="39"/>
        <v>6</v>
      </c>
      <c r="BD80" s="20">
        <f t="shared" ca="1" si="40"/>
        <v>28</v>
      </c>
      <c r="BE80" s="20">
        <f t="shared" ca="1" si="41"/>
        <v>28</v>
      </c>
      <c r="BF80" s="20">
        <f t="shared" ca="1" si="42"/>
        <v>28</v>
      </c>
      <c r="BG80" s="20">
        <f t="shared" ca="1" si="43"/>
        <v>16</v>
      </c>
      <c r="BH80" s="20">
        <f t="shared" ca="1" si="44"/>
        <v>28</v>
      </c>
      <c r="BI80" s="20">
        <f t="shared" ca="1" si="45"/>
        <v>20</v>
      </c>
      <c r="BJ80" s="20">
        <f t="shared" ca="1" si="46"/>
        <v>28</v>
      </c>
      <c r="BK80" s="20">
        <f t="shared" ca="1" si="47"/>
        <v>28</v>
      </c>
      <c r="BL80" s="20">
        <f t="shared" ca="1" si="48"/>
        <v>26</v>
      </c>
      <c r="BM80" s="20">
        <f t="shared" ca="1" si="49"/>
        <v>28</v>
      </c>
      <c r="BN80" s="9">
        <f t="shared" si="50"/>
        <v>79</v>
      </c>
      <c r="BO80" s="9">
        <v>3</v>
      </c>
      <c r="BP80" s="22" cm="1">
        <f t="array" aca="1" ref="BP80" ca="1">IF(AV80&gt;INDIRECT(ADDRESS($BN80,$BO80)),0,1)</f>
        <v>0</v>
      </c>
      <c r="BQ80" s="22" cm="1">
        <f t="array" aca="1" ref="BQ80" ca="1">IF(AW80&gt;INDIRECT(ADDRESS($BN80,$BO80)),0,1)</f>
        <v>0</v>
      </c>
      <c r="BR80" s="22" cm="1">
        <f t="array" aca="1" ref="BR80" ca="1">IF(AX80&gt;INDIRECT(ADDRESS($BN80,$BO80)),0,1)</f>
        <v>0</v>
      </c>
      <c r="BS80" s="22" cm="1">
        <f t="array" aca="1" ref="BS80" ca="1">IF(AY80&gt;INDIRECT(ADDRESS($BN80,$BO80)),0,1)</f>
        <v>0</v>
      </c>
      <c r="BT80" s="22" cm="1">
        <f t="array" aca="1" ref="BT80" ca="1">IF(AZ80&gt;INDIRECT(ADDRESS($BN80,$BO80)),0,1)</f>
        <v>0</v>
      </c>
      <c r="BU80" s="22" cm="1">
        <f t="array" aca="1" ref="BU80" ca="1">IF(BA80&gt;INDIRECT(ADDRESS($BN80,$BO80)),0,1)</f>
        <v>0</v>
      </c>
      <c r="BV80" s="22" cm="1">
        <f t="array" aca="1" ref="BV80" ca="1">IF(BB80&gt;INDIRECT(ADDRESS($BN80,$BO80)),0,1)</f>
        <v>0</v>
      </c>
      <c r="BW80" s="22" cm="1">
        <f t="array" aca="1" ref="BW80" ca="1">IF(BC80&gt;INDIRECT(ADDRESS($BN80,$BO80)),0,1)</f>
        <v>1</v>
      </c>
      <c r="BX80" s="22" cm="1">
        <f t="array" aca="1" ref="BX80" ca="1">IF(BD80&gt;INDIRECT(ADDRESS($BN80,$BO80)),0,1)</f>
        <v>0</v>
      </c>
      <c r="BY80" s="22" cm="1">
        <f t="array" aca="1" ref="BY80" ca="1">IF(BE80&gt;INDIRECT(ADDRESS($BN80,$BO80)),0,1)</f>
        <v>0</v>
      </c>
      <c r="BZ80" s="22" cm="1">
        <f t="array" aca="1" ref="BZ80" ca="1">IF(BF80&gt;INDIRECT(ADDRESS($BN80,$BO80)),0,1)</f>
        <v>0</v>
      </c>
      <c r="CA80" s="22" cm="1">
        <f t="array" aca="1" ref="CA80" ca="1">IF(BG80&gt;INDIRECT(ADDRESS($BN80,$BO80)),0,1)</f>
        <v>0</v>
      </c>
      <c r="CB80" s="22" cm="1">
        <f t="array" aca="1" ref="CB80" ca="1">IF(BH80&gt;INDIRECT(ADDRESS($BN80,$BO80)),0,1)</f>
        <v>0</v>
      </c>
      <c r="CC80" s="22" cm="1">
        <f t="array" aca="1" ref="CC80" ca="1">IF(BI80&gt;INDIRECT(ADDRESS($BN80,$BO80)),0,1)</f>
        <v>0</v>
      </c>
      <c r="CD80" s="22" cm="1">
        <f t="array" aca="1" ref="CD80" ca="1">IF(BJ80&gt;INDIRECT(ADDRESS($BN80,$BO80)),0,1)</f>
        <v>0</v>
      </c>
      <c r="CE80" s="22" cm="1">
        <f t="array" aca="1" ref="CE80" ca="1">IF(BK80&gt;INDIRECT(ADDRESS($BN80,$BO80)),0,1)</f>
        <v>0</v>
      </c>
      <c r="CF80" s="22" cm="1">
        <f t="array" aca="1" ref="CF80" ca="1">IF(BL80&gt;INDIRECT(ADDRESS($BN80,$BO80)),0,1)</f>
        <v>0</v>
      </c>
      <c r="CG80" s="22" cm="1">
        <f t="array" aca="1" ref="CG80" ca="1">IF(BM80&gt;INDIRECT(ADDRESS($BN80,$BO80)),0,1)</f>
        <v>0</v>
      </c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55000000000000004">
      <c r="A81" s="3"/>
      <c r="B81" s="3"/>
      <c r="C81" s="3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5">
        <v>5</v>
      </c>
      <c r="W81" s="5">
        <f>W80</f>
        <v>79</v>
      </c>
      <c r="X81" s="5">
        <v>4</v>
      </c>
      <c r="Y81" s="5">
        <f t="shared" si="51"/>
        <v>26</v>
      </c>
      <c r="Z81" s="18" cm="1">
        <f t="array" aca="1" ref="Z81" ca="1">INDIRECT(ADDRESS($W81,COLUMN()-$Y81+$X81))/$V81</f>
        <v>45099.4</v>
      </c>
      <c r="AA81" s="18" cm="1">
        <f t="array" aca="1" ref="AA81" ca="1">INDIRECT(ADDRESS($W81,COLUMN()-$Y81+$X81))/$V81</f>
        <v>53703.4</v>
      </c>
      <c r="AB81" s="18" cm="1">
        <f t="array" aca="1" ref="AB81" ca="1">INDIRECT(ADDRESS($W81,COLUMN()-$Y81+$X81))/$V81</f>
        <v>51607.6</v>
      </c>
      <c r="AC81" s="18" cm="1">
        <f t="array" aca="1" ref="AC81" ca="1">INDIRECT(ADDRESS($W81,COLUMN()-$Y81+$X81))/$V81</f>
        <v>84270.399999999994</v>
      </c>
      <c r="AD81" s="18" cm="1">
        <f t="array" aca="1" ref="AD81" ca="1">INDIRECT(ADDRESS($W81,COLUMN()-$Y81+$X81))/$V81</f>
        <v>24860.799999999999</v>
      </c>
      <c r="AE81" s="18" cm="1">
        <f t="array" aca="1" ref="AE81" ca="1">INDIRECT(ADDRESS($W81,COLUMN()-$Y81+$X81))/$V81</f>
        <v>0</v>
      </c>
      <c r="AF81" s="18" cm="1">
        <f t="array" aca="1" ref="AF81" ca="1">INDIRECT(ADDRESS($W81,COLUMN()-$Y81+$X81))/$V81</f>
        <v>0</v>
      </c>
      <c r="AG81" s="18" cm="1">
        <f t="array" aca="1" ref="AG81" ca="1">INDIRECT(ADDRESS($W81,COLUMN()-$Y81+$X81))/$V81</f>
        <v>107647</v>
      </c>
      <c r="AH81" s="18" cm="1">
        <f t="array" aca="1" ref="AH81" ca="1">INDIRECT(ADDRESS($W81,COLUMN()-$Y81+$X81))/$V81</f>
        <v>0</v>
      </c>
      <c r="AI81" s="18" cm="1">
        <f t="array" aca="1" ref="AI81" ca="1">INDIRECT(ADDRESS($W81,COLUMN()-$Y81+$X81))/$V81</f>
        <v>0</v>
      </c>
      <c r="AJ81" s="18" cm="1">
        <f t="array" aca="1" ref="AJ81" ca="1">INDIRECT(ADDRESS($W81,COLUMN()-$Y81+$X81))/$V81</f>
        <v>0</v>
      </c>
      <c r="AK81" s="18" cm="1">
        <f t="array" aca="1" ref="AK81" ca="1">INDIRECT(ADDRESS($W81,COLUMN()-$Y81+$X81))/$V81</f>
        <v>33727.4</v>
      </c>
      <c r="AL81" s="18" cm="1">
        <f t="array" aca="1" ref="AL81" ca="1">INDIRECT(ADDRESS($W81,COLUMN()-$Y81+$X81))/$V81</f>
        <v>0</v>
      </c>
      <c r="AM81" s="18" cm="1">
        <f t="array" aca="1" ref="AM81" ca="1">INDIRECT(ADDRESS($W81,COLUMN()-$Y81+$X81))/$V81</f>
        <v>26397.200000000001</v>
      </c>
      <c r="AN81" s="18" cm="1">
        <f t="array" aca="1" ref="AN81" ca="1">INDIRECT(ADDRESS($W81,COLUMN()-$Y81+$X81))/$V81</f>
        <v>0</v>
      </c>
      <c r="AO81" s="18" cm="1">
        <f t="array" aca="1" ref="AO81" ca="1">INDIRECT(ADDRESS($W81,COLUMN()-$Y81+$X81))/$V81</f>
        <v>0</v>
      </c>
      <c r="AP81" s="18" cm="1">
        <f t="array" aca="1" ref="AP81" ca="1">INDIRECT(ADDRESS($W81,COLUMN()-$Y81+$X81))/$V81</f>
        <v>7349.2</v>
      </c>
      <c r="AQ81" s="18" cm="1">
        <f t="array" aca="1" ref="AQ81" ca="1">INDIRECT(ADDRESS($W81,COLUMN()-$Y81+$X81))/$V81</f>
        <v>0</v>
      </c>
      <c r="AR81" s="9">
        <f t="shared" si="30"/>
        <v>79</v>
      </c>
      <c r="AS81" s="9">
        <f t="shared" si="52"/>
        <v>81</v>
      </c>
      <c r="AT81" s="9">
        <f t="shared" si="31"/>
        <v>26</v>
      </c>
      <c r="AU81" s="3">
        <f t="shared" si="53"/>
        <v>43</v>
      </c>
      <c r="AV81" s="20">
        <f t="shared" ca="1" si="32"/>
        <v>19</v>
      </c>
      <c r="AW81" s="20">
        <f t="shared" ca="1" si="33"/>
        <v>17</v>
      </c>
      <c r="AX81" s="20">
        <f t="shared" ca="1" si="34"/>
        <v>18</v>
      </c>
      <c r="AY81" s="20">
        <f t="shared" ca="1" si="35"/>
        <v>14</v>
      </c>
      <c r="AZ81" s="20">
        <f t="shared" ca="1" si="36"/>
        <v>25</v>
      </c>
      <c r="BA81" s="20">
        <f t="shared" ca="1" si="37"/>
        <v>28</v>
      </c>
      <c r="BB81" s="20">
        <f t="shared" ca="1" si="38"/>
        <v>28</v>
      </c>
      <c r="BC81" s="20">
        <f t="shared" ca="1" si="39"/>
        <v>11</v>
      </c>
      <c r="BD81" s="20">
        <f t="shared" ca="1" si="40"/>
        <v>28</v>
      </c>
      <c r="BE81" s="20">
        <f t="shared" ca="1" si="41"/>
        <v>28</v>
      </c>
      <c r="BF81" s="20">
        <f t="shared" ca="1" si="42"/>
        <v>28</v>
      </c>
      <c r="BG81" s="20">
        <f t="shared" ca="1" si="43"/>
        <v>23</v>
      </c>
      <c r="BH81" s="20">
        <f t="shared" ca="1" si="44"/>
        <v>28</v>
      </c>
      <c r="BI81" s="20">
        <f t="shared" ca="1" si="45"/>
        <v>24</v>
      </c>
      <c r="BJ81" s="20">
        <f t="shared" ca="1" si="46"/>
        <v>28</v>
      </c>
      <c r="BK81" s="20">
        <f t="shared" ca="1" si="47"/>
        <v>28</v>
      </c>
      <c r="BL81" s="20">
        <f t="shared" ca="1" si="48"/>
        <v>27</v>
      </c>
      <c r="BM81" s="20">
        <f t="shared" ca="1" si="49"/>
        <v>28</v>
      </c>
      <c r="BN81" s="9">
        <f t="shared" si="50"/>
        <v>79</v>
      </c>
      <c r="BO81" s="9">
        <v>3</v>
      </c>
      <c r="BP81" s="22" cm="1">
        <f t="array" aca="1" ref="BP81" ca="1">IF(AV81&gt;INDIRECT(ADDRESS($BN81,$BO81)),0,1)</f>
        <v>0</v>
      </c>
      <c r="BQ81" s="22" cm="1">
        <f t="array" aca="1" ref="BQ81" ca="1">IF(AW81&gt;INDIRECT(ADDRESS($BN81,$BO81)),0,1)</f>
        <v>0</v>
      </c>
      <c r="BR81" s="22" cm="1">
        <f t="array" aca="1" ref="BR81" ca="1">IF(AX81&gt;INDIRECT(ADDRESS($BN81,$BO81)),0,1)</f>
        <v>0</v>
      </c>
      <c r="BS81" s="22" cm="1">
        <f t="array" aca="1" ref="BS81" ca="1">IF(AY81&gt;INDIRECT(ADDRESS($BN81,$BO81)),0,1)</f>
        <v>0</v>
      </c>
      <c r="BT81" s="22" cm="1">
        <f t="array" aca="1" ref="BT81" ca="1">IF(AZ81&gt;INDIRECT(ADDRESS($BN81,$BO81)),0,1)</f>
        <v>0</v>
      </c>
      <c r="BU81" s="22" cm="1">
        <f t="array" aca="1" ref="BU81" ca="1">IF(BA81&gt;INDIRECT(ADDRESS($BN81,$BO81)),0,1)</f>
        <v>0</v>
      </c>
      <c r="BV81" s="22" cm="1">
        <f t="array" aca="1" ref="BV81" ca="1">IF(BB81&gt;INDIRECT(ADDRESS($BN81,$BO81)),0,1)</f>
        <v>0</v>
      </c>
      <c r="BW81" s="22" cm="1">
        <f t="array" aca="1" ref="BW81" ca="1">IF(BC81&gt;INDIRECT(ADDRESS($BN81,$BO81)),0,1)</f>
        <v>0</v>
      </c>
      <c r="BX81" s="22" cm="1">
        <f t="array" aca="1" ref="BX81" ca="1">IF(BD81&gt;INDIRECT(ADDRESS($BN81,$BO81)),0,1)</f>
        <v>0</v>
      </c>
      <c r="BY81" s="22" cm="1">
        <f t="array" aca="1" ref="BY81" ca="1">IF(BE81&gt;INDIRECT(ADDRESS($BN81,$BO81)),0,1)</f>
        <v>0</v>
      </c>
      <c r="BZ81" s="22" cm="1">
        <f t="array" aca="1" ref="BZ81" ca="1">IF(BF81&gt;INDIRECT(ADDRESS($BN81,$BO81)),0,1)</f>
        <v>0</v>
      </c>
      <c r="CA81" s="22" cm="1">
        <f t="array" aca="1" ref="CA81" ca="1">IF(BG81&gt;INDIRECT(ADDRESS($BN81,$BO81)),0,1)</f>
        <v>0</v>
      </c>
      <c r="CB81" s="22" cm="1">
        <f t="array" aca="1" ref="CB81" ca="1">IF(BH81&gt;INDIRECT(ADDRESS($BN81,$BO81)),0,1)</f>
        <v>0</v>
      </c>
      <c r="CC81" s="22" cm="1">
        <f t="array" aca="1" ref="CC81" ca="1">IF(BI81&gt;INDIRECT(ADDRESS($BN81,$BO81)),0,1)</f>
        <v>0</v>
      </c>
      <c r="CD81" s="22" cm="1">
        <f t="array" aca="1" ref="CD81" ca="1">IF(BJ81&gt;INDIRECT(ADDRESS($BN81,$BO81)),0,1)</f>
        <v>0</v>
      </c>
      <c r="CE81" s="22" cm="1">
        <f t="array" aca="1" ref="CE81" ca="1">IF(BK81&gt;INDIRECT(ADDRESS($BN81,$BO81)),0,1)</f>
        <v>0</v>
      </c>
      <c r="CF81" s="22" cm="1">
        <f t="array" aca="1" ref="CF81" ca="1">IF(BL81&gt;INDIRECT(ADDRESS($BN81,$BO81)),0,1)</f>
        <v>0</v>
      </c>
      <c r="CG81" s="22" cm="1">
        <f t="array" aca="1" ref="CG81" ca="1">IF(BM81&gt;INDIRECT(ADDRESS($BN81,$BO81)),0,1)</f>
        <v>0</v>
      </c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55000000000000004">
      <c r="A82" s="3"/>
      <c r="B82" s="3" t="s">
        <v>37</v>
      </c>
      <c r="C82" s="3">
        <v>10</v>
      </c>
      <c r="D82" s="15">
        <f>VALUE(SUBSTITUTE('DPR KPU Raw'!B21,".",","))</f>
        <v>230565</v>
      </c>
      <c r="E82" s="15">
        <f>VALUE(SUBSTITUTE('DPR KPU Raw'!C21,".",","))</f>
        <v>790738</v>
      </c>
      <c r="F82" s="15">
        <f>VALUE(SUBSTITUTE('DPR KPU Raw'!D21,".",","))</f>
        <v>360294</v>
      </c>
      <c r="G82" s="15">
        <f>VALUE(SUBSTITUTE('DPR KPU Raw'!E21,".",","))</f>
        <v>449435</v>
      </c>
      <c r="H82" s="15">
        <f>VALUE(SUBSTITUTE('DPR KPU Raw'!F21,".",","))</f>
        <v>228966</v>
      </c>
      <c r="I82" s="15"/>
      <c r="J82" s="15"/>
      <c r="K82" s="15">
        <f>VALUE(SUBSTITUTE('DPR KPU Raw'!I21,".",","))</f>
        <v>441897</v>
      </c>
      <c r="L82" s="15"/>
      <c r="M82" s="15"/>
      <c r="N82" s="15"/>
      <c r="O82" s="15">
        <f>VALUE(SUBSTITUTE('DPR KPU Raw'!M21,".",","))</f>
        <v>223754</v>
      </c>
      <c r="P82" s="15"/>
      <c r="Q82" s="15">
        <f>VALUE(SUBSTITUTE('DPR KPU Raw'!O21,".",","))</f>
        <v>339372</v>
      </c>
      <c r="R82" s="15"/>
      <c r="S82" s="15"/>
      <c r="T82" s="15">
        <f>VALUE(SUBSTITUTE('DPR KPU Raw'!R21,".",","))</f>
        <v>84324</v>
      </c>
      <c r="U82" s="15"/>
      <c r="V82" s="5">
        <v>1</v>
      </c>
      <c r="W82" s="5">
        <f>W81+3</f>
        <v>82</v>
      </c>
      <c r="X82" s="5">
        <v>4</v>
      </c>
      <c r="Y82" s="5">
        <f t="shared" si="51"/>
        <v>26</v>
      </c>
      <c r="Z82" s="18" cm="1">
        <f t="array" aca="1" ref="Z82" ca="1">INDIRECT(ADDRESS($W82,COLUMN()-$Y82+$X82))/$V82</f>
        <v>230565</v>
      </c>
      <c r="AA82" s="18" cm="1">
        <f t="array" aca="1" ref="AA82" ca="1">INDIRECT(ADDRESS($W82,COLUMN()-$Y82+$X82))/$V82</f>
        <v>790738</v>
      </c>
      <c r="AB82" s="18" cm="1">
        <f t="array" aca="1" ref="AB82" ca="1">INDIRECT(ADDRESS($W82,COLUMN()-$Y82+$X82))/$V82</f>
        <v>360294</v>
      </c>
      <c r="AC82" s="18" cm="1">
        <f t="array" aca="1" ref="AC82" ca="1">INDIRECT(ADDRESS($W82,COLUMN()-$Y82+$X82))/$V82</f>
        <v>449435</v>
      </c>
      <c r="AD82" s="18" cm="1">
        <f t="array" aca="1" ref="AD82" ca="1">INDIRECT(ADDRESS($W82,COLUMN()-$Y82+$X82))/$V82</f>
        <v>228966</v>
      </c>
      <c r="AE82" s="18" cm="1">
        <f t="array" aca="1" ref="AE82" ca="1">INDIRECT(ADDRESS($W82,COLUMN()-$Y82+$X82))/$V82</f>
        <v>0</v>
      </c>
      <c r="AF82" s="18" cm="1">
        <f t="array" aca="1" ref="AF82" ca="1">INDIRECT(ADDRESS($W82,COLUMN()-$Y82+$X82))/$V82</f>
        <v>0</v>
      </c>
      <c r="AG82" s="18" cm="1">
        <f t="array" aca="1" ref="AG82" ca="1">INDIRECT(ADDRESS($W82,COLUMN()-$Y82+$X82))/$V82</f>
        <v>441897</v>
      </c>
      <c r="AH82" s="18" cm="1">
        <f t="array" aca="1" ref="AH82" ca="1">INDIRECT(ADDRESS($W82,COLUMN()-$Y82+$X82))/$V82</f>
        <v>0</v>
      </c>
      <c r="AI82" s="18" cm="1">
        <f t="array" aca="1" ref="AI82" ca="1">INDIRECT(ADDRESS($W82,COLUMN()-$Y82+$X82))/$V82</f>
        <v>0</v>
      </c>
      <c r="AJ82" s="18" cm="1">
        <f t="array" aca="1" ref="AJ82" ca="1">INDIRECT(ADDRESS($W82,COLUMN()-$Y82+$X82))/$V82</f>
        <v>0</v>
      </c>
      <c r="AK82" s="18" cm="1">
        <f t="array" aca="1" ref="AK82" ca="1">INDIRECT(ADDRESS($W82,COLUMN()-$Y82+$X82))/$V82</f>
        <v>223754</v>
      </c>
      <c r="AL82" s="18" cm="1">
        <f t="array" aca="1" ref="AL82" ca="1">INDIRECT(ADDRESS($W82,COLUMN()-$Y82+$X82))/$V82</f>
        <v>0</v>
      </c>
      <c r="AM82" s="18" cm="1">
        <f t="array" aca="1" ref="AM82" ca="1">INDIRECT(ADDRESS($W82,COLUMN()-$Y82+$X82))/$V82</f>
        <v>339372</v>
      </c>
      <c r="AN82" s="18" cm="1">
        <f t="array" aca="1" ref="AN82" ca="1">INDIRECT(ADDRESS($W82,COLUMN()-$Y82+$X82))/$V82</f>
        <v>0</v>
      </c>
      <c r="AO82" s="18" cm="1">
        <f t="array" aca="1" ref="AO82" ca="1">INDIRECT(ADDRESS($W82,COLUMN()-$Y82+$X82))/$V82</f>
        <v>0</v>
      </c>
      <c r="AP82" s="18" cm="1">
        <f t="array" aca="1" ref="AP82" ca="1">INDIRECT(ADDRESS($W82,COLUMN()-$Y82+$X82))/$V82</f>
        <v>84324</v>
      </c>
      <c r="AQ82" s="18" cm="1">
        <f t="array" aca="1" ref="AQ82" ca="1">INDIRECT(ADDRESS($W82,COLUMN()-$Y82+$X82))/$V82</f>
        <v>0</v>
      </c>
      <c r="AR82" s="9">
        <f t="shared" si="30"/>
        <v>82</v>
      </c>
      <c r="AS82" s="9">
        <f t="shared" si="52"/>
        <v>84</v>
      </c>
      <c r="AT82" s="9">
        <f t="shared" si="31"/>
        <v>26</v>
      </c>
      <c r="AU82" s="3">
        <f t="shared" si="53"/>
        <v>43</v>
      </c>
      <c r="AV82" s="20">
        <f t="shared" ca="1" si="32"/>
        <v>7</v>
      </c>
      <c r="AW82" s="20">
        <f t="shared" ca="1" si="33"/>
        <v>1</v>
      </c>
      <c r="AX82" s="20">
        <f t="shared" ca="1" si="34"/>
        <v>4</v>
      </c>
      <c r="AY82" s="20">
        <f t="shared" ca="1" si="35"/>
        <v>2</v>
      </c>
      <c r="AZ82" s="20">
        <f t="shared" ca="1" si="36"/>
        <v>8</v>
      </c>
      <c r="BA82" s="20">
        <f t="shared" ca="1" si="37"/>
        <v>28</v>
      </c>
      <c r="BB82" s="20">
        <f t="shared" ca="1" si="38"/>
        <v>28</v>
      </c>
      <c r="BC82" s="20">
        <f t="shared" ca="1" si="39"/>
        <v>3</v>
      </c>
      <c r="BD82" s="20">
        <f t="shared" ca="1" si="40"/>
        <v>28</v>
      </c>
      <c r="BE82" s="20">
        <f t="shared" ca="1" si="41"/>
        <v>28</v>
      </c>
      <c r="BF82" s="20">
        <f t="shared" ca="1" si="42"/>
        <v>28</v>
      </c>
      <c r="BG82" s="20">
        <f t="shared" ca="1" si="43"/>
        <v>9</v>
      </c>
      <c r="BH82" s="20">
        <f t="shared" ca="1" si="44"/>
        <v>28</v>
      </c>
      <c r="BI82" s="20">
        <f t="shared" ca="1" si="45"/>
        <v>5</v>
      </c>
      <c r="BJ82" s="20">
        <f t="shared" ca="1" si="46"/>
        <v>28</v>
      </c>
      <c r="BK82" s="20">
        <f t="shared" ca="1" si="47"/>
        <v>28</v>
      </c>
      <c r="BL82" s="20">
        <f t="shared" ca="1" si="48"/>
        <v>17</v>
      </c>
      <c r="BM82" s="20">
        <f t="shared" ca="1" si="49"/>
        <v>28</v>
      </c>
      <c r="BN82" s="9">
        <f t="shared" si="50"/>
        <v>82</v>
      </c>
      <c r="BO82" s="9">
        <v>3</v>
      </c>
      <c r="BP82" s="22" cm="1">
        <f t="array" aca="1" ref="BP82" ca="1">IF(AV82&gt;INDIRECT(ADDRESS($BN82,$BO82)),0,1)</f>
        <v>1</v>
      </c>
      <c r="BQ82" s="22" cm="1">
        <f t="array" aca="1" ref="BQ82" ca="1">IF(AW82&gt;INDIRECT(ADDRESS($BN82,$BO82)),0,1)</f>
        <v>1</v>
      </c>
      <c r="BR82" s="22" cm="1">
        <f t="array" aca="1" ref="BR82" ca="1">IF(AX82&gt;INDIRECT(ADDRESS($BN82,$BO82)),0,1)</f>
        <v>1</v>
      </c>
      <c r="BS82" s="22" cm="1">
        <f t="array" aca="1" ref="BS82" ca="1">IF(AY82&gt;INDIRECT(ADDRESS($BN82,$BO82)),0,1)</f>
        <v>1</v>
      </c>
      <c r="BT82" s="22" cm="1">
        <f t="array" aca="1" ref="BT82" ca="1">IF(AZ82&gt;INDIRECT(ADDRESS($BN82,$BO82)),0,1)</f>
        <v>1</v>
      </c>
      <c r="BU82" s="22" cm="1">
        <f t="array" aca="1" ref="BU82" ca="1">IF(BA82&gt;INDIRECT(ADDRESS($BN82,$BO82)),0,1)</f>
        <v>0</v>
      </c>
      <c r="BV82" s="22" cm="1">
        <f t="array" aca="1" ref="BV82" ca="1">IF(BB82&gt;INDIRECT(ADDRESS($BN82,$BO82)),0,1)</f>
        <v>0</v>
      </c>
      <c r="BW82" s="22" cm="1">
        <f t="array" aca="1" ref="BW82" ca="1">IF(BC82&gt;INDIRECT(ADDRESS($BN82,$BO82)),0,1)</f>
        <v>1</v>
      </c>
      <c r="BX82" s="22" cm="1">
        <f t="array" aca="1" ref="BX82" ca="1">IF(BD82&gt;INDIRECT(ADDRESS($BN82,$BO82)),0,1)</f>
        <v>0</v>
      </c>
      <c r="BY82" s="22" cm="1">
        <f t="array" aca="1" ref="BY82" ca="1">IF(BE82&gt;INDIRECT(ADDRESS($BN82,$BO82)),0,1)</f>
        <v>0</v>
      </c>
      <c r="BZ82" s="22" cm="1">
        <f t="array" aca="1" ref="BZ82" ca="1">IF(BF82&gt;INDIRECT(ADDRESS($BN82,$BO82)),0,1)</f>
        <v>0</v>
      </c>
      <c r="CA82" s="22" cm="1">
        <f t="array" aca="1" ref="CA82" ca="1">IF(BG82&gt;INDIRECT(ADDRESS($BN82,$BO82)),0,1)</f>
        <v>1</v>
      </c>
      <c r="CB82" s="22" cm="1">
        <f t="array" aca="1" ref="CB82" ca="1">IF(BH82&gt;INDIRECT(ADDRESS($BN82,$BO82)),0,1)</f>
        <v>0</v>
      </c>
      <c r="CC82" s="22" cm="1">
        <f t="array" aca="1" ref="CC82" ca="1">IF(BI82&gt;INDIRECT(ADDRESS($BN82,$BO82)),0,1)</f>
        <v>1</v>
      </c>
      <c r="CD82" s="22" cm="1">
        <f t="array" aca="1" ref="CD82" ca="1">IF(BJ82&gt;INDIRECT(ADDRESS($BN82,$BO82)),0,1)</f>
        <v>0</v>
      </c>
      <c r="CE82" s="22" cm="1">
        <f t="array" aca="1" ref="CE82" ca="1">IF(BK82&gt;INDIRECT(ADDRESS($BN82,$BO82)),0,1)</f>
        <v>0</v>
      </c>
      <c r="CF82" s="22" cm="1">
        <f t="array" aca="1" ref="CF82" ca="1">IF(BL82&gt;INDIRECT(ADDRESS($BN82,$BO82)),0,1)</f>
        <v>0</v>
      </c>
      <c r="CG82" s="22" cm="1">
        <f t="array" aca="1" ref="CG82" ca="1">IF(BM82&gt;INDIRECT(ADDRESS($BN82,$BO82)),0,1)</f>
        <v>0</v>
      </c>
      <c r="CH82" s="9">
        <f>AR82</f>
        <v>82</v>
      </c>
      <c r="CI82" s="9">
        <f>AS82</f>
        <v>84</v>
      </c>
      <c r="CJ82" s="3">
        <f>COLUMN(BP82)</f>
        <v>68</v>
      </c>
      <c r="CK82" s="3">
        <f>COLUMN(CG82)</f>
        <v>85</v>
      </c>
      <c r="CL82" s="3">
        <f ca="1">SUM(OFFSET($A$1,CH82-1,CJ82-1,CI82-CH82+1,CK82-CJ82+1))</f>
        <v>10</v>
      </c>
      <c r="CM82" s="3" t="b">
        <f ca="1">CL82=C82</f>
        <v>1</v>
      </c>
      <c r="CN82" s="3">
        <f>COLUMN(V82)</f>
        <v>22</v>
      </c>
      <c r="CO82" s="3">
        <f ca="1">LARGE(OFFSET($A$1,$CH82-1,$CN82-1,$CI82-$CH82+1,1),1)</f>
        <v>5</v>
      </c>
      <c r="CP82" s="4">
        <f ca="1">LARGE(OFFSET($A$1,$AR82-1,$AT82-1,$AS82-$AR82+1,$AU82-$AT82+1),1)/(CO82+2)</f>
        <v>112962.57142857143</v>
      </c>
      <c r="CQ82" s="4">
        <f ca="1">LARGE(OFFSET($A$1,$AR82-1,$AT82-1,$AS82-$AR82+1,$AU82-$AT82+1),C82)</f>
        <v>158147.6</v>
      </c>
      <c r="CR82" s="3" t="b">
        <f ca="1">CQ82&gt;CP82</f>
        <v>1</v>
      </c>
    </row>
    <row r="83" spans="1:96" x14ac:dyDescent="0.55000000000000004">
      <c r="A83" s="3"/>
      <c r="B83" s="3"/>
      <c r="C83" s="3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5">
        <v>3</v>
      </c>
      <c r="W83" s="5">
        <f>W82</f>
        <v>82</v>
      </c>
      <c r="X83" s="5">
        <v>4</v>
      </c>
      <c r="Y83" s="5">
        <f t="shared" si="51"/>
        <v>26</v>
      </c>
      <c r="Z83" s="18" cm="1">
        <f t="array" aca="1" ref="Z83" ca="1">INDIRECT(ADDRESS($W83,COLUMN()-$Y83+$X83))/$V83</f>
        <v>76855</v>
      </c>
      <c r="AA83" s="18" cm="1">
        <f t="array" aca="1" ref="AA83" ca="1">INDIRECT(ADDRESS($W83,COLUMN()-$Y83+$X83))/$V83</f>
        <v>263579.33333333331</v>
      </c>
      <c r="AB83" s="18" cm="1">
        <f t="array" aca="1" ref="AB83" ca="1">INDIRECT(ADDRESS($W83,COLUMN()-$Y83+$X83))/$V83</f>
        <v>120098</v>
      </c>
      <c r="AC83" s="18" cm="1">
        <f t="array" aca="1" ref="AC83" ca="1">INDIRECT(ADDRESS($W83,COLUMN()-$Y83+$X83))/$V83</f>
        <v>149811.66666666666</v>
      </c>
      <c r="AD83" s="18" cm="1">
        <f t="array" aca="1" ref="AD83" ca="1">INDIRECT(ADDRESS($W83,COLUMN()-$Y83+$X83))/$V83</f>
        <v>76322</v>
      </c>
      <c r="AE83" s="18" cm="1">
        <f t="array" aca="1" ref="AE83" ca="1">INDIRECT(ADDRESS($W83,COLUMN()-$Y83+$X83))/$V83</f>
        <v>0</v>
      </c>
      <c r="AF83" s="18" cm="1">
        <f t="array" aca="1" ref="AF83" ca="1">INDIRECT(ADDRESS($W83,COLUMN()-$Y83+$X83))/$V83</f>
        <v>0</v>
      </c>
      <c r="AG83" s="18" cm="1">
        <f t="array" aca="1" ref="AG83" ca="1">INDIRECT(ADDRESS($W83,COLUMN()-$Y83+$X83))/$V83</f>
        <v>147299</v>
      </c>
      <c r="AH83" s="18" cm="1">
        <f t="array" aca="1" ref="AH83" ca="1">INDIRECT(ADDRESS($W83,COLUMN()-$Y83+$X83))/$V83</f>
        <v>0</v>
      </c>
      <c r="AI83" s="18" cm="1">
        <f t="array" aca="1" ref="AI83" ca="1">INDIRECT(ADDRESS($W83,COLUMN()-$Y83+$X83))/$V83</f>
        <v>0</v>
      </c>
      <c r="AJ83" s="18" cm="1">
        <f t="array" aca="1" ref="AJ83" ca="1">INDIRECT(ADDRESS($W83,COLUMN()-$Y83+$X83))/$V83</f>
        <v>0</v>
      </c>
      <c r="AK83" s="18" cm="1">
        <f t="array" aca="1" ref="AK83" ca="1">INDIRECT(ADDRESS($W83,COLUMN()-$Y83+$X83))/$V83</f>
        <v>74584.666666666672</v>
      </c>
      <c r="AL83" s="18" cm="1">
        <f t="array" aca="1" ref="AL83" ca="1">INDIRECT(ADDRESS($W83,COLUMN()-$Y83+$X83))/$V83</f>
        <v>0</v>
      </c>
      <c r="AM83" s="18" cm="1">
        <f t="array" aca="1" ref="AM83" ca="1">INDIRECT(ADDRESS($W83,COLUMN()-$Y83+$X83))/$V83</f>
        <v>113124</v>
      </c>
      <c r="AN83" s="18" cm="1">
        <f t="array" aca="1" ref="AN83" ca="1">INDIRECT(ADDRESS($W83,COLUMN()-$Y83+$X83))/$V83</f>
        <v>0</v>
      </c>
      <c r="AO83" s="18" cm="1">
        <f t="array" aca="1" ref="AO83" ca="1">INDIRECT(ADDRESS($W83,COLUMN()-$Y83+$X83))/$V83</f>
        <v>0</v>
      </c>
      <c r="AP83" s="18" cm="1">
        <f t="array" aca="1" ref="AP83" ca="1">INDIRECT(ADDRESS($W83,COLUMN()-$Y83+$X83))/$V83</f>
        <v>28108</v>
      </c>
      <c r="AQ83" s="18" cm="1">
        <f t="array" aca="1" ref="AQ83" ca="1">INDIRECT(ADDRESS($W83,COLUMN()-$Y83+$X83))/$V83</f>
        <v>0</v>
      </c>
      <c r="AR83" s="9">
        <f t="shared" si="30"/>
        <v>82</v>
      </c>
      <c r="AS83" s="9">
        <f t="shared" si="52"/>
        <v>84</v>
      </c>
      <c r="AT83" s="9">
        <f t="shared" si="31"/>
        <v>26</v>
      </c>
      <c r="AU83" s="3">
        <f t="shared" si="53"/>
        <v>43</v>
      </c>
      <c r="AV83" s="20">
        <f t="shared" ca="1" si="32"/>
        <v>18</v>
      </c>
      <c r="AW83" s="20">
        <f t="shared" ca="1" si="33"/>
        <v>6</v>
      </c>
      <c r="AX83" s="20">
        <f t="shared" ca="1" si="34"/>
        <v>13</v>
      </c>
      <c r="AY83" s="20">
        <f t="shared" ca="1" si="35"/>
        <v>11</v>
      </c>
      <c r="AZ83" s="20">
        <f t="shared" ca="1" si="36"/>
        <v>19</v>
      </c>
      <c r="BA83" s="20">
        <f t="shared" ca="1" si="37"/>
        <v>28</v>
      </c>
      <c r="BB83" s="20">
        <f t="shared" ca="1" si="38"/>
        <v>28</v>
      </c>
      <c r="BC83" s="20">
        <f t="shared" ca="1" si="39"/>
        <v>12</v>
      </c>
      <c r="BD83" s="20">
        <f t="shared" ca="1" si="40"/>
        <v>28</v>
      </c>
      <c r="BE83" s="20">
        <f t="shared" ca="1" si="41"/>
        <v>28</v>
      </c>
      <c r="BF83" s="20">
        <f t="shared" ca="1" si="42"/>
        <v>28</v>
      </c>
      <c r="BG83" s="20">
        <f t="shared" ca="1" si="43"/>
        <v>20</v>
      </c>
      <c r="BH83" s="20">
        <f t="shared" ca="1" si="44"/>
        <v>28</v>
      </c>
      <c r="BI83" s="20">
        <f t="shared" ca="1" si="45"/>
        <v>14</v>
      </c>
      <c r="BJ83" s="20">
        <f t="shared" ca="1" si="46"/>
        <v>28</v>
      </c>
      <c r="BK83" s="20">
        <f t="shared" ca="1" si="47"/>
        <v>28</v>
      </c>
      <c r="BL83" s="20">
        <f t="shared" ca="1" si="48"/>
        <v>26</v>
      </c>
      <c r="BM83" s="20">
        <f t="shared" ca="1" si="49"/>
        <v>28</v>
      </c>
      <c r="BN83" s="9">
        <f t="shared" si="50"/>
        <v>82</v>
      </c>
      <c r="BO83" s="9">
        <v>3</v>
      </c>
      <c r="BP83" s="22" cm="1">
        <f t="array" aca="1" ref="BP83" ca="1">IF(AV83&gt;INDIRECT(ADDRESS($BN83,$BO83)),0,1)</f>
        <v>0</v>
      </c>
      <c r="BQ83" s="22" cm="1">
        <f t="array" aca="1" ref="BQ83" ca="1">IF(AW83&gt;INDIRECT(ADDRESS($BN83,$BO83)),0,1)</f>
        <v>1</v>
      </c>
      <c r="BR83" s="22" cm="1">
        <f t="array" aca="1" ref="BR83" ca="1">IF(AX83&gt;INDIRECT(ADDRESS($BN83,$BO83)),0,1)</f>
        <v>0</v>
      </c>
      <c r="BS83" s="22" cm="1">
        <f t="array" aca="1" ref="BS83" ca="1">IF(AY83&gt;INDIRECT(ADDRESS($BN83,$BO83)),0,1)</f>
        <v>0</v>
      </c>
      <c r="BT83" s="22" cm="1">
        <f t="array" aca="1" ref="BT83" ca="1">IF(AZ83&gt;INDIRECT(ADDRESS($BN83,$BO83)),0,1)</f>
        <v>0</v>
      </c>
      <c r="BU83" s="22" cm="1">
        <f t="array" aca="1" ref="BU83" ca="1">IF(BA83&gt;INDIRECT(ADDRESS($BN83,$BO83)),0,1)</f>
        <v>0</v>
      </c>
      <c r="BV83" s="22" cm="1">
        <f t="array" aca="1" ref="BV83" ca="1">IF(BB83&gt;INDIRECT(ADDRESS($BN83,$BO83)),0,1)</f>
        <v>0</v>
      </c>
      <c r="BW83" s="22" cm="1">
        <f t="array" aca="1" ref="BW83" ca="1">IF(BC83&gt;INDIRECT(ADDRESS($BN83,$BO83)),0,1)</f>
        <v>0</v>
      </c>
      <c r="BX83" s="22" cm="1">
        <f t="array" aca="1" ref="BX83" ca="1">IF(BD83&gt;INDIRECT(ADDRESS($BN83,$BO83)),0,1)</f>
        <v>0</v>
      </c>
      <c r="BY83" s="22" cm="1">
        <f t="array" aca="1" ref="BY83" ca="1">IF(BE83&gt;INDIRECT(ADDRESS($BN83,$BO83)),0,1)</f>
        <v>0</v>
      </c>
      <c r="BZ83" s="22" cm="1">
        <f t="array" aca="1" ref="BZ83" ca="1">IF(BF83&gt;INDIRECT(ADDRESS($BN83,$BO83)),0,1)</f>
        <v>0</v>
      </c>
      <c r="CA83" s="22" cm="1">
        <f t="array" aca="1" ref="CA83" ca="1">IF(BG83&gt;INDIRECT(ADDRESS($BN83,$BO83)),0,1)</f>
        <v>0</v>
      </c>
      <c r="CB83" s="22" cm="1">
        <f t="array" aca="1" ref="CB83" ca="1">IF(BH83&gt;INDIRECT(ADDRESS($BN83,$BO83)),0,1)</f>
        <v>0</v>
      </c>
      <c r="CC83" s="22" cm="1">
        <f t="array" aca="1" ref="CC83" ca="1">IF(BI83&gt;INDIRECT(ADDRESS($BN83,$BO83)),0,1)</f>
        <v>0</v>
      </c>
      <c r="CD83" s="22" cm="1">
        <f t="array" aca="1" ref="CD83" ca="1">IF(BJ83&gt;INDIRECT(ADDRESS($BN83,$BO83)),0,1)</f>
        <v>0</v>
      </c>
      <c r="CE83" s="22" cm="1">
        <f t="array" aca="1" ref="CE83" ca="1">IF(BK83&gt;INDIRECT(ADDRESS($BN83,$BO83)),0,1)</f>
        <v>0</v>
      </c>
      <c r="CF83" s="22" cm="1">
        <f t="array" aca="1" ref="CF83" ca="1">IF(BL83&gt;INDIRECT(ADDRESS($BN83,$BO83)),0,1)</f>
        <v>0</v>
      </c>
      <c r="CG83" s="22" cm="1">
        <f t="array" aca="1" ref="CG83" ca="1">IF(BM83&gt;INDIRECT(ADDRESS($BN83,$BO83)),0,1)</f>
        <v>0</v>
      </c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55000000000000004">
      <c r="A84" s="3"/>
      <c r="B84" s="3"/>
      <c r="C84" s="3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5">
        <v>5</v>
      </c>
      <c r="W84" s="5">
        <f>W83</f>
        <v>82</v>
      </c>
      <c r="X84" s="5">
        <v>4</v>
      </c>
      <c r="Y84" s="5">
        <f t="shared" si="51"/>
        <v>26</v>
      </c>
      <c r="Z84" s="18" cm="1">
        <f t="array" aca="1" ref="Z84" ca="1">INDIRECT(ADDRESS($W84,COLUMN()-$Y84+$X84))/$V84</f>
        <v>46113</v>
      </c>
      <c r="AA84" s="18" cm="1">
        <f t="array" aca="1" ref="AA84" ca="1">INDIRECT(ADDRESS($W84,COLUMN()-$Y84+$X84))/$V84</f>
        <v>158147.6</v>
      </c>
      <c r="AB84" s="18" cm="1">
        <f t="array" aca="1" ref="AB84" ca="1">INDIRECT(ADDRESS($W84,COLUMN()-$Y84+$X84))/$V84</f>
        <v>72058.8</v>
      </c>
      <c r="AC84" s="18" cm="1">
        <f t="array" aca="1" ref="AC84" ca="1">INDIRECT(ADDRESS($W84,COLUMN()-$Y84+$X84))/$V84</f>
        <v>89887</v>
      </c>
      <c r="AD84" s="18" cm="1">
        <f t="array" aca="1" ref="AD84" ca="1">INDIRECT(ADDRESS($W84,COLUMN()-$Y84+$X84))/$V84</f>
        <v>45793.2</v>
      </c>
      <c r="AE84" s="18" cm="1">
        <f t="array" aca="1" ref="AE84" ca="1">INDIRECT(ADDRESS($W84,COLUMN()-$Y84+$X84))/$V84</f>
        <v>0</v>
      </c>
      <c r="AF84" s="18" cm="1">
        <f t="array" aca="1" ref="AF84" ca="1">INDIRECT(ADDRESS($W84,COLUMN()-$Y84+$X84))/$V84</f>
        <v>0</v>
      </c>
      <c r="AG84" s="18" cm="1">
        <f t="array" aca="1" ref="AG84" ca="1">INDIRECT(ADDRESS($W84,COLUMN()-$Y84+$X84))/$V84</f>
        <v>88379.4</v>
      </c>
      <c r="AH84" s="18" cm="1">
        <f t="array" aca="1" ref="AH84" ca="1">INDIRECT(ADDRESS($W84,COLUMN()-$Y84+$X84))/$V84</f>
        <v>0</v>
      </c>
      <c r="AI84" s="18" cm="1">
        <f t="array" aca="1" ref="AI84" ca="1">INDIRECT(ADDRESS($W84,COLUMN()-$Y84+$X84))/$V84</f>
        <v>0</v>
      </c>
      <c r="AJ84" s="18" cm="1">
        <f t="array" aca="1" ref="AJ84" ca="1">INDIRECT(ADDRESS($W84,COLUMN()-$Y84+$X84))/$V84</f>
        <v>0</v>
      </c>
      <c r="AK84" s="18" cm="1">
        <f t="array" aca="1" ref="AK84" ca="1">INDIRECT(ADDRESS($W84,COLUMN()-$Y84+$X84))/$V84</f>
        <v>44750.8</v>
      </c>
      <c r="AL84" s="18" cm="1">
        <f t="array" aca="1" ref="AL84" ca="1">INDIRECT(ADDRESS($W84,COLUMN()-$Y84+$X84))/$V84</f>
        <v>0</v>
      </c>
      <c r="AM84" s="18" cm="1">
        <f t="array" aca="1" ref="AM84" ca="1">INDIRECT(ADDRESS($W84,COLUMN()-$Y84+$X84))/$V84</f>
        <v>67874.399999999994</v>
      </c>
      <c r="AN84" s="18" cm="1">
        <f t="array" aca="1" ref="AN84" ca="1">INDIRECT(ADDRESS($W84,COLUMN()-$Y84+$X84))/$V84</f>
        <v>0</v>
      </c>
      <c r="AO84" s="18" cm="1">
        <f t="array" aca="1" ref="AO84" ca="1">INDIRECT(ADDRESS($W84,COLUMN()-$Y84+$X84))/$V84</f>
        <v>0</v>
      </c>
      <c r="AP84" s="18" cm="1">
        <f t="array" aca="1" ref="AP84" ca="1">INDIRECT(ADDRESS($W84,COLUMN()-$Y84+$X84))/$V84</f>
        <v>16864.8</v>
      </c>
      <c r="AQ84" s="18" cm="1">
        <f t="array" aca="1" ref="AQ84" ca="1">INDIRECT(ADDRESS($W84,COLUMN()-$Y84+$X84))/$V84</f>
        <v>0</v>
      </c>
      <c r="AR84" s="9">
        <f t="shared" si="30"/>
        <v>82</v>
      </c>
      <c r="AS84" s="9">
        <f t="shared" si="52"/>
        <v>84</v>
      </c>
      <c r="AT84" s="9">
        <f t="shared" si="31"/>
        <v>26</v>
      </c>
      <c r="AU84" s="3">
        <f t="shared" si="53"/>
        <v>43</v>
      </c>
      <c r="AV84" s="20">
        <f t="shared" ca="1" si="32"/>
        <v>23</v>
      </c>
      <c r="AW84" s="20">
        <f t="shared" ca="1" si="33"/>
        <v>10</v>
      </c>
      <c r="AX84" s="20">
        <f t="shared" ca="1" si="34"/>
        <v>21</v>
      </c>
      <c r="AY84" s="20">
        <f t="shared" ca="1" si="35"/>
        <v>15</v>
      </c>
      <c r="AZ84" s="20">
        <f t="shared" ca="1" si="36"/>
        <v>24</v>
      </c>
      <c r="BA84" s="20">
        <f t="shared" ca="1" si="37"/>
        <v>28</v>
      </c>
      <c r="BB84" s="20">
        <f t="shared" ca="1" si="38"/>
        <v>28</v>
      </c>
      <c r="BC84" s="20">
        <f t="shared" ca="1" si="39"/>
        <v>16</v>
      </c>
      <c r="BD84" s="20">
        <f t="shared" ca="1" si="40"/>
        <v>28</v>
      </c>
      <c r="BE84" s="20">
        <f t="shared" ca="1" si="41"/>
        <v>28</v>
      </c>
      <c r="BF84" s="20">
        <f t="shared" ca="1" si="42"/>
        <v>28</v>
      </c>
      <c r="BG84" s="20">
        <f t="shared" ca="1" si="43"/>
        <v>25</v>
      </c>
      <c r="BH84" s="20">
        <f t="shared" ca="1" si="44"/>
        <v>28</v>
      </c>
      <c r="BI84" s="20">
        <f t="shared" ca="1" si="45"/>
        <v>22</v>
      </c>
      <c r="BJ84" s="20">
        <f t="shared" ca="1" si="46"/>
        <v>28</v>
      </c>
      <c r="BK84" s="20">
        <f t="shared" ca="1" si="47"/>
        <v>28</v>
      </c>
      <c r="BL84" s="20">
        <f t="shared" ca="1" si="48"/>
        <v>27</v>
      </c>
      <c r="BM84" s="20">
        <f t="shared" ca="1" si="49"/>
        <v>28</v>
      </c>
      <c r="BN84" s="9">
        <f t="shared" si="50"/>
        <v>82</v>
      </c>
      <c r="BO84" s="9">
        <v>3</v>
      </c>
      <c r="BP84" s="22" cm="1">
        <f t="array" aca="1" ref="BP84" ca="1">IF(AV84&gt;INDIRECT(ADDRESS($BN84,$BO84)),0,1)</f>
        <v>0</v>
      </c>
      <c r="BQ84" s="22" cm="1">
        <f t="array" aca="1" ref="BQ84" ca="1">IF(AW84&gt;INDIRECT(ADDRESS($BN84,$BO84)),0,1)</f>
        <v>1</v>
      </c>
      <c r="BR84" s="22" cm="1">
        <f t="array" aca="1" ref="BR84" ca="1">IF(AX84&gt;INDIRECT(ADDRESS($BN84,$BO84)),0,1)</f>
        <v>0</v>
      </c>
      <c r="BS84" s="22" cm="1">
        <f t="array" aca="1" ref="BS84" ca="1">IF(AY84&gt;INDIRECT(ADDRESS($BN84,$BO84)),0,1)</f>
        <v>0</v>
      </c>
      <c r="BT84" s="22" cm="1">
        <f t="array" aca="1" ref="BT84" ca="1">IF(AZ84&gt;INDIRECT(ADDRESS($BN84,$BO84)),0,1)</f>
        <v>0</v>
      </c>
      <c r="BU84" s="22" cm="1">
        <f t="array" aca="1" ref="BU84" ca="1">IF(BA84&gt;INDIRECT(ADDRESS($BN84,$BO84)),0,1)</f>
        <v>0</v>
      </c>
      <c r="BV84" s="22" cm="1">
        <f t="array" aca="1" ref="BV84" ca="1">IF(BB84&gt;INDIRECT(ADDRESS($BN84,$BO84)),0,1)</f>
        <v>0</v>
      </c>
      <c r="BW84" s="22" cm="1">
        <f t="array" aca="1" ref="BW84" ca="1">IF(BC84&gt;INDIRECT(ADDRESS($BN84,$BO84)),0,1)</f>
        <v>0</v>
      </c>
      <c r="BX84" s="22" cm="1">
        <f t="array" aca="1" ref="BX84" ca="1">IF(BD84&gt;INDIRECT(ADDRESS($BN84,$BO84)),0,1)</f>
        <v>0</v>
      </c>
      <c r="BY84" s="22" cm="1">
        <f t="array" aca="1" ref="BY84" ca="1">IF(BE84&gt;INDIRECT(ADDRESS($BN84,$BO84)),0,1)</f>
        <v>0</v>
      </c>
      <c r="BZ84" s="22" cm="1">
        <f t="array" aca="1" ref="BZ84" ca="1">IF(BF84&gt;INDIRECT(ADDRESS($BN84,$BO84)),0,1)</f>
        <v>0</v>
      </c>
      <c r="CA84" s="22" cm="1">
        <f t="array" aca="1" ref="CA84" ca="1">IF(BG84&gt;INDIRECT(ADDRESS($BN84,$BO84)),0,1)</f>
        <v>0</v>
      </c>
      <c r="CB84" s="22" cm="1">
        <f t="array" aca="1" ref="CB84" ca="1">IF(BH84&gt;INDIRECT(ADDRESS($BN84,$BO84)),0,1)</f>
        <v>0</v>
      </c>
      <c r="CC84" s="22" cm="1">
        <f t="array" aca="1" ref="CC84" ca="1">IF(BI84&gt;INDIRECT(ADDRESS($BN84,$BO84)),0,1)</f>
        <v>0</v>
      </c>
      <c r="CD84" s="22" cm="1">
        <f t="array" aca="1" ref="CD84" ca="1">IF(BJ84&gt;INDIRECT(ADDRESS($BN84,$BO84)),0,1)</f>
        <v>0</v>
      </c>
      <c r="CE84" s="22" cm="1">
        <f t="array" aca="1" ref="CE84" ca="1">IF(BK84&gt;INDIRECT(ADDRESS($BN84,$BO84)),0,1)</f>
        <v>0</v>
      </c>
      <c r="CF84" s="22" cm="1">
        <f t="array" aca="1" ref="CF84" ca="1">IF(BL84&gt;INDIRECT(ADDRESS($BN84,$BO84)),0,1)</f>
        <v>0</v>
      </c>
      <c r="CG84" s="22" cm="1">
        <f t="array" aca="1" ref="CG84" ca="1">IF(BM84&gt;INDIRECT(ADDRESS($BN84,$BO84)),0,1)</f>
        <v>0</v>
      </c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55000000000000004">
      <c r="A85" s="3"/>
      <c r="B85" s="3" t="s">
        <v>38</v>
      </c>
      <c r="C85" s="3">
        <v>9</v>
      </c>
      <c r="D85" s="15">
        <f>VALUE(SUBSTITUTE('DPR KPU Raw'!B22,".",","))</f>
        <v>291699</v>
      </c>
      <c r="E85" s="15">
        <f>VALUE(SUBSTITUTE('DPR KPU Raw'!C22,".",","))</f>
        <v>292781</v>
      </c>
      <c r="F85" s="15">
        <f>VALUE(SUBSTITUTE('DPR KPU Raw'!D22,".",","))</f>
        <v>419402</v>
      </c>
      <c r="G85" s="15">
        <f>VALUE(SUBSTITUTE('DPR KPU Raw'!E22,".",","))</f>
        <v>422739</v>
      </c>
      <c r="H85" s="15">
        <f>VALUE(SUBSTITUTE('DPR KPU Raw'!F22,".",","))</f>
        <v>165284</v>
      </c>
      <c r="I85" s="15"/>
      <c r="J85" s="15"/>
      <c r="K85" s="15">
        <f>VALUE(SUBSTITUTE('DPR KPU Raw'!I22,".",","))</f>
        <v>156344</v>
      </c>
      <c r="L85" s="15"/>
      <c r="M85" s="15"/>
      <c r="N85" s="15"/>
      <c r="O85" s="15">
        <f>VALUE(SUBSTITUTE('DPR KPU Raw'!M22,".",","))</f>
        <v>115249</v>
      </c>
      <c r="P85" s="15"/>
      <c r="Q85" s="15">
        <f>VALUE(SUBSTITUTE('DPR KPU Raw'!O22,".",","))</f>
        <v>146581</v>
      </c>
      <c r="R85" s="15"/>
      <c r="S85" s="15"/>
      <c r="T85" s="15">
        <f>VALUE(SUBSTITUTE('DPR KPU Raw'!R22,".",","))</f>
        <v>95800</v>
      </c>
      <c r="U85" s="15"/>
      <c r="V85" s="5">
        <v>1</v>
      </c>
      <c r="W85" s="5">
        <f>W84+3</f>
        <v>85</v>
      </c>
      <c r="X85" s="5">
        <v>4</v>
      </c>
      <c r="Y85" s="5">
        <f t="shared" si="51"/>
        <v>26</v>
      </c>
      <c r="Z85" s="18" cm="1">
        <f t="array" aca="1" ref="Z85" ca="1">INDIRECT(ADDRESS($W85,COLUMN()-$Y85+$X85))/$V85</f>
        <v>291699</v>
      </c>
      <c r="AA85" s="18" cm="1">
        <f t="array" aca="1" ref="AA85" ca="1">INDIRECT(ADDRESS($W85,COLUMN()-$Y85+$X85))/$V85</f>
        <v>292781</v>
      </c>
      <c r="AB85" s="18" cm="1">
        <f t="array" aca="1" ref="AB85" ca="1">INDIRECT(ADDRESS($W85,COLUMN()-$Y85+$X85))/$V85</f>
        <v>419402</v>
      </c>
      <c r="AC85" s="18" cm="1">
        <f t="array" aca="1" ref="AC85" ca="1">INDIRECT(ADDRESS($W85,COLUMN()-$Y85+$X85))/$V85</f>
        <v>422739</v>
      </c>
      <c r="AD85" s="18" cm="1">
        <f t="array" aca="1" ref="AD85" ca="1">INDIRECT(ADDRESS($W85,COLUMN()-$Y85+$X85))/$V85</f>
        <v>165284</v>
      </c>
      <c r="AE85" s="18" cm="1">
        <f t="array" aca="1" ref="AE85" ca="1">INDIRECT(ADDRESS($W85,COLUMN()-$Y85+$X85))/$V85</f>
        <v>0</v>
      </c>
      <c r="AF85" s="18" cm="1">
        <f t="array" aca="1" ref="AF85" ca="1">INDIRECT(ADDRESS($W85,COLUMN()-$Y85+$X85))/$V85</f>
        <v>0</v>
      </c>
      <c r="AG85" s="18" cm="1">
        <f t="array" aca="1" ref="AG85" ca="1">INDIRECT(ADDRESS($W85,COLUMN()-$Y85+$X85))/$V85</f>
        <v>156344</v>
      </c>
      <c r="AH85" s="18" cm="1">
        <f t="array" aca="1" ref="AH85" ca="1">INDIRECT(ADDRESS($W85,COLUMN()-$Y85+$X85))/$V85</f>
        <v>0</v>
      </c>
      <c r="AI85" s="18" cm="1">
        <f t="array" aca="1" ref="AI85" ca="1">INDIRECT(ADDRESS($W85,COLUMN()-$Y85+$X85))/$V85</f>
        <v>0</v>
      </c>
      <c r="AJ85" s="18" cm="1">
        <f t="array" aca="1" ref="AJ85" ca="1">INDIRECT(ADDRESS($W85,COLUMN()-$Y85+$X85))/$V85</f>
        <v>0</v>
      </c>
      <c r="AK85" s="18" cm="1">
        <f t="array" aca="1" ref="AK85" ca="1">INDIRECT(ADDRESS($W85,COLUMN()-$Y85+$X85))/$V85</f>
        <v>115249</v>
      </c>
      <c r="AL85" s="18" cm="1">
        <f t="array" aca="1" ref="AL85" ca="1">INDIRECT(ADDRESS($W85,COLUMN()-$Y85+$X85))/$V85</f>
        <v>0</v>
      </c>
      <c r="AM85" s="18" cm="1">
        <f t="array" aca="1" ref="AM85" ca="1">INDIRECT(ADDRESS($W85,COLUMN()-$Y85+$X85))/$V85</f>
        <v>146581</v>
      </c>
      <c r="AN85" s="18" cm="1">
        <f t="array" aca="1" ref="AN85" ca="1">INDIRECT(ADDRESS($W85,COLUMN()-$Y85+$X85))/$V85</f>
        <v>0</v>
      </c>
      <c r="AO85" s="18" cm="1">
        <f t="array" aca="1" ref="AO85" ca="1">INDIRECT(ADDRESS($W85,COLUMN()-$Y85+$X85))/$V85</f>
        <v>0</v>
      </c>
      <c r="AP85" s="18" cm="1">
        <f t="array" aca="1" ref="AP85" ca="1">INDIRECT(ADDRESS($W85,COLUMN()-$Y85+$X85))/$V85</f>
        <v>95800</v>
      </c>
      <c r="AQ85" s="18" cm="1">
        <f t="array" aca="1" ref="AQ85" ca="1">INDIRECT(ADDRESS($W85,COLUMN()-$Y85+$X85))/$V85</f>
        <v>0</v>
      </c>
      <c r="AR85" s="9">
        <f t="shared" si="30"/>
        <v>85</v>
      </c>
      <c r="AS85" s="9">
        <f t="shared" si="52"/>
        <v>87</v>
      </c>
      <c r="AT85" s="9">
        <f t="shared" si="31"/>
        <v>26</v>
      </c>
      <c r="AU85" s="3">
        <f t="shared" si="53"/>
        <v>43</v>
      </c>
      <c r="AV85" s="20">
        <f t="shared" ca="1" si="32"/>
        <v>4</v>
      </c>
      <c r="AW85" s="20">
        <f t="shared" ca="1" si="33"/>
        <v>3</v>
      </c>
      <c r="AX85" s="20">
        <f t="shared" ca="1" si="34"/>
        <v>2</v>
      </c>
      <c r="AY85" s="20">
        <f t="shared" ca="1" si="35"/>
        <v>1</v>
      </c>
      <c r="AZ85" s="20">
        <f t="shared" ca="1" si="36"/>
        <v>5</v>
      </c>
      <c r="BA85" s="20">
        <f t="shared" ca="1" si="37"/>
        <v>28</v>
      </c>
      <c r="BB85" s="20">
        <f t="shared" ca="1" si="38"/>
        <v>28</v>
      </c>
      <c r="BC85" s="20">
        <f t="shared" ca="1" si="39"/>
        <v>6</v>
      </c>
      <c r="BD85" s="20">
        <f t="shared" ca="1" si="40"/>
        <v>28</v>
      </c>
      <c r="BE85" s="20">
        <f t="shared" ca="1" si="41"/>
        <v>28</v>
      </c>
      <c r="BF85" s="20">
        <f t="shared" ca="1" si="42"/>
        <v>28</v>
      </c>
      <c r="BG85" s="20">
        <f t="shared" ca="1" si="43"/>
        <v>10</v>
      </c>
      <c r="BH85" s="20">
        <f t="shared" ca="1" si="44"/>
        <v>28</v>
      </c>
      <c r="BI85" s="20">
        <f t="shared" ca="1" si="45"/>
        <v>7</v>
      </c>
      <c r="BJ85" s="20">
        <f t="shared" ca="1" si="46"/>
        <v>28</v>
      </c>
      <c r="BK85" s="20">
        <f t="shared" ca="1" si="47"/>
        <v>28</v>
      </c>
      <c r="BL85" s="20">
        <f t="shared" ca="1" si="48"/>
        <v>13</v>
      </c>
      <c r="BM85" s="20">
        <f t="shared" ca="1" si="49"/>
        <v>28</v>
      </c>
      <c r="BN85" s="9">
        <f t="shared" si="50"/>
        <v>85</v>
      </c>
      <c r="BO85" s="9">
        <v>3</v>
      </c>
      <c r="BP85" s="22" cm="1">
        <f t="array" aca="1" ref="BP85" ca="1">IF(AV85&gt;INDIRECT(ADDRESS($BN85,$BO85)),0,1)</f>
        <v>1</v>
      </c>
      <c r="BQ85" s="22" cm="1">
        <f t="array" aca="1" ref="BQ85" ca="1">IF(AW85&gt;INDIRECT(ADDRESS($BN85,$BO85)),0,1)</f>
        <v>1</v>
      </c>
      <c r="BR85" s="22" cm="1">
        <f t="array" aca="1" ref="BR85" ca="1">IF(AX85&gt;INDIRECT(ADDRESS($BN85,$BO85)),0,1)</f>
        <v>1</v>
      </c>
      <c r="BS85" s="22" cm="1">
        <f t="array" aca="1" ref="BS85" ca="1">IF(AY85&gt;INDIRECT(ADDRESS($BN85,$BO85)),0,1)</f>
        <v>1</v>
      </c>
      <c r="BT85" s="22" cm="1">
        <f t="array" aca="1" ref="BT85" ca="1">IF(AZ85&gt;INDIRECT(ADDRESS($BN85,$BO85)),0,1)</f>
        <v>1</v>
      </c>
      <c r="BU85" s="22" cm="1">
        <f t="array" aca="1" ref="BU85" ca="1">IF(BA85&gt;INDIRECT(ADDRESS($BN85,$BO85)),0,1)</f>
        <v>0</v>
      </c>
      <c r="BV85" s="22" cm="1">
        <f t="array" aca="1" ref="BV85" ca="1">IF(BB85&gt;INDIRECT(ADDRESS($BN85,$BO85)),0,1)</f>
        <v>0</v>
      </c>
      <c r="BW85" s="22" cm="1">
        <f t="array" aca="1" ref="BW85" ca="1">IF(BC85&gt;INDIRECT(ADDRESS($BN85,$BO85)),0,1)</f>
        <v>1</v>
      </c>
      <c r="BX85" s="22" cm="1">
        <f t="array" aca="1" ref="BX85" ca="1">IF(BD85&gt;INDIRECT(ADDRESS($BN85,$BO85)),0,1)</f>
        <v>0</v>
      </c>
      <c r="BY85" s="22" cm="1">
        <f t="array" aca="1" ref="BY85" ca="1">IF(BE85&gt;INDIRECT(ADDRESS($BN85,$BO85)),0,1)</f>
        <v>0</v>
      </c>
      <c r="BZ85" s="22" cm="1">
        <f t="array" aca="1" ref="BZ85" ca="1">IF(BF85&gt;INDIRECT(ADDRESS($BN85,$BO85)),0,1)</f>
        <v>0</v>
      </c>
      <c r="CA85" s="22" cm="1">
        <f t="array" aca="1" ref="CA85" ca="1">IF(BG85&gt;INDIRECT(ADDRESS($BN85,$BO85)),0,1)</f>
        <v>0</v>
      </c>
      <c r="CB85" s="22" cm="1">
        <f t="array" aca="1" ref="CB85" ca="1">IF(BH85&gt;INDIRECT(ADDRESS($BN85,$BO85)),0,1)</f>
        <v>0</v>
      </c>
      <c r="CC85" s="22" cm="1">
        <f t="array" aca="1" ref="CC85" ca="1">IF(BI85&gt;INDIRECT(ADDRESS($BN85,$BO85)),0,1)</f>
        <v>1</v>
      </c>
      <c r="CD85" s="22" cm="1">
        <f t="array" aca="1" ref="CD85" ca="1">IF(BJ85&gt;INDIRECT(ADDRESS($BN85,$BO85)),0,1)</f>
        <v>0</v>
      </c>
      <c r="CE85" s="22" cm="1">
        <f t="array" aca="1" ref="CE85" ca="1">IF(BK85&gt;INDIRECT(ADDRESS($BN85,$BO85)),0,1)</f>
        <v>0</v>
      </c>
      <c r="CF85" s="22" cm="1">
        <f t="array" aca="1" ref="CF85" ca="1">IF(BL85&gt;INDIRECT(ADDRESS($BN85,$BO85)),0,1)</f>
        <v>0</v>
      </c>
      <c r="CG85" s="22" cm="1">
        <f t="array" aca="1" ref="CG85" ca="1">IF(BM85&gt;INDIRECT(ADDRESS($BN85,$BO85)),0,1)</f>
        <v>0</v>
      </c>
      <c r="CH85" s="9">
        <f>AR85</f>
        <v>85</v>
      </c>
      <c r="CI85" s="9">
        <f>AS85</f>
        <v>87</v>
      </c>
      <c r="CJ85" s="3">
        <f>COLUMN(BP85)</f>
        <v>68</v>
      </c>
      <c r="CK85" s="3">
        <f>COLUMN(CG85)</f>
        <v>85</v>
      </c>
      <c r="CL85" s="3">
        <f ca="1">SUM(OFFSET($A$1,CH85-1,CJ85-1,CI85-CH85+1,CK85-CJ85+1))</f>
        <v>9</v>
      </c>
      <c r="CM85" s="3" t="b">
        <f ca="1">CL85=C85</f>
        <v>1</v>
      </c>
      <c r="CN85" s="3">
        <f>COLUMN(V85)</f>
        <v>22</v>
      </c>
      <c r="CO85" s="3">
        <f ca="1">LARGE(OFFSET($A$1,$CH85-1,$CN85-1,$CI85-$CH85+1,1),1)</f>
        <v>5</v>
      </c>
      <c r="CP85" s="4">
        <f ca="1">LARGE(OFFSET($A$1,$AR85-1,$AT85-1,$AS85-$AR85+1,$AU85-$AT85+1),1)/(CO85+2)</f>
        <v>60391.285714285717</v>
      </c>
      <c r="CQ85" s="4">
        <f ca="1">LARGE(OFFSET($A$1,$AR85-1,$AT85-1,$AS85-$AR85+1,$AU85-$AT85+1),C85)</f>
        <v>139800.66666666666</v>
      </c>
      <c r="CR85" s="3" t="b">
        <f ca="1">CQ85&gt;CP85</f>
        <v>1</v>
      </c>
    </row>
    <row r="86" spans="1:96" x14ac:dyDescent="0.55000000000000004">
      <c r="A86" s="3"/>
      <c r="B86" s="3"/>
      <c r="C86" s="3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5">
        <v>3</v>
      </c>
      <c r="W86" s="5">
        <f>W85</f>
        <v>85</v>
      </c>
      <c r="X86" s="5">
        <v>4</v>
      </c>
      <c r="Y86" s="5">
        <f t="shared" si="51"/>
        <v>26</v>
      </c>
      <c r="Z86" s="18" cm="1">
        <f t="array" aca="1" ref="Z86" ca="1">INDIRECT(ADDRESS($W86,COLUMN()-$Y86+$X86))/$V86</f>
        <v>97233</v>
      </c>
      <c r="AA86" s="18" cm="1">
        <f t="array" aca="1" ref="AA86" ca="1">INDIRECT(ADDRESS($W86,COLUMN()-$Y86+$X86))/$V86</f>
        <v>97593.666666666672</v>
      </c>
      <c r="AB86" s="18" cm="1">
        <f t="array" aca="1" ref="AB86" ca="1">INDIRECT(ADDRESS($W86,COLUMN()-$Y86+$X86))/$V86</f>
        <v>139800.66666666666</v>
      </c>
      <c r="AC86" s="18" cm="1">
        <f t="array" aca="1" ref="AC86" ca="1">INDIRECT(ADDRESS($W86,COLUMN()-$Y86+$X86))/$V86</f>
        <v>140913</v>
      </c>
      <c r="AD86" s="18" cm="1">
        <f t="array" aca="1" ref="AD86" ca="1">INDIRECT(ADDRESS($W86,COLUMN()-$Y86+$X86))/$V86</f>
        <v>55094.666666666664</v>
      </c>
      <c r="AE86" s="18" cm="1">
        <f t="array" aca="1" ref="AE86" ca="1">INDIRECT(ADDRESS($W86,COLUMN()-$Y86+$X86))/$V86</f>
        <v>0</v>
      </c>
      <c r="AF86" s="18" cm="1">
        <f t="array" aca="1" ref="AF86" ca="1">INDIRECT(ADDRESS($W86,COLUMN()-$Y86+$X86))/$V86</f>
        <v>0</v>
      </c>
      <c r="AG86" s="18" cm="1">
        <f t="array" aca="1" ref="AG86" ca="1">INDIRECT(ADDRESS($W86,COLUMN()-$Y86+$X86))/$V86</f>
        <v>52114.666666666664</v>
      </c>
      <c r="AH86" s="18" cm="1">
        <f t="array" aca="1" ref="AH86" ca="1">INDIRECT(ADDRESS($W86,COLUMN()-$Y86+$X86))/$V86</f>
        <v>0</v>
      </c>
      <c r="AI86" s="18" cm="1">
        <f t="array" aca="1" ref="AI86" ca="1">INDIRECT(ADDRESS($W86,COLUMN()-$Y86+$X86))/$V86</f>
        <v>0</v>
      </c>
      <c r="AJ86" s="18" cm="1">
        <f t="array" aca="1" ref="AJ86" ca="1">INDIRECT(ADDRESS($W86,COLUMN()-$Y86+$X86))/$V86</f>
        <v>0</v>
      </c>
      <c r="AK86" s="18" cm="1">
        <f t="array" aca="1" ref="AK86" ca="1">INDIRECT(ADDRESS($W86,COLUMN()-$Y86+$X86))/$V86</f>
        <v>38416.333333333336</v>
      </c>
      <c r="AL86" s="18" cm="1">
        <f t="array" aca="1" ref="AL86" ca="1">INDIRECT(ADDRESS($W86,COLUMN()-$Y86+$X86))/$V86</f>
        <v>0</v>
      </c>
      <c r="AM86" s="18" cm="1">
        <f t="array" aca="1" ref="AM86" ca="1">INDIRECT(ADDRESS($W86,COLUMN()-$Y86+$X86))/$V86</f>
        <v>48860.333333333336</v>
      </c>
      <c r="AN86" s="18" cm="1">
        <f t="array" aca="1" ref="AN86" ca="1">INDIRECT(ADDRESS($W86,COLUMN()-$Y86+$X86))/$V86</f>
        <v>0</v>
      </c>
      <c r="AO86" s="18" cm="1">
        <f t="array" aca="1" ref="AO86" ca="1">INDIRECT(ADDRESS($W86,COLUMN()-$Y86+$X86))/$V86</f>
        <v>0</v>
      </c>
      <c r="AP86" s="18" cm="1">
        <f t="array" aca="1" ref="AP86" ca="1">INDIRECT(ADDRESS($W86,COLUMN()-$Y86+$X86))/$V86</f>
        <v>31933.333333333332</v>
      </c>
      <c r="AQ86" s="18" cm="1">
        <f t="array" aca="1" ref="AQ86" ca="1">INDIRECT(ADDRESS($W86,COLUMN()-$Y86+$X86))/$V86</f>
        <v>0</v>
      </c>
      <c r="AR86" s="9">
        <f t="shared" si="30"/>
        <v>85</v>
      </c>
      <c r="AS86" s="9">
        <f t="shared" si="52"/>
        <v>87</v>
      </c>
      <c r="AT86" s="9">
        <f t="shared" si="31"/>
        <v>26</v>
      </c>
      <c r="AU86" s="3">
        <f t="shared" si="53"/>
        <v>43</v>
      </c>
      <c r="AV86" s="20">
        <f t="shared" ca="1" si="32"/>
        <v>12</v>
      </c>
      <c r="AW86" s="20">
        <f t="shared" ca="1" si="33"/>
        <v>11</v>
      </c>
      <c r="AX86" s="20">
        <f t="shared" ca="1" si="34"/>
        <v>9</v>
      </c>
      <c r="AY86" s="20">
        <f t="shared" ca="1" si="35"/>
        <v>8</v>
      </c>
      <c r="AZ86" s="20">
        <f t="shared" ca="1" si="36"/>
        <v>18</v>
      </c>
      <c r="BA86" s="20">
        <f t="shared" ca="1" si="37"/>
        <v>28</v>
      </c>
      <c r="BB86" s="20">
        <f t="shared" ca="1" si="38"/>
        <v>28</v>
      </c>
      <c r="BC86" s="20">
        <f t="shared" ca="1" si="39"/>
        <v>19</v>
      </c>
      <c r="BD86" s="20">
        <f t="shared" ca="1" si="40"/>
        <v>28</v>
      </c>
      <c r="BE86" s="20">
        <f t="shared" ca="1" si="41"/>
        <v>28</v>
      </c>
      <c r="BF86" s="20">
        <f t="shared" ca="1" si="42"/>
        <v>28</v>
      </c>
      <c r="BG86" s="20">
        <f t="shared" ca="1" si="43"/>
        <v>21</v>
      </c>
      <c r="BH86" s="20">
        <f t="shared" ca="1" si="44"/>
        <v>28</v>
      </c>
      <c r="BI86" s="20">
        <f t="shared" ca="1" si="45"/>
        <v>20</v>
      </c>
      <c r="BJ86" s="20">
        <f t="shared" ca="1" si="46"/>
        <v>28</v>
      </c>
      <c r="BK86" s="20">
        <f t="shared" ca="1" si="47"/>
        <v>28</v>
      </c>
      <c r="BL86" s="20">
        <f t="shared" ca="1" si="48"/>
        <v>23</v>
      </c>
      <c r="BM86" s="20">
        <f t="shared" ca="1" si="49"/>
        <v>28</v>
      </c>
      <c r="BN86" s="9">
        <f t="shared" si="50"/>
        <v>85</v>
      </c>
      <c r="BO86" s="9">
        <v>3</v>
      </c>
      <c r="BP86" s="22" cm="1">
        <f t="array" aca="1" ref="BP86" ca="1">IF(AV86&gt;INDIRECT(ADDRESS($BN86,$BO86)),0,1)</f>
        <v>0</v>
      </c>
      <c r="BQ86" s="22" cm="1">
        <f t="array" aca="1" ref="BQ86" ca="1">IF(AW86&gt;INDIRECT(ADDRESS($BN86,$BO86)),0,1)</f>
        <v>0</v>
      </c>
      <c r="BR86" s="22" cm="1">
        <f t="array" aca="1" ref="BR86" ca="1">IF(AX86&gt;INDIRECT(ADDRESS($BN86,$BO86)),0,1)</f>
        <v>1</v>
      </c>
      <c r="BS86" s="22" cm="1">
        <f t="array" aca="1" ref="BS86" ca="1">IF(AY86&gt;INDIRECT(ADDRESS($BN86,$BO86)),0,1)</f>
        <v>1</v>
      </c>
      <c r="BT86" s="22" cm="1">
        <f t="array" aca="1" ref="BT86" ca="1">IF(AZ86&gt;INDIRECT(ADDRESS($BN86,$BO86)),0,1)</f>
        <v>0</v>
      </c>
      <c r="BU86" s="22" cm="1">
        <f t="array" aca="1" ref="BU86" ca="1">IF(BA86&gt;INDIRECT(ADDRESS($BN86,$BO86)),0,1)</f>
        <v>0</v>
      </c>
      <c r="BV86" s="22" cm="1">
        <f t="array" aca="1" ref="BV86" ca="1">IF(BB86&gt;INDIRECT(ADDRESS($BN86,$BO86)),0,1)</f>
        <v>0</v>
      </c>
      <c r="BW86" s="22" cm="1">
        <f t="array" aca="1" ref="BW86" ca="1">IF(BC86&gt;INDIRECT(ADDRESS($BN86,$BO86)),0,1)</f>
        <v>0</v>
      </c>
      <c r="BX86" s="22" cm="1">
        <f t="array" aca="1" ref="BX86" ca="1">IF(BD86&gt;INDIRECT(ADDRESS($BN86,$BO86)),0,1)</f>
        <v>0</v>
      </c>
      <c r="BY86" s="22" cm="1">
        <f t="array" aca="1" ref="BY86" ca="1">IF(BE86&gt;INDIRECT(ADDRESS($BN86,$BO86)),0,1)</f>
        <v>0</v>
      </c>
      <c r="BZ86" s="22" cm="1">
        <f t="array" aca="1" ref="BZ86" ca="1">IF(BF86&gt;INDIRECT(ADDRESS($BN86,$BO86)),0,1)</f>
        <v>0</v>
      </c>
      <c r="CA86" s="22" cm="1">
        <f t="array" aca="1" ref="CA86" ca="1">IF(BG86&gt;INDIRECT(ADDRESS($BN86,$BO86)),0,1)</f>
        <v>0</v>
      </c>
      <c r="CB86" s="22" cm="1">
        <f t="array" aca="1" ref="CB86" ca="1">IF(BH86&gt;INDIRECT(ADDRESS($BN86,$BO86)),0,1)</f>
        <v>0</v>
      </c>
      <c r="CC86" s="22" cm="1">
        <f t="array" aca="1" ref="CC86" ca="1">IF(BI86&gt;INDIRECT(ADDRESS($BN86,$BO86)),0,1)</f>
        <v>0</v>
      </c>
      <c r="CD86" s="22" cm="1">
        <f t="array" aca="1" ref="CD86" ca="1">IF(BJ86&gt;INDIRECT(ADDRESS($BN86,$BO86)),0,1)</f>
        <v>0</v>
      </c>
      <c r="CE86" s="22" cm="1">
        <f t="array" aca="1" ref="CE86" ca="1">IF(BK86&gt;INDIRECT(ADDRESS($BN86,$BO86)),0,1)</f>
        <v>0</v>
      </c>
      <c r="CF86" s="22" cm="1">
        <f t="array" aca="1" ref="CF86" ca="1">IF(BL86&gt;INDIRECT(ADDRESS($BN86,$BO86)),0,1)</f>
        <v>0</v>
      </c>
      <c r="CG86" s="22" cm="1">
        <f t="array" aca="1" ref="CG86" ca="1">IF(BM86&gt;INDIRECT(ADDRESS($BN86,$BO86)),0,1)</f>
        <v>0</v>
      </c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55000000000000004">
      <c r="A87" s="3"/>
      <c r="B87" s="3"/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5">
        <v>5</v>
      </c>
      <c r="W87" s="5">
        <f>W86</f>
        <v>85</v>
      </c>
      <c r="X87" s="5">
        <v>4</v>
      </c>
      <c r="Y87" s="5">
        <f t="shared" si="51"/>
        <v>26</v>
      </c>
      <c r="Z87" s="18" cm="1">
        <f t="array" aca="1" ref="Z87" ca="1">INDIRECT(ADDRESS($W87,COLUMN()-$Y87+$X87))/$V87</f>
        <v>58339.8</v>
      </c>
      <c r="AA87" s="18" cm="1">
        <f t="array" aca="1" ref="AA87" ca="1">INDIRECT(ADDRESS($W87,COLUMN()-$Y87+$X87))/$V87</f>
        <v>58556.2</v>
      </c>
      <c r="AB87" s="18" cm="1">
        <f t="array" aca="1" ref="AB87" ca="1">INDIRECT(ADDRESS($W87,COLUMN()-$Y87+$X87))/$V87</f>
        <v>83880.399999999994</v>
      </c>
      <c r="AC87" s="18" cm="1">
        <f t="array" aca="1" ref="AC87" ca="1">INDIRECT(ADDRESS($W87,COLUMN()-$Y87+$X87))/$V87</f>
        <v>84547.8</v>
      </c>
      <c r="AD87" s="18" cm="1">
        <f t="array" aca="1" ref="AD87" ca="1">INDIRECT(ADDRESS($W87,COLUMN()-$Y87+$X87))/$V87</f>
        <v>33056.800000000003</v>
      </c>
      <c r="AE87" s="18" cm="1">
        <f t="array" aca="1" ref="AE87" ca="1">INDIRECT(ADDRESS($W87,COLUMN()-$Y87+$X87))/$V87</f>
        <v>0</v>
      </c>
      <c r="AF87" s="18" cm="1">
        <f t="array" aca="1" ref="AF87" ca="1">INDIRECT(ADDRESS($W87,COLUMN()-$Y87+$X87))/$V87</f>
        <v>0</v>
      </c>
      <c r="AG87" s="18" cm="1">
        <f t="array" aca="1" ref="AG87" ca="1">INDIRECT(ADDRESS($W87,COLUMN()-$Y87+$X87))/$V87</f>
        <v>31268.799999999999</v>
      </c>
      <c r="AH87" s="18" cm="1">
        <f t="array" aca="1" ref="AH87" ca="1">INDIRECT(ADDRESS($W87,COLUMN()-$Y87+$X87))/$V87</f>
        <v>0</v>
      </c>
      <c r="AI87" s="18" cm="1">
        <f t="array" aca="1" ref="AI87" ca="1">INDIRECT(ADDRESS($W87,COLUMN()-$Y87+$X87))/$V87</f>
        <v>0</v>
      </c>
      <c r="AJ87" s="18" cm="1">
        <f t="array" aca="1" ref="AJ87" ca="1">INDIRECT(ADDRESS($W87,COLUMN()-$Y87+$X87))/$V87</f>
        <v>0</v>
      </c>
      <c r="AK87" s="18" cm="1">
        <f t="array" aca="1" ref="AK87" ca="1">INDIRECT(ADDRESS($W87,COLUMN()-$Y87+$X87))/$V87</f>
        <v>23049.8</v>
      </c>
      <c r="AL87" s="18" cm="1">
        <f t="array" aca="1" ref="AL87" ca="1">INDIRECT(ADDRESS($W87,COLUMN()-$Y87+$X87))/$V87</f>
        <v>0</v>
      </c>
      <c r="AM87" s="18" cm="1">
        <f t="array" aca="1" ref="AM87" ca="1">INDIRECT(ADDRESS($W87,COLUMN()-$Y87+$X87))/$V87</f>
        <v>29316.2</v>
      </c>
      <c r="AN87" s="18" cm="1">
        <f t="array" aca="1" ref="AN87" ca="1">INDIRECT(ADDRESS($W87,COLUMN()-$Y87+$X87))/$V87</f>
        <v>0</v>
      </c>
      <c r="AO87" s="18" cm="1">
        <f t="array" aca="1" ref="AO87" ca="1">INDIRECT(ADDRESS($W87,COLUMN()-$Y87+$X87))/$V87</f>
        <v>0</v>
      </c>
      <c r="AP87" s="18" cm="1">
        <f t="array" aca="1" ref="AP87" ca="1">INDIRECT(ADDRESS($W87,COLUMN()-$Y87+$X87))/$V87</f>
        <v>19160</v>
      </c>
      <c r="AQ87" s="18" cm="1">
        <f t="array" aca="1" ref="AQ87" ca="1">INDIRECT(ADDRESS($W87,COLUMN()-$Y87+$X87))/$V87</f>
        <v>0</v>
      </c>
      <c r="AR87" s="9">
        <f t="shared" si="30"/>
        <v>85</v>
      </c>
      <c r="AS87" s="9">
        <f t="shared" si="52"/>
        <v>87</v>
      </c>
      <c r="AT87" s="9">
        <f t="shared" si="31"/>
        <v>26</v>
      </c>
      <c r="AU87" s="3">
        <f t="shared" si="53"/>
        <v>43</v>
      </c>
      <c r="AV87" s="20">
        <f t="shared" ca="1" si="32"/>
        <v>17</v>
      </c>
      <c r="AW87" s="20">
        <f t="shared" ca="1" si="33"/>
        <v>16</v>
      </c>
      <c r="AX87" s="20">
        <f t="shared" ca="1" si="34"/>
        <v>15</v>
      </c>
      <c r="AY87" s="20">
        <f t="shared" ca="1" si="35"/>
        <v>14</v>
      </c>
      <c r="AZ87" s="20">
        <f t="shared" ca="1" si="36"/>
        <v>22</v>
      </c>
      <c r="BA87" s="20">
        <f t="shared" ca="1" si="37"/>
        <v>28</v>
      </c>
      <c r="BB87" s="20">
        <f t="shared" ca="1" si="38"/>
        <v>28</v>
      </c>
      <c r="BC87" s="20">
        <f t="shared" ca="1" si="39"/>
        <v>24</v>
      </c>
      <c r="BD87" s="20">
        <f t="shared" ca="1" si="40"/>
        <v>28</v>
      </c>
      <c r="BE87" s="20">
        <f t="shared" ca="1" si="41"/>
        <v>28</v>
      </c>
      <c r="BF87" s="20">
        <f t="shared" ca="1" si="42"/>
        <v>28</v>
      </c>
      <c r="BG87" s="20">
        <f t="shared" ca="1" si="43"/>
        <v>26</v>
      </c>
      <c r="BH87" s="20">
        <f t="shared" ca="1" si="44"/>
        <v>28</v>
      </c>
      <c r="BI87" s="20">
        <f t="shared" ca="1" si="45"/>
        <v>25</v>
      </c>
      <c r="BJ87" s="20">
        <f t="shared" ca="1" si="46"/>
        <v>28</v>
      </c>
      <c r="BK87" s="20">
        <f t="shared" ca="1" si="47"/>
        <v>28</v>
      </c>
      <c r="BL87" s="20">
        <f t="shared" ca="1" si="48"/>
        <v>27</v>
      </c>
      <c r="BM87" s="20">
        <f t="shared" ca="1" si="49"/>
        <v>28</v>
      </c>
      <c r="BN87" s="9">
        <f t="shared" si="50"/>
        <v>85</v>
      </c>
      <c r="BO87" s="9">
        <v>3</v>
      </c>
      <c r="BP87" s="22" cm="1">
        <f t="array" aca="1" ref="BP87" ca="1">IF(AV87&gt;INDIRECT(ADDRESS($BN87,$BO87)),0,1)</f>
        <v>0</v>
      </c>
      <c r="BQ87" s="22" cm="1">
        <f t="array" aca="1" ref="BQ87" ca="1">IF(AW87&gt;INDIRECT(ADDRESS($BN87,$BO87)),0,1)</f>
        <v>0</v>
      </c>
      <c r="BR87" s="22" cm="1">
        <f t="array" aca="1" ref="BR87" ca="1">IF(AX87&gt;INDIRECT(ADDRESS($BN87,$BO87)),0,1)</f>
        <v>0</v>
      </c>
      <c r="BS87" s="22" cm="1">
        <f t="array" aca="1" ref="BS87" ca="1">IF(AY87&gt;INDIRECT(ADDRESS($BN87,$BO87)),0,1)</f>
        <v>0</v>
      </c>
      <c r="BT87" s="22" cm="1">
        <f t="array" aca="1" ref="BT87" ca="1">IF(AZ87&gt;INDIRECT(ADDRESS($BN87,$BO87)),0,1)</f>
        <v>0</v>
      </c>
      <c r="BU87" s="22" cm="1">
        <f t="array" aca="1" ref="BU87" ca="1">IF(BA87&gt;INDIRECT(ADDRESS($BN87,$BO87)),0,1)</f>
        <v>0</v>
      </c>
      <c r="BV87" s="22" cm="1">
        <f t="array" aca="1" ref="BV87" ca="1">IF(BB87&gt;INDIRECT(ADDRESS($BN87,$BO87)),0,1)</f>
        <v>0</v>
      </c>
      <c r="BW87" s="22" cm="1">
        <f t="array" aca="1" ref="BW87" ca="1">IF(BC87&gt;INDIRECT(ADDRESS($BN87,$BO87)),0,1)</f>
        <v>0</v>
      </c>
      <c r="BX87" s="22" cm="1">
        <f t="array" aca="1" ref="BX87" ca="1">IF(BD87&gt;INDIRECT(ADDRESS($BN87,$BO87)),0,1)</f>
        <v>0</v>
      </c>
      <c r="BY87" s="22" cm="1">
        <f t="array" aca="1" ref="BY87" ca="1">IF(BE87&gt;INDIRECT(ADDRESS($BN87,$BO87)),0,1)</f>
        <v>0</v>
      </c>
      <c r="BZ87" s="22" cm="1">
        <f t="array" aca="1" ref="BZ87" ca="1">IF(BF87&gt;INDIRECT(ADDRESS($BN87,$BO87)),0,1)</f>
        <v>0</v>
      </c>
      <c r="CA87" s="22" cm="1">
        <f t="array" aca="1" ref="CA87" ca="1">IF(BG87&gt;INDIRECT(ADDRESS($BN87,$BO87)),0,1)</f>
        <v>0</v>
      </c>
      <c r="CB87" s="22" cm="1">
        <f t="array" aca="1" ref="CB87" ca="1">IF(BH87&gt;INDIRECT(ADDRESS($BN87,$BO87)),0,1)</f>
        <v>0</v>
      </c>
      <c r="CC87" s="22" cm="1">
        <f t="array" aca="1" ref="CC87" ca="1">IF(BI87&gt;INDIRECT(ADDRESS($BN87,$BO87)),0,1)</f>
        <v>0</v>
      </c>
      <c r="CD87" s="22" cm="1">
        <f t="array" aca="1" ref="CD87" ca="1">IF(BJ87&gt;INDIRECT(ADDRESS($BN87,$BO87)),0,1)</f>
        <v>0</v>
      </c>
      <c r="CE87" s="22" cm="1">
        <f t="array" aca="1" ref="CE87" ca="1">IF(BK87&gt;INDIRECT(ADDRESS($BN87,$BO87)),0,1)</f>
        <v>0</v>
      </c>
      <c r="CF87" s="22" cm="1">
        <f t="array" aca="1" ref="CF87" ca="1">IF(BL87&gt;INDIRECT(ADDRESS($BN87,$BO87)),0,1)</f>
        <v>0</v>
      </c>
      <c r="CG87" s="22" cm="1">
        <f t="array" aca="1" ref="CG87" ca="1">IF(BM87&gt;INDIRECT(ADDRESS($BN87,$BO87)),0,1)</f>
        <v>0</v>
      </c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55000000000000004">
      <c r="A88" s="3"/>
      <c r="B88" s="3" t="s">
        <v>39</v>
      </c>
      <c r="C88" s="3">
        <v>8</v>
      </c>
      <c r="D88" s="15">
        <f>VALUE(SUBSTITUTE('DPR KPU Raw'!B18,".",","))</f>
        <v>200544</v>
      </c>
      <c r="E88" s="15">
        <f>VALUE(SUBSTITUTE('DPR KPU Raw'!C18,".",","))</f>
        <v>320803</v>
      </c>
      <c r="F88" s="15">
        <f>VALUE(SUBSTITUTE('DPR KPU Raw'!D18,".",","))</f>
        <v>319052</v>
      </c>
      <c r="G88" s="15">
        <f>VALUE(SUBSTITUTE('DPR KPU Raw'!E18,".",","))</f>
        <v>450542</v>
      </c>
      <c r="H88" s="15">
        <f>VALUE(SUBSTITUTE('DPR KPU Raw'!F18,".",","))</f>
        <v>116758</v>
      </c>
      <c r="I88" s="15"/>
      <c r="J88" s="15"/>
      <c r="K88" s="15">
        <f>VALUE(SUBSTITUTE('DPR KPU Raw'!I18,".",","))</f>
        <v>274751</v>
      </c>
      <c r="L88" s="15"/>
      <c r="M88" s="15"/>
      <c r="N88" s="15"/>
      <c r="O88" s="15">
        <f>VALUE(SUBSTITUTE('DPR KPU Raw'!M18,".",","))</f>
        <v>229865</v>
      </c>
      <c r="P88" s="15"/>
      <c r="Q88" s="15">
        <f>VALUE(SUBSTITUTE('DPR KPU Raw'!O18,".",","))</f>
        <v>101591</v>
      </c>
      <c r="R88" s="15"/>
      <c r="S88" s="15"/>
      <c r="T88" s="15">
        <f>VALUE(SUBSTITUTE('DPR KPU Raw'!R18,".",","))</f>
        <v>175482</v>
      </c>
      <c r="U88" s="15"/>
      <c r="V88" s="5">
        <v>1</v>
      </c>
      <c r="W88" s="5">
        <f>W87+3</f>
        <v>88</v>
      </c>
      <c r="X88" s="5">
        <v>4</v>
      </c>
      <c r="Y88" s="5">
        <f t="shared" si="51"/>
        <v>26</v>
      </c>
      <c r="Z88" s="18" cm="1">
        <f t="array" aca="1" ref="Z88" ca="1">INDIRECT(ADDRESS($W88,COLUMN()-$Y88+$X88))/$V88</f>
        <v>200544</v>
      </c>
      <c r="AA88" s="18" cm="1">
        <f t="array" aca="1" ref="AA88" ca="1">INDIRECT(ADDRESS($W88,COLUMN()-$Y88+$X88))/$V88</f>
        <v>320803</v>
      </c>
      <c r="AB88" s="18" cm="1">
        <f t="array" aca="1" ref="AB88" ca="1">INDIRECT(ADDRESS($W88,COLUMN()-$Y88+$X88))/$V88</f>
        <v>319052</v>
      </c>
      <c r="AC88" s="18" cm="1">
        <f t="array" aca="1" ref="AC88" ca="1">INDIRECT(ADDRESS($W88,COLUMN()-$Y88+$X88))/$V88</f>
        <v>450542</v>
      </c>
      <c r="AD88" s="18" cm="1">
        <f t="array" aca="1" ref="AD88" ca="1">INDIRECT(ADDRESS($W88,COLUMN()-$Y88+$X88))/$V88</f>
        <v>116758</v>
      </c>
      <c r="AE88" s="18" cm="1">
        <f t="array" aca="1" ref="AE88" ca="1">INDIRECT(ADDRESS($W88,COLUMN()-$Y88+$X88))/$V88</f>
        <v>0</v>
      </c>
      <c r="AF88" s="18" cm="1">
        <f t="array" aca="1" ref="AF88" ca="1">INDIRECT(ADDRESS($W88,COLUMN()-$Y88+$X88))/$V88</f>
        <v>0</v>
      </c>
      <c r="AG88" s="18" cm="1">
        <f t="array" aca="1" ref="AG88" ca="1">INDIRECT(ADDRESS($W88,COLUMN()-$Y88+$X88))/$V88</f>
        <v>274751</v>
      </c>
      <c r="AH88" s="18" cm="1">
        <f t="array" aca="1" ref="AH88" ca="1">INDIRECT(ADDRESS($W88,COLUMN()-$Y88+$X88))/$V88</f>
        <v>0</v>
      </c>
      <c r="AI88" s="18" cm="1">
        <f t="array" aca="1" ref="AI88" ca="1">INDIRECT(ADDRESS($W88,COLUMN()-$Y88+$X88))/$V88</f>
        <v>0</v>
      </c>
      <c r="AJ88" s="18" cm="1">
        <f t="array" aca="1" ref="AJ88" ca="1">INDIRECT(ADDRESS($W88,COLUMN()-$Y88+$X88))/$V88</f>
        <v>0</v>
      </c>
      <c r="AK88" s="18" cm="1">
        <f t="array" aca="1" ref="AK88" ca="1">INDIRECT(ADDRESS($W88,COLUMN()-$Y88+$X88))/$V88</f>
        <v>229865</v>
      </c>
      <c r="AL88" s="18" cm="1">
        <f t="array" aca="1" ref="AL88" ca="1">INDIRECT(ADDRESS($W88,COLUMN()-$Y88+$X88))/$V88</f>
        <v>0</v>
      </c>
      <c r="AM88" s="18" cm="1">
        <f t="array" aca="1" ref="AM88" ca="1">INDIRECT(ADDRESS($W88,COLUMN()-$Y88+$X88))/$V88</f>
        <v>101591</v>
      </c>
      <c r="AN88" s="18" cm="1">
        <f t="array" aca="1" ref="AN88" ca="1">INDIRECT(ADDRESS($W88,COLUMN()-$Y88+$X88))/$V88</f>
        <v>0</v>
      </c>
      <c r="AO88" s="18" cm="1">
        <f t="array" aca="1" ref="AO88" ca="1">INDIRECT(ADDRESS($W88,COLUMN()-$Y88+$X88))/$V88</f>
        <v>0</v>
      </c>
      <c r="AP88" s="18" cm="1">
        <f t="array" aca="1" ref="AP88" ca="1">INDIRECT(ADDRESS($W88,COLUMN()-$Y88+$X88))/$V88</f>
        <v>175482</v>
      </c>
      <c r="AQ88" s="18" cm="1">
        <f t="array" aca="1" ref="AQ88" ca="1">INDIRECT(ADDRESS($W88,COLUMN()-$Y88+$X88))/$V88</f>
        <v>0</v>
      </c>
      <c r="AR88" s="9">
        <f t="shared" si="30"/>
        <v>88</v>
      </c>
      <c r="AS88" s="9">
        <f t="shared" si="52"/>
        <v>90</v>
      </c>
      <c r="AT88" s="9">
        <f t="shared" si="31"/>
        <v>26</v>
      </c>
      <c r="AU88" s="3">
        <f t="shared" si="53"/>
        <v>43</v>
      </c>
      <c r="AV88" s="20">
        <f t="shared" ca="1" si="32"/>
        <v>6</v>
      </c>
      <c r="AW88" s="20">
        <f t="shared" ca="1" si="33"/>
        <v>2</v>
      </c>
      <c r="AX88" s="20">
        <f t="shared" ca="1" si="34"/>
        <v>3</v>
      </c>
      <c r="AY88" s="20">
        <f t="shared" ca="1" si="35"/>
        <v>1</v>
      </c>
      <c r="AZ88" s="20">
        <f t="shared" ca="1" si="36"/>
        <v>9</v>
      </c>
      <c r="BA88" s="20">
        <f t="shared" ca="1" si="37"/>
        <v>28</v>
      </c>
      <c r="BB88" s="20">
        <f t="shared" ca="1" si="38"/>
        <v>28</v>
      </c>
      <c r="BC88" s="20">
        <f t="shared" ca="1" si="39"/>
        <v>4</v>
      </c>
      <c r="BD88" s="20">
        <f t="shared" ca="1" si="40"/>
        <v>28</v>
      </c>
      <c r="BE88" s="20">
        <f t="shared" ca="1" si="41"/>
        <v>28</v>
      </c>
      <c r="BF88" s="20">
        <f t="shared" ca="1" si="42"/>
        <v>28</v>
      </c>
      <c r="BG88" s="20">
        <f t="shared" ca="1" si="43"/>
        <v>5</v>
      </c>
      <c r="BH88" s="20">
        <f t="shared" ca="1" si="44"/>
        <v>28</v>
      </c>
      <c r="BI88" s="20">
        <f t="shared" ca="1" si="45"/>
        <v>12</v>
      </c>
      <c r="BJ88" s="20">
        <f t="shared" ca="1" si="46"/>
        <v>28</v>
      </c>
      <c r="BK88" s="20">
        <f t="shared" ca="1" si="47"/>
        <v>28</v>
      </c>
      <c r="BL88" s="20">
        <f t="shared" ca="1" si="48"/>
        <v>7</v>
      </c>
      <c r="BM88" s="20">
        <f t="shared" ca="1" si="49"/>
        <v>28</v>
      </c>
      <c r="BN88" s="9">
        <f t="shared" si="50"/>
        <v>88</v>
      </c>
      <c r="BO88" s="9">
        <v>3</v>
      </c>
      <c r="BP88" s="22" cm="1">
        <f t="array" aca="1" ref="BP88" ca="1">IF(AV88&gt;INDIRECT(ADDRESS($BN88,$BO88)),0,1)</f>
        <v>1</v>
      </c>
      <c r="BQ88" s="22" cm="1">
        <f t="array" aca="1" ref="BQ88" ca="1">IF(AW88&gt;INDIRECT(ADDRESS($BN88,$BO88)),0,1)</f>
        <v>1</v>
      </c>
      <c r="BR88" s="22" cm="1">
        <f t="array" aca="1" ref="BR88" ca="1">IF(AX88&gt;INDIRECT(ADDRESS($BN88,$BO88)),0,1)</f>
        <v>1</v>
      </c>
      <c r="BS88" s="22" cm="1">
        <f t="array" aca="1" ref="BS88" ca="1">IF(AY88&gt;INDIRECT(ADDRESS($BN88,$BO88)),0,1)</f>
        <v>1</v>
      </c>
      <c r="BT88" s="22" cm="1">
        <f t="array" aca="1" ref="BT88" ca="1">IF(AZ88&gt;INDIRECT(ADDRESS($BN88,$BO88)),0,1)</f>
        <v>0</v>
      </c>
      <c r="BU88" s="22" cm="1">
        <f t="array" aca="1" ref="BU88" ca="1">IF(BA88&gt;INDIRECT(ADDRESS($BN88,$BO88)),0,1)</f>
        <v>0</v>
      </c>
      <c r="BV88" s="22" cm="1">
        <f t="array" aca="1" ref="BV88" ca="1">IF(BB88&gt;INDIRECT(ADDRESS($BN88,$BO88)),0,1)</f>
        <v>0</v>
      </c>
      <c r="BW88" s="22" cm="1">
        <f t="array" aca="1" ref="BW88" ca="1">IF(BC88&gt;INDIRECT(ADDRESS($BN88,$BO88)),0,1)</f>
        <v>1</v>
      </c>
      <c r="BX88" s="22" cm="1">
        <f t="array" aca="1" ref="BX88" ca="1">IF(BD88&gt;INDIRECT(ADDRESS($BN88,$BO88)),0,1)</f>
        <v>0</v>
      </c>
      <c r="BY88" s="22" cm="1">
        <f t="array" aca="1" ref="BY88" ca="1">IF(BE88&gt;INDIRECT(ADDRESS($BN88,$BO88)),0,1)</f>
        <v>0</v>
      </c>
      <c r="BZ88" s="22" cm="1">
        <f t="array" aca="1" ref="BZ88" ca="1">IF(BF88&gt;INDIRECT(ADDRESS($BN88,$BO88)),0,1)</f>
        <v>0</v>
      </c>
      <c r="CA88" s="22" cm="1">
        <f t="array" aca="1" ref="CA88" ca="1">IF(BG88&gt;INDIRECT(ADDRESS($BN88,$BO88)),0,1)</f>
        <v>1</v>
      </c>
      <c r="CB88" s="22" cm="1">
        <f t="array" aca="1" ref="CB88" ca="1">IF(BH88&gt;INDIRECT(ADDRESS($BN88,$BO88)),0,1)</f>
        <v>0</v>
      </c>
      <c r="CC88" s="22" cm="1">
        <f t="array" aca="1" ref="CC88" ca="1">IF(BI88&gt;INDIRECT(ADDRESS($BN88,$BO88)),0,1)</f>
        <v>0</v>
      </c>
      <c r="CD88" s="22" cm="1">
        <f t="array" aca="1" ref="CD88" ca="1">IF(BJ88&gt;INDIRECT(ADDRESS($BN88,$BO88)),0,1)</f>
        <v>0</v>
      </c>
      <c r="CE88" s="22" cm="1">
        <f t="array" aca="1" ref="CE88" ca="1">IF(BK88&gt;INDIRECT(ADDRESS($BN88,$BO88)),0,1)</f>
        <v>0</v>
      </c>
      <c r="CF88" s="22" cm="1">
        <f t="array" aca="1" ref="CF88" ca="1">IF(BL88&gt;INDIRECT(ADDRESS($BN88,$BO88)),0,1)</f>
        <v>1</v>
      </c>
      <c r="CG88" s="22" cm="1">
        <f t="array" aca="1" ref="CG88" ca="1">IF(BM88&gt;INDIRECT(ADDRESS($BN88,$BO88)),0,1)</f>
        <v>0</v>
      </c>
      <c r="CH88" s="9">
        <f>AR88</f>
        <v>88</v>
      </c>
      <c r="CI88" s="9">
        <f>AS88</f>
        <v>90</v>
      </c>
      <c r="CJ88" s="3">
        <f>COLUMN(BP88)</f>
        <v>68</v>
      </c>
      <c r="CK88" s="3">
        <f>COLUMN(CG88)</f>
        <v>85</v>
      </c>
      <c r="CL88" s="3">
        <f ca="1">SUM(OFFSET($A$1,CH88-1,CJ88-1,CI88-CH88+1,CK88-CJ88+1))</f>
        <v>8</v>
      </c>
      <c r="CM88" s="3" t="b">
        <f ca="1">CL88=C88</f>
        <v>1</v>
      </c>
      <c r="CN88" s="3">
        <f>COLUMN(V88)</f>
        <v>22</v>
      </c>
      <c r="CO88" s="3">
        <f ca="1">LARGE(OFFSET($A$1,$CH88-1,$CN88-1,$CI88-$CH88+1,1),1)</f>
        <v>5</v>
      </c>
      <c r="CP88" s="4">
        <f ca="1">LARGE(OFFSET($A$1,$AR88-1,$AT88-1,$AS88-$AR88+1,$AU88-$AT88+1),1)/(CO88+2)</f>
        <v>64363.142857142855</v>
      </c>
      <c r="CQ88" s="4">
        <f ca="1">LARGE(OFFSET($A$1,$AR88-1,$AT88-1,$AS88-$AR88+1,$AU88-$AT88+1),C88)</f>
        <v>150180.66666666666</v>
      </c>
      <c r="CR88" s="3" t="b">
        <f ca="1">CQ88&gt;CP88</f>
        <v>1</v>
      </c>
    </row>
    <row r="89" spans="1:96" x14ac:dyDescent="0.55000000000000004">
      <c r="A89" s="3"/>
      <c r="B89" s="3"/>
      <c r="C89" s="3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5">
        <v>3</v>
      </c>
      <c r="W89" s="5">
        <f>W88</f>
        <v>88</v>
      </c>
      <c r="X89" s="5">
        <v>4</v>
      </c>
      <c r="Y89" s="5">
        <f t="shared" si="51"/>
        <v>26</v>
      </c>
      <c r="Z89" s="18" cm="1">
        <f t="array" aca="1" ref="Z89" ca="1">INDIRECT(ADDRESS($W89,COLUMN()-$Y89+$X89))/$V89</f>
        <v>66848</v>
      </c>
      <c r="AA89" s="18" cm="1">
        <f t="array" aca="1" ref="AA89" ca="1">INDIRECT(ADDRESS($W89,COLUMN()-$Y89+$X89))/$V89</f>
        <v>106934.33333333333</v>
      </c>
      <c r="AB89" s="18" cm="1">
        <f t="array" aca="1" ref="AB89" ca="1">INDIRECT(ADDRESS($W89,COLUMN()-$Y89+$X89))/$V89</f>
        <v>106350.66666666667</v>
      </c>
      <c r="AC89" s="18" cm="1">
        <f t="array" aca="1" ref="AC89" ca="1">INDIRECT(ADDRESS($W89,COLUMN()-$Y89+$X89))/$V89</f>
        <v>150180.66666666666</v>
      </c>
      <c r="AD89" s="18" cm="1">
        <f t="array" aca="1" ref="AD89" ca="1">INDIRECT(ADDRESS($W89,COLUMN()-$Y89+$X89))/$V89</f>
        <v>38919.333333333336</v>
      </c>
      <c r="AE89" s="18" cm="1">
        <f t="array" aca="1" ref="AE89" ca="1">INDIRECT(ADDRESS($W89,COLUMN()-$Y89+$X89))/$V89</f>
        <v>0</v>
      </c>
      <c r="AF89" s="18" cm="1">
        <f t="array" aca="1" ref="AF89" ca="1">INDIRECT(ADDRESS($W89,COLUMN()-$Y89+$X89))/$V89</f>
        <v>0</v>
      </c>
      <c r="AG89" s="18" cm="1">
        <f t="array" aca="1" ref="AG89" ca="1">INDIRECT(ADDRESS($W89,COLUMN()-$Y89+$X89))/$V89</f>
        <v>91583.666666666672</v>
      </c>
      <c r="AH89" s="18" cm="1">
        <f t="array" aca="1" ref="AH89" ca="1">INDIRECT(ADDRESS($W89,COLUMN()-$Y89+$X89))/$V89</f>
        <v>0</v>
      </c>
      <c r="AI89" s="18" cm="1">
        <f t="array" aca="1" ref="AI89" ca="1">INDIRECT(ADDRESS($W89,COLUMN()-$Y89+$X89))/$V89</f>
        <v>0</v>
      </c>
      <c r="AJ89" s="18" cm="1">
        <f t="array" aca="1" ref="AJ89" ca="1">INDIRECT(ADDRESS($W89,COLUMN()-$Y89+$X89))/$V89</f>
        <v>0</v>
      </c>
      <c r="AK89" s="18" cm="1">
        <f t="array" aca="1" ref="AK89" ca="1">INDIRECT(ADDRESS($W89,COLUMN()-$Y89+$X89))/$V89</f>
        <v>76621.666666666672</v>
      </c>
      <c r="AL89" s="18" cm="1">
        <f t="array" aca="1" ref="AL89" ca="1">INDIRECT(ADDRESS($W89,COLUMN()-$Y89+$X89))/$V89</f>
        <v>0</v>
      </c>
      <c r="AM89" s="18" cm="1">
        <f t="array" aca="1" ref="AM89" ca="1">INDIRECT(ADDRESS($W89,COLUMN()-$Y89+$X89))/$V89</f>
        <v>33863.666666666664</v>
      </c>
      <c r="AN89" s="18" cm="1">
        <f t="array" aca="1" ref="AN89" ca="1">INDIRECT(ADDRESS($W89,COLUMN()-$Y89+$X89))/$V89</f>
        <v>0</v>
      </c>
      <c r="AO89" s="18" cm="1">
        <f t="array" aca="1" ref="AO89" ca="1">INDIRECT(ADDRESS($W89,COLUMN()-$Y89+$X89))/$V89</f>
        <v>0</v>
      </c>
      <c r="AP89" s="18" cm="1">
        <f t="array" aca="1" ref="AP89" ca="1">INDIRECT(ADDRESS($W89,COLUMN()-$Y89+$X89))/$V89</f>
        <v>58494</v>
      </c>
      <c r="AQ89" s="18" cm="1">
        <f t="array" aca="1" ref="AQ89" ca="1">INDIRECT(ADDRESS($W89,COLUMN()-$Y89+$X89))/$V89</f>
        <v>0</v>
      </c>
      <c r="AR89" s="9">
        <f t="shared" si="30"/>
        <v>88</v>
      </c>
      <c r="AS89" s="9">
        <f t="shared" si="52"/>
        <v>90</v>
      </c>
      <c r="AT89" s="9">
        <f t="shared" si="31"/>
        <v>26</v>
      </c>
      <c r="AU89" s="3">
        <f t="shared" si="53"/>
        <v>43</v>
      </c>
      <c r="AV89" s="20">
        <f t="shared" ca="1" si="32"/>
        <v>16</v>
      </c>
      <c r="AW89" s="20">
        <f t="shared" ca="1" si="33"/>
        <v>10</v>
      </c>
      <c r="AX89" s="20">
        <f t="shared" ca="1" si="34"/>
        <v>11</v>
      </c>
      <c r="AY89" s="20">
        <f t="shared" ca="1" si="35"/>
        <v>8</v>
      </c>
      <c r="AZ89" s="20">
        <f t="shared" ca="1" si="36"/>
        <v>23</v>
      </c>
      <c r="BA89" s="20">
        <f t="shared" ca="1" si="37"/>
        <v>28</v>
      </c>
      <c r="BB89" s="20">
        <f t="shared" ca="1" si="38"/>
        <v>28</v>
      </c>
      <c r="BC89" s="20">
        <f t="shared" ca="1" si="39"/>
        <v>13</v>
      </c>
      <c r="BD89" s="20">
        <f t="shared" ca="1" si="40"/>
        <v>28</v>
      </c>
      <c r="BE89" s="20">
        <f t="shared" ca="1" si="41"/>
        <v>28</v>
      </c>
      <c r="BF89" s="20">
        <f t="shared" ca="1" si="42"/>
        <v>28</v>
      </c>
      <c r="BG89" s="20">
        <f t="shared" ca="1" si="43"/>
        <v>15</v>
      </c>
      <c r="BH89" s="20">
        <f t="shared" ca="1" si="44"/>
        <v>28</v>
      </c>
      <c r="BI89" s="20">
        <f t="shared" ca="1" si="45"/>
        <v>25</v>
      </c>
      <c r="BJ89" s="20">
        <f t="shared" ca="1" si="46"/>
        <v>28</v>
      </c>
      <c r="BK89" s="20">
        <f t="shared" ca="1" si="47"/>
        <v>28</v>
      </c>
      <c r="BL89" s="20">
        <f t="shared" ca="1" si="48"/>
        <v>19</v>
      </c>
      <c r="BM89" s="20">
        <f t="shared" ca="1" si="49"/>
        <v>28</v>
      </c>
      <c r="BN89" s="9">
        <f t="shared" si="50"/>
        <v>88</v>
      </c>
      <c r="BO89" s="9">
        <v>3</v>
      </c>
      <c r="BP89" s="22" cm="1">
        <f t="array" aca="1" ref="BP89" ca="1">IF(AV89&gt;INDIRECT(ADDRESS($BN89,$BO89)),0,1)</f>
        <v>0</v>
      </c>
      <c r="BQ89" s="22" cm="1">
        <f t="array" aca="1" ref="BQ89" ca="1">IF(AW89&gt;INDIRECT(ADDRESS($BN89,$BO89)),0,1)</f>
        <v>0</v>
      </c>
      <c r="BR89" s="22" cm="1">
        <f t="array" aca="1" ref="BR89" ca="1">IF(AX89&gt;INDIRECT(ADDRESS($BN89,$BO89)),0,1)</f>
        <v>0</v>
      </c>
      <c r="BS89" s="22" cm="1">
        <f t="array" aca="1" ref="BS89" ca="1">IF(AY89&gt;INDIRECT(ADDRESS($BN89,$BO89)),0,1)</f>
        <v>1</v>
      </c>
      <c r="BT89" s="22" cm="1">
        <f t="array" aca="1" ref="BT89" ca="1">IF(AZ89&gt;INDIRECT(ADDRESS($BN89,$BO89)),0,1)</f>
        <v>0</v>
      </c>
      <c r="BU89" s="22" cm="1">
        <f t="array" aca="1" ref="BU89" ca="1">IF(BA89&gt;INDIRECT(ADDRESS($BN89,$BO89)),0,1)</f>
        <v>0</v>
      </c>
      <c r="BV89" s="22" cm="1">
        <f t="array" aca="1" ref="BV89" ca="1">IF(BB89&gt;INDIRECT(ADDRESS($BN89,$BO89)),0,1)</f>
        <v>0</v>
      </c>
      <c r="BW89" s="22" cm="1">
        <f t="array" aca="1" ref="BW89" ca="1">IF(BC89&gt;INDIRECT(ADDRESS($BN89,$BO89)),0,1)</f>
        <v>0</v>
      </c>
      <c r="BX89" s="22" cm="1">
        <f t="array" aca="1" ref="BX89" ca="1">IF(BD89&gt;INDIRECT(ADDRESS($BN89,$BO89)),0,1)</f>
        <v>0</v>
      </c>
      <c r="BY89" s="22" cm="1">
        <f t="array" aca="1" ref="BY89" ca="1">IF(BE89&gt;INDIRECT(ADDRESS($BN89,$BO89)),0,1)</f>
        <v>0</v>
      </c>
      <c r="BZ89" s="22" cm="1">
        <f t="array" aca="1" ref="BZ89" ca="1">IF(BF89&gt;INDIRECT(ADDRESS($BN89,$BO89)),0,1)</f>
        <v>0</v>
      </c>
      <c r="CA89" s="22" cm="1">
        <f t="array" aca="1" ref="CA89" ca="1">IF(BG89&gt;INDIRECT(ADDRESS($BN89,$BO89)),0,1)</f>
        <v>0</v>
      </c>
      <c r="CB89" s="22" cm="1">
        <f t="array" aca="1" ref="CB89" ca="1">IF(BH89&gt;INDIRECT(ADDRESS($BN89,$BO89)),0,1)</f>
        <v>0</v>
      </c>
      <c r="CC89" s="22" cm="1">
        <f t="array" aca="1" ref="CC89" ca="1">IF(BI89&gt;INDIRECT(ADDRESS($BN89,$BO89)),0,1)</f>
        <v>0</v>
      </c>
      <c r="CD89" s="22" cm="1">
        <f t="array" aca="1" ref="CD89" ca="1">IF(BJ89&gt;INDIRECT(ADDRESS($BN89,$BO89)),0,1)</f>
        <v>0</v>
      </c>
      <c r="CE89" s="22" cm="1">
        <f t="array" aca="1" ref="CE89" ca="1">IF(BK89&gt;INDIRECT(ADDRESS($BN89,$BO89)),0,1)</f>
        <v>0</v>
      </c>
      <c r="CF89" s="22" cm="1">
        <f t="array" aca="1" ref="CF89" ca="1">IF(BL89&gt;INDIRECT(ADDRESS($BN89,$BO89)),0,1)</f>
        <v>0</v>
      </c>
      <c r="CG89" s="22" cm="1">
        <f t="array" aca="1" ref="CG89" ca="1">IF(BM89&gt;INDIRECT(ADDRESS($BN89,$BO89)),0,1)</f>
        <v>0</v>
      </c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55000000000000004">
      <c r="A90" s="3"/>
      <c r="B90" s="3"/>
      <c r="C90" s="3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5">
        <v>5</v>
      </c>
      <c r="W90" s="5">
        <f>W89</f>
        <v>88</v>
      </c>
      <c r="X90" s="5">
        <v>4</v>
      </c>
      <c r="Y90" s="5">
        <f t="shared" si="51"/>
        <v>26</v>
      </c>
      <c r="Z90" s="18" cm="1">
        <f t="array" aca="1" ref="Z90" ca="1">INDIRECT(ADDRESS($W90,COLUMN()-$Y90+$X90))/$V90</f>
        <v>40108.800000000003</v>
      </c>
      <c r="AA90" s="18" cm="1">
        <f t="array" aca="1" ref="AA90" ca="1">INDIRECT(ADDRESS($W90,COLUMN()-$Y90+$X90))/$V90</f>
        <v>64160.6</v>
      </c>
      <c r="AB90" s="18" cm="1">
        <f t="array" aca="1" ref="AB90" ca="1">INDIRECT(ADDRESS($W90,COLUMN()-$Y90+$X90))/$V90</f>
        <v>63810.400000000001</v>
      </c>
      <c r="AC90" s="18" cm="1">
        <f t="array" aca="1" ref="AC90" ca="1">INDIRECT(ADDRESS($W90,COLUMN()-$Y90+$X90))/$V90</f>
        <v>90108.4</v>
      </c>
      <c r="AD90" s="18" cm="1">
        <f t="array" aca="1" ref="AD90" ca="1">INDIRECT(ADDRESS($W90,COLUMN()-$Y90+$X90))/$V90</f>
        <v>23351.599999999999</v>
      </c>
      <c r="AE90" s="18" cm="1">
        <f t="array" aca="1" ref="AE90" ca="1">INDIRECT(ADDRESS($W90,COLUMN()-$Y90+$X90))/$V90</f>
        <v>0</v>
      </c>
      <c r="AF90" s="18" cm="1">
        <f t="array" aca="1" ref="AF90" ca="1">INDIRECT(ADDRESS($W90,COLUMN()-$Y90+$X90))/$V90</f>
        <v>0</v>
      </c>
      <c r="AG90" s="18" cm="1">
        <f t="array" aca="1" ref="AG90" ca="1">INDIRECT(ADDRESS($W90,COLUMN()-$Y90+$X90))/$V90</f>
        <v>54950.2</v>
      </c>
      <c r="AH90" s="18" cm="1">
        <f t="array" aca="1" ref="AH90" ca="1">INDIRECT(ADDRESS($W90,COLUMN()-$Y90+$X90))/$V90</f>
        <v>0</v>
      </c>
      <c r="AI90" s="18" cm="1">
        <f t="array" aca="1" ref="AI90" ca="1">INDIRECT(ADDRESS($W90,COLUMN()-$Y90+$X90))/$V90</f>
        <v>0</v>
      </c>
      <c r="AJ90" s="18" cm="1">
        <f t="array" aca="1" ref="AJ90" ca="1">INDIRECT(ADDRESS($W90,COLUMN()-$Y90+$X90))/$V90</f>
        <v>0</v>
      </c>
      <c r="AK90" s="18" cm="1">
        <f t="array" aca="1" ref="AK90" ca="1">INDIRECT(ADDRESS($W90,COLUMN()-$Y90+$X90))/$V90</f>
        <v>45973</v>
      </c>
      <c r="AL90" s="18" cm="1">
        <f t="array" aca="1" ref="AL90" ca="1">INDIRECT(ADDRESS($W90,COLUMN()-$Y90+$X90))/$V90</f>
        <v>0</v>
      </c>
      <c r="AM90" s="18" cm="1">
        <f t="array" aca="1" ref="AM90" ca="1">INDIRECT(ADDRESS($W90,COLUMN()-$Y90+$X90))/$V90</f>
        <v>20318.2</v>
      </c>
      <c r="AN90" s="18" cm="1">
        <f t="array" aca="1" ref="AN90" ca="1">INDIRECT(ADDRESS($W90,COLUMN()-$Y90+$X90))/$V90</f>
        <v>0</v>
      </c>
      <c r="AO90" s="18" cm="1">
        <f t="array" aca="1" ref="AO90" ca="1">INDIRECT(ADDRESS($W90,COLUMN()-$Y90+$X90))/$V90</f>
        <v>0</v>
      </c>
      <c r="AP90" s="18" cm="1">
        <f t="array" aca="1" ref="AP90" ca="1">INDIRECT(ADDRESS($W90,COLUMN()-$Y90+$X90))/$V90</f>
        <v>35096.400000000001</v>
      </c>
      <c r="AQ90" s="18" cm="1">
        <f t="array" aca="1" ref="AQ90" ca="1">INDIRECT(ADDRESS($W90,COLUMN()-$Y90+$X90))/$V90</f>
        <v>0</v>
      </c>
      <c r="AR90" s="9">
        <f t="shared" si="30"/>
        <v>88</v>
      </c>
      <c r="AS90" s="9">
        <f t="shared" si="52"/>
        <v>90</v>
      </c>
      <c r="AT90" s="9">
        <f t="shared" si="31"/>
        <v>26</v>
      </c>
      <c r="AU90" s="3">
        <f t="shared" si="53"/>
        <v>43</v>
      </c>
      <c r="AV90" s="20">
        <f t="shared" ca="1" si="32"/>
        <v>22</v>
      </c>
      <c r="AW90" s="20">
        <f t="shared" ca="1" si="33"/>
        <v>17</v>
      </c>
      <c r="AX90" s="20">
        <f t="shared" ca="1" si="34"/>
        <v>18</v>
      </c>
      <c r="AY90" s="20">
        <f t="shared" ca="1" si="35"/>
        <v>14</v>
      </c>
      <c r="AZ90" s="20">
        <f t="shared" ca="1" si="36"/>
        <v>26</v>
      </c>
      <c r="BA90" s="20">
        <f t="shared" ca="1" si="37"/>
        <v>28</v>
      </c>
      <c r="BB90" s="20">
        <f t="shared" ca="1" si="38"/>
        <v>28</v>
      </c>
      <c r="BC90" s="20">
        <f t="shared" ca="1" si="39"/>
        <v>20</v>
      </c>
      <c r="BD90" s="20">
        <f t="shared" ca="1" si="40"/>
        <v>28</v>
      </c>
      <c r="BE90" s="20">
        <f t="shared" ca="1" si="41"/>
        <v>28</v>
      </c>
      <c r="BF90" s="20">
        <f t="shared" ca="1" si="42"/>
        <v>28</v>
      </c>
      <c r="BG90" s="20">
        <f t="shared" ca="1" si="43"/>
        <v>21</v>
      </c>
      <c r="BH90" s="20">
        <f t="shared" ca="1" si="44"/>
        <v>28</v>
      </c>
      <c r="BI90" s="20">
        <f t="shared" ca="1" si="45"/>
        <v>27</v>
      </c>
      <c r="BJ90" s="20">
        <f t="shared" ca="1" si="46"/>
        <v>28</v>
      </c>
      <c r="BK90" s="20">
        <f t="shared" ca="1" si="47"/>
        <v>28</v>
      </c>
      <c r="BL90" s="20">
        <f t="shared" ca="1" si="48"/>
        <v>24</v>
      </c>
      <c r="BM90" s="20">
        <f t="shared" ca="1" si="49"/>
        <v>28</v>
      </c>
      <c r="BN90" s="9">
        <f t="shared" si="50"/>
        <v>88</v>
      </c>
      <c r="BO90" s="9">
        <v>3</v>
      </c>
      <c r="BP90" s="22" cm="1">
        <f t="array" aca="1" ref="BP90" ca="1">IF(AV90&gt;INDIRECT(ADDRESS($BN90,$BO90)),0,1)</f>
        <v>0</v>
      </c>
      <c r="BQ90" s="22" cm="1">
        <f t="array" aca="1" ref="BQ90" ca="1">IF(AW90&gt;INDIRECT(ADDRESS($BN90,$BO90)),0,1)</f>
        <v>0</v>
      </c>
      <c r="BR90" s="22" cm="1">
        <f t="array" aca="1" ref="BR90" ca="1">IF(AX90&gt;INDIRECT(ADDRESS($BN90,$BO90)),0,1)</f>
        <v>0</v>
      </c>
      <c r="BS90" s="22" cm="1">
        <f t="array" aca="1" ref="BS90" ca="1">IF(AY90&gt;INDIRECT(ADDRESS($BN90,$BO90)),0,1)</f>
        <v>0</v>
      </c>
      <c r="BT90" s="22" cm="1">
        <f t="array" aca="1" ref="BT90" ca="1">IF(AZ90&gt;INDIRECT(ADDRESS($BN90,$BO90)),0,1)</f>
        <v>0</v>
      </c>
      <c r="BU90" s="22" cm="1">
        <f t="array" aca="1" ref="BU90" ca="1">IF(BA90&gt;INDIRECT(ADDRESS($BN90,$BO90)),0,1)</f>
        <v>0</v>
      </c>
      <c r="BV90" s="22" cm="1">
        <f t="array" aca="1" ref="BV90" ca="1">IF(BB90&gt;INDIRECT(ADDRESS($BN90,$BO90)),0,1)</f>
        <v>0</v>
      </c>
      <c r="BW90" s="22" cm="1">
        <f t="array" aca="1" ref="BW90" ca="1">IF(BC90&gt;INDIRECT(ADDRESS($BN90,$BO90)),0,1)</f>
        <v>0</v>
      </c>
      <c r="BX90" s="22" cm="1">
        <f t="array" aca="1" ref="BX90" ca="1">IF(BD90&gt;INDIRECT(ADDRESS($BN90,$BO90)),0,1)</f>
        <v>0</v>
      </c>
      <c r="BY90" s="22" cm="1">
        <f t="array" aca="1" ref="BY90" ca="1">IF(BE90&gt;INDIRECT(ADDRESS($BN90,$BO90)),0,1)</f>
        <v>0</v>
      </c>
      <c r="BZ90" s="22" cm="1">
        <f t="array" aca="1" ref="BZ90" ca="1">IF(BF90&gt;INDIRECT(ADDRESS($BN90,$BO90)),0,1)</f>
        <v>0</v>
      </c>
      <c r="CA90" s="22" cm="1">
        <f t="array" aca="1" ref="CA90" ca="1">IF(BG90&gt;INDIRECT(ADDRESS($BN90,$BO90)),0,1)</f>
        <v>0</v>
      </c>
      <c r="CB90" s="22" cm="1">
        <f t="array" aca="1" ref="CB90" ca="1">IF(BH90&gt;INDIRECT(ADDRESS($BN90,$BO90)),0,1)</f>
        <v>0</v>
      </c>
      <c r="CC90" s="22" cm="1">
        <f t="array" aca="1" ref="CC90" ca="1">IF(BI90&gt;INDIRECT(ADDRESS($BN90,$BO90)),0,1)</f>
        <v>0</v>
      </c>
      <c r="CD90" s="22" cm="1">
        <f t="array" aca="1" ref="CD90" ca="1">IF(BJ90&gt;INDIRECT(ADDRESS($BN90,$BO90)),0,1)</f>
        <v>0</v>
      </c>
      <c r="CE90" s="22" cm="1">
        <f t="array" aca="1" ref="CE90" ca="1">IF(BK90&gt;INDIRECT(ADDRESS($BN90,$BO90)),0,1)</f>
        <v>0</v>
      </c>
      <c r="CF90" s="22" cm="1">
        <f t="array" aca="1" ref="CF90" ca="1">IF(BL90&gt;INDIRECT(ADDRESS($BN90,$BO90)),0,1)</f>
        <v>0</v>
      </c>
      <c r="CG90" s="22" cm="1">
        <f t="array" aca="1" ref="CG90" ca="1">IF(BM90&gt;INDIRECT(ADDRESS($BN90,$BO90)),0,1)</f>
        <v>0</v>
      </c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55000000000000004">
      <c r="A91" s="3"/>
      <c r="B91" s="3" t="s">
        <v>41</v>
      </c>
      <c r="C91" s="3">
        <v>7</v>
      </c>
      <c r="D91" s="15">
        <f>VALUE(SUBSTITUTE('DPR KPU Raw'!B23,".",","))</f>
        <v>204226</v>
      </c>
      <c r="E91" s="15">
        <f>VALUE(SUBSTITUTE('DPR KPU Raw'!C23,".",","))</f>
        <v>283073</v>
      </c>
      <c r="F91" s="15">
        <f>VALUE(SUBSTITUTE('DPR KPU Raw'!D23,".",","))</f>
        <v>288655</v>
      </c>
      <c r="G91" s="15">
        <f>VALUE(SUBSTITUTE('DPR KPU Raw'!E23,".",","))</f>
        <v>226303</v>
      </c>
      <c r="H91" s="15">
        <f>VALUE(SUBSTITUTE('DPR KPU Raw'!F23,".",","))</f>
        <v>119358</v>
      </c>
      <c r="I91" s="15"/>
      <c r="J91" s="15"/>
      <c r="K91" s="15">
        <f>VALUE(SUBSTITUTE('DPR KPU Raw'!I23,".",","))</f>
        <v>181578</v>
      </c>
      <c r="L91" s="15"/>
      <c r="M91" s="15"/>
      <c r="N91" s="15"/>
      <c r="O91" s="15">
        <f>VALUE(SUBSTITUTE('DPR KPU Raw'!M23,".",","))</f>
        <v>119489</v>
      </c>
      <c r="P91" s="15"/>
      <c r="Q91" s="15">
        <f>VALUE(SUBSTITUTE('DPR KPU Raw'!O23,".",","))</f>
        <v>98254</v>
      </c>
      <c r="R91" s="15"/>
      <c r="S91" s="15"/>
      <c r="T91" s="15">
        <f>VALUE(SUBSTITUTE('DPR KPU Raw'!R23,".",","))</f>
        <v>112192</v>
      </c>
      <c r="U91" s="15"/>
      <c r="V91" s="5">
        <v>1</v>
      </c>
      <c r="W91" s="5">
        <f>W90+3</f>
        <v>91</v>
      </c>
      <c r="X91" s="5">
        <v>4</v>
      </c>
      <c r="Y91" s="5">
        <f t="shared" si="51"/>
        <v>26</v>
      </c>
      <c r="Z91" s="18" cm="1">
        <f t="array" aca="1" ref="Z91" ca="1">INDIRECT(ADDRESS($W91,COLUMN()-$Y91+$X91))/$V91</f>
        <v>204226</v>
      </c>
      <c r="AA91" s="18" cm="1">
        <f t="array" aca="1" ref="AA91" ca="1">INDIRECT(ADDRESS($W91,COLUMN()-$Y91+$X91))/$V91</f>
        <v>283073</v>
      </c>
      <c r="AB91" s="18" cm="1">
        <f t="array" aca="1" ref="AB91" ca="1">INDIRECT(ADDRESS($W91,COLUMN()-$Y91+$X91))/$V91</f>
        <v>288655</v>
      </c>
      <c r="AC91" s="18" cm="1">
        <f t="array" aca="1" ref="AC91" ca="1">INDIRECT(ADDRESS($W91,COLUMN()-$Y91+$X91))/$V91</f>
        <v>226303</v>
      </c>
      <c r="AD91" s="18" cm="1">
        <f t="array" aca="1" ref="AD91" ca="1">INDIRECT(ADDRESS($W91,COLUMN()-$Y91+$X91))/$V91</f>
        <v>119358</v>
      </c>
      <c r="AE91" s="18" cm="1">
        <f t="array" aca="1" ref="AE91" ca="1">INDIRECT(ADDRESS($W91,COLUMN()-$Y91+$X91))/$V91</f>
        <v>0</v>
      </c>
      <c r="AF91" s="18" cm="1">
        <f t="array" aca="1" ref="AF91" ca="1">INDIRECT(ADDRESS($W91,COLUMN()-$Y91+$X91))/$V91</f>
        <v>0</v>
      </c>
      <c r="AG91" s="18" cm="1">
        <f t="array" aca="1" ref="AG91" ca="1">INDIRECT(ADDRESS($W91,COLUMN()-$Y91+$X91))/$V91</f>
        <v>181578</v>
      </c>
      <c r="AH91" s="18" cm="1">
        <f t="array" aca="1" ref="AH91" ca="1">INDIRECT(ADDRESS($W91,COLUMN()-$Y91+$X91))/$V91</f>
        <v>0</v>
      </c>
      <c r="AI91" s="18" cm="1">
        <f t="array" aca="1" ref="AI91" ca="1">INDIRECT(ADDRESS($W91,COLUMN()-$Y91+$X91))/$V91</f>
        <v>0</v>
      </c>
      <c r="AJ91" s="18" cm="1">
        <f t="array" aca="1" ref="AJ91" ca="1">INDIRECT(ADDRESS($W91,COLUMN()-$Y91+$X91))/$V91</f>
        <v>0</v>
      </c>
      <c r="AK91" s="18" cm="1">
        <f t="array" aca="1" ref="AK91" ca="1">INDIRECT(ADDRESS($W91,COLUMN()-$Y91+$X91))/$V91</f>
        <v>119489</v>
      </c>
      <c r="AL91" s="18" cm="1">
        <f t="array" aca="1" ref="AL91" ca="1">INDIRECT(ADDRESS($W91,COLUMN()-$Y91+$X91))/$V91</f>
        <v>0</v>
      </c>
      <c r="AM91" s="18" cm="1">
        <f t="array" aca="1" ref="AM91" ca="1">INDIRECT(ADDRESS($W91,COLUMN()-$Y91+$X91))/$V91</f>
        <v>98254</v>
      </c>
      <c r="AN91" s="18" cm="1">
        <f t="array" aca="1" ref="AN91" ca="1">INDIRECT(ADDRESS($W91,COLUMN()-$Y91+$X91))/$V91</f>
        <v>0</v>
      </c>
      <c r="AO91" s="18" cm="1">
        <f t="array" aca="1" ref="AO91" ca="1">INDIRECT(ADDRESS($W91,COLUMN()-$Y91+$X91))/$V91</f>
        <v>0</v>
      </c>
      <c r="AP91" s="18" cm="1">
        <f t="array" aca="1" ref="AP91" ca="1">INDIRECT(ADDRESS($W91,COLUMN()-$Y91+$X91))/$V91</f>
        <v>112192</v>
      </c>
      <c r="AQ91" s="18" cm="1">
        <f t="array" aca="1" ref="AQ91" ca="1">INDIRECT(ADDRESS($W91,COLUMN()-$Y91+$X91))/$V91</f>
        <v>0</v>
      </c>
      <c r="AR91" s="9">
        <f t="shared" si="30"/>
        <v>91</v>
      </c>
      <c r="AS91" s="9">
        <f t="shared" si="52"/>
        <v>93</v>
      </c>
      <c r="AT91" s="9">
        <f t="shared" si="31"/>
        <v>26</v>
      </c>
      <c r="AU91" s="3">
        <f t="shared" si="53"/>
        <v>43</v>
      </c>
      <c r="AV91" s="20">
        <f t="shared" ca="1" si="32"/>
        <v>4</v>
      </c>
      <c r="AW91" s="20">
        <f t="shared" ca="1" si="33"/>
        <v>2</v>
      </c>
      <c r="AX91" s="20">
        <f t="shared" ca="1" si="34"/>
        <v>1</v>
      </c>
      <c r="AY91" s="20">
        <f t="shared" ca="1" si="35"/>
        <v>3</v>
      </c>
      <c r="AZ91" s="20">
        <f t="shared" ca="1" si="36"/>
        <v>7</v>
      </c>
      <c r="BA91" s="20">
        <f t="shared" ca="1" si="37"/>
        <v>28</v>
      </c>
      <c r="BB91" s="20">
        <f t="shared" ca="1" si="38"/>
        <v>28</v>
      </c>
      <c r="BC91" s="20">
        <f t="shared" ca="1" si="39"/>
        <v>5</v>
      </c>
      <c r="BD91" s="20">
        <f t="shared" ca="1" si="40"/>
        <v>28</v>
      </c>
      <c r="BE91" s="20">
        <f t="shared" ca="1" si="41"/>
        <v>28</v>
      </c>
      <c r="BF91" s="20">
        <f t="shared" ca="1" si="42"/>
        <v>28</v>
      </c>
      <c r="BG91" s="20">
        <f t="shared" ca="1" si="43"/>
        <v>6</v>
      </c>
      <c r="BH91" s="20">
        <f t="shared" ca="1" si="44"/>
        <v>28</v>
      </c>
      <c r="BI91" s="20">
        <f t="shared" ca="1" si="45"/>
        <v>9</v>
      </c>
      <c r="BJ91" s="20">
        <f t="shared" ca="1" si="46"/>
        <v>28</v>
      </c>
      <c r="BK91" s="20">
        <f t="shared" ca="1" si="47"/>
        <v>28</v>
      </c>
      <c r="BL91" s="20">
        <f t="shared" ca="1" si="48"/>
        <v>8</v>
      </c>
      <c r="BM91" s="20">
        <f t="shared" ca="1" si="49"/>
        <v>28</v>
      </c>
      <c r="BN91" s="9">
        <f t="shared" si="50"/>
        <v>91</v>
      </c>
      <c r="BO91" s="9">
        <v>3</v>
      </c>
      <c r="BP91" s="22" cm="1">
        <f t="array" aca="1" ref="BP91" ca="1">IF(AV91&gt;INDIRECT(ADDRESS($BN91,$BO91)),0,1)</f>
        <v>1</v>
      </c>
      <c r="BQ91" s="22" cm="1">
        <f t="array" aca="1" ref="BQ91" ca="1">IF(AW91&gt;INDIRECT(ADDRESS($BN91,$BO91)),0,1)</f>
        <v>1</v>
      </c>
      <c r="BR91" s="22" cm="1">
        <f t="array" aca="1" ref="BR91" ca="1">IF(AX91&gt;INDIRECT(ADDRESS($BN91,$BO91)),0,1)</f>
        <v>1</v>
      </c>
      <c r="BS91" s="22" cm="1">
        <f t="array" aca="1" ref="BS91" ca="1">IF(AY91&gt;INDIRECT(ADDRESS($BN91,$BO91)),0,1)</f>
        <v>1</v>
      </c>
      <c r="BT91" s="22" cm="1">
        <f t="array" aca="1" ref="BT91" ca="1">IF(AZ91&gt;INDIRECT(ADDRESS($BN91,$BO91)),0,1)</f>
        <v>1</v>
      </c>
      <c r="BU91" s="22" cm="1">
        <f t="array" aca="1" ref="BU91" ca="1">IF(BA91&gt;INDIRECT(ADDRESS($BN91,$BO91)),0,1)</f>
        <v>0</v>
      </c>
      <c r="BV91" s="22" cm="1">
        <f t="array" aca="1" ref="BV91" ca="1">IF(BB91&gt;INDIRECT(ADDRESS($BN91,$BO91)),0,1)</f>
        <v>0</v>
      </c>
      <c r="BW91" s="22" cm="1">
        <f t="array" aca="1" ref="BW91" ca="1">IF(BC91&gt;INDIRECT(ADDRESS($BN91,$BO91)),0,1)</f>
        <v>1</v>
      </c>
      <c r="BX91" s="22" cm="1">
        <f t="array" aca="1" ref="BX91" ca="1">IF(BD91&gt;INDIRECT(ADDRESS($BN91,$BO91)),0,1)</f>
        <v>0</v>
      </c>
      <c r="BY91" s="22" cm="1">
        <f t="array" aca="1" ref="BY91" ca="1">IF(BE91&gt;INDIRECT(ADDRESS($BN91,$BO91)),0,1)</f>
        <v>0</v>
      </c>
      <c r="BZ91" s="22" cm="1">
        <f t="array" aca="1" ref="BZ91" ca="1">IF(BF91&gt;INDIRECT(ADDRESS($BN91,$BO91)),0,1)</f>
        <v>0</v>
      </c>
      <c r="CA91" s="22" cm="1">
        <f t="array" aca="1" ref="CA91" ca="1">IF(BG91&gt;INDIRECT(ADDRESS($BN91,$BO91)),0,1)</f>
        <v>1</v>
      </c>
      <c r="CB91" s="22" cm="1">
        <f t="array" aca="1" ref="CB91" ca="1">IF(BH91&gt;INDIRECT(ADDRESS($BN91,$BO91)),0,1)</f>
        <v>0</v>
      </c>
      <c r="CC91" s="22" cm="1">
        <f t="array" aca="1" ref="CC91" ca="1">IF(BI91&gt;INDIRECT(ADDRESS($BN91,$BO91)),0,1)</f>
        <v>0</v>
      </c>
      <c r="CD91" s="22" cm="1">
        <f t="array" aca="1" ref="CD91" ca="1">IF(BJ91&gt;INDIRECT(ADDRESS($BN91,$BO91)),0,1)</f>
        <v>0</v>
      </c>
      <c r="CE91" s="22" cm="1">
        <f t="array" aca="1" ref="CE91" ca="1">IF(BK91&gt;INDIRECT(ADDRESS($BN91,$BO91)),0,1)</f>
        <v>0</v>
      </c>
      <c r="CF91" s="22" cm="1">
        <f t="array" aca="1" ref="CF91" ca="1">IF(BL91&gt;INDIRECT(ADDRESS($BN91,$BO91)),0,1)</f>
        <v>0</v>
      </c>
      <c r="CG91" s="22" cm="1">
        <f t="array" aca="1" ref="CG91" ca="1">IF(BM91&gt;INDIRECT(ADDRESS($BN91,$BO91)),0,1)</f>
        <v>0</v>
      </c>
      <c r="CH91" s="9">
        <f>AR91</f>
        <v>91</v>
      </c>
      <c r="CI91" s="9">
        <f>AS91</f>
        <v>93</v>
      </c>
      <c r="CJ91" s="3">
        <f>COLUMN(BP91)</f>
        <v>68</v>
      </c>
      <c r="CK91" s="3">
        <f>COLUMN(CG91)</f>
        <v>85</v>
      </c>
      <c r="CL91" s="3">
        <f ca="1">SUM(OFFSET($A$1,CH91-1,CJ91-1,CI91-CH91+1,CK91-CJ91+1))</f>
        <v>7</v>
      </c>
      <c r="CM91" s="3" t="b">
        <f ca="1">CL91=C91</f>
        <v>1</v>
      </c>
      <c r="CN91" s="3">
        <f>COLUMN(V91)</f>
        <v>22</v>
      </c>
      <c r="CO91" s="3">
        <f ca="1">LARGE(OFFSET($A$1,$CH91-1,$CN91-1,$CI91-$CH91+1,1),1)</f>
        <v>5</v>
      </c>
      <c r="CP91" s="4">
        <f ca="1">LARGE(OFFSET($A$1,$AR91-1,$AT91-1,$AS91-$AR91+1,$AU91-$AT91+1),1)/(CO91+2)</f>
        <v>41236.428571428572</v>
      </c>
      <c r="CQ91" s="4">
        <f ca="1">LARGE(OFFSET($A$1,$AR91-1,$AT91-1,$AS91-$AR91+1,$AU91-$AT91+1),C91)</f>
        <v>119358</v>
      </c>
      <c r="CR91" s="3" t="b">
        <f ca="1">CQ91&gt;CP91</f>
        <v>1</v>
      </c>
    </row>
    <row r="92" spans="1:96" x14ac:dyDescent="0.55000000000000004">
      <c r="A92" s="3"/>
      <c r="B92" s="3"/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5">
        <v>3</v>
      </c>
      <c r="W92" s="5">
        <f>W91</f>
        <v>91</v>
      </c>
      <c r="X92" s="5">
        <v>4</v>
      </c>
      <c r="Y92" s="5">
        <f t="shared" si="51"/>
        <v>26</v>
      </c>
      <c r="Z92" s="18" cm="1">
        <f t="array" aca="1" ref="Z92" ca="1">INDIRECT(ADDRESS($W92,COLUMN()-$Y92+$X92))/$V92</f>
        <v>68075.333333333328</v>
      </c>
      <c r="AA92" s="18" cm="1">
        <f t="array" aca="1" ref="AA92" ca="1">INDIRECT(ADDRESS($W92,COLUMN()-$Y92+$X92))/$V92</f>
        <v>94357.666666666672</v>
      </c>
      <c r="AB92" s="18" cm="1">
        <f t="array" aca="1" ref="AB92" ca="1">INDIRECT(ADDRESS($W92,COLUMN()-$Y92+$X92))/$V92</f>
        <v>96218.333333333328</v>
      </c>
      <c r="AC92" s="18" cm="1">
        <f t="array" aca="1" ref="AC92" ca="1">INDIRECT(ADDRESS($W92,COLUMN()-$Y92+$X92))/$V92</f>
        <v>75434.333333333328</v>
      </c>
      <c r="AD92" s="18" cm="1">
        <f t="array" aca="1" ref="AD92" ca="1">INDIRECT(ADDRESS($W92,COLUMN()-$Y92+$X92))/$V92</f>
        <v>39786</v>
      </c>
      <c r="AE92" s="18" cm="1">
        <f t="array" aca="1" ref="AE92" ca="1">INDIRECT(ADDRESS($W92,COLUMN()-$Y92+$X92))/$V92</f>
        <v>0</v>
      </c>
      <c r="AF92" s="18" cm="1">
        <f t="array" aca="1" ref="AF92" ca="1">INDIRECT(ADDRESS($W92,COLUMN()-$Y92+$X92))/$V92</f>
        <v>0</v>
      </c>
      <c r="AG92" s="18" cm="1">
        <f t="array" aca="1" ref="AG92" ca="1">INDIRECT(ADDRESS($W92,COLUMN()-$Y92+$X92))/$V92</f>
        <v>60526</v>
      </c>
      <c r="AH92" s="18" cm="1">
        <f t="array" aca="1" ref="AH92" ca="1">INDIRECT(ADDRESS($W92,COLUMN()-$Y92+$X92))/$V92</f>
        <v>0</v>
      </c>
      <c r="AI92" s="18" cm="1">
        <f t="array" aca="1" ref="AI92" ca="1">INDIRECT(ADDRESS($W92,COLUMN()-$Y92+$X92))/$V92</f>
        <v>0</v>
      </c>
      <c r="AJ92" s="18" cm="1">
        <f t="array" aca="1" ref="AJ92" ca="1">INDIRECT(ADDRESS($W92,COLUMN()-$Y92+$X92))/$V92</f>
        <v>0</v>
      </c>
      <c r="AK92" s="18" cm="1">
        <f t="array" aca="1" ref="AK92" ca="1">INDIRECT(ADDRESS($W92,COLUMN()-$Y92+$X92))/$V92</f>
        <v>39829.666666666664</v>
      </c>
      <c r="AL92" s="18" cm="1">
        <f t="array" aca="1" ref="AL92" ca="1">INDIRECT(ADDRESS($W92,COLUMN()-$Y92+$X92))/$V92</f>
        <v>0</v>
      </c>
      <c r="AM92" s="18" cm="1">
        <f t="array" aca="1" ref="AM92" ca="1">INDIRECT(ADDRESS($W92,COLUMN()-$Y92+$X92))/$V92</f>
        <v>32751.333333333332</v>
      </c>
      <c r="AN92" s="18" cm="1">
        <f t="array" aca="1" ref="AN92" ca="1">INDIRECT(ADDRESS($W92,COLUMN()-$Y92+$X92))/$V92</f>
        <v>0</v>
      </c>
      <c r="AO92" s="18" cm="1">
        <f t="array" aca="1" ref="AO92" ca="1">INDIRECT(ADDRESS($W92,COLUMN()-$Y92+$X92))/$V92</f>
        <v>0</v>
      </c>
      <c r="AP92" s="18" cm="1">
        <f t="array" aca="1" ref="AP92" ca="1">INDIRECT(ADDRESS($W92,COLUMN()-$Y92+$X92))/$V92</f>
        <v>37397.333333333336</v>
      </c>
      <c r="AQ92" s="18" cm="1">
        <f t="array" aca="1" ref="AQ92" ca="1">INDIRECT(ADDRESS($W92,COLUMN()-$Y92+$X92))/$V92</f>
        <v>0</v>
      </c>
      <c r="AR92" s="9">
        <f t="shared" si="30"/>
        <v>91</v>
      </c>
      <c r="AS92" s="9">
        <f t="shared" si="52"/>
        <v>93</v>
      </c>
      <c r="AT92" s="9">
        <f t="shared" si="31"/>
        <v>26</v>
      </c>
      <c r="AU92" s="3">
        <f t="shared" si="53"/>
        <v>43</v>
      </c>
      <c r="AV92" s="20">
        <f t="shared" ca="1" si="32"/>
        <v>13</v>
      </c>
      <c r="AW92" s="20">
        <f t="shared" ca="1" si="33"/>
        <v>11</v>
      </c>
      <c r="AX92" s="20">
        <f t="shared" ca="1" si="34"/>
        <v>10</v>
      </c>
      <c r="AY92" s="20">
        <f t="shared" ca="1" si="35"/>
        <v>12</v>
      </c>
      <c r="AZ92" s="20">
        <f t="shared" ca="1" si="36"/>
        <v>20</v>
      </c>
      <c r="BA92" s="20">
        <f t="shared" ca="1" si="37"/>
        <v>28</v>
      </c>
      <c r="BB92" s="20">
        <f t="shared" ca="1" si="38"/>
        <v>28</v>
      </c>
      <c r="BC92" s="20">
        <f t="shared" ca="1" si="39"/>
        <v>14</v>
      </c>
      <c r="BD92" s="20">
        <f t="shared" ca="1" si="40"/>
        <v>28</v>
      </c>
      <c r="BE92" s="20">
        <f t="shared" ca="1" si="41"/>
        <v>28</v>
      </c>
      <c r="BF92" s="20">
        <f t="shared" ca="1" si="42"/>
        <v>28</v>
      </c>
      <c r="BG92" s="20">
        <f t="shared" ca="1" si="43"/>
        <v>19</v>
      </c>
      <c r="BH92" s="20">
        <f t="shared" ca="1" si="44"/>
        <v>28</v>
      </c>
      <c r="BI92" s="20">
        <f t="shared" ca="1" si="45"/>
        <v>23</v>
      </c>
      <c r="BJ92" s="20">
        <f t="shared" ca="1" si="46"/>
        <v>28</v>
      </c>
      <c r="BK92" s="20">
        <f t="shared" ca="1" si="47"/>
        <v>28</v>
      </c>
      <c r="BL92" s="20">
        <f t="shared" ca="1" si="48"/>
        <v>21</v>
      </c>
      <c r="BM92" s="20">
        <f t="shared" ca="1" si="49"/>
        <v>28</v>
      </c>
      <c r="BN92" s="9">
        <f t="shared" si="50"/>
        <v>91</v>
      </c>
      <c r="BO92" s="9">
        <v>3</v>
      </c>
      <c r="BP92" s="22" cm="1">
        <f t="array" aca="1" ref="BP92" ca="1">IF(AV92&gt;INDIRECT(ADDRESS($BN92,$BO92)),0,1)</f>
        <v>0</v>
      </c>
      <c r="BQ92" s="22" cm="1">
        <f t="array" aca="1" ref="BQ92" ca="1">IF(AW92&gt;INDIRECT(ADDRESS($BN92,$BO92)),0,1)</f>
        <v>0</v>
      </c>
      <c r="BR92" s="22" cm="1">
        <f t="array" aca="1" ref="BR92" ca="1">IF(AX92&gt;INDIRECT(ADDRESS($BN92,$BO92)),0,1)</f>
        <v>0</v>
      </c>
      <c r="BS92" s="22" cm="1">
        <f t="array" aca="1" ref="BS92" ca="1">IF(AY92&gt;INDIRECT(ADDRESS($BN92,$BO92)),0,1)</f>
        <v>0</v>
      </c>
      <c r="BT92" s="22" cm="1">
        <f t="array" aca="1" ref="BT92" ca="1">IF(AZ92&gt;INDIRECT(ADDRESS($BN92,$BO92)),0,1)</f>
        <v>0</v>
      </c>
      <c r="BU92" s="22" cm="1">
        <f t="array" aca="1" ref="BU92" ca="1">IF(BA92&gt;INDIRECT(ADDRESS($BN92,$BO92)),0,1)</f>
        <v>0</v>
      </c>
      <c r="BV92" s="22" cm="1">
        <f t="array" aca="1" ref="BV92" ca="1">IF(BB92&gt;INDIRECT(ADDRESS($BN92,$BO92)),0,1)</f>
        <v>0</v>
      </c>
      <c r="BW92" s="22" cm="1">
        <f t="array" aca="1" ref="BW92" ca="1">IF(BC92&gt;INDIRECT(ADDRESS($BN92,$BO92)),0,1)</f>
        <v>0</v>
      </c>
      <c r="BX92" s="22" cm="1">
        <f t="array" aca="1" ref="BX92" ca="1">IF(BD92&gt;INDIRECT(ADDRESS($BN92,$BO92)),0,1)</f>
        <v>0</v>
      </c>
      <c r="BY92" s="22" cm="1">
        <f t="array" aca="1" ref="BY92" ca="1">IF(BE92&gt;INDIRECT(ADDRESS($BN92,$BO92)),0,1)</f>
        <v>0</v>
      </c>
      <c r="BZ92" s="22" cm="1">
        <f t="array" aca="1" ref="BZ92" ca="1">IF(BF92&gt;INDIRECT(ADDRESS($BN92,$BO92)),0,1)</f>
        <v>0</v>
      </c>
      <c r="CA92" s="22" cm="1">
        <f t="array" aca="1" ref="CA92" ca="1">IF(BG92&gt;INDIRECT(ADDRESS($BN92,$BO92)),0,1)</f>
        <v>0</v>
      </c>
      <c r="CB92" s="22" cm="1">
        <f t="array" aca="1" ref="CB92" ca="1">IF(BH92&gt;INDIRECT(ADDRESS($BN92,$BO92)),0,1)</f>
        <v>0</v>
      </c>
      <c r="CC92" s="22" cm="1">
        <f t="array" aca="1" ref="CC92" ca="1">IF(BI92&gt;INDIRECT(ADDRESS($BN92,$BO92)),0,1)</f>
        <v>0</v>
      </c>
      <c r="CD92" s="22" cm="1">
        <f t="array" aca="1" ref="CD92" ca="1">IF(BJ92&gt;INDIRECT(ADDRESS($BN92,$BO92)),0,1)</f>
        <v>0</v>
      </c>
      <c r="CE92" s="22" cm="1">
        <f t="array" aca="1" ref="CE92" ca="1">IF(BK92&gt;INDIRECT(ADDRESS($BN92,$BO92)),0,1)</f>
        <v>0</v>
      </c>
      <c r="CF92" s="22" cm="1">
        <f t="array" aca="1" ref="CF92" ca="1">IF(BL92&gt;INDIRECT(ADDRESS($BN92,$BO92)),0,1)</f>
        <v>0</v>
      </c>
      <c r="CG92" s="22" cm="1">
        <f t="array" aca="1" ref="CG92" ca="1">IF(BM92&gt;INDIRECT(ADDRESS($BN92,$BO92)),0,1)</f>
        <v>0</v>
      </c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55000000000000004">
      <c r="A93" s="3"/>
      <c r="B93" s="3"/>
      <c r="C93" s="3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5">
        <v>5</v>
      </c>
      <c r="W93" s="5">
        <f>W92</f>
        <v>91</v>
      </c>
      <c r="X93" s="5">
        <v>4</v>
      </c>
      <c r="Y93" s="5">
        <f t="shared" si="51"/>
        <v>26</v>
      </c>
      <c r="Z93" s="18" cm="1">
        <f t="array" aca="1" ref="Z93" ca="1">INDIRECT(ADDRESS($W93,COLUMN()-$Y93+$X93))/$V93</f>
        <v>40845.199999999997</v>
      </c>
      <c r="AA93" s="18" cm="1">
        <f t="array" aca="1" ref="AA93" ca="1">INDIRECT(ADDRESS($W93,COLUMN()-$Y93+$X93))/$V93</f>
        <v>56614.6</v>
      </c>
      <c r="AB93" s="18" cm="1">
        <f t="array" aca="1" ref="AB93" ca="1">INDIRECT(ADDRESS($W93,COLUMN()-$Y93+$X93))/$V93</f>
        <v>57731</v>
      </c>
      <c r="AC93" s="18" cm="1">
        <f t="array" aca="1" ref="AC93" ca="1">INDIRECT(ADDRESS($W93,COLUMN()-$Y93+$X93))/$V93</f>
        <v>45260.6</v>
      </c>
      <c r="AD93" s="18" cm="1">
        <f t="array" aca="1" ref="AD93" ca="1">INDIRECT(ADDRESS($W93,COLUMN()-$Y93+$X93))/$V93</f>
        <v>23871.599999999999</v>
      </c>
      <c r="AE93" s="18" cm="1">
        <f t="array" aca="1" ref="AE93" ca="1">INDIRECT(ADDRESS($W93,COLUMN()-$Y93+$X93))/$V93</f>
        <v>0</v>
      </c>
      <c r="AF93" s="18" cm="1">
        <f t="array" aca="1" ref="AF93" ca="1">INDIRECT(ADDRESS($W93,COLUMN()-$Y93+$X93))/$V93</f>
        <v>0</v>
      </c>
      <c r="AG93" s="18" cm="1">
        <f t="array" aca="1" ref="AG93" ca="1">INDIRECT(ADDRESS($W93,COLUMN()-$Y93+$X93))/$V93</f>
        <v>36315.599999999999</v>
      </c>
      <c r="AH93" s="18" cm="1">
        <f t="array" aca="1" ref="AH93" ca="1">INDIRECT(ADDRESS($W93,COLUMN()-$Y93+$X93))/$V93</f>
        <v>0</v>
      </c>
      <c r="AI93" s="18" cm="1">
        <f t="array" aca="1" ref="AI93" ca="1">INDIRECT(ADDRESS($W93,COLUMN()-$Y93+$X93))/$V93</f>
        <v>0</v>
      </c>
      <c r="AJ93" s="18" cm="1">
        <f t="array" aca="1" ref="AJ93" ca="1">INDIRECT(ADDRESS($W93,COLUMN()-$Y93+$X93))/$V93</f>
        <v>0</v>
      </c>
      <c r="AK93" s="18" cm="1">
        <f t="array" aca="1" ref="AK93" ca="1">INDIRECT(ADDRESS($W93,COLUMN()-$Y93+$X93))/$V93</f>
        <v>23897.8</v>
      </c>
      <c r="AL93" s="18" cm="1">
        <f t="array" aca="1" ref="AL93" ca="1">INDIRECT(ADDRESS($W93,COLUMN()-$Y93+$X93))/$V93</f>
        <v>0</v>
      </c>
      <c r="AM93" s="18" cm="1">
        <f t="array" aca="1" ref="AM93" ca="1">INDIRECT(ADDRESS($W93,COLUMN()-$Y93+$X93))/$V93</f>
        <v>19650.8</v>
      </c>
      <c r="AN93" s="18" cm="1">
        <f t="array" aca="1" ref="AN93" ca="1">INDIRECT(ADDRESS($W93,COLUMN()-$Y93+$X93))/$V93</f>
        <v>0</v>
      </c>
      <c r="AO93" s="18" cm="1">
        <f t="array" aca="1" ref="AO93" ca="1">INDIRECT(ADDRESS($W93,COLUMN()-$Y93+$X93))/$V93</f>
        <v>0</v>
      </c>
      <c r="AP93" s="18" cm="1">
        <f t="array" aca="1" ref="AP93" ca="1">INDIRECT(ADDRESS($W93,COLUMN()-$Y93+$X93))/$V93</f>
        <v>22438.400000000001</v>
      </c>
      <c r="AQ93" s="18" cm="1">
        <f t="array" aca="1" ref="AQ93" ca="1">INDIRECT(ADDRESS($W93,COLUMN()-$Y93+$X93))/$V93</f>
        <v>0</v>
      </c>
      <c r="AR93" s="9">
        <f t="shared" si="30"/>
        <v>91</v>
      </c>
      <c r="AS93" s="9">
        <f t="shared" si="52"/>
        <v>93</v>
      </c>
      <c r="AT93" s="9">
        <f t="shared" si="31"/>
        <v>26</v>
      </c>
      <c r="AU93" s="3">
        <f t="shared" si="53"/>
        <v>43</v>
      </c>
      <c r="AV93" s="20">
        <f t="shared" ca="1" si="32"/>
        <v>18</v>
      </c>
      <c r="AW93" s="20">
        <f t="shared" ca="1" si="33"/>
        <v>16</v>
      </c>
      <c r="AX93" s="20">
        <f t="shared" ca="1" si="34"/>
        <v>15</v>
      </c>
      <c r="AY93" s="20">
        <f t="shared" ca="1" si="35"/>
        <v>17</v>
      </c>
      <c r="AZ93" s="20">
        <f t="shared" ca="1" si="36"/>
        <v>25</v>
      </c>
      <c r="BA93" s="20">
        <f t="shared" ca="1" si="37"/>
        <v>28</v>
      </c>
      <c r="BB93" s="20">
        <f t="shared" ca="1" si="38"/>
        <v>28</v>
      </c>
      <c r="BC93" s="20">
        <f t="shared" ca="1" si="39"/>
        <v>22</v>
      </c>
      <c r="BD93" s="20">
        <f t="shared" ca="1" si="40"/>
        <v>28</v>
      </c>
      <c r="BE93" s="20">
        <f t="shared" ca="1" si="41"/>
        <v>28</v>
      </c>
      <c r="BF93" s="20">
        <f t="shared" ca="1" si="42"/>
        <v>28</v>
      </c>
      <c r="BG93" s="20">
        <f t="shared" ca="1" si="43"/>
        <v>24</v>
      </c>
      <c r="BH93" s="20">
        <f t="shared" ca="1" si="44"/>
        <v>28</v>
      </c>
      <c r="BI93" s="20">
        <f t="shared" ca="1" si="45"/>
        <v>27</v>
      </c>
      <c r="BJ93" s="20">
        <f t="shared" ca="1" si="46"/>
        <v>28</v>
      </c>
      <c r="BK93" s="20">
        <f t="shared" ca="1" si="47"/>
        <v>28</v>
      </c>
      <c r="BL93" s="20">
        <f t="shared" ca="1" si="48"/>
        <v>26</v>
      </c>
      <c r="BM93" s="20">
        <f t="shared" ca="1" si="49"/>
        <v>28</v>
      </c>
      <c r="BN93" s="9">
        <f t="shared" si="50"/>
        <v>91</v>
      </c>
      <c r="BO93" s="9">
        <v>3</v>
      </c>
      <c r="BP93" s="22" cm="1">
        <f t="array" aca="1" ref="BP93" ca="1">IF(AV93&gt;INDIRECT(ADDRESS($BN93,$BO93)),0,1)</f>
        <v>0</v>
      </c>
      <c r="BQ93" s="22" cm="1">
        <f t="array" aca="1" ref="BQ93" ca="1">IF(AW93&gt;INDIRECT(ADDRESS($BN93,$BO93)),0,1)</f>
        <v>0</v>
      </c>
      <c r="BR93" s="22" cm="1">
        <f t="array" aca="1" ref="BR93" ca="1">IF(AX93&gt;INDIRECT(ADDRESS($BN93,$BO93)),0,1)</f>
        <v>0</v>
      </c>
      <c r="BS93" s="22" cm="1">
        <f t="array" aca="1" ref="BS93" ca="1">IF(AY93&gt;INDIRECT(ADDRESS($BN93,$BO93)),0,1)</f>
        <v>0</v>
      </c>
      <c r="BT93" s="22" cm="1">
        <f t="array" aca="1" ref="BT93" ca="1">IF(AZ93&gt;INDIRECT(ADDRESS($BN93,$BO93)),0,1)</f>
        <v>0</v>
      </c>
      <c r="BU93" s="22" cm="1">
        <f t="array" aca="1" ref="BU93" ca="1">IF(BA93&gt;INDIRECT(ADDRESS($BN93,$BO93)),0,1)</f>
        <v>0</v>
      </c>
      <c r="BV93" s="22" cm="1">
        <f t="array" aca="1" ref="BV93" ca="1">IF(BB93&gt;INDIRECT(ADDRESS($BN93,$BO93)),0,1)</f>
        <v>0</v>
      </c>
      <c r="BW93" s="22" cm="1">
        <f t="array" aca="1" ref="BW93" ca="1">IF(BC93&gt;INDIRECT(ADDRESS($BN93,$BO93)),0,1)</f>
        <v>0</v>
      </c>
      <c r="BX93" s="22" cm="1">
        <f t="array" aca="1" ref="BX93" ca="1">IF(BD93&gt;INDIRECT(ADDRESS($BN93,$BO93)),0,1)</f>
        <v>0</v>
      </c>
      <c r="BY93" s="22" cm="1">
        <f t="array" aca="1" ref="BY93" ca="1">IF(BE93&gt;INDIRECT(ADDRESS($BN93,$BO93)),0,1)</f>
        <v>0</v>
      </c>
      <c r="BZ93" s="22" cm="1">
        <f t="array" aca="1" ref="BZ93" ca="1">IF(BF93&gt;INDIRECT(ADDRESS($BN93,$BO93)),0,1)</f>
        <v>0</v>
      </c>
      <c r="CA93" s="22" cm="1">
        <f t="array" aca="1" ref="CA93" ca="1">IF(BG93&gt;INDIRECT(ADDRESS($BN93,$BO93)),0,1)</f>
        <v>0</v>
      </c>
      <c r="CB93" s="22" cm="1">
        <f t="array" aca="1" ref="CB93" ca="1">IF(BH93&gt;INDIRECT(ADDRESS($BN93,$BO93)),0,1)</f>
        <v>0</v>
      </c>
      <c r="CC93" s="22" cm="1">
        <f t="array" aca="1" ref="CC93" ca="1">IF(BI93&gt;INDIRECT(ADDRESS($BN93,$BO93)),0,1)</f>
        <v>0</v>
      </c>
      <c r="CD93" s="22" cm="1">
        <f t="array" aca="1" ref="CD93" ca="1">IF(BJ93&gt;INDIRECT(ADDRESS($BN93,$BO93)),0,1)</f>
        <v>0</v>
      </c>
      <c r="CE93" s="22" cm="1">
        <f t="array" aca="1" ref="CE93" ca="1">IF(BK93&gt;INDIRECT(ADDRESS($BN93,$BO93)),0,1)</f>
        <v>0</v>
      </c>
      <c r="CF93" s="22" cm="1">
        <f t="array" aca="1" ref="CF93" ca="1">IF(BL93&gt;INDIRECT(ADDRESS($BN93,$BO93)),0,1)</f>
        <v>0</v>
      </c>
      <c r="CG93" s="22" cm="1">
        <f t="array" aca="1" ref="CG93" ca="1">IF(BM93&gt;INDIRECT(ADDRESS($BN93,$BO93)),0,1)</f>
        <v>0</v>
      </c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55000000000000004">
      <c r="A94" s="3"/>
      <c r="B94" s="3" t="s">
        <v>40</v>
      </c>
      <c r="C94" s="3">
        <v>10</v>
      </c>
      <c r="D94" s="15">
        <f>VALUE(SUBSTITUTE('DPR KPU Raw'!B24,".",","))</f>
        <v>468301</v>
      </c>
      <c r="E94" s="15">
        <f>VALUE(SUBSTITUTE('DPR KPU Raw'!C24,".",","))</f>
        <v>513282</v>
      </c>
      <c r="F94" s="15">
        <f>VALUE(SUBSTITUTE('DPR KPU Raw'!D24,".",","))</f>
        <v>266289</v>
      </c>
      <c r="G94" s="15">
        <f>VALUE(SUBSTITUTE('DPR KPU Raw'!E24,".",","))</f>
        <v>473093</v>
      </c>
      <c r="H94" s="15">
        <f>VALUE(SUBSTITUTE('DPR KPU Raw'!F24,".",","))</f>
        <v>149753</v>
      </c>
      <c r="I94" s="15"/>
      <c r="J94" s="15"/>
      <c r="K94" s="15">
        <f>VALUE(SUBSTITUTE('DPR KPU Raw'!I24,".",","))</f>
        <v>304184</v>
      </c>
      <c r="L94" s="15"/>
      <c r="M94" s="15"/>
      <c r="N94" s="15"/>
      <c r="O94" s="15">
        <f>VALUE(SUBSTITUTE('DPR KPU Raw'!M24,".",","))</f>
        <v>211089</v>
      </c>
      <c r="P94" s="15"/>
      <c r="Q94" s="15">
        <f>VALUE(SUBSTITUTE('DPR KPU Raw'!O24,".",","))</f>
        <v>119270</v>
      </c>
      <c r="R94" s="15"/>
      <c r="S94" s="15"/>
      <c r="T94" s="15">
        <f>VALUE(SUBSTITUTE('DPR KPU Raw'!R24,".",","))</f>
        <v>271085</v>
      </c>
      <c r="U94" s="15"/>
      <c r="V94" s="5">
        <v>1</v>
      </c>
      <c r="W94" s="5">
        <f>W93+3</f>
        <v>94</v>
      </c>
      <c r="X94" s="5">
        <v>4</v>
      </c>
      <c r="Y94" s="5">
        <f t="shared" si="51"/>
        <v>26</v>
      </c>
      <c r="Z94" s="18" cm="1">
        <f t="array" aca="1" ref="Z94" ca="1">INDIRECT(ADDRESS($W94,COLUMN()-$Y94+$X94))/$V94</f>
        <v>468301</v>
      </c>
      <c r="AA94" s="18" cm="1">
        <f t="array" aca="1" ref="AA94" ca="1">INDIRECT(ADDRESS($W94,COLUMN()-$Y94+$X94))/$V94</f>
        <v>513282</v>
      </c>
      <c r="AB94" s="18" cm="1">
        <f t="array" aca="1" ref="AB94" ca="1">INDIRECT(ADDRESS($W94,COLUMN()-$Y94+$X94))/$V94</f>
        <v>266289</v>
      </c>
      <c r="AC94" s="18" cm="1">
        <f t="array" aca="1" ref="AC94" ca="1">INDIRECT(ADDRESS($W94,COLUMN()-$Y94+$X94))/$V94</f>
        <v>473093</v>
      </c>
      <c r="AD94" s="18" cm="1">
        <f t="array" aca="1" ref="AD94" ca="1">INDIRECT(ADDRESS($W94,COLUMN()-$Y94+$X94))/$V94</f>
        <v>149753</v>
      </c>
      <c r="AE94" s="18" cm="1">
        <f t="array" aca="1" ref="AE94" ca="1">INDIRECT(ADDRESS($W94,COLUMN()-$Y94+$X94))/$V94</f>
        <v>0</v>
      </c>
      <c r="AF94" s="18" cm="1">
        <f t="array" aca="1" ref="AF94" ca="1">INDIRECT(ADDRESS($W94,COLUMN()-$Y94+$X94))/$V94</f>
        <v>0</v>
      </c>
      <c r="AG94" s="18" cm="1">
        <f t="array" aca="1" ref="AG94" ca="1">INDIRECT(ADDRESS($W94,COLUMN()-$Y94+$X94))/$V94</f>
        <v>304184</v>
      </c>
      <c r="AH94" s="18" cm="1">
        <f t="array" aca="1" ref="AH94" ca="1">INDIRECT(ADDRESS($W94,COLUMN()-$Y94+$X94))/$V94</f>
        <v>0</v>
      </c>
      <c r="AI94" s="18" cm="1">
        <f t="array" aca="1" ref="AI94" ca="1">INDIRECT(ADDRESS($W94,COLUMN()-$Y94+$X94))/$V94</f>
        <v>0</v>
      </c>
      <c r="AJ94" s="18" cm="1">
        <f t="array" aca="1" ref="AJ94" ca="1">INDIRECT(ADDRESS($W94,COLUMN()-$Y94+$X94))/$V94</f>
        <v>0</v>
      </c>
      <c r="AK94" s="18" cm="1">
        <f t="array" aca="1" ref="AK94" ca="1">INDIRECT(ADDRESS($W94,COLUMN()-$Y94+$X94))/$V94</f>
        <v>211089</v>
      </c>
      <c r="AL94" s="18" cm="1">
        <f t="array" aca="1" ref="AL94" ca="1">INDIRECT(ADDRESS($W94,COLUMN()-$Y94+$X94))/$V94</f>
        <v>0</v>
      </c>
      <c r="AM94" s="18" cm="1">
        <f t="array" aca="1" ref="AM94" ca="1">INDIRECT(ADDRESS($W94,COLUMN()-$Y94+$X94))/$V94</f>
        <v>119270</v>
      </c>
      <c r="AN94" s="18" cm="1">
        <f t="array" aca="1" ref="AN94" ca="1">INDIRECT(ADDRESS($W94,COLUMN()-$Y94+$X94))/$V94</f>
        <v>0</v>
      </c>
      <c r="AO94" s="18" cm="1">
        <f t="array" aca="1" ref="AO94" ca="1">INDIRECT(ADDRESS($W94,COLUMN()-$Y94+$X94))/$V94</f>
        <v>0</v>
      </c>
      <c r="AP94" s="18" cm="1">
        <f t="array" aca="1" ref="AP94" ca="1">INDIRECT(ADDRESS($W94,COLUMN()-$Y94+$X94))/$V94</f>
        <v>271085</v>
      </c>
      <c r="AQ94" s="18" cm="1">
        <f t="array" aca="1" ref="AQ94" ca="1">INDIRECT(ADDRESS($W94,COLUMN()-$Y94+$X94))/$V94</f>
        <v>0</v>
      </c>
      <c r="AR94" s="9">
        <f t="shared" si="30"/>
        <v>94</v>
      </c>
      <c r="AS94" s="9">
        <f t="shared" si="52"/>
        <v>96</v>
      </c>
      <c r="AT94" s="9">
        <f t="shared" si="31"/>
        <v>26</v>
      </c>
      <c r="AU94" s="3">
        <f t="shared" si="53"/>
        <v>43</v>
      </c>
      <c r="AV94" s="20">
        <f t="shared" ca="1" si="32"/>
        <v>3</v>
      </c>
      <c r="AW94" s="20">
        <f t="shared" ca="1" si="33"/>
        <v>1</v>
      </c>
      <c r="AX94" s="20">
        <f t="shared" ca="1" si="34"/>
        <v>6</v>
      </c>
      <c r="AY94" s="20">
        <f t="shared" ca="1" si="35"/>
        <v>2</v>
      </c>
      <c r="AZ94" s="20">
        <f t="shared" ca="1" si="36"/>
        <v>11</v>
      </c>
      <c r="BA94" s="20">
        <f t="shared" ca="1" si="37"/>
        <v>28</v>
      </c>
      <c r="BB94" s="20">
        <f t="shared" ca="1" si="38"/>
        <v>28</v>
      </c>
      <c r="BC94" s="20">
        <f t="shared" ca="1" si="39"/>
        <v>4</v>
      </c>
      <c r="BD94" s="20">
        <f t="shared" ca="1" si="40"/>
        <v>28</v>
      </c>
      <c r="BE94" s="20">
        <f t="shared" ca="1" si="41"/>
        <v>28</v>
      </c>
      <c r="BF94" s="20">
        <f t="shared" ca="1" si="42"/>
        <v>28</v>
      </c>
      <c r="BG94" s="20">
        <f t="shared" ca="1" si="43"/>
        <v>7</v>
      </c>
      <c r="BH94" s="20">
        <f t="shared" ca="1" si="44"/>
        <v>28</v>
      </c>
      <c r="BI94" s="20">
        <f t="shared" ca="1" si="45"/>
        <v>12</v>
      </c>
      <c r="BJ94" s="20">
        <f t="shared" ca="1" si="46"/>
        <v>28</v>
      </c>
      <c r="BK94" s="20">
        <f t="shared" ca="1" si="47"/>
        <v>28</v>
      </c>
      <c r="BL94" s="20">
        <f t="shared" ca="1" si="48"/>
        <v>5</v>
      </c>
      <c r="BM94" s="20">
        <f t="shared" ca="1" si="49"/>
        <v>28</v>
      </c>
      <c r="BN94" s="9">
        <f t="shared" si="50"/>
        <v>94</v>
      </c>
      <c r="BO94" s="9">
        <v>3</v>
      </c>
      <c r="BP94" s="22" cm="1">
        <f t="array" aca="1" ref="BP94" ca="1">IF(AV94&gt;INDIRECT(ADDRESS($BN94,$BO94)),0,1)</f>
        <v>1</v>
      </c>
      <c r="BQ94" s="22" cm="1">
        <f t="array" aca="1" ref="BQ94" ca="1">IF(AW94&gt;INDIRECT(ADDRESS($BN94,$BO94)),0,1)</f>
        <v>1</v>
      </c>
      <c r="BR94" s="22" cm="1">
        <f t="array" aca="1" ref="BR94" ca="1">IF(AX94&gt;INDIRECT(ADDRESS($BN94,$BO94)),0,1)</f>
        <v>1</v>
      </c>
      <c r="BS94" s="22" cm="1">
        <f t="array" aca="1" ref="BS94" ca="1">IF(AY94&gt;INDIRECT(ADDRESS($BN94,$BO94)),0,1)</f>
        <v>1</v>
      </c>
      <c r="BT94" s="22" cm="1">
        <f t="array" aca="1" ref="BT94" ca="1">IF(AZ94&gt;INDIRECT(ADDRESS($BN94,$BO94)),0,1)</f>
        <v>0</v>
      </c>
      <c r="BU94" s="22" cm="1">
        <f t="array" aca="1" ref="BU94" ca="1">IF(BA94&gt;INDIRECT(ADDRESS($BN94,$BO94)),0,1)</f>
        <v>0</v>
      </c>
      <c r="BV94" s="22" cm="1">
        <f t="array" aca="1" ref="BV94" ca="1">IF(BB94&gt;INDIRECT(ADDRESS($BN94,$BO94)),0,1)</f>
        <v>0</v>
      </c>
      <c r="BW94" s="22" cm="1">
        <f t="array" aca="1" ref="BW94" ca="1">IF(BC94&gt;INDIRECT(ADDRESS($BN94,$BO94)),0,1)</f>
        <v>1</v>
      </c>
      <c r="BX94" s="22" cm="1">
        <f t="array" aca="1" ref="BX94" ca="1">IF(BD94&gt;INDIRECT(ADDRESS($BN94,$BO94)),0,1)</f>
        <v>0</v>
      </c>
      <c r="BY94" s="22" cm="1">
        <f t="array" aca="1" ref="BY94" ca="1">IF(BE94&gt;INDIRECT(ADDRESS($BN94,$BO94)),0,1)</f>
        <v>0</v>
      </c>
      <c r="BZ94" s="22" cm="1">
        <f t="array" aca="1" ref="BZ94" ca="1">IF(BF94&gt;INDIRECT(ADDRESS($BN94,$BO94)),0,1)</f>
        <v>0</v>
      </c>
      <c r="CA94" s="22" cm="1">
        <f t="array" aca="1" ref="CA94" ca="1">IF(BG94&gt;INDIRECT(ADDRESS($BN94,$BO94)),0,1)</f>
        <v>1</v>
      </c>
      <c r="CB94" s="22" cm="1">
        <f t="array" aca="1" ref="CB94" ca="1">IF(BH94&gt;INDIRECT(ADDRESS($BN94,$BO94)),0,1)</f>
        <v>0</v>
      </c>
      <c r="CC94" s="22" cm="1">
        <f t="array" aca="1" ref="CC94" ca="1">IF(BI94&gt;INDIRECT(ADDRESS($BN94,$BO94)),0,1)</f>
        <v>0</v>
      </c>
      <c r="CD94" s="22" cm="1">
        <f t="array" aca="1" ref="CD94" ca="1">IF(BJ94&gt;INDIRECT(ADDRESS($BN94,$BO94)),0,1)</f>
        <v>0</v>
      </c>
      <c r="CE94" s="22" cm="1">
        <f t="array" aca="1" ref="CE94" ca="1">IF(BK94&gt;INDIRECT(ADDRESS($BN94,$BO94)),0,1)</f>
        <v>0</v>
      </c>
      <c r="CF94" s="22" cm="1">
        <f t="array" aca="1" ref="CF94" ca="1">IF(BL94&gt;INDIRECT(ADDRESS($BN94,$BO94)),0,1)</f>
        <v>1</v>
      </c>
      <c r="CG94" s="22" cm="1">
        <f t="array" aca="1" ref="CG94" ca="1">IF(BM94&gt;INDIRECT(ADDRESS($BN94,$BO94)),0,1)</f>
        <v>0</v>
      </c>
      <c r="CH94" s="9">
        <f>AR94</f>
        <v>94</v>
      </c>
      <c r="CI94" s="9">
        <f>AS94</f>
        <v>96</v>
      </c>
      <c r="CJ94" s="3">
        <f>COLUMN(BP94)</f>
        <v>68</v>
      </c>
      <c r="CK94" s="3">
        <f>COLUMN(CG94)</f>
        <v>85</v>
      </c>
      <c r="CL94" s="3">
        <f ca="1">SUM(OFFSET($A$1,CH94-1,CJ94-1,CI94-CH94+1,CK94-CJ94+1))</f>
        <v>10</v>
      </c>
      <c r="CM94" s="3" t="b">
        <f ca="1">CL94=C94</f>
        <v>1</v>
      </c>
      <c r="CN94" s="3">
        <f>COLUMN(V94)</f>
        <v>22</v>
      </c>
      <c r="CO94" s="3">
        <f ca="1">LARGE(OFFSET($A$1,$CH94-1,$CN94-1,$CI94-$CH94+1,1),1)</f>
        <v>5</v>
      </c>
      <c r="CP94" s="4">
        <f ca="1">LARGE(OFFSET($A$1,$AR94-1,$AT94-1,$AS94-$AR94+1,$AU94-$AT94+1),1)/(CO94+2)</f>
        <v>73326</v>
      </c>
      <c r="CQ94" s="4">
        <f ca="1">LARGE(OFFSET($A$1,$AR94-1,$AT94-1,$AS94-$AR94+1,$AU94-$AT94+1),C94)</f>
        <v>156100.33333333334</v>
      </c>
      <c r="CR94" s="3" t="b">
        <f ca="1">CQ94&gt;CP94</f>
        <v>1</v>
      </c>
    </row>
    <row r="95" spans="1:96" x14ac:dyDescent="0.55000000000000004">
      <c r="A95" s="3"/>
      <c r="B95" s="3"/>
      <c r="C95" s="3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5">
        <v>3</v>
      </c>
      <c r="W95" s="5">
        <f>W94</f>
        <v>94</v>
      </c>
      <c r="X95" s="5">
        <v>4</v>
      </c>
      <c r="Y95" s="5">
        <f t="shared" si="51"/>
        <v>26</v>
      </c>
      <c r="Z95" s="18" cm="1">
        <f t="array" aca="1" ref="Z95" ca="1">INDIRECT(ADDRESS($W95,COLUMN()-$Y95+$X95))/$V95</f>
        <v>156100.33333333334</v>
      </c>
      <c r="AA95" s="18" cm="1">
        <f t="array" aca="1" ref="AA95" ca="1">INDIRECT(ADDRESS($W95,COLUMN()-$Y95+$X95))/$V95</f>
        <v>171094</v>
      </c>
      <c r="AB95" s="18" cm="1">
        <f t="array" aca="1" ref="AB95" ca="1">INDIRECT(ADDRESS($W95,COLUMN()-$Y95+$X95))/$V95</f>
        <v>88763</v>
      </c>
      <c r="AC95" s="18" cm="1">
        <f t="array" aca="1" ref="AC95" ca="1">INDIRECT(ADDRESS($W95,COLUMN()-$Y95+$X95))/$V95</f>
        <v>157697.66666666666</v>
      </c>
      <c r="AD95" s="18" cm="1">
        <f t="array" aca="1" ref="AD95" ca="1">INDIRECT(ADDRESS($W95,COLUMN()-$Y95+$X95))/$V95</f>
        <v>49917.666666666664</v>
      </c>
      <c r="AE95" s="18" cm="1">
        <f t="array" aca="1" ref="AE95" ca="1">INDIRECT(ADDRESS($W95,COLUMN()-$Y95+$X95))/$V95</f>
        <v>0</v>
      </c>
      <c r="AF95" s="18" cm="1">
        <f t="array" aca="1" ref="AF95" ca="1">INDIRECT(ADDRESS($W95,COLUMN()-$Y95+$X95))/$V95</f>
        <v>0</v>
      </c>
      <c r="AG95" s="18" cm="1">
        <f t="array" aca="1" ref="AG95" ca="1">INDIRECT(ADDRESS($W95,COLUMN()-$Y95+$X95))/$V95</f>
        <v>101394.66666666667</v>
      </c>
      <c r="AH95" s="18" cm="1">
        <f t="array" aca="1" ref="AH95" ca="1">INDIRECT(ADDRESS($W95,COLUMN()-$Y95+$X95))/$V95</f>
        <v>0</v>
      </c>
      <c r="AI95" s="18" cm="1">
        <f t="array" aca="1" ref="AI95" ca="1">INDIRECT(ADDRESS($W95,COLUMN()-$Y95+$X95))/$V95</f>
        <v>0</v>
      </c>
      <c r="AJ95" s="18" cm="1">
        <f t="array" aca="1" ref="AJ95" ca="1">INDIRECT(ADDRESS($W95,COLUMN()-$Y95+$X95))/$V95</f>
        <v>0</v>
      </c>
      <c r="AK95" s="18" cm="1">
        <f t="array" aca="1" ref="AK95" ca="1">INDIRECT(ADDRESS($W95,COLUMN()-$Y95+$X95))/$V95</f>
        <v>70363</v>
      </c>
      <c r="AL95" s="18" cm="1">
        <f t="array" aca="1" ref="AL95" ca="1">INDIRECT(ADDRESS($W95,COLUMN()-$Y95+$X95))/$V95</f>
        <v>0</v>
      </c>
      <c r="AM95" s="18" cm="1">
        <f t="array" aca="1" ref="AM95" ca="1">INDIRECT(ADDRESS($W95,COLUMN()-$Y95+$X95))/$V95</f>
        <v>39756.666666666664</v>
      </c>
      <c r="AN95" s="18" cm="1">
        <f t="array" aca="1" ref="AN95" ca="1">INDIRECT(ADDRESS($W95,COLUMN()-$Y95+$X95))/$V95</f>
        <v>0</v>
      </c>
      <c r="AO95" s="18" cm="1">
        <f t="array" aca="1" ref="AO95" ca="1">INDIRECT(ADDRESS($W95,COLUMN()-$Y95+$X95))/$V95</f>
        <v>0</v>
      </c>
      <c r="AP95" s="18" cm="1">
        <f t="array" aca="1" ref="AP95" ca="1">INDIRECT(ADDRESS($W95,COLUMN()-$Y95+$X95))/$V95</f>
        <v>90361.666666666672</v>
      </c>
      <c r="AQ95" s="18" cm="1">
        <f t="array" aca="1" ref="AQ95" ca="1">INDIRECT(ADDRESS($W95,COLUMN()-$Y95+$X95))/$V95</f>
        <v>0</v>
      </c>
      <c r="AR95" s="9">
        <f t="shared" si="30"/>
        <v>94</v>
      </c>
      <c r="AS95" s="9">
        <f t="shared" si="52"/>
        <v>96</v>
      </c>
      <c r="AT95" s="9">
        <f t="shared" si="31"/>
        <v>26</v>
      </c>
      <c r="AU95" s="3">
        <f t="shared" si="53"/>
        <v>43</v>
      </c>
      <c r="AV95" s="20">
        <f t="shared" ca="1" si="32"/>
        <v>10</v>
      </c>
      <c r="AW95" s="20">
        <f t="shared" ca="1" si="33"/>
        <v>8</v>
      </c>
      <c r="AX95" s="20">
        <f t="shared" ca="1" si="34"/>
        <v>18</v>
      </c>
      <c r="AY95" s="20">
        <f t="shared" ca="1" si="35"/>
        <v>9</v>
      </c>
      <c r="AZ95" s="20">
        <f t="shared" ca="1" si="36"/>
        <v>23</v>
      </c>
      <c r="BA95" s="20">
        <f t="shared" ca="1" si="37"/>
        <v>28</v>
      </c>
      <c r="BB95" s="20">
        <f t="shared" ca="1" si="38"/>
        <v>28</v>
      </c>
      <c r="BC95" s="20">
        <f t="shared" ca="1" si="39"/>
        <v>14</v>
      </c>
      <c r="BD95" s="20">
        <f t="shared" ca="1" si="40"/>
        <v>28</v>
      </c>
      <c r="BE95" s="20">
        <f t="shared" ca="1" si="41"/>
        <v>28</v>
      </c>
      <c r="BF95" s="20">
        <f t="shared" ca="1" si="42"/>
        <v>28</v>
      </c>
      <c r="BG95" s="20">
        <f t="shared" ca="1" si="43"/>
        <v>19</v>
      </c>
      <c r="BH95" s="20">
        <f t="shared" ca="1" si="44"/>
        <v>28</v>
      </c>
      <c r="BI95" s="20">
        <f t="shared" ca="1" si="45"/>
        <v>25</v>
      </c>
      <c r="BJ95" s="20">
        <f t="shared" ca="1" si="46"/>
        <v>28</v>
      </c>
      <c r="BK95" s="20">
        <f t="shared" ca="1" si="47"/>
        <v>28</v>
      </c>
      <c r="BL95" s="20">
        <f t="shared" ca="1" si="48"/>
        <v>17</v>
      </c>
      <c r="BM95" s="20">
        <f t="shared" ca="1" si="49"/>
        <v>28</v>
      </c>
      <c r="BN95" s="9">
        <f t="shared" si="50"/>
        <v>94</v>
      </c>
      <c r="BO95" s="9">
        <v>3</v>
      </c>
      <c r="BP95" s="22" cm="1">
        <f t="array" aca="1" ref="BP95" ca="1">IF(AV95&gt;INDIRECT(ADDRESS($BN95,$BO95)),0,1)</f>
        <v>1</v>
      </c>
      <c r="BQ95" s="22" cm="1">
        <f t="array" aca="1" ref="BQ95" ca="1">IF(AW95&gt;INDIRECT(ADDRESS($BN95,$BO95)),0,1)</f>
        <v>1</v>
      </c>
      <c r="BR95" s="22" cm="1">
        <f t="array" aca="1" ref="BR95" ca="1">IF(AX95&gt;INDIRECT(ADDRESS($BN95,$BO95)),0,1)</f>
        <v>0</v>
      </c>
      <c r="BS95" s="22" cm="1">
        <f t="array" aca="1" ref="BS95" ca="1">IF(AY95&gt;INDIRECT(ADDRESS($BN95,$BO95)),0,1)</f>
        <v>1</v>
      </c>
      <c r="BT95" s="22" cm="1">
        <f t="array" aca="1" ref="BT95" ca="1">IF(AZ95&gt;INDIRECT(ADDRESS($BN95,$BO95)),0,1)</f>
        <v>0</v>
      </c>
      <c r="BU95" s="22" cm="1">
        <f t="array" aca="1" ref="BU95" ca="1">IF(BA95&gt;INDIRECT(ADDRESS($BN95,$BO95)),0,1)</f>
        <v>0</v>
      </c>
      <c r="BV95" s="22" cm="1">
        <f t="array" aca="1" ref="BV95" ca="1">IF(BB95&gt;INDIRECT(ADDRESS($BN95,$BO95)),0,1)</f>
        <v>0</v>
      </c>
      <c r="BW95" s="22" cm="1">
        <f t="array" aca="1" ref="BW95" ca="1">IF(BC95&gt;INDIRECT(ADDRESS($BN95,$BO95)),0,1)</f>
        <v>0</v>
      </c>
      <c r="BX95" s="22" cm="1">
        <f t="array" aca="1" ref="BX95" ca="1">IF(BD95&gt;INDIRECT(ADDRESS($BN95,$BO95)),0,1)</f>
        <v>0</v>
      </c>
      <c r="BY95" s="22" cm="1">
        <f t="array" aca="1" ref="BY95" ca="1">IF(BE95&gt;INDIRECT(ADDRESS($BN95,$BO95)),0,1)</f>
        <v>0</v>
      </c>
      <c r="BZ95" s="22" cm="1">
        <f t="array" aca="1" ref="BZ95" ca="1">IF(BF95&gt;INDIRECT(ADDRESS($BN95,$BO95)),0,1)</f>
        <v>0</v>
      </c>
      <c r="CA95" s="22" cm="1">
        <f t="array" aca="1" ref="CA95" ca="1">IF(BG95&gt;INDIRECT(ADDRESS($BN95,$BO95)),0,1)</f>
        <v>0</v>
      </c>
      <c r="CB95" s="22" cm="1">
        <f t="array" aca="1" ref="CB95" ca="1">IF(BH95&gt;INDIRECT(ADDRESS($BN95,$BO95)),0,1)</f>
        <v>0</v>
      </c>
      <c r="CC95" s="22" cm="1">
        <f t="array" aca="1" ref="CC95" ca="1">IF(BI95&gt;INDIRECT(ADDRESS($BN95,$BO95)),0,1)</f>
        <v>0</v>
      </c>
      <c r="CD95" s="22" cm="1">
        <f t="array" aca="1" ref="CD95" ca="1">IF(BJ95&gt;INDIRECT(ADDRESS($BN95,$BO95)),0,1)</f>
        <v>0</v>
      </c>
      <c r="CE95" s="22" cm="1">
        <f t="array" aca="1" ref="CE95" ca="1">IF(BK95&gt;INDIRECT(ADDRESS($BN95,$BO95)),0,1)</f>
        <v>0</v>
      </c>
      <c r="CF95" s="22" cm="1">
        <f t="array" aca="1" ref="CF95" ca="1">IF(BL95&gt;INDIRECT(ADDRESS($BN95,$BO95)),0,1)</f>
        <v>0</v>
      </c>
      <c r="CG95" s="22" cm="1">
        <f t="array" aca="1" ref="CG95" ca="1">IF(BM95&gt;INDIRECT(ADDRESS($BN95,$BO95)),0,1)</f>
        <v>0</v>
      </c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55000000000000004">
      <c r="A96" s="3"/>
      <c r="B96" s="3"/>
      <c r="C96" s="3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5">
        <v>5</v>
      </c>
      <c r="W96" s="5">
        <f>W95</f>
        <v>94</v>
      </c>
      <c r="X96" s="5">
        <v>4</v>
      </c>
      <c r="Y96" s="5">
        <f t="shared" si="51"/>
        <v>26</v>
      </c>
      <c r="Z96" s="18" cm="1">
        <f t="array" aca="1" ref="Z96" ca="1">INDIRECT(ADDRESS($W96,COLUMN()-$Y96+$X96))/$V96</f>
        <v>93660.2</v>
      </c>
      <c r="AA96" s="18" cm="1">
        <f t="array" aca="1" ref="AA96" ca="1">INDIRECT(ADDRESS($W96,COLUMN()-$Y96+$X96))/$V96</f>
        <v>102656.4</v>
      </c>
      <c r="AB96" s="18" cm="1">
        <f t="array" aca="1" ref="AB96" ca="1">INDIRECT(ADDRESS($W96,COLUMN()-$Y96+$X96))/$V96</f>
        <v>53257.8</v>
      </c>
      <c r="AC96" s="18" cm="1">
        <f t="array" aca="1" ref="AC96" ca="1">INDIRECT(ADDRESS($W96,COLUMN()-$Y96+$X96))/$V96</f>
        <v>94618.6</v>
      </c>
      <c r="AD96" s="18" cm="1">
        <f t="array" aca="1" ref="AD96" ca="1">INDIRECT(ADDRESS($W96,COLUMN()-$Y96+$X96))/$V96</f>
        <v>29950.6</v>
      </c>
      <c r="AE96" s="18" cm="1">
        <f t="array" aca="1" ref="AE96" ca="1">INDIRECT(ADDRESS($W96,COLUMN()-$Y96+$X96))/$V96</f>
        <v>0</v>
      </c>
      <c r="AF96" s="18" cm="1">
        <f t="array" aca="1" ref="AF96" ca="1">INDIRECT(ADDRESS($W96,COLUMN()-$Y96+$X96))/$V96</f>
        <v>0</v>
      </c>
      <c r="AG96" s="18" cm="1">
        <f t="array" aca="1" ref="AG96" ca="1">INDIRECT(ADDRESS($W96,COLUMN()-$Y96+$X96))/$V96</f>
        <v>60836.800000000003</v>
      </c>
      <c r="AH96" s="18" cm="1">
        <f t="array" aca="1" ref="AH96" ca="1">INDIRECT(ADDRESS($W96,COLUMN()-$Y96+$X96))/$V96</f>
        <v>0</v>
      </c>
      <c r="AI96" s="18" cm="1">
        <f t="array" aca="1" ref="AI96" ca="1">INDIRECT(ADDRESS($W96,COLUMN()-$Y96+$X96))/$V96</f>
        <v>0</v>
      </c>
      <c r="AJ96" s="18" cm="1">
        <f t="array" aca="1" ref="AJ96" ca="1">INDIRECT(ADDRESS($W96,COLUMN()-$Y96+$X96))/$V96</f>
        <v>0</v>
      </c>
      <c r="AK96" s="18" cm="1">
        <f t="array" aca="1" ref="AK96" ca="1">INDIRECT(ADDRESS($W96,COLUMN()-$Y96+$X96))/$V96</f>
        <v>42217.8</v>
      </c>
      <c r="AL96" s="18" cm="1">
        <f t="array" aca="1" ref="AL96" ca="1">INDIRECT(ADDRESS($W96,COLUMN()-$Y96+$X96))/$V96</f>
        <v>0</v>
      </c>
      <c r="AM96" s="18" cm="1">
        <f t="array" aca="1" ref="AM96" ca="1">INDIRECT(ADDRESS($W96,COLUMN()-$Y96+$X96))/$V96</f>
        <v>23854</v>
      </c>
      <c r="AN96" s="18" cm="1">
        <f t="array" aca="1" ref="AN96" ca="1">INDIRECT(ADDRESS($W96,COLUMN()-$Y96+$X96))/$V96</f>
        <v>0</v>
      </c>
      <c r="AO96" s="18" cm="1">
        <f t="array" aca="1" ref="AO96" ca="1">INDIRECT(ADDRESS($W96,COLUMN()-$Y96+$X96))/$V96</f>
        <v>0</v>
      </c>
      <c r="AP96" s="18" cm="1">
        <f t="array" aca="1" ref="AP96" ca="1">INDIRECT(ADDRESS($W96,COLUMN()-$Y96+$X96))/$V96</f>
        <v>54217</v>
      </c>
      <c r="AQ96" s="18" cm="1">
        <f t="array" aca="1" ref="AQ96" ca="1">INDIRECT(ADDRESS($W96,COLUMN()-$Y96+$X96))/$V96</f>
        <v>0</v>
      </c>
      <c r="AR96" s="9">
        <f t="shared" si="30"/>
        <v>94</v>
      </c>
      <c r="AS96" s="9">
        <f t="shared" si="52"/>
        <v>96</v>
      </c>
      <c r="AT96" s="9">
        <f t="shared" si="31"/>
        <v>26</v>
      </c>
      <c r="AU96" s="3">
        <f t="shared" si="53"/>
        <v>43</v>
      </c>
      <c r="AV96" s="20">
        <f t="shared" ca="1" si="32"/>
        <v>16</v>
      </c>
      <c r="AW96" s="20">
        <f t="shared" ca="1" si="33"/>
        <v>13</v>
      </c>
      <c r="AX96" s="20">
        <f t="shared" ca="1" si="34"/>
        <v>22</v>
      </c>
      <c r="AY96" s="20">
        <f t="shared" ca="1" si="35"/>
        <v>15</v>
      </c>
      <c r="AZ96" s="20">
        <f t="shared" ca="1" si="36"/>
        <v>26</v>
      </c>
      <c r="BA96" s="20">
        <f t="shared" ca="1" si="37"/>
        <v>28</v>
      </c>
      <c r="BB96" s="20">
        <f t="shared" ca="1" si="38"/>
        <v>28</v>
      </c>
      <c r="BC96" s="20">
        <f t="shared" ca="1" si="39"/>
        <v>20</v>
      </c>
      <c r="BD96" s="20">
        <f t="shared" ca="1" si="40"/>
        <v>28</v>
      </c>
      <c r="BE96" s="20">
        <f t="shared" ca="1" si="41"/>
        <v>28</v>
      </c>
      <c r="BF96" s="20">
        <f t="shared" ca="1" si="42"/>
        <v>28</v>
      </c>
      <c r="BG96" s="20">
        <f t="shared" ca="1" si="43"/>
        <v>24</v>
      </c>
      <c r="BH96" s="20">
        <f t="shared" ca="1" si="44"/>
        <v>28</v>
      </c>
      <c r="BI96" s="20">
        <f t="shared" ca="1" si="45"/>
        <v>27</v>
      </c>
      <c r="BJ96" s="20">
        <f t="shared" ca="1" si="46"/>
        <v>28</v>
      </c>
      <c r="BK96" s="20">
        <f t="shared" ca="1" si="47"/>
        <v>28</v>
      </c>
      <c r="BL96" s="20">
        <f t="shared" ca="1" si="48"/>
        <v>21</v>
      </c>
      <c r="BM96" s="20">
        <f t="shared" ca="1" si="49"/>
        <v>28</v>
      </c>
      <c r="BN96" s="9">
        <f t="shared" si="50"/>
        <v>94</v>
      </c>
      <c r="BO96" s="9">
        <v>3</v>
      </c>
      <c r="BP96" s="22" cm="1">
        <f t="array" aca="1" ref="BP96" ca="1">IF(AV96&gt;INDIRECT(ADDRESS($BN96,$BO96)),0,1)</f>
        <v>0</v>
      </c>
      <c r="BQ96" s="22" cm="1">
        <f t="array" aca="1" ref="BQ96" ca="1">IF(AW96&gt;INDIRECT(ADDRESS($BN96,$BO96)),0,1)</f>
        <v>0</v>
      </c>
      <c r="BR96" s="22" cm="1">
        <f t="array" aca="1" ref="BR96" ca="1">IF(AX96&gt;INDIRECT(ADDRESS($BN96,$BO96)),0,1)</f>
        <v>0</v>
      </c>
      <c r="BS96" s="22" cm="1">
        <f t="array" aca="1" ref="BS96" ca="1">IF(AY96&gt;INDIRECT(ADDRESS($BN96,$BO96)),0,1)</f>
        <v>0</v>
      </c>
      <c r="BT96" s="22" cm="1">
        <f t="array" aca="1" ref="BT96" ca="1">IF(AZ96&gt;INDIRECT(ADDRESS($BN96,$BO96)),0,1)</f>
        <v>0</v>
      </c>
      <c r="BU96" s="22" cm="1">
        <f t="array" aca="1" ref="BU96" ca="1">IF(BA96&gt;INDIRECT(ADDRESS($BN96,$BO96)),0,1)</f>
        <v>0</v>
      </c>
      <c r="BV96" s="22" cm="1">
        <f t="array" aca="1" ref="BV96" ca="1">IF(BB96&gt;INDIRECT(ADDRESS($BN96,$BO96)),0,1)</f>
        <v>0</v>
      </c>
      <c r="BW96" s="22" cm="1">
        <f t="array" aca="1" ref="BW96" ca="1">IF(BC96&gt;INDIRECT(ADDRESS($BN96,$BO96)),0,1)</f>
        <v>0</v>
      </c>
      <c r="BX96" s="22" cm="1">
        <f t="array" aca="1" ref="BX96" ca="1">IF(BD96&gt;INDIRECT(ADDRESS($BN96,$BO96)),0,1)</f>
        <v>0</v>
      </c>
      <c r="BY96" s="22" cm="1">
        <f t="array" aca="1" ref="BY96" ca="1">IF(BE96&gt;INDIRECT(ADDRESS($BN96,$BO96)),0,1)</f>
        <v>0</v>
      </c>
      <c r="BZ96" s="22" cm="1">
        <f t="array" aca="1" ref="BZ96" ca="1">IF(BF96&gt;INDIRECT(ADDRESS($BN96,$BO96)),0,1)</f>
        <v>0</v>
      </c>
      <c r="CA96" s="22" cm="1">
        <f t="array" aca="1" ref="CA96" ca="1">IF(BG96&gt;INDIRECT(ADDRESS($BN96,$BO96)),0,1)</f>
        <v>0</v>
      </c>
      <c r="CB96" s="22" cm="1">
        <f t="array" aca="1" ref="CB96" ca="1">IF(BH96&gt;INDIRECT(ADDRESS($BN96,$BO96)),0,1)</f>
        <v>0</v>
      </c>
      <c r="CC96" s="22" cm="1">
        <f t="array" aca="1" ref="CC96" ca="1">IF(BI96&gt;INDIRECT(ADDRESS($BN96,$BO96)),0,1)</f>
        <v>0</v>
      </c>
      <c r="CD96" s="22" cm="1">
        <f t="array" aca="1" ref="CD96" ca="1">IF(BJ96&gt;INDIRECT(ADDRESS($BN96,$BO96)),0,1)</f>
        <v>0</v>
      </c>
      <c r="CE96" s="22" cm="1">
        <f t="array" aca="1" ref="CE96" ca="1">IF(BK96&gt;INDIRECT(ADDRESS($BN96,$BO96)),0,1)</f>
        <v>0</v>
      </c>
      <c r="CF96" s="22" cm="1">
        <f t="array" aca="1" ref="CF96" ca="1">IF(BL96&gt;INDIRECT(ADDRESS($BN96,$BO96)),0,1)</f>
        <v>0</v>
      </c>
      <c r="CG96" s="22" cm="1">
        <f t="array" aca="1" ref="CG96" ca="1">IF(BM96&gt;INDIRECT(ADDRESS($BN96,$BO96)),0,1)</f>
        <v>0</v>
      </c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55000000000000004">
      <c r="A97" s="3" t="s">
        <v>42</v>
      </c>
      <c r="B97" s="3" t="s">
        <v>43</v>
      </c>
      <c r="C97" s="3">
        <v>8</v>
      </c>
      <c r="D97" s="15">
        <f>VALUE(SUBSTITUTE('DPR KPU Raw'!B25,".",","))</f>
        <v>205278</v>
      </c>
      <c r="E97" s="15">
        <f>VALUE(SUBSTITUTE('DPR KPU Raw'!C25,".",","))</f>
        <v>201312</v>
      </c>
      <c r="F97" s="15">
        <f>VALUE(SUBSTITUTE('DPR KPU Raw'!D25,".",","))</f>
        <v>646141</v>
      </c>
      <c r="G97" s="15">
        <f>VALUE(SUBSTITUTE('DPR KPU Raw'!E25,".",","))</f>
        <v>243630</v>
      </c>
      <c r="H97" s="15">
        <f>VALUE(SUBSTITUTE('DPR KPU Raw'!F25,".",","))</f>
        <v>129797</v>
      </c>
      <c r="I97" s="15"/>
      <c r="J97" s="15"/>
      <c r="K97" s="15">
        <f>VALUE(SUBSTITUTE('DPR KPU Raw'!I25,".",","))</f>
        <v>218171</v>
      </c>
      <c r="L97" s="15"/>
      <c r="M97" s="15"/>
      <c r="N97" s="15"/>
      <c r="O97" s="15">
        <f>VALUE(SUBSTITUTE('DPR KPU Raw'!M25,".",","))</f>
        <v>126422</v>
      </c>
      <c r="P97" s="15"/>
      <c r="Q97" s="15">
        <f>VALUE(SUBSTITUTE('DPR KPU Raw'!O25,".",","))</f>
        <v>176626</v>
      </c>
      <c r="R97" s="15"/>
      <c r="S97" s="15"/>
      <c r="T97" s="15">
        <f>VALUE(SUBSTITUTE('DPR KPU Raw'!R25,".",","))</f>
        <v>111330</v>
      </c>
      <c r="U97" s="15"/>
      <c r="V97" s="5">
        <v>1</v>
      </c>
      <c r="W97" s="5">
        <f>W96+3</f>
        <v>97</v>
      </c>
      <c r="X97" s="5">
        <v>4</v>
      </c>
      <c r="Y97" s="5">
        <f t="shared" si="51"/>
        <v>26</v>
      </c>
      <c r="Z97" s="18" cm="1">
        <f t="array" aca="1" ref="Z97" ca="1">INDIRECT(ADDRESS($W97,COLUMN()-$Y97+$X97))/$V97</f>
        <v>205278</v>
      </c>
      <c r="AA97" s="18" cm="1">
        <f t="array" aca="1" ref="AA97" ca="1">INDIRECT(ADDRESS($W97,COLUMN()-$Y97+$X97))/$V97</f>
        <v>201312</v>
      </c>
      <c r="AB97" s="18" cm="1">
        <f t="array" aca="1" ref="AB97" ca="1">INDIRECT(ADDRESS($W97,COLUMN()-$Y97+$X97))/$V97</f>
        <v>646141</v>
      </c>
      <c r="AC97" s="18" cm="1">
        <f t="array" aca="1" ref="AC97" ca="1">INDIRECT(ADDRESS($W97,COLUMN()-$Y97+$X97))/$V97</f>
        <v>243630</v>
      </c>
      <c r="AD97" s="18" cm="1">
        <f t="array" aca="1" ref="AD97" ca="1">INDIRECT(ADDRESS($W97,COLUMN()-$Y97+$X97))/$V97</f>
        <v>129797</v>
      </c>
      <c r="AE97" s="18" cm="1">
        <f t="array" aca="1" ref="AE97" ca="1">INDIRECT(ADDRESS($W97,COLUMN()-$Y97+$X97))/$V97</f>
        <v>0</v>
      </c>
      <c r="AF97" s="18" cm="1">
        <f t="array" aca="1" ref="AF97" ca="1">INDIRECT(ADDRESS($W97,COLUMN()-$Y97+$X97))/$V97</f>
        <v>0</v>
      </c>
      <c r="AG97" s="18" cm="1">
        <f t="array" aca="1" ref="AG97" ca="1">INDIRECT(ADDRESS($W97,COLUMN()-$Y97+$X97))/$V97</f>
        <v>218171</v>
      </c>
      <c r="AH97" s="18" cm="1">
        <f t="array" aca="1" ref="AH97" ca="1">INDIRECT(ADDRESS($W97,COLUMN()-$Y97+$X97))/$V97</f>
        <v>0</v>
      </c>
      <c r="AI97" s="18" cm="1">
        <f t="array" aca="1" ref="AI97" ca="1">INDIRECT(ADDRESS($W97,COLUMN()-$Y97+$X97))/$V97</f>
        <v>0</v>
      </c>
      <c r="AJ97" s="18" cm="1">
        <f t="array" aca="1" ref="AJ97" ca="1">INDIRECT(ADDRESS($W97,COLUMN()-$Y97+$X97))/$V97</f>
        <v>0</v>
      </c>
      <c r="AK97" s="18" cm="1">
        <f t="array" aca="1" ref="AK97" ca="1">INDIRECT(ADDRESS($W97,COLUMN()-$Y97+$X97))/$V97</f>
        <v>126422</v>
      </c>
      <c r="AL97" s="18" cm="1">
        <f t="array" aca="1" ref="AL97" ca="1">INDIRECT(ADDRESS($W97,COLUMN()-$Y97+$X97))/$V97</f>
        <v>0</v>
      </c>
      <c r="AM97" s="18" cm="1">
        <f t="array" aca="1" ref="AM97" ca="1">INDIRECT(ADDRESS($W97,COLUMN()-$Y97+$X97))/$V97</f>
        <v>176626</v>
      </c>
      <c r="AN97" s="18" cm="1">
        <f t="array" aca="1" ref="AN97" ca="1">INDIRECT(ADDRESS($W97,COLUMN()-$Y97+$X97))/$V97</f>
        <v>0</v>
      </c>
      <c r="AO97" s="18" cm="1">
        <f t="array" aca="1" ref="AO97" ca="1">INDIRECT(ADDRESS($W97,COLUMN()-$Y97+$X97))/$V97</f>
        <v>0</v>
      </c>
      <c r="AP97" s="18" cm="1">
        <f t="array" aca="1" ref="AP97" ca="1">INDIRECT(ADDRESS($W97,COLUMN()-$Y97+$X97))/$V97</f>
        <v>111330</v>
      </c>
      <c r="AQ97" s="18" cm="1">
        <f t="array" aca="1" ref="AQ97" ca="1">INDIRECT(ADDRESS($W97,COLUMN()-$Y97+$X97))/$V97</f>
        <v>0</v>
      </c>
      <c r="AR97" s="9">
        <f t="shared" si="30"/>
        <v>97</v>
      </c>
      <c r="AS97" s="9">
        <f t="shared" si="52"/>
        <v>99</v>
      </c>
      <c r="AT97" s="9">
        <f t="shared" si="31"/>
        <v>26</v>
      </c>
      <c r="AU97" s="3">
        <f t="shared" si="53"/>
        <v>43</v>
      </c>
      <c r="AV97" s="20">
        <f t="shared" ca="1" si="32"/>
        <v>5</v>
      </c>
      <c r="AW97" s="20">
        <f t="shared" ca="1" si="33"/>
        <v>6</v>
      </c>
      <c r="AX97" s="20">
        <f t="shared" ca="1" si="34"/>
        <v>1</v>
      </c>
      <c r="AY97" s="20">
        <f t="shared" ca="1" si="35"/>
        <v>2</v>
      </c>
      <c r="AZ97" s="20">
        <f t="shared" ca="1" si="36"/>
        <v>8</v>
      </c>
      <c r="BA97" s="20">
        <f t="shared" ca="1" si="37"/>
        <v>28</v>
      </c>
      <c r="BB97" s="20">
        <f t="shared" ca="1" si="38"/>
        <v>28</v>
      </c>
      <c r="BC97" s="20">
        <f t="shared" ca="1" si="39"/>
        <v>3</v>
      </c>
      <c r="BD97" s="20">
        <f t="shared" ca="1" si="40"/>
        <v>28</v>
      </c>
      <c r="BE97" s="20">
        <f t="shared" ca="1" si="41"/>
        <v>28</v>
      </c>
      <c r="BF97" s="20">
        <f t="shared" ca="1" si="42"/>
        <v>28</v>
      </c>
      <c r="BG97" s="20">
        <f t="shared" ca="1" si="43"/>
        <v>10</v>
      </c>
      <c r="BH97" s="20">
        <f t="shared" ca="1" si="44"/>
        <v>28</v>
      </c>
      <c r="BI97" s="20">
        <f t="shared" ca="1" si="45"/>
        <v>7</v>
      </c>
      <c r="BJ97" s="20">
        <f t="shared" ca="1" si="46"/>
        <v>28</v>
      </c>
      <c r="BK97" s="20">
        <f t="shared" ca="1" si="47"/>
        <v>28</v>
      </c>
      <c r="BL97" s="20">
        <f t="shared" ca="1" si="48"/>
        <v>11</v>
      </c>
      <c r="BM97" s="20">
        <f t="shared" ca="1" si="49"/>
        <v>28</v>
      </c>
      <c r="BN97" s="9">
        <f t="shared" si="50"/>
        <v>97</v>
      </c>
      <c r="BO97" s="9">
        <v>3</v>
      </c>
      <c r="BP97" s="22" cm="1">
        <f t="array" aca="1" ref="BP97" ca="1">IF(AV97&gt;INDIRECT(ADDRESS($BN97,$BO97)),0,1)</f>
        <v>1</v>
      </c>
      <c r="BQ97" s="22" cm="1">
        <f t="array" aca="1" ref="BQ97" ca="1">IF(AW97&gt;INDIRECT(ADDRESS($BN97,$BO97)),0,1)</f>
        <v>1</v>
      </c>
      <c r="BR97" s="22" cm="1">
        <f t="array" aca="1" ref="BR97" ca="1">IF(AX97&gt;INDIRECT(ADDRESS($BN97,$BO97)),0,1)</f>
        <v>1</v>
      </c>
      <c r="BS97" s="22" cm="1">
        <f t="array" aca="1" ref="BS97" ca="1">IF(AY97&gt;INDIRECT(ADDRESS($BN97,$BO97)),0,1)</f>
        <v>1</v>
      </c>
      <c r="BT97" s="22" cm="1">
        <f t="array" aca="1" ref="BT97" ca="1">IF(AZ97&gt;INDIRECT(ADDRESS($BN97,$BO97)),0,1)</f>
        <v>1</v>
      </c>
      <c r="BU97" s="22" cm="1">
        <f t="array" aca="1" ref="BU97" ca="1">IF(BA97&gt;INDIRECT(ADDRESS($BN97,$BO97)),0,1)</f>
        <v>0</v>
      </c>
      <c r="BV97" s="22" cm="1">
        <f t="array" aca="1" ref="BV97" ca="1">IF(BB97&gt;INDIRECT(ADDRESS($BN97,$BO97)),0,1)</f>
        <v>0</v>
      </c>
      <c r="BW97" s="22" cm="1">
        <f t="array" aca="1" ref="BW97" ca="1">IF(BC97&gt;INDIRECT(ADDRESS($BN97,$BO97)),0,1)</f>
        <v>1</v>
      </c>
      <c r="BX97" s="22" cm="1">
        <f t="array" aca="1" ref="BX97" ca="1">IF(BD97&gt;INDIRECT(ADDRESS($BN97,$BO97)),0,1)</f>
        <v>0</v>
      </c>
      <c r="BY97" s="22" cm="1">
        <f t="array" aca="1" ref="BY97" ca="1">IF(BE97&gt;INDIRECT(ADDRESS($BN97,$BO97)),0,1)</f>
        <v>0</v>
      </c>
      <c r="BZ97" s="22" cm="1">
        <f t="array" aca="1" ref="BZ97" ca="1">IF(BF97&gt;INDIRECT(ADDRESS($BN97,$BO97)),0,1)</f>
        <v>0</v>
      </c>
      <c r="CA97" s="22" cm="1">
        <f t="array" aca="1" ref="CA97" ca="1">IF(BG97&gt;INDIRECT(ADDRESS($BN97,$BO97)),0,1)</f>
        <v>0</v>
      </c>
      <c r="CB97" s="22" cm="1">
        <f t="array" aca="1" ref="CB97" ca="1">IF(BH97&gt;INDIRECT(ADDRESS($BN97,$BO97)),0,1)</f>
        <v>0</v>
      </c>
      <c r="CC97" s="22" cm="1">
        <f t="array" aca="1" ref="CC97" ca="1">IF(BI97&gt;INDIRECT(ADDRESS($BN97,$BO97)),0,1)</f>
        <v>1</v>
      </c>
      <c r="CD97" s="22" cm="1">
        <f t="array" aca="1" ref="CD97" ca="1">IF(BJ97&gt;INDIRECT(ADDRESS($BN97,$BO97)),0,1)</f>
        <v>0</v>
      </c>
      <c r="CE97" s="22" cm="1">
        <f t="array" aca="1" ref="CE97" ca="1">IF(BK97&gt;INDIRECT(ADDRESS($BN97,$BO97)),0,1)</f>
        <v>0</v>
      </c>
      <c r="CF97" s="22" cm="1">
        <f t="array" aca="1" ref="CF97" ca="1">IF(BL97&gt;INDIRECT(ADDRESS($BN97,$BO97)),0,1)</f>
        <v>0</v>
      </c>
      <c r="CG97" s="22" cm="1">
        <f t="array" aca="1" ref="CG97" ca="1">IF(BM97&gt;INDIRECT(ADDRESS($BN97,$BO97)),0,1)</f>
        <v>0</v>
      </c>
      <c r="CH97" s="9">
        <f>AR97</f>
        <v>97</v>
      </c>
      <c r="CI97" s="9">
        <f>AS97</f>
        <v>99</v>
      </c>
      <c r="CJ97" s="3">
        <f>COLUMN(BP97)</f>
        <v>68</v>
      </c>
      <c r="CK97" s="3">
        <f>COLUMN(CG97)</f>
        <v>85</v>
      </c>
      <c r="CL97" s="3">
        <f ca="1">SUM(OFFSET($A$1,CH97-1,CJ97-1,CI97-CH97+1,CK97-CJ97+1))</f>
        <v>8</v>
      </c>
      <c r="CM97" s="3" t="b">
        <f ca="1">CL97=C97</f>
        <v>1</v>
      </c>
      <c r="CN97" s="3">
        <f>COLUMN(V97)</f>
        <v>22</v>
      </c>
      <c r="CO97" s="3">
        <f ca="1">LARGE(OFFSET($A$1,$CH97-1,$CN97-1,$CI97-$CH97+1,1),1)</f>
        <v>5</v>
      </c>
      <c r="CP97" s="4">
        <f ca="1">LARGE(OFFSET($A$1,$AR97-1,$AT97-1,$AS97-$AR97+1,$AU97-$AT97+1),1)/(CO97+2)</f>
        <v>92305.857142857145</v>
      </c>
      <c r="CQ97" s="4">
        <f ca="1">LARGE(OFFSET($A$1,$AR97-1,$AT97-1,$AS97-$AR97+1,$AU97-$AT97+1),C97)</f>
        <v>129797</v>
      </c>
      <c r="CR97" s="3" t="b">
        <f ca="1">CQ97&gt;CP97</f>
        <v>1</v>
      </c>
    </row>
    <row r="98" spans="1:96" x14ac:dyDescent="0.55000000000000004">
      <c r="A98" s="3"/>
      <c r="B98" s="3"/>
      <c r="C98" s="3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5">
        <v>3</v>
      </c>
      <c r="W98" s="5">
        <f>W97</f>
        <v>97</v>
      </c>
      <c r="X98" s="5">
        <v>4</v>
      </c>
      <c r="Y98" s="5">
        <f t="shared" si="51"/>
        <v>26</v>
      </c>
      <c r="Z98" s="18" cm="1">
        <f t="array" aca="1" ref="Z98" ca="1">INDIRECT(ADDRESS($W98,COLUMN()-$Y98+$X98))/$V98</f>
        <v>68426</v>
      </c>
      <c r="AA98" s="18" cm="1">
        <f t="array" aca="1" ref="AA98" ca="1">INDIRECT(ADDRESS($W98,COLUMN()-$Y98+$X98))/$V98</f>
        <v>67104</v>
      </c>
      <c r="AB98" s="18" cm="1">
        <f t="array" aca="1" ref="AB98" ca="1">INDIRECT(ADDRESS($W98,COLUMN()-$Y98+$X98))/$V98</f>
        <v>215380.33333333334</v>
      </c>
      <c r="AC98" s="18" cm="1">
        <f t="array" aca="1" ref="AC98" ca="1">INDIRECT(ADDRESS($W98,COLUMN()-$Y98+$X98))/$V98</f>
        <v>81210</v>
      </c>
      <c r="AD98" s="18" cm="1">
        <f t="array" aca="1" ref="AD98" ca="1">INDIRECT(ADDRESS($W98,COLUMN()-$Y98+$X98))/$V98</f>
        <v>43265.666666666664</v>
      </c>
      <c r="AE98" s="18" cm="1">
        <f t="array" aca="1" ref="AE98" ca="1">INDIRECT(ADDRESS($W98,COLUMN()-$Y98+$X98))/$V98</f>
        <v>0</v>
      </c>
      <c r="AF98" s="18" cm="1">
        <f t="array" aca="1" ref="AF98" ca="1">INDIRECT(ADDRESS($W98,COLUMN()-$Y98+$X98))/$V98</f>
        <v>0</v>
      </c>
      <c r="AG98" s="18" cm="1">
        <f t="array" aca="1" ref="AG98" ca="1">INDIRECT(ADDRESS($W98,COLUMN()-$Y98+$X98))/$V98</f>
        <v>72723.666666666672</v>
      </c>
      <c r="AH98" s="18" cm="1">
        <f t="array" aca="1" ref="AH98" ca="1">INDIRECT(ADDRESS($W98,COLUMN()-$Y98+$X98))/$V98</f>
        <v>0</v>
      </c>
      <c r="AI98" s="18" cm="1">
        <f t="array" aca="1" ref="AI98" ca="1">INDIRECT(ADDRESS($W98,COLUMN()-$Y98+$X98))/$V98</f>
        <v>0</v>
      </c>
      <c r="AJ98" s="18" cm="1">
        <f t="array" aca="1" ref="AJ98" ca="1">INDIRECT(ADDRESS($W98,COLUMN()-$Y98+$X98))/$V98</f>
        <v>0</v>
      </c>
      <c r="AK98" s="18" cm="1">
        <f t="array" aca="1" ref="AK98" ca="1">INDIRECT(ADDRESS($W98,COLUMN()-$Y98+$X98))/$V98</f>
        <v>42140.666666666664</v>
      </c>
      <c r="AL98" s="18" cm="1">
        <f t="array" aca="1" ref="AL98" ca="1">INDIRECT(ADDRESS($W98,COLUMN()-$Y98+$X98))/$V98</f>
        <v>0</v>
      </c>
      <c r="AM98" s="18" cm="1">
        <f t="array" aca="1" ref="AM98" ca="1">INDIRECT(ADDRESS($W98,COLUMN()-$Y98+$X98))/$V98</f>
        <v>58875.333333333336</v>
      </c>
      <c r="AN98" s="18" cm="1">
        <f t="array" aca="1" ref="AN98" ca="1">INDIRECT(ADDRESS($W98,COLUMN()-$Y98+$X98))/$V98</f>
        <v>0</v>
      </c>
      <c r="AO98" s="18" cm="1">
        <f t="array" aca="1" ref="AO98" ca="1">INDIRECT(ADDRESS($W98,COLUMN()-$Y98+$X98))/$V98</f>
        <v>0</v>
      </c>
      <c r="AP98" s="18" cm="1">
        <f t="array" aca="1" ref="AP98" ca="1">INDIRECT(ADDRESS($W98,COLUMN()-$Y98+$X98))/$V98</f>
        <v>37110</v>
      </c>
      <c r="AQ98" s="18" cm="1">
        <f t="array" aca="1" ref="AQ98" ca="1">INDIRECT(ADDRESS($W98,COLUMN()-$Y98+$X98))/$V98</f>
        <v>0</v>
      </c>
      <c r="AR98" s="9">
        <f t="shared" si="30"/>
        <v>97</v>
      </c>
      <c r="AS98" s="9">
        <f t="shared" si="52"/>
        <v>99</v>
      </c>
      <c r="AT98" s="9">
        <f t="shared" si="31"/>
        <v>26</v>
      </c>
      <c r="AU98" s="3">
        <f t="shared" si="53"/>
        <v>43</v>
      </c>
      <c r="AV98" s="20">
        <f t="shared" ca="1" si="32"/>
        <v>14</v>
      </c>
      <c r="AW98" s="20">
        <f t="shared" ca="1" si="33"/>
        <v>15</v>
      </c>
      <c r="AX98" s="20">
        <f t="shared" ca="1" si="34"/>
        <v>4</v>
      </c>
      <c r="AY98" s="20">
        <f t="shared" ca="1" si="35"/>
        <v>12</v>
      </c>
      <c r="AZ98" s="20">
        <f t="shared" ca="1" si="36"/>
        <v>19</v>
      </c>
      <c r="BA98" s="20">
        <f t="shared" ca="1" si="37"/>
        <v>28</v>
      </c>
      <c r="BB98" s="20">
        <f t="shared" ca="1" si="38"/>
        <v>28</v>
      </c>
      <c r="BC98" s="20">
        <f t="shared" ca="1" si="39"/>
        <v>13</v>
      </c>
      <c r="BD98" s="20">
        <f t="shared" ca="1" si="40"/>
        <v>28</v>
      </c>
      <c r="BE98" s="20">
        <f t="shared" ca="1" si="41"/>
        <v>28</v>
      </c>
      <c r="BF98" s="20">
        <f t="shared" ca="1" si="42"/>
        <v>28</v>
      </c>
      <c r="BG98" s="20">
        <f t="shared" ca="1" si="43"/>
        <v>20</v>
      </c>
      <c r="BH98" s="20">
        <f t="shared" ca="1" si="44"/>
        <v>28</v>
      </c>
      <c r="BI98" s="20">
        <f t="shared" ca="1" si="45"/>
        <v>16</v>
      </c>
      <c r="BJ98" s="20">
        <f t="shared" ca="1" si="46"/>
        <v>28</v>
      </c>
      <c r="BK98" s="20">
        <f t="shared" ca="1" si="47"/>
        <v>28</v>
      </c>
      <c r="BL98" s="20">
        <f t="shared" ca="1" si="48"/>
        <v>23</v>
      </c>
      <c r="BM98" s="20">
        <f t="shared" ca="1" si="49"/>
        <v>28</v>
      </c>
      <c r="BN98" s="9">
        <f t="shared" si="50"/>
        <v>97</v>
      </c>
      <c r="BO98" s="9">
        <v>3</v>
      </c>
      <c r="BP98" s="22" cm="1">
        <f t="array" aca="1" ref="BP98" ca="1">IF(AV98&gt;INDIRECT(ADDRESS($BN98,$BO98)),0,1)</f>
        <v>0</v>
      </c>
      <c r="BQ98" s="22" cm="1">
        <f t="array" aca="1" ref="BQ98" ca="1">IF(AW98&gt;INDIRECT(ADDRESS($BN98,$BO98)),0,1)</f>
        <v>0</v>
      </c>
      <c r="BR98" s="22" cm="1">
        <f t="array" aca="1" ref="BR98" ca="1">IF(AX98&gt;INDIRECT(ADDRESS($BN98,$BO98)),0,1)</f>
        <v>1</v>
      </c>
      <c r="BS98" s="22" cm="1">
        <f t="array" aca="1" ref="BS98" ca="1">IF(AY98&gt;INDIRECT(ADDRESS($BN98,$BO98)),0,1)</f>
        <v>0</v>
      </c>
      <c r="BT98" s="22" cm="1">
        <f t="array" aca="1" ref="BT98" ca="1">IF(AZ98&gt;INDIRECT(ADDRESS($BN98,$BO98)),0,1)</f>
        <v>0</v>
      </c>
      <c r="BU98" s="22" cm="1">
        <f t="array" aca="1" ref="BU98" ca="1">IF(BA98&gt;INDIRECT(ADDRESS($BN98,$BO98)),0,1)</f>
        <v>0</v>
      </c>
      <c r="BV98" s="22" cm="1">
        <f t="array" aca="1" ref="BV98" ca="1">IF(BB98&gt;INDIRECT(ADDRESS($BN98,$BO98)),0,1)</f>
        <v>0</v>
      </c>
      <c r="BW98" s="22" cm="1">
        <f t="array" aca="1" ref="BW98" ca="1">IF(BC98&gt;INDIRECT(ADDRESS($BN98,$BO98)),0,1)</f>
        <v>0</v>
      </c>
      <c r="BX98" s="22" cm="1">
        <f t="array" aca="1" ref="BX98" ca="1">IF(BD98&gt;INDIRECT(ADDRESS($BN98,$BO98)),0,1)</f>
        <v>0</v>
      </c>
      <c r="BY98" s="22" cm="1">
        <f t="array" aca="1" ref="BY98" ca="1">IF(BE98&gt;INDIRECT(ADDRESS($BN98,$BO98)),0,1)</f>
        <v>0</v>
      </c>
      <c r="BZ98" s="22" cm="1">
        <f t="array" aca="1" ref="BZ98" ca="1">IF(BF98&gt;INDIRECT(ADDRESS($BN98,$BO98)),0,1)</f>
        <v>0</v>
      </c>
      <c r="CA98" s="22" cm="1">
        <f t="array" aca="1" ref="CA98" ca="1">IF(BG98&gt;INDIRECT(ADDRESS($BN98,$BO98)),0,1)</f>
        <v>0</v>
      </c>
      <c r="CB98" s="22" cm="1">
        <f t="array" aca="1" ref="CB98" ca="1">IF(BH98&gt;INDIRECT(ADDRESS($BN98,$BO98)),0,1)</f>
        <v>0</v>
      </c>
      <c r="CC98" s="22" cm="1">
        <f t="array" aca="1" ref="CC98" ca="1">IF(BI98&gt;INDIRECT(ADDRESS($BN98,$BO98)),0,1)</f>
        <v>0</v>
      </c>
      <c r="CD98" s="22" cm="1">
        <f t="array" aca="1" ref="CD98" ca="1">IF(BJ98&gt;INDIRECT(ADDRESS($BN98,$BO98)),0,1)</f>
        <v>0</v>
      </c>
      <c r="CE98" s="22" cm="1">
        <f t="array" aca="1" ref="CE98" ca="1">IF(BK98&gt;INDIRECT(ADDRESS($BN98,$BO98)),0,1)</f>
        <v>0</v>
      </c>
      <c r="CF98" s="22" cm="1">
        <f t="array" aca="1" ref="CF98" ca="1">IF(BL98&gt;INDIRECT(ADDRESS($BN98,$BO98)),0,1)</f>
        <v>0</v>
      </c>
      <c r="CG98" s="22" cm="1">
        <f t="array" aca="1" ref="CG98" ca="1">IF(BM98&gt;INDIRECT(ADDRESS($BN98,$BO98)),0,1)</f>
        <v>0</v>
      </c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55000000000000004">
      <c r="A99" s="3"/>
      <c r="B99" s="3"/>
      <c r="C99" s="3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5">
        <v>5</v>
      </c>
      <c r="W99" s="5">
        <f>W98</f>
        <v>97</v>
      </c>
      <c r="X99" s="5">
        <v>4</v>
      </c>
      <c r="Y99" s="5">
        <f t="shared" si="51"/>
        <v>26</v>
      </c>
      <c r="Z99" s="18" cm="1">
        <f t="array" aca="1" ref="Z99" ca="1">INDIRECT(ADDRESS($W99,COLUMN()-$Y99+$X99))/$V99</f>
        <v>41055.599999999999</v>
      </c>
      <c r="AA99" s="18" cm="1">
        <f t="array" aca="1" ref="AA99" ca="1">INDIRECT(ADDRESS($W99,COLUMN()-$Y99+$X99))/$V99</f>
        <v>40262.400000000001</v>
      </c>
      <c r="AB99" s="18" cm="1">
        <f t="array" aca="1" ref="AB99" ca="1">INDIRECT(ADDRESS($W99,COLUMN()-$Y99+$X99))/$V99</f>
        <v>129228.2</v>
      </c>
      <c r="AC99" s="18" cm="1">
        <f t="array" aca="1" ref="AC99" ca="1">INDIRECT(ADDRESS($W99,COLUMN()-$Y99+$X99))/$V99</f>
        <v>48726</v>
      </c>
      <c r="AD99" s="18" cm="1">
        <f t="array" aca="1" ref="AD99" ca="1">INDIRECT(ADDRESS($W99,COLUMN()-$Y99+$X99))/$V99</f>
        <v>25959.4</v>
      </c>
      <c r="AE99" s="18" cm="1">
        <f t="array" aca="1" ref="AE99" ca="1">INDIRECT(ADDRESS($W99,COLUMN()-$Y99+$X99))/$V99</f>
        <v>0</v>
      </c>
      <c r="AF99" s="18" cm="1">
        <f t="array" aca="1" ref="AF99" ca="1">INDIRECT(ADDRESS($W99,COLUMN()-$Y99+$X99))/$V99</f>
        <v>0</v>
      </c>
      <c r="AG99" s="18" cm="1">
        <f t="array" aca="1" ref="AG99" ca="1">INDIRECT(ADDRESS($W99,COLUMN()-$Y99+$X99))/$V99</f>
        <v>43634.2</v>
      </c>
      <c r="AH99" s="18" cm="1">
        <f t="array" aca="1" ref="AH99" ca="1">INDIRECT(ADDRESS($W99,COLUMN()-$Y99+$X99))/$V99</f>
        <v>0</v>
      </c>
      <c r="AI99" s="18" cm="1">
        <f t="array" aca="1" ref="AI99" ca="1">INDIRECT(ADDRESS($W99,COLUMN()-$Y99+$X99))/$V99</f>
        <v>0</v>
      </c>
      <c r="AJ99" s="18" cm="1">
        <f t="array" aca="1" ref="AJ99" ca="1">INDIRECT(ADDRESS($W99,COLUMN()-$Y99+$X99))/$V99</f>
        <v>0</v>
      </c>
      <c r="AK99" s="18" cm="1">
        <f t="array" aca="1" ref="AK99" ca="1">INDIRECT(ADDRESS($W99,COLUMN()-$Y99+$X99))/$V99</f>
        <v>25284.400000000001</v>
      </c>
      <c r="AL99" s="18" cm="1">
        <f t="array" aca="1" ref="AL99" ca="1">INDIRECT(ADDRESS($W99,COLUMN()-$Y99+$X99))/$V99</f>
        <v>0</v>
      </c>
      <c r="AM99" s="18" cm="1">
        <f t="array" aca="1" ref="AM99" ca="1">INDIRECT(ADDRESS($W99,COLUMN()-$Y99+$X99))/$V99</f>
        <v>35325.199999999997</v>
      </c>
      <c r="AN99" s="18" cm="1">
        <f t="array" aca="1" ref="AN99" ca="1">INDIRECT(ADDRESS($W99,COLUMN()-$Y99+$X99))/$V99</f>
        <v>0</v>
      </c>
      <c r="AO99" s="18" cm="1">
        <f t="array" aca="1" ref="AO99" ca="1">INDIRECT(ADDRESS($W99,COLUMN()-$Y99+$X99))/$V99</f>
        <v>0</v>
      </c>
      <c r="AP99" s="18" cm="1">
        <f t="array" aca="1" ref="AP99" ca="1">INDIRECT(ADDRESS($W99,COLUMN()-$Y99+$X99))/$V99</f>
        <v>22266</v>
      </c>
      <c r="AQ99" s="18" cm="1">
        <f t="array" aca="1" ref="AQ99" ca="1">INDIRECT(ADDRESS($W99,COLUMN()-$Y99+$X99))/$V99</f>
        <v>0</v>
      </c>
      <c r="AR99" s="9">
        <f t="shared" si="30"/>
        <v>97</v>
      </c>
      <c r="AS99" s="9">
        <f t="shared" si="52"/>
        <v>99</v>
      </c>
      <c r="AT99" s="9">
        <f t="shared" si="31"/>
        <v>26</v>
      </c>
      <c r="AU99" s="3">
        <f t="shared" si="53"/>
        <v>43</v>
      </c>
      <c r="AV99" s="20">
        <f t="shared" ca="1" si="32"/>
        <v>21</v>
      </c>
      <c r="AW99" s="20">
        <f t="shared" ca="1" si="33"/>
        <v>22</v>
      </c>
      <c r="AX99" s="20">
        <f t="shared" ca="1" si="34"/>
        <v>9</v>
      </c>
      <c r="AY99" s="20">
        <f t="shared" ca="1" si="35"/>
        <v>17</v>
      </c>
      <c r="AZ99" s="20">
        <f t="shared" ca="1" si="36"/>
        <v>25</v>
      </c>
      <c r="BA99" s="20">
        <f t="shared" ca="1" si="37"/>
        <v>28</v>
      </c>
      <c r="BB99" s="20">
        <f t="shared" ca="1" si="38"/>
        <v>28</v>
      </c>
      <c r="BC99" s="20">
        <f t="shared" ca="1" si="39"/>
        <v>18</v>
      </c>
      <c r="BD99" s="20">
        <f t="shared" ca="1" si="40"/>
        <v>28</v>
      </c>
      <c r="BE99" s="20">
        <f t="shared" ca="1" si="41"/>
        <v>28</v>
      </c>
      <c r="BF99" s="20">
        <f t="shared" ca="1" si="42"/>
        <v>28</v>
      </c>
      <c r="BG99" s="20">
        <f t="shared" ca="1" si="43"/>
        <v>26</v>
      </c>
      <c r="BH99" s="20">
        <f t="shared" ca="1" si="44"/>
        <v>28</v>
      </c>
      <c r="BI99" s="20">
        <f t="shared" ca="1" si="45"/>
        <v>24</v>
      </c>
      <c r="BJ99" s="20">
        <f t="shared" ca="1" si="46"/>
        <v>28</v>
      </c>
      <c r="BK99" s="20">
        <f t="shared" ca="1" si="47"/>
        <v>28</v>
      </c>
      <c r="BL99" s="20">
        <f t="shared" ca="1" si="48"/>
        <v>27</v>
      </c>
      <c r="BM99" s="20">
        <f t="shared" ca="1" si="49"/>
        <v>28</v>
      </c>
      <c r="BN99" s="9">
        <f t="shared" si="50"/>
        <v>97</v>
      </c>
      <c r="BO99" s="9">
        <v>3</v>
      </c>
      <c r="BP99" s="22" cm="1">
        <f t="array" aca="1" ref="BP99" ca="1">IF(AV99&gt;INDIRECT(ADDRESS($BN99,$BO99)),0,1)</f>
        <v>0</v>
      </c>
      <c r="BQ99" s="22" cm="1">
        <f t="array" aca="1" ref="BQ99" ca="1">IF(AW99&gt;INDIRECT(ADDRESS($BN99,$BO99)),0,1)</f>
        <v>0</v>
      </c>
      <c r="BR99" s="22" cm="1">
        <f t="array" aca="1" ref="BR99" ca="1">IF(AX99&gt;INDIRECT(ADDRESS($BN99,$BO99)),0,1)</f>
        <v>0</v>
      </c>
      <c r="BS99" s="22" cm="1">
        <f t="array" aca="1" ref="BS99" ca="1">IF(AY99&gt;INDIRECT(ADDRESS($BN99,$BO99)),0,1)</f>
        <v>0</v>
      </c>
      <c r="BT99" s="22" cm="1">
        <f t="array" aca="1" ref="BT99" ca="1">IF(AZ99&gt;INDIRECT(ADDRESS($BN99,$BO99)),0,1)</f>
        <v>0</v>
      </c>
      <c r="BU99" s="22" cm="1">
        <f t="array" aca="1" ref="BU99" ca="1">IF(BA99&gt;INDIRECT(ADDRESS($BN99,$BO99)),0,1)</f>
        <v>0</v>
      </c>
      <c r="BV99" s="22" cm="1">
        <f t="array" aca="1" ref="BV99" ca="1">IF(BB99&gt;INDIRECT(ADDRESS($BN99,$BO99)),0,1)</f>
        <v>0</v>
      </c>
      <c r="BW99" s="22" cm="1">
        <f t="array" aca="1" ref="BW99" ca="1">IF(BC99&gt;INDIRECT(ADDRESS($BN99,$BO99)),0,1)</f>
        <v>0</v>
      </c>
      <c r="BX99" s="22" cm="1">
        <f t="array" aca="1" ref="BX99" ca="1">IF(BD99&gt;INDIRECT(ADDRESS($BN99,$BO99)),0,1)</f>
        <v>0</v>
      </c>
      <c r="BY99" s="22" cm="1">
        <f t="array" aca="1" ref="BY99" ca="1">IF(BE99&gt;INDIRECT(ADDRESS($BN99,$BO99)),0,1)</f>
        <v>0</v>
      </c>
      <c r="BZ99" s="22" cm="1">
        <f t="array" aca="1" ref="BZ99" ca="1">IF(BF99&gt;INDIRECT(ADDRESS($BN99,$BO99)),0,1)</f>
        <v>0</v>
      </c>
      <c r="CA99" s="22" cm="1">
        <f t="array" aca="1" ref="CA99" ca="1">IF(BG99&gt;INDIRECT(ADDRESS($BN99,$BO99)),0,1)</f>
        <v>0</v>
      </c>
      <c r="CB99" s="22" cm="1">
        <f t="array" aca="1" ref="CB99" ca="1">IF(BH99&gt;INDIRECT(ADDRESS($BN99,$BO99)),0,1)</f>
        <v>0</v>
      </c>
      <c r="CC99" s="22" cm="1">
        <f t="array" aca="1" ref="CC99" ca="1">IF(BI99&gt;INDIRECT(ADDRESS($BN99,$BO99)),0,1)</f>
        <v>0</v>
      </c>
      <c r="CD99" s="22" cm="1">
        <f t="array" aca="1" ref="CD99" ca="1">IF(BJ99&gt;INDIRECT(ADDRESS($BN99,$BO99)),0,1)</f>
        <v>0</v>
      </c>
      <c r="CE99" s="22" cm="1">
        <f t="array" aca="1" ref="CE99" ca="1">IF(BK99&gt;INDIRECT(ADDRESS($BN99,$BO99)),0,1)</f>
        <v>0</v>
      </c>
      <c r="CF99" s="22" cm="1">
        <f t="array" aca="1" ref="CF99" ca="1">IF(BL99&gt;INDIRECT(ADDRESS($BN99,$BO99)),0,1)</f>
        <v>0</v>
      </c>
      <c r="CG99" s="22" cm="1">
        <f t="array" aca="1" ref="CG99" ca="1">IF(BM99&gt;INDIRECT(ADDRESS($BN99,$BO99)),0,1)</f>
        <v>0</v>
      </c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55000000000000004">
      <c r="A100" s="3"/>
      <c r="B100" s="3" t="s">
        <v>44</v>
      </c>
      <c r="C100" s="3">
        <v>7</v>
      </c>
      <c r="D100" s="15">
        <f>VALUE(SUBSTITUTE('DPR KPU Raw'!B26,".",","))</f>
        <v>257110</v>
      </c>
      <c r="E100" s="15">
        <f>VALUE(SUBSTITUTE('DPR KPU Raw'!C26,".",","))</f>
        <v>148023</v>
      </c>
      <c r="F100" s="15">
        <f>VALUE(SUBSTITUTE('DPR KPU Raw'!D26,".",","))</f>
        <v>321034</v>
      </c>
      <c r="G100" s="15">
        <f>VALUE(SUBSTITUTE('DPR KPU Raw'!E26,".",","))</f>
        <v>470328</v>
      </c>
      <c r="H100" s="15">
        <f>VALUE(SUBSTITUTE('DPR KPU Raw'!F26,".",","))</f>
        <v>203402</v>
      </c>
      <c r="I100" s="15"/>
      <c r="J100" s="15"/>
      <c r="K100" s="15">
        <f>VALUE(SUBSTITUTE('DPR KPU Raw'!I26,".",","))</f>
        <v>35390</v>
      </c>
      <c r="L100" s="15"/>
      <c r="M100" s="15"/>
      <c r="N100" s="15"/>
      <c r="O100" s="15">
        <f>VALUE(SUBSTITUTE('DPR KPU Raw'!M26,".",","))</f>
        <v>78639</v>
      </c>
      <c r="P100" s="15"/>
      <c r="Q100" s="15">
        <f>VALUE(SUBSTITUTE('DPR KPU Raw'!O26,".",","))</f>
        <v>94082</v>
      </c>
      <c r="R100" s="15"/>
      <c r="S100" s="15"/>
      <c r="T100" s="15">
        <f>VALUE(SUBSTITUTE('DPR KPU Raw'!R26,".",","))</f>
        <v>158051</v>
      </c>
      <c r="U100" s="15"/>
      <c r="V100" s="5">
        <v>1</v>
      </c>
      <c r="W100" s="5">
        <f>W99+3</f>
        <v>100</v>
      </c>
      <c r="X100" s="5">
        <v>4</v>
      </c>
      <c r="Y100" s="5">
        <f t="shared" si="51"/>
        <v>26</v>
      </c>
      <c r="Z100" s="18" cm="1">
        <f t="array" aca="1" ref="Z100" ca="1">INDIRECT(ADDRESS($W100,COLUMN()-$Y100+$X100))/$V100</f>
        <v>257110</v>
      </c>
      <c r="AA100" s="18" cm="1">
        <f t="array" aca="1" ref="AA100" ca="1">INDIRECT(ADDRESS($W100,COLUMN()-$Y100+$X100))/$V100</f>
        <v>148023</v>
      </c>
      <c r="AB100" s="18" cm="1">
        <f t="array" aca="1" ref="AB100" ca="1">INDIRECT(ADDRESS($W100,COLUMN()-$Y100+$X100))/$V100</f>
        <v>321034</v>
      </c>
      <c r="AC100" s="18" cm="1">
        <f t="array" aca="1" ref="AC100" ca="1">INDIRECT(ADDRESS($W100,COLUMN()-$Y100+$X100))/$V100</f>
        <v>470328</v>
      </c>
      <c r="AD100" s="18" cm="1">
        <f t="array" aca="1" ref="AD100" ca="1">INDIRECT(ADDRESS($W100,COLUMN()-$Y100+$X100))/$V100</f>
        <v>203402</v>
      </c>
      <c r="AE100" s="18" cm="1">
        <f t="array" aca="1" ref="AE100" ca="1">INDIRECT(ADDRESS($W100,COLUMN()-$Y100+$X100))/$V100</f>
        <v>0</v>
      </c>
      <c r="AF100" s="18" cm="1">
        <f t="array" aca="1" ref="AF100" ca="1">INDIRECT(ADDRESS($W100,COLUMN()-$Y100+$X100))/$V100</f>
        <v>0</v>
      </c>
      <c r="AG100" s="18" cm="1">
        <f t="array" aca="1" ref="AG100" ca="1">INDIRECT(ADDRESS($W100,COLUMN()-$Y100+$X100))/$V100</f>
        <v>35390</v>
      </c>
      <c r="AH100" s="18" cm="1">
        <f t="array" aca="1" ref="AH100" ca="1">INDIRECT(ADDRESS($W100,COLUMN()-$Y100+$X100))/$V100</f>
        <v>0</v>
      </c>
      <c r="AI100" s="18" cm="1">
        <f t="array" aca="1" ref="AI100" ca="1">INDIRECT(ADDRESS($W100,COLUMN()-$Y100+$X100))/$V100</f>
        <v>0</v>
      </c>
      <c r="AJ100" s="18" cm="1">
        <f t="array" aca="1" ref="AJ100" ca="1">INDIRECT(ADDRESS($W100,COLUMN()-$Y100+$X100))/$V100</f>
        <v>0</v>
      </c>
      <c r="AK100" s="18" cm="1">
        <f t="array" aca="1" ref="AK100" ca="1">INDIRECT(ADDRESS($W100,COLUMN()-$Y100+$X100))/$V100</f>
        <v>78639</v>
      </c>
      <c r="AL100" s="18" cm="1">
        <f t="array" aca="1" ref="AL100" ca="1">INDIRECT(ADDRESS($W100,COLUMN()-$Y100+$X100))/$V100</f>
        <v>0</v>
      </c>
      <c r="AM100" s="18" cm="1">
        <f t="array" aca="1" ref="AM100" ca="1">INDIRECT(ADDRESS($W100,COLUMN()-$Y100+$X100))/$V100</f>
        <v>94082</v>
      </c>
      <c r="AN100" s="18" cm="1">
        <f t="array" aca="1" ref="AN100" ca="1">INDIRECT(ADDRESS($W100,COLUMN()-$Y100+$X100))/$V100</f>
        <v>0</v>
      </c>
      <c r="AO100" s="18" cm="1">
        <f t="array" aca="1" ref="AO100" ca="1">INDIRECT(ADDRESS($W100,COLUMN()-$Y100+$X100))/$V100</f>
        <v>0</v>
      </c>
      <c r="AP100" s="18" cm="1">
        <f t="array" aca="1" ref="AP100" ca="1">INDIRECT(ADDRESS($W100,COLUMN()-$Y100+$X100))/$V100</f>
        <v>158051</v>
      </c>
      <c r="AQ100" s="18" cm="1">
        <f t="array" aca="1" ref="AQ100" ca="1">INDIRECT(ADDRESS($W100,COLUMN()-$Y100+$X100))/$V100</f>
        <v>0</v>
      </c>
      <c r="AR100" s="9">
        <f t="shared" si="30"/>
        <v>100</v>
      </c>
      <c r="AS100" s="9">
        <f t="shared" si="52"/>
        <v>102</v>
      </c>
      <c r="AT100" s="9">
        <f t="shared" si="31"/>
        <v>26</v>
      </c>
      <c r="AU100" s="3">
        <f t="shared" si="53"/>
        <v>43</v>
      </c>
      <c r="AV100" s="20">
        <f t="shared" ca="1" si="32"/>
        <v>3</v>
      </c>
      <c r="AW100" s="20">
        <f t="shared" ca="1" si="33"/>
        <v>7</v>
      </c>
      <c r="AX100" s="20">
        <f t="shared" ca="1" si="34"/>
        <v>2</v>
      </c>
      <c r="AY100" s="20">
        <f t="shared" ca="1" si="35"/>
        <v>1</v>
      </c>
      <c r="AZ100" s="20">
        <f t="shared" ca="1" si="36"/>
        <v>4</v>
      </c>
      <c r="BA100" s="20">
        <f t="shared" ca="1" si="37"/>
        <v>28</v>
      </c>
      <c r="BB100" s="20">
        <f t="shared" ca="1" si="38"/>
        <v>28</v>
      </c>
      <c r="BC100" s="20">
        <f t="shared" ca="1" si="39"/>
        <v>19</v>
      </c>
      <c r="BD100" s="20">
        <f t="shared" ca="1" si="40"/>
        <v>28</v>
      </c>
      <c r="BE100" s="20">
        <f t="shared" ca="1" si="41"/>
        <v>28</v>
      </c>
      <c r="BF100" s="20">
        <f t="shared" ca="1" si="42"/>
        <v>28</v>
      </c>
      <c r="BG100" s="20">
        <f t="shared" ca="1" si="43"/>
        <v>12</v>
      </c>
      <c r="BH100" s="20">
        <f t="shared" ca="1" si="44"/>
        <v>28</v>
      </c>
      <c r="BI100" s="20">
        <f t="shared" ca="1" si="45"/>
        <v>9</v>
      </c>
      <c r="BJ100" s="20">
        <f t="shared" ca="1" si="46"/>
        <v>28</v>
      </c>
      <c r="BK100" s="20">
        <f t="shared" ca="1" si="47"/>
        <v>28</v>
      </c>
      <c r="BL100" s="20">
        <f t="shared" ca="1" si="48"/>
        <v>5</v>
      </c>
      <c r="BM100" s="20">
        <f t="shared" ca="1" si="49"/>
        <v>28</v>
      </c>
      <c r="BN100" s="9">
        <f t="shared" si="50"/>
        <v>100</v>
      </c>
      <c r="BO100" s="9">
        <v>3</v>
      </c>
      <c r="BP100" s="22" cm="1">
        <f t="array" aca="1" ref="BP100" ca="1">IF(AV100&gt;INDIRECT(ADDRESS($BN100,$BO100)),0,1)</f>
        <v>1</v>
      </c>
      <c r="BQ100" s="22" cm="1">
        <f t="array" aca="1" ref="BQ100" ca="1">IF(AW100&gt;INDIRECT(ADDRESS($BN100,$BO100)),0,1)</f>
        <v>1</v>
      </c>
      <c r="BR100" s="22" cm="1">
        <f t="array" aca="1" ref="BR100" ca="1">IF(AX100&gt;INDIRECT(ADDRESS($BN100,$BO100)),0,1)</f>
        <v>1</v>
      </c>
      <c r="BS100" s="22" cm="1">
        <f t="array" aca="1" ref="BS100" ca="1">IF(AY100&gt;INDIRECT(ADDRESS($BN100,$BO100)),0,1)</f>
        <v>1</v>
      </c>
      <c r="BT100" s="22" cm="1">
        <f t="array" aca="1" ref="BT100" ca="1">IF(AZ100&gt;INDIRECT(ADDRESS($BN100,$BO100)),0,1)</f>
        <v>1</v>
      </c>
      <c r="BU100" s="22" cm="1">
        <f t="array" aca="1" ref="BU100" ca="1">IF(BA100&gt;INDIRECT(ADDRESS($BN100,$BO100)),0,1)</f>
        <v>0</v>
      </c>
      <c r="BV100" s="22" cm="1">
        <f t="array" aca="1" ref="BV100" ca="1">IF(BB100&gt;INDIRECT(ADDRESS($BN100,$BO100)),0,1)</f>
        <v>0</v>
      </c>
      <c r="BW100" s="22" cm="1">
        <f t="array" aca="1" ref="BW100" ca="1">IF(BC100&gt;INDIRECT(ADDRESS($BN100,$BO100)),0,1)</f>
        <v>0</v>
      </c>
      <c r="BX100" s="22" cm="1">
        <f t="array" aca="1" ref="BX100" ca="1">IF(BD100&gt;INDIRECT(ADDRESS($BN100,$BO100)),0,1)</f>
        <v>0</v>
      </c>
      <c r="BY100" s="22" cm="1">
        <f t="array" aca="1" ref="BY100" ca="1">IF(BE100&gt;INDIRECT(ADDRESS($BN100,$BO100)),0,1)</f>
        <v>0</v>
      </c>
      <c r="BZ100" s="22" cm="1">
        <f t="array" aca="1" ref="BZ100" ca="1">IF(BF100&gt;INDIRECT(ADDRESS($BN100,$BO100)),0,1)</f>
        <v>0</v>
      </c>
      <c r="CA100" s="22" cm="1">
        <f t="array" aca="1" ref="CA100" ca="1">IF(BG100&gt;INDIRECT(ADDRESS($BN100,$BO100)),0,1)</f>
        <v>0</v>
      </c>
      <c r="CB100" s="22" cm="1">
        <f t="array" aca="1" ref="CB100" ca="1">IF(BH100&gt;INDIRECT(ADDRESS($BN100,$BO100)),0,1)</f>
        <v>0</v>
      </c>
      <c r="CC100" s="22" cm="1">
        <f t="array" aca="1" ref="CC100" ca="1">IF(BI100&gt;INDIRECT(ADDRESS($BN100,$BO100)),0,1)</f>
        <v>0</v>
      </c>
      <c r="CD100" s="22" cm="1">
        <f t="array" aca="1" ref="CD100" ca="1">IF(BJ100&gt;INDIRECT(ADDRESS($BN100,$BO100)),0,1)</f>
        <v>0</v>
      </c>
      <c r="CE100" s="22" cm="1">
        <f t="array" aca="1" ref="CE100" ca="1">IF(BK100&gt;INDIRECT(ADDRESS($BN100,$BO100)),0,1)</f>
        <v>0</v>
      </c>
      <c r="CF100" s="22" cm="1">
        <f t="array" aca="1" ref="CF100" ca="1">IF(BL100&gt;INDIRECT(ADDRESS($BN100,$BO100)),0,1)</f>
        <v>1</v>
      </c>
      <c r="CG100" s="22" cm="1">
        <f t="array" aca="1" ref="CG100" ca="1">IF(BM100&gt;INDIRECT(ADDRESS($BN100,$BO100)),0,1)</f>
        <v>0</v>
      </c>
      <c r="CH100" s="9">
        <f>AR100</f>
        <v>100</v>
      </c>
      <c r="CI100" s="9">
        <f>AS100</f>
        <v>102</v>
      </c>
      <c r="CJ100" s="3">
        <f>COLUMN(BP100)</f>
        <v>68</v>
      </c>
      <c r="CK100" s="3">
        <f>COLUMN(CG100)</f>
        <v>85</v>
      </c>
      <c r="CL100" s="3">
        <f ca="1">SUM(OFFSET($A$1,CH100-1,CJ100-1,CI100-CH100+1,CK100-CJ100+1))</f>
        <v>7</v>
      </c>
      <c r="CM100" s="3" t="b">
        <f ca="1">CL100=C100</f>
        <v>1</v>
      </c>
      <c r="CN100" s="3">
        <f>COLUMN(V100)</f>
        <v>22</v>
      </c>
      <c r="CO100" s="3">
        <f ca="1">LARGE(OFFSET($A$1,$CH100-1,$CN100-1,$CI100-$CH100+1,1),1)</f>
        <v>5</v>
      </c>
      <c r="CP100" s="4">
        <f ca="1">LARGE(OFFSET($A$1,$AR100-1,$AT100-1,$AS100-$AR100+1,$AU100-$AT100+1),1)/(CO100+2)</f>
        <v>67189.71428571429</v>
      </c>
      <c r="CQ100" s="4">
        <f ca="1">LARGE(OFFSET($A$1,$AR100-1,$AT100-1,$AS100-$AR100+1,$AU100-$AT100+1),C100)</f>
        <v>148023</v>
      </c>
      <c r="CR100" s="3" t="b">
        <f ca="1">CQ100&gt;CP100</f>
        <v>1</v>
      </c>
    </row>
    <row r="101" spans="1:96" x14ac:dyDescent="0.55000000000000004">
      <c r="A101" s="3"/>
      <c r="B101" s="3"/>
      <c r="C101" s="3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5">
        <v>3</v>
      </c>
      <c r="W101" s="5">
        <f>W100</f>
        <v>100</v>
      </c>
      <c r="X101" s="5">
        <v>4</v>
      </c>
      <c r="Y101" s="5">
        <f t="shared" si="51"/>
        <v>26</v>
      </c>
      <c r="Z101" s="18" cm="1">
        <f t="array" aca="1" ref="Z101" ca="1">INDIRECT(ADDRESS($W101,COLUMN()-$Y101+$X101))/$V101</f>
        <v>85703.333333333328</v>
      </c>
      <c r="AA101" s="18" cm="1">
        <f t="array" aca="1" ref="AA101" ca="1">INDIRECT(ADDRESS($W101,COLUMN()-$Y101+$X101))/$V101</f>
        <v>49341</v>
      </c>
      <c r="AB101" s="18" cm="1">
        <f t="array" aca="1" ref="AB101" ca="1">INDIRECT(ADDRESS($W101,COLUMN()-$Y101+$X101))/$V101</f>
        <v>107011.33333333333</v>
      </c>
      <c r="AC101" s="18" cm="1">
        <f t="array" aca="1" ref="AC101" ca="1">INDIRECT(ADDRESS($W101,COLUMN()-$Y101+$X101))/$V101</f>
        <v>156776</v>
      </c>
      <c r="AD101" s="18" cm="1">
        <f t="array" aca="1" ref="AD101" ca="1">INDIRECT(ADDRESS($W101,COLUMN()-$Y101+$X101))/$V101</f>
        <v>67800.666666666672</v>
      </c>
      <c r="AE101" s="18" cm="1">
        <f t="array" aca="1" ref="AE101" ca="1">INDIRECT(ADDRESS($W101,COLUMN()-$Y101+$X101))/$V101</f>
        <v>0</v>
      </c>
      <c r="AF101" s="18" cm="1">
        <f t="array" aca="1" ref="AF101" ca="1">INDIRECT(ADDRESS($W101,COLUMN()-$Y101+$X101))/$V101</f>
        <v>0</v>
      </c>
      <c r="AG101" s="18" cm="1">
        <f t="array" aca="1" ref="AG101" ca="1">INDIRECT(ADDRESS($W101,COLUMN()-$Y101+$X101))/$V101</f>
        <v>11796.666666666666</v>
      </c>
      <c r="AH101" s="18" cm="1">
        <f t="array" aca="1" ref="AH101" ca="1">INDIRECT(ADDRESS($W101,COLUMN()-$Y101+$X101))/$V101</f>
        <v>0</v>
      </c>
      <c r="AI101" s="18" cm="1">
        <f t="array" aca="1" ref="AI101" ca="1">INDIRECT(ADDRESS($W101,COLUMN()-$Y101+$X101))/$V101</f>
        <v>0</v>
      </c>
      <c r="AJ101" s="18" cm="1">
        <f t="array" aca="1" ref="AJ101" ca="1">INDIRECT(ADDRESS($W101,COLUMN()-$Y101+$X101))/$V101</f>
        <v>0</v>
      </c>
      <c r="AK101" s="18" cm="1">
        <f t="array" aca="1" ref="AK101" ca="1">INDIRECT(ADDRESS($W101,COLUMN()-$Y101+$X101))/$V101</f>
        <v>26213</v>
      </c>
      <c r="AL101" s="18" cm="1">
        <f t="array" aca="1" ref="AL101" ca="1">INDIRECT(ADDRESS($W101,COLUMN()-$Y101+$X101))/$V101</f>
        <v>0</v>
      </c>
      <c r="AM101" s="18" cm="1">
        <f t="array" aca="1" ref="AM101" ca="1">INDIRECT(ADDRESS($W101,COLUMN()-$Y101+$X101))/$V101</f>
        <v>31360.666666666668</v>
      </c>
      <c r="AN101" s="18" cm="1">
        <f t="array" aca="1" ref="AN101" ca="1">INDIRECT(ADDRESS($W101,COLUMN()-$Y101+$X101))/$V101</f>
        <v>0</v>
      </c>
      <c r="AO101" s="18" cm="1">
        <f t="array" aca="1" ref="AO101" ca="1">INDIRECT(ADDRESS($W101,COLUMN()-$Y101+$X101))/$V101</f>
        <v>0</v>
      </c>
      <c r="AP101" s="18" cm="1">
        <f t="array" aca="1" ref="AP101" ca="1">INDIRECT(ADDRESS($W101,COLUMN()-$Y101+$X101))/$V101</f>
        <v>52683.666666666664</v>
      </c>
      <c r="AQ101" s="18" cm="1">
        <f t="array" aca="1" ref="AQ101" ca="1">INDIRECT(ADDRESS($W101,COLUMN()-$Y101+$X101))/$V101</f>
        <v>0</v>
      </c>
      <c r="AR101" s="9">
        <f t="shared" si="30"/>
        <v>100</v>
      </c>
      <c r="AS101" s="9">
        <f t="shared" si="52"/>
        <v>102</v>
      </c>
      <c r="AT101" s="9">
        <f t="shared" si="31"/>
        <v>26</v>
      </c>
      <c r="AU101" s="3">
        <f t="shared" si="53"/>
        <v>43</v>
      </c>
      <c r="AV101" s="20">
        <f t="shared" ca="1" si="32"/>
        <v>11</v>
      </c>
      <c r="AW101" s="20">
        <f t="shared" ca="1" si="33"/>
        <v>17</v>
      </c>
      <c r="AX101" s="20">
        <f t="shared" ca="1" si="34"/>
        <v>8</v>
      </c>
      <c r="AY101" s="20">
        <f t="shared" ca="1" si="35"/>
        <v>6</v>
      </c>
      <c r="AZ101" s="20">
        <f t="shared" ca="1" si="36"/>
        <v>13</v>
      </c>
      <c r="BA101" s="20">
        <f t="shared" ca="1" si="37"/>
        <v>28</v>
      </c>
      <c r="BB101" s="20">
        <f t="shared" ca="1" si="38"/>
        <v>28</v>
      </c>
      <c r="BC101" s="20">
        <f t="shared" ca="1" si="39"/>
        <v>26</v>
      </c>
      <c r="BD101" s="20">
        <f t="shared" ca="1" si="40"/>
        <v>28</v>
      </c>
      <c r="BE101" s="20">
        <f t="shared" ca="1" si="41"/>
        <v>28</v>
      </c>
      <c r="BF101" s="20">
        <f t="shared" ca="1" si="42"/>
        <v>28</v>
      </c>
      <c r="BG101" s="20">
        <f t="shared" ca="1" si="43"/>
        <v>23</v>
      </c>
      <c r="BH101" s="20">
        <f t="shared" ca="1" si="44"/>
        <v>28</v>
      </c>
      <c r="BI101" s="20">
        <f t="shared" ca="1" si="45"/>
        <v>21</v>
      </c>
      <c r="BJ101" s="20">
        <f t="shared" ca="1" si="46"/>
        <v>28</v>
      </c>
      <c r="BK101" s="20">
        <f t="shared" ca="1" si="47"/>
        <v>28</v>
      </c>
      <c r="BL101" s="20">
        <f t="shared" ca="1" si="48"/>
        <v>15</v>
      </c>
      <c r="BM101" s="20">
        <f t="shared" ca="1" si="49"/>
        <v>28</v>
      </c>
      <c r="BN101" s="9">
        <f t="shared" si="50"/>
        <v>100</v>
      </c>
      <c r="BO101" s="9">
        <v>3</v>
      </c>
      <c r="BP101" s="22" cm="1">
        <f t="array" aca="1" ref="BP101" ca="1">IF(AV101&gt;INDIRECT(ADDRESS($BN101,$BO101)),0,1)</f>
        <v>0</v>
      </c>
      <c r="BQ101" s="22" cm="1">
        <f t="array" aca="1" ref="BQ101" ca="1">IF(AW101&gt;INDIRECT(ADDRESS($BN101,$BO101)),0,1)</f>
        <v>0</v>
      </c>
      <c r="BR101" s="22" cm="1">
        <f t="array" aca="1" ref="BR101" ca="1">IF(AX101&gt;INDIRECT(ADDRESS($BN101,$BO101)),0,1)</f>
        <v>0</v>
      </c>
      <c r="BS101" s="22" cm="1">
        <f t="array" aca="1" ref="BS101" ca="1">IF(AY101&gt;INDIRECT(ADDRESS($BN101,$BO101)),0,1)</f>
        <v>1</v>
      </c>
      <c r="BT101" s="22" cm="1">
        <f t="array" aca="1" ref="BT101" ca="1">IF(AZ101&gt;INDIRECT(ADDRESS($BN101,$BO101)),0,1)</f>
        <v>0</v>
      </c>
      <c r="BU101" s="22" cm="1">
        <f t="array" aca="1" ref="BU101" ca="1">IF(BA101&gt;INDIRECT(ADDRESS($BN101,$BO101)),0,1)</f>
        <v>0</v>
      </c>
      <c r="BV101" s="22" cm="1">
        <f t="array" aca="1" ref="BV101" ca="1">IF(BB101&gt;INDIRECT(ADDRESS($BN101,$BO101)),0,1)</f>
        <v>0</v>
      </c>
      <c r="BW101" s="22" cm="1">
        <f t="array" aca="1" ref="BW101" ca="1">IF(BC101&gt;INDIRECT(ADDRESS($BN101,$BO101)),0,1)</f>
        <v>0</v>
      </c>
      <c r="BX101" s="22" cm="1">
        <f t="array" aca="1" ref="BX101" ca="1">IF(BD101&gt;INDIRECT(ADDRESS($BN101,$BO101)),0,1)</f>
        <v>0</v>
      </c>
      <c r="BY101" s="22" cm="1">
        <f t="array" aca="1" ref="BY101" ca="1">IF(BE101&gt;INDIRECT(ADDRESS($BN101,$BO101)),0,1)</f>
        <v>0</v>
      </c>
      <c r="BZ101" s="22" cm="1">
        <f t="array" aca="1" ref="BZ101" ca="1">IF(BF101&gt;INDIRECT(ADDRESS($BN101,$BO101)),0,1)</f>
        <v>0</v>
      </c>
      <c r="CA101" s="22" cm="1">
        <f t="array" aca="1" ref="CA101" ca="1">IF(BG101&gt;INDIRECT(ADDRESS($BN101,$BO101)),0,1)</f>
        <v>0</v>
      </c>
      <c r="CB101" s="22" cm="1">
        <f t="array" aca="1" ref="CB101" ca="1">IF(BH101&gt;INDIRECT(ADDRESS($BN101,$BO101)),0,1)</f>
        <v>0</v>
      </c>
      <c r="CC101" s="22" cm="1">
        <f t="array" aca="1" ref="CC101" ca="1">IF(BI101&gt;INDIRECT(ADDRESS($BN101,$BO101)),0,1)</f>
        <v>0</v>
      </c>
      <c r="CD101" s="22" cm="1">
        <f t="array" aca="1" ref="CD101" ca="1">IF(BJ101&gt;INDIRECT(ADDRESS($BN101,$BO101)),0,1)</f>
        <v>0</v>
      </c>
      <c r="CE101" s="22" cm="1">
        <f t="array" aca="1" ref="CE101" ca="1">IF(BK101&gt;INDIRECT(ADDRESS($BN101,$BO101)),0,1)</f>
        <v>0</v>
      </c>
      <c r="CF101" s="22" cm="1">
        <f t="array" aca="1" ref="CF101" ca="1">IF(BL101&gt;INDIRECT(ADDRESS($BN101,$BO101)),0,1)</f>
        <v>0</v>
      </c>
      <c r="CG101" s="22" cm="1">
        <f t="array" aca="1" ref="CG101" ca="1">IF(BM101&gt;INDIRECT(ADDRESS($BN101,$BO101)),0,1)</f>
        <v>0</v>
      </c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55000000000000004">
      <c r="A102" s="3"/>
      <c r="B102" s="3"/>
      <c r="C102" s="3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5">
        <v>5</v>
      </c>
      <c r="W102" s="5">
        <f>W101</f>
        <v>100</v>
      </c>
      <c r="X102" s="5">
        <v>4</v>
      </c>
      <c r="Y102" s="5">
        <f t="shared" si="51"/>
        <v>26</v>
      </c>
      <c r="Z102" s="18" cm="1">
        <f t="array" aca="1" ref="Z102" ca="1">INDIRECT(ADDRESS($W102,COLUMN()-$Y102+$X102))/$V102</f>
        <v>51422</v>
      </c>
      <c r="AA102" s="18" cm="1">
        <f t="array" aca="1" ref="AA102" ca="1">INDIRECT(ADDRESS($W102,COLUMN()-$Y102+$X102))/$V102</f>
        <v>29604.6</v>
      </c>
      <c r="AB102" s="18" cm="1">
        <f t="array" aca="1" ref="AB102" ca="1">INDIRECT(ADDRESS($W102,COLUMN()-$Y102+$X102))/$V102</f>
        <v>64206.8</v>
      </c>
      <c r="AC102" s="18" cm="1">
        <f t="array" aca="1" ref="AC102" ca="1">INDIRECT(ADDRESS($W102,COLUMN()-$Y102+$X102))/$V102</f>
        <v>94065.600000000006</v>
      </c>
      <c r="AD102" s="18" cm="1">
        <f t="array" aca="1" ref="AD102" ca="1">INDIRECT(ADDRESS($W102,COLUMN()-$Y102+$X102))/$V102</f>
        <v>40680.400000000001</v>
      </c>
      <c r="AE102" s="18" cm="1">
        <f t="array" aca="1" ref="AE102" ca="1">INDIRECT(ADDRESS($W102,COLUMN()-$Y102+$X102))/$V102</f>
        <v>0</v>
      </c>
      <c r="AF102" s="18" cm="1">
        <f t="array" aca="1" ref="AF102" ca="1">INDIRECT(ADDRESS($W102,COLUMN()-$Y102+$X102))/$V102</f>
        <v>0</v>
      </c>
      <c r="AG102" s="18" cm="1">
        <f t="array" aca="1" ref="AG102" ca="1">INDIRECT(ADDRESS($W102,COLUMN()-$Y102+$X102))/$V102</f>
        <v>7078</v>
      </c>
      <c r="AH102" s="18" cm="1">
        <f t="array" aca="1" ref="AH102" ca="1">INDIRECT(ADDRESS($W102,COLUMN()-$Y102+$X102))/$V102</f>
        <v>0</v>
      </c>
      <c r="AI102" s="18" cm="1">
        <f t="array" aca="1" ref="AI102" ca="1">INDIRECT(ADDRESS($W102,COLUMN()-$Y102+$X102))/$V102</f>
        <v>0</v>
      </c>
      <c r="AJ102" s="18" cm="1">
        <f t="array" aca="1" ref="AJ102" ca="1">INDIRECT(ADDRESS($W102,COLUMN()-$Y102+$X102))/$V102</f>
        <v>0</v>
      </c>
      <c r="AK102" s="18" cm="1">
        <f t="array" aca="1" ref="AK102" ca="1">INDIRECT(ADDRESS($W102,COLUMN()-$Y102+$X102))/$V102</f>
        <v>15727.8</v>
      </c>
      <c r="AL102" s="18" cm="1">
        <f t="array" aca="1" ref="AL102" ca="1">INDIRECT(ADDRESS($W102,COLUMN()-$Y102+$X102))/$V102</f>
        <v>0</v>
      </c>
      <c r="AM102" s="18" cm="1">
        <f t="array" aca="1" ref="AM102" ca="1">INDIRECT(ADDRESS($W102,COLUMN()-$Y102+$X102))/$V102</f>
        <v>18816.400000000001</v>
      </c>
      <c r="AN102" s="18" cm="1">
        <f t="array" aca="1" ref="AN102" ca="1">INDIRECT(ADDRESS($W102,COLUMN()-$Y102+$X102))/$V102</f>
        <v>0</v>
      </c>
      <c r="AO102" s="18" cm="1">
        <f t="array" aca="1" ref="AO102" ca="1">INDIRECT(ADDRESS($W102,COLUMN()-$Y102+$X102))/$V102</f>
        <v>0</v>
      </c>
      <c r="AP102" s="18" cm="1">
        <f t="array" aca="1" ref="AP102" ca="1">INDIRECT(ADDRESS($W102,COLUMN()-$Y102+$X102))/$V102</f>
        <v>31610.2</v>
      </c>
      <c r="AQ102" s="18" cm="1">
        <f t="array" aca="1" ref="AQ102" ca="1">INDIRECT(ADDRESS($W102,COLUMN()-$Y102+$X102))/$V102</f>
        <v>0</v>
      </c>
      <c r="AR102" s="9">
        <f t="shared" si="30"/>
        <v>100</v>
      </c>
      <c r="AS102" s="9">
        <f t="shared" si="52"/>
        <v>102</v>
      </c>
      <c r="AT102" s="9">
        <f t="shared" si="31"/>
        <v>26</v>
      </c>
      <c r="AU102" s="3">
        <f t="shared" si="53"/>
        <v>43</v>
      </c>
      <c r="AV102" s="20">
        <f t="shared" ca="1" si="32"/>
        <v>16</v>
      </c>
      <c r="AW102" s="20">
        <f t="shared" ca="1" si="33"/>
        <v>22</v>
      </c>
      <c r="AX102" s="20">
        <f t="shared" ca="1" si="34"/>
        <v>14</v>
      </c>
      <c r="AY102" s="20">
        <f t="shared" ca="1" si="35"/>
        <v>10</v>
      </c>
      <c r="AZ102" s="20">
        <f t="shared" ca="1" si="36"/>
        <v>18</v>
      </c>
      <c r="BA102" s="20">
        <f t="shared" ca="1" si="37"/>
        <v>28</v>
      </c>
      <c r="BB102" s="20">
        <f t="shared" ca="1" si="38"/>
        <v>28</v>
      </c>
      <c r="BC102" s="20">
        <f t="shared" ca="1" si="39"/>
        <v>27</v>
      </c>
      <c r="BD102" s="20">
        <f t="shared" ca="1" si="40"/>
        <v>28</v>
      </c>
      <c r="BE102" s="20">
        <f t="shared" ca="1" si="41"/>
        <v>28</v>
      </c>
      <c r="BF102" s="20">
        <f t="shared" ca="1" si="42"/>
        <v>28</v>
      </c>
      <c r="BG102" s="20">
        <f t="shared" ca="1" si="43"/>
        <v>25</v>
      </c>
      <c r="BH102" s="20">
        <f t="shared" ca="1" si="44"/>
        <v>28</v>
      </c>
      <c r="BI102" s="20">
        <f t="shared" ca="1" si="45"/>
        <v>24</v>
      </c>
      <c r="BJ102" s="20">
        <f t="shared" ca="1" si="46"/>
        <v>28</v>
      </c>
      <c r="BK102" s="20">
        <f t="shared" ca="1" si="47"/>
        <v>28</v>
      </c>
      <c r="BL102" s="20">
        <f t="shared" ca="1" si="48"/>
        <v>20</v>
      </c>
      <c r="BM102" s="20">
        <f t="shared" ca="1" si="49"/>
        <v>28</v>
      </c>
      <c r="BN102" s="9">
        <f t="shared" si="50"/>
        <v>100</v>
      </c>
      <c r="BO102" s="9">
        <v>3</v>
      </c>
      <c r="BP102" s="22" cm="1">
        <f t="array" aca="1" ref="BP102" ca="1">IF(AV102&gt;INDIRECT(ADDRESS($BN102,$BO102)),0,1)</f>
        <v>0</v>
      </c>
      <c r="BQ102" s="22" cm="1">
        <f t="array" aca="1" ref="BQ102" ca="1">IF(AW102&gt;INDIRECT(ADDRESS($BN102,$BO102)),0,1)</f>
        <v>0</v>
      </c>
      <c r="BR102" s="22" cm="1">
        <f t="array" aca="1" ref="BR102" ca="1">IF(AX102&gt;INDIRECT(ADDRESS($BN102,$BO102)),0,1)</f>
        <v>0</v>
      </c>
      <c r="BS102" s="22" cm="1">
        <f t="array" aca="1" ref="BS102" ca="1">IF(AY102&gt;INDIRECT(ADDRESS($BN102,$BO102)),0,1)</f>
        <v>0</v>
      </c>
      <c r="BT102" s="22" cm="1">
        <f t="array" aca="1" ref="BT102" ca="1">IF(AZ102&gt;INDIRECT(ADDRESS($BN102,$BO102)),0,1)</f>
        <v>0</v>
      </c>
      <c r="BU102" s="22" cm="1">
        <f t="array" aca="1" ref="BU102" ca="1">IF(BA102&gt;INDIRECT(ADDRESS($BN102,$BO102)),0,1)</f>
        <v>0</v>
      </c>
      <c r="BV102" s="22" cm="1">
        <f t="array" aca="1" ref="BV102" ca="1">IF(BB102&gt;INDIRECT(ADDRESS($BN102,$BO102)),0,1)</f>
        <v>0</v>
      </c>
      <c r="BW102" s="22" cm="1">
        <f t="array" aca="1" ref="BW102" ca="1">IF(BC102&gt;INDIRECT(ADDRESS($BN102,$BO102)),0,1)</f>
        <v>0</v>
      </c>
      <c r="BX102" s="22" cm="1">
        <f t="array" aca="1" ref="BX102" ca="1">IF(BD102&gt;INDIRECT(ADDRESS($BN102,$BO102)),0,1)</f>
        <v>0</v>
      </c>
      <c r="BY102" s="22" cm="1">
        <f t="array" aca="1" ref="BY102" ca="1">IF(BE102&gt;INDIRECT(ADDRESS($BN102,$BO102)),0,1)</f>
        <v>0</v>
      </c>
      <c r="BZ102" s="22" cm="1">
        <f t="array" aca="1" ref="BZ102" ca="1">IF(BF102&gt;INDIRECT(ADDRESS($BN102,$BO102)),0,1)</f>
        <v>0</v>
      </c>
      <c r="CA102" s="22" cm="1">
        <f t="array" aca="1" ref="CA102" ca="1">IF(BG102&gt;INDIRECT(ADDRESS($BN102,$BO102)),0,1)</f>
        <v>0</v>
      </c>
      <c r="CB102" s="22" cm="1">
        <f t="array" aca="1" ref="CB102" ca="1">IF(BH102&gt;INDIRECT(ADDRESS($BN102,$BO102)),0,1)</f>
        <v>0</v>
      </c>
      <c r="CC102" s="22" cm="1">
        <f t="array" aca="1" ref="CC102" ca="1">IF(BI102&gt;INDIRECT(ADDRESS($BN102,$BO102)),0,1)</f>
        <v>0</v>
      </c>
      <c r="CD102" s="22" cm="1">
        <f t="array" aca="1" ref="CD102" ca="1">IF(BJ102&gt;INDIRECT(ADDRESS($BN102,$BO102)),0,1)</f>
        <v>0</v>
      </c>
      <c r="CE102" s="22" cm="1">
        <f t="array" aca="1" ref="CE102" ca="1">IF(BK102&gt;INDIRECT(ADDRESS($BN102,$BO102)),0,1)</f>
        <v>0</v>
      </c>
      <c r="CF102" s="22" cm="1">
        <f t="array" aca="1" ref="CF102" ca="1">IF(BL102&gt;INDIRECT(ADDRESS($BN102,$BO102)),0,1)</f>
        <v>0</v>
      </c>
      <c r="CG102" s="22" cm="1">
        <f t="array" aca="1" ref="CG102" ca="1">IF(BM102&gt;INDIRECT(ADDRESS($BN102,$BO102)),0,1)</f>
        <v>0</v>
      </c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55000000000000004">
      <c r="A103" s="3"/>
      <c r="B103" s="3" t="s">
        <v>45</v>
      </c>
      <c r="C103" s="3">
        <v>9</v>
      </c>
      <c r="D103" s="15">
        <f>VALUE(SUBSTITUTE('DPR KPU Raw'!B27,".",","))</f>
        <v>358137</v>
      </c>
      <c r="E103" s="15">
        <f>VALUE(SUBSTITUTE('DPR KPU Raw'!C27,".",","))</f>
        <v>301276</v>
      </c>
      <c r="F103" s="15">
        <f>VALUE(SUBSTITUTE('DPR KPU Raw'!D27,".",","))</f>
        <v>713535</v>
      </c>
      <c r="G103" s="15">
        <f>VALUE(SUBSTITUTE('DPR KPU Raw'!E27,".",","))</f>
        <v>186492</v>
      </c>
      <c r="H103" s="15">
        <f>VALUE(SUBSTITUTE('DPR KPU Raw'!F27,".",","))</f>
        <v>145125</v>
      </c>
      <c r="I103" s="15"/>
      <c r="J103" s="15"/>
      <c r="K103" s="15">
        <f>VALUE(SUBSTITUTE('DPR KPU Raw'!I27,".",","))</f>
        <v>86429</v>
      </c>
      <c r="L103" s="15"/>
      <c r="M103" s="15"/>
      <c r="N103" s="15"/>
      <c r="O103" s="15">
        <f>VALUE(SUBSTITUTE('DPR KPU Raw'!M27,".",","))</f>
        <v>77141</v>
      </c>
      <c r="P103" s="15"/>
      <c r="Q103" s="15">
        <f>VALUE(SUBSTITUTE('DPR KPU Raw'!O27,".",","))</f>
        <v>250517</v>
      </c>
      <c r="R103" s="15"/>
      <c r="S103" s="15"/>
      <c r="T103" s="15">
        <f>VALUE(SUBSTITUTE('DPR KPU Raw'!R27,".",","))</f>
        <v>138933</v>
      </c>
      <c r="U103" s="15"/>
      <c r="V103" s="5">
        <v>1</v>
      </c>
      <c r="W103" s="5">
        <f>W102+3</f>
        <v>103</v>
      </c>
      <c r="X103" s="5">
        <v>4</v>
      </c>
      <c r="Y103" s="5">
        <f t="shared" si="51"/>
        <v>26</v>
      </c>
      <c r="Z103" s="18" cm="1">
        <f t="array" aca="1" ref="Z103" ca="1">INDIRECT(ADDRESS($W103,COLUMN()-$Y103+$X103))/$V103</f>
        <v>358137</v>
      </c>
      <c r="AA103" s="18" cm="1">
        <f t="array" aca="1" ref="AA103" ca="1">INDIRECT(ADDRESS($W103,COLUMN()-$Y103+$X103))/$V103</f>
        <v>301276</v>
      </c>
      <c r="AB103" s="18" cm="1">
        <f t="array" aca="1" ref="AB103" ca="1">INDIRECT(ADDRESS($W103,COLUMN()-$Y103+$X103))/$V103</f>
        <v>713535</v>
      </c>
      <c r="AC103" s="18" cm="1">
        <f t="array" aca="1" ref="AC103" ca="1">INDIRECT(ADDRESS($W103,COLUMN()-$Y103+$X103))/$V103</f>
        <v>186492</v>
      </c>
      <c r="AD103" s="18" cm="1">
        <f t="array" aca="1" ref="AD103" ca="1">INDIRECT(ADDRESS($W103,COLUMN()-$Y103+$X103))/$V103</f>
        <v>145125</v>
      </c>
      <c r="AE103" s="18" cm="1">
        <f t="array" aca="1" ref="AE103" ca="1">INDIRECT(ADDRESS($W103,COLUMN()-$Y103+$X103))/$V103</f>
        <v>0</v>
      </c>
      <c r="AF103" s="18" cm="1">
        <f t="array" aca="1" ref="AF103" ca="1">INDIRECT(ADDRESS($W103,COLUMN()-$Y103+$X103))/$V103</f>
        <v>0</v>
      </c>
      <c r="AG103" s="18" cm="1">
        <f t="array" aca="1" ref="AG103" ca="1">INDIRECT(ADDRESS($W103,COLUMN()-$Y103+$X103))/$V103</f>
        <v>86429</v>
      </c>
      <c r="AH103" s="18" cm="1">
        <f t="array" aca="1" ref="AH103" ca="1">INDIRECT(ADDRESS($W103,COLUMN()-$Y103+$X103))/$V103</f>
        <v>0</v>
      </c>
      <c r="AI103" s="18" cm="1">
        <f t="array" aca="1" ref="AI103" ca="1">INDIRECT(ADDRESS($W103,COLUMN()-$Y103+$X103))/$V103</f>
        <v>0</v>
      </c>
      <c r="AJ103" s="18" cm="1">
        <f t="array" aca="1" ref="AJ103" ca="1">INDIRECT(ADDRESS($W103,COLUMN()-$Y103+$X103))/$V103</f>
        <v>0</v>
      </c>
      <c r="AK103" s="18" cm="1">
        <f t="array" aca="1" ref="AK103" ca="1">INDIRECT(ADDRESS($W103,COLUMN()-$Y103+$X103))/$V103</f>
        <v>77141</v>
      </c>
      <c r="AL103" s="18" cm="1">
        <f t="array" aca="1" ref="AL103" ca="1">INDIRECT(ADDRESS($W103,COLUMN()-$Y103+$X103))/$V103</f>
        <v>0</v>
      </c>
      <c r="AM103" s="18" cm="1">
        <f t="array" aca="1" ref="AM103" ca="1">INDIRECT(ADDRESS($W103,COLUMN()-$Y103+$X103))/$V103</f>
        <v>250517</v>
      </c>
      <c r="AN103" s="18" cm="1">
        <f t="array" aca="1" ref="AN103" ca="1">INDIRECT(ADDRESS($W103,COLUMN()-$Y103+$X103))/$V103</f>
        <v>0</v>
      </c>
      <c r="AO103" s="18" cm="1">
        <f t="array" aca="1" ref="AO103" ca="1">INDIRECT(ADDRESS($W103,COLUMN()-$Y103+$X103))/$V103</f>
        <v>0</v>
      </c>
      <c r="AP103" s="18" cm="1">
        <f t="array" aca="1" ref="AP103" ca="1">INDIRECT(ADDRESS($W103,COLUMN()-$Y103+$X103))/$V103</f>
        <v>138933</v>
      </c>
      <c r="AQ103" s="18" cm="1">
        <f t="array" aca="1" ref="AQ103" ca="1">INDIRECT(ADDRESS($W103,COLUMN()-$Y103+$X103))/$V103</f>
        <v>0</v>
      </c>
      <c r="AR103" s="9">
        <f t="shared" si="30"/>
        <v>103</v>
      </c>
      <c r="AS103" s="9">
        <f t="shared" si="52"/>
        <v>105</v>
      </c>
      <c r="AT103" s="9">
        <f t="shared" si="31"/>
        <v>26</v>
      </c>
      <c r="AU103" s="3">
        <f t="shared" si="53"/>
        <v>43</v>
      </c>
      <c r="AV103" s="20">
        <f t="shared" ca="1" si="32"/>
        <v>2</v>
      </c>
      <c r="AW103" s="20">
        <f t="shared" ca="1" si="33"/>
        <v>3</v>
      </c>
      <c r="AX103" s="20">
        <f t="shared" ca="1" si="34"/>
        <v>1</v>
      </c>
      <c r="AY103" s="20">
        <f t="shared" ca="1" si="35"/>
        <v>6</v>
      </c>
      <c r="AZ103" s="20">
        <f t="shared" ca="1" si="36"/>
        <v>7</v>
      </c>
      <c r="BA103" s="20">
        <f t="shared" ca="1" si="37"/>
        <v>28</v>
      </c>
      <c r="BB103" s="20">
        <f t="shared" ca="1" si="38"/>
        <v>28</v>
      </c>
      <c r="BC103" s="20">
        <f t="shared" ca="1" si="39"/>
        <v>12</v>
      </c>
      <c r="BD103" s="20">
        <f t="shared" ca="1" si="40"/>
        <v>28</v>
      </c>
      <c r="BE103" s="20">
        <f t="shared" ca="1" si="41"/>
        <v>28</v>
      </c>
      <c r="BF103" s="20">
        <f t="shared" ca="1" si="42"/>
        <v>28</v>
      </c>
      <c r="BG103" s="20">
        <f t="shared" ca="1" si="43"/>
        <v>14</v>
      </c>
      <c r="BH103" s="20">
        <f t="shared" ca="1" si="44"/>
        <v>28</v>
      </c>
      <c r="BI103" s="20">
        <f t="shared" ca="1" si="45"/>
        <v>4</v>
      </c>
      <c r="BJ103" s="20">
        <f t="shared" ca="1" si="46"/>
        <v>28</v>
      </c>
      <c r="BK103" s="20">
        <f t="shared" ca="1" si="47"/>
        <v>28</v>
      </c>
      <c r="BL103" s="20">
        <f t="shared" ca="1" si="48"/>
        <v>9</v>
      </c>
      <c r="BM103" s="20">
        <f t="shared" ca="1" si="49"/>
        <v>28</v>
      </c>
      <c r="BN103" s="9">
        <f t="shared" si="50"/>
        <v>103</v>
      </c>
      <c r="BO103" s="9">
        <v>3</v>
      </c>
      <c r="BP103" s="22" cm="1">
        <f t="array" aca="1" ref="BP103" ca="1">IF(AV103&gt;INDIRECT(ADDRESS($BN103,$BO103)),0,1)</f>
        <v>1</v>
      </c>
      <c r="BQ103" s="22" cm="1">
        <f t="array" aca="1" ref="BQ103" ca="1">IF(AW103&gt;INDIRECT(ADDRESS($BN103,$BO103)),0,1)</f>
        <v>1</v>
      </c>
      <c r="BR103" s="22" cm="1">
        <f t="array" aca="1" ref="BR103" ca="1">IF(AX103&gt;INDIRECT(ADDRESS($BN103,$BO103)),0,1)</f>
        <v>1</v>
      </c>
      <c r="BS103" s="22" cm="1">
        <f t="array" aca="1" ref="BS103" ca="1">IF(AY103&gt;INDIRECT(ADDRESS($BN103,$BO103)),0,1)</f>
        <v>1</v>
      </c>
      <c r="BT103" s="22" cm="1">
        <f t="array" aca="1" ref="BT103" ca="1">IF(AZ103&gt;INDIRECT(ADDRESS($BN103,$BO103)),0,1)</f>
        <v>1</v>
      </c>
      <c r="BU103" s="22" cm="1">
        <f t="array" aca="1" ref="BU103" ca="1">IF(BA103&gt;INDIRECT(ADDRESS($BN103,$BO103)),0,1)</f>
        <v>0</v>
      </c>
      <c r="BV103" s="22" cm="1">
        <f t="array" aca="1" ref="BV103" ca="1">IF(BB103&gt;INDIRECT(ADDRESS($BN103,$BO103)),0,1)</f>
        <v>0</v>
      </c>
      <c r="BW103" s="22" cm="1">
        <f t="array" aca="1" ref="BW103" ca="1">IF(BC103&gt;INDIRECT(ADDRESS($BN103,$BO103)),0,1)</f>
        <v>0</v>
      </c>
      <c r="BX103" s="22" cm="1">
        <f t="array" aca="1" ref="BX103" ca="1">IF(BD103&gt;INDIRECT(ADDRESS($BN103,$BO103)),0,1)</f>
        <v>0</v>
      </c>
      <c r="BY103" s="22" cm="1">
        <f t="array" aca="1" ref="BY103" ca="1">IF(BE103&gt;INDIRECT(ADDRESS($BN103,$BO103)),0,1)</f>
        <v>0</v>
      </c>
      <c r="BZ103" s="22" cm="1">
        <f t="array" aca="1" ref="BZ103" ca="1">IF(BF103&gt;INDIRECT(ADDRESS($BN103,$BO103)),0,1)</f>
        <v>0</v>
      </c>
      <c r="CA103" s="22" cm="1">
        <f t="array" aca="1" ref="CA103" ca="1">IF(BG103&gt;INDIRECT(ADDRESS($BN103,$BO103)),0,1)</f>
        <v>0</v>
      </c>
      <c r="CB103" s="22" cm="1">
        <f t="array" aca="1" ref="CB103" ca="1">IF(BH103&gt;INDIRECT(ADDRESS($BN103,$BO103)),0,1)</f>
        <v>0</v>
      </c>
      <c r="CC103" s="22" cm="1">
        <f t="array" aca="1" ref="CC103" ca="1">IF(BI103&gt;INDIRECT(ADDRESS($BN103,$BO103)),0,1)</f>
        <v>1</v>
      </c>
      <c r="CD103" s="22" cm="1">
        <f t="array" aca="1" ref="CD103" ca="1">IF(BJ103&gt;INDIRECT(ADDRESS($BN103,$BO103)),0,1)</f>
        <v>0</v>
      </c>
      <c r="CE103" s="22" cm="1">
        <f t="array" aca="1" ref="CE103" ca="1">IF(BK103&gt;INDIRECT(ADDRESS($BN103,$BO103)),0,1)</f>
        <v>0</v>
      </c>
      <c r="CF103" s="22" cm="1">
        <f t="array" aca="1" ref="CF103" ca="1">IF(BL103&gt;INDIRECT(ADDRESS($BN103,$BO103)),0,1)</f>
        <v>1</v>
      </c>
      <c r="CG103" s="22" cm="1">
        <f t="array" aca="1" ref="CG103" ca="1">IF(BM103&gt;INDIRECT(ADDRESS($BN103,$BO103)),0,1)</f>
        <v>0</v>
      </c>
      <c r="CH103" s="9">
        <f>AR103</f>
        <v>103</v>
      </c>
      <c r="CI103" s="9">
        <f>AS103</f>
        <v>105</v>
      </c>
      <c r="CJ103" s="3">
        <f>COLUMN(BP103)</f>
        <v>68</v>
      </c>
      <c r="CK103" s="3">
        <f>COLUMN(CG103)</f>
        <v>85</v>
      </c>
      <c r="CL103" s="3">
        <f ca="1">SUM(OFFSET($A$1,CH103-1,CJ103-1,CI103-CH103+1,CK103-CJ103+1))</f>
        <v>9</v>
      </c>
      <c r="CM103" s="3" t="b">
        <f ca="1">CL103=C103</f>
        <v>1</v>
      </c>
      <c r="CN103" s="3">
        <f>COLUMN(V103)</f>
        <v>22</v>
      </c>
      <c r="CO103" s="3">
        <f ca="1">LARGE(OFFSET($A$1,$CH103-1,$CN103-1,$CI103-$CH103+1,1),1)</f>
        <v>5</v>
      </c>
      <c r="CP103" s="4">
        <f ca="1">LARGE(OFFSET($A$1,$AR103-1,$AT103-1,$AS103-$AR103+1,$AU103-$AT103+1),1)/(CO103+2)</f>
        <v>101933.57142857143</v>
      </c>
      <c r="CQ103" s="4">
        <f ca="1">LARGE(OFFSET($A$1,$AR103-1,$AT103-1,$AS103-$AR103+1,$AU103-$AT103+1),C103)</f>
        <v>138933</v>
      </c>
      <c r="CR103" s="3" t="b">
        <f ca="1">CQ103&gt;CP103</f>
        <v>1</v>
      </c>
    </row>
    <row r="104" spans="1:96" x14ac:dyDescent="0.55000000000000004">
      <c r="A104" s="3"/>
      <c r="B104" s="3"/>
      <c r="C104" s="3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5">
        <v>3</v>
      </c>
      <c r="W104" s="5">
        <f>W103</f>
        <v>103</v>
      </c>
      <c r="X104" s="5">
        <v>4</v>
      </c>
      <c r="Y104" s="5">
        <f t="shared" si="51"/>
        <v>26</v>
      </c>
      <c r="Z104" s="18" cm="1">
        <f t="array" aca="1" ref="Z104" ca="1">INDIRECT(ADDRESS($W104,COLUMN()-$Y104+$X104))/$V104</f>
        <v>119379</v>
      </c>
      <c r="AA104" s="18" cm="1">
        <f t="array" aca="1" ref="AA104" ca="1">INDIRECT(ADDRESS($W104,COLUMN()-$Y104+$X104))/$V104</f>
        <v>100425.33333333333</v>
      </c>
      <c r="AB104" s="18" cm="1">
        <f t="array" aca="1" ref="AB104" ca="1">INDIRECT(ADDRESS($W104,COLUMN()-$Y104+$X104))/$V104</f>
        <v>237845</v>
      </c>
      <c r="AC104" s="18" cm="1">
        <f t="array" aca="1" ref="AC104" ca="1">INDIRECT(ADDRESS($W104,COLUMN()-$Y104+$X104))/$V104</f>
        <v>62164</v>
      </c>
      <c r="AD104" s="18" cm="1">
        <f t="array" aca="1" ref="AD104" ca="1">INDIRECT(ADDRESS($W104,COLUMN()-$Y104+$X104))/$V104</f>
        <v>48375</v>
      </c>
      <c r="AE104" s="18" cm="1">
        <f t="array" aca="1" ref="AE104" ca="1">INDIRECT(ADDRESS($W104,COLUMN()-$Y104+$X104))/$V104</f>
        <v>0</v>
      </c>
      <c r="AF104" s="18" cm="1">
        <f t="array" aca="1" ref="AF104" ca="1">INDIRECT(ADDRESS($W104,COLUMN()-$Y104+$X104))/$V104</f>
        <v>0</v>
      </c>
      <c r="AG104" s="18" cm="1">
        <f t="array" aca="1" ref="AG104" ca="1">INDIRECT(ADDRESS($W104,COLUMN()-$Y104+$X104))/$V104</f>
        <v>28809.666666666668</v>
      </c>
      <c r="AH104" s="18" cm="1">
        <f t="array" aca="1" ref="AH104" ca="1">INDIRECT(ADDRESS($W104,COLUMN()-$Y104+$X104))/$V104</f>
        <v>0</v>
      </c>
      <c r="AI104" s="18" cm="1">
        <f t="array" aca="1" ref="AI104" ca="1">INDIRECT(ADDRESS($W104,COLUMN()-$Y104+$X104))/$V104</f>
        <v>0</v>
      </c>
      <c r="AJ104" s="18" cm="1">
        <f t="array" aca="1" ref="AJ104" ca="1">INDIRECT(ADDRESS($W104,COLUMN()-$Y104+$X104))/$V104</f>
        <v>0</v>
      </c>
      <c r="AK104" s="18" cm="1">
        <f t="array" aca="1" ref="AK104" ca="1">INDIRECT(ADDRESS($W104,COLUMN()-$Y104+$X104))/$V104</f>
        <v>25713.666666666668</v>
      </c>
      <c r="AL104" s="18" cm="1">
        <f t="array" aca="1" ref="AL104" ca="1">INDIRECT(ADDRESS($W104,COLUMN()-$Y104+$X104))/$V104</f>
        <v>0</v>
      </c>
      <c r="AM104" s="18" cm="1">
        <f t="array" aca="1" ref="AM104" ca="1">INDIRECT(ADDRESS($W104,COLUMN()-$Y104+$X104))/$V104</f>
        <v>83505.666666666672</v>
      </c>
      <c r="AN104" s="18" cm="1">
        <f t="array" aca="1" ref="AN104" ca="1">INDIRECT(ADDRESS($W104,COLUMN()-$Y104+$X104))/$V104</f>
        <v>0</v>
      </c>
      <c r="AO104" s="18" cm="1">
        <f t="array" aca="1" ref="AO104" ca="1">INDIRECT(ADDRESS($W104,COLUMN()-$Y104+$X104))/$V104</f>
        <v>0</v>
      </c>
      <c r="AP104" s="18" cm="1">
        <f t="array" aca="1" ref="AP104" ca="1">INDIRECT(ADDRESS($W104,COLUMN()-$Y104+$X104))/$V104</f>
        <v>46311</v>
      </c>
      <c r="AQ104" s="18" cm="1">
        <f t="array" aca="1" ref="AQ104" ca="1">INDIRECT(ADDRESS($W104,COLUMN()-$Y104+$X104))/$V104</f>
        <v>0</v>
      </c>
      <c r="AR104" s="9">
        <f t="shared" si="30"/>
        <v>103</v>
      </c>
      <c r="AS104" s="9">
        <f t="shared" si="52"/>
        <v>105</v>
      </c>
      <c r="AT104" s="9">
        <f t="shared" si="31"/>
        <v>26</v>
      </c>
      <c r="AU104" s="3">
        <f t="shared" si="53"/>
        <v>43</v>
      </c>
      <c r="AV104" s="20">
        <f t="shared" ca="1" si="32"/>
        <v>10</v>
      </c>
      <c r="AW104" s="20">
        <f t="shared" ca="1" si="33"/>
        <v>11</v>
      </c>
      <c r="AX104" s="20">
        <f t="shared" ca="1" si="34"/>
        <v>5</v>
      </c>
      <c r="AY104" s="20">
        <f t="shared" ca="1" si="35"/>
        <v>16</v>
      </c>
      <c r="AZ104" s="20">
        <f t="shared" ca="1" si="36"/>
        <v>19</v>
      </c>
      <c r="BA104" s="20">
        <f t="shared" ca="1" si="37"/>
        <v>28</v>
      </c>
      <c r="BB104" s="20">
        <f t="shared" ca="1" si="38"/>
        <v>28</v>
      </c>
      <c r="BC104" s="20">
        <f t="shared" ca="1" si="39"/>
        <v>23</v>
      </c>
      <c r="BD104" s="20">
        <f t="shared" ca="1" si="40"/>
        <v>28</v>
      </c>
      <c r="BE104" s="20">
        <f t="shared" ca="1" si="41"/>
        <v>28</v>
      </c>
      <c r="BF104" s="20">
        <f t="shared" ca="1" si="42"/>
        <v>28</v>
      </c>
      <c r="BG104" s="20">
        <f t="shared" ca="1" si="43"/>
        <v>25</v>
      </c>
      <c r="BH104" s="20">
        <f t="shared" ca="1" si="44"/>
        <v>28</v>
      </c>
      <c r="BI104" s="20">
        <f t="shared" ca="1" si="45"/>
        <v>13</v>
      </c>
      <c r="BJ104" s="20">
        <f t="shared" ca="1" si="46"/>
        <v>28</v>
      </c>
      <c r="BK104" s="20">
        <f t="shared" ca="1" si="47"/>
        <v>28</v>
      </c>
      <c r="BL104" s="20">
        <f t="shared" ca="1" si="48"/>
        <v>20</v>
      </c>
      <c r="BM104" s="20">
        <f t="shared" ca="1" si="49"/>
        <v>28</v>
      </c>
      <c r="BN104" s="9">
        <f t="shared" si="50"/>
        <v>103</v>
      </c>
      <c r="BO104" s="9">
        <v>3</v>
      </c>
      <c r="BP104" s="22" cm="1">
        <f t="array" aca="1" ref="BP104" ca="1">IF(AV104&gt;INDIRECT(ADDRESS($BN104,$BO104)),0,1)</f>
        <v>0</v>
      </c>
      <c r="BQ104" s="22" cm="1">
        <f t="array" aca="1" ref="BQ104" ca="1">IF(AW104&gt;INDIRECT(ADDRESS($BN104,$BO104)),0,1)</f>
        <v>0</v>
      </c>
      <c r="BR104" s="22" cm="1">
        <f t="array" aca="1" ref="BR104" ca="1">IF(AX104&gt;INDIRECT(ADDRESS($BN104,$BO104)),0,1)</f>
        <v>1</v>
      </c>
      <c r="BS104" s="22" cm="1">
        <f t="array" aca="1" ref="BS104" ca="1">IF(AY104&gt;INDIRECT(ADDRESS($BN104,$BO104)),0,1)</f>
        <v>0</v>
      </c>
      <c r="BT104" s="22" cm="1">
        <f t="array" aca="1" ref="BT104" ca="1">IF(AZ104&gt;INDIRECT(ADDRESS($BN104,$BO104)),0,1)</f>
        <v>0</v>
      </c>
      <c r="BU104" s="22" cm="1">
        <f t="array" aca="1" ref="BU104" ca="1">IF(BA104&gt;INDIRECT(ADDRESS($BN104,$BO104)),0,1)</f>
        <v>0</v>
      </c>
      <c r="BV104" s="22" cm="1">
        <f t="array" aca="1" ref="BV104" ca="1">IF(BB104&gt;INDIRECT(ADDRESS($BN104,$BO104)),0,1)</f>
        <v>0</v>
      </c>
      <c r="BW104" s="22" cm="1">
        <f t="array" aca="1" ref="BW104" ca="1">IF(BC104&gt;INDIRECT(ADDRESS($BN104,$BO104)),0,1)</f>
        <v>0</v>
      </c>
      <c r="BX104" s="22" cm="1">
        <f t="array" aca="1" ref="BX104" ca="1">IF(BD104&gt;INDIRECT(ADDRESS($BN104,$BO104)),0,1)</f>
        <v>0</v>
      </c>
      <c r="BY104" s="22" cm="1">
        <f t="array" aca="1" ref="BY104" ca="1">IF(BE104&gt;INDIRECT(ADDRESS($BN104,$BO104)),0,1)</f>
        <v>0</v>
      </c>
      <c r="BZ104" s="22" cm="1">
        <f t="array" aca="1" ref="BZ104" ca="1">IF(BF104&gt;INDIRECT(ADDRESS($BN104,$BO104)),0,1)</f>
        <v>0</v>
      </c>
      <c r="CA104" s="22" cm="1">
        <f t="array" aca="1" ref="CA104" ca="1">IF(BG104&gt;INDIRECT(ADDRESS($BN104,$BO104)),0,1)</f>
        <v>0</v>
      </c>
      <c r="CB104" s="22" cm="1">
        <f t="array" aca="1" ref="CB104" ca="1">IF(BH104&gt;INDIRECT(ADDRESS($BN104,$BO104)),0,1)</f>
        <v>0</v>
      </c>
      <c r="CC104" s="22" cm="1">
        <f t="array" aca="1" ref="CC104" ca="1">IF(BI104&gt;INDIRECT(ADDRESS($BN104,$BO104)),0,1)</f>
        <v>0</v>
      </c>
      <c r="CD104" s="22" cm="1">
        <f t="array" aca="1" ref="CD104" ca="1">IF(BJ104&gt;INDIRECT(ADDRESS($BN104,$BO104)),0,1)</f>
        <v>0</v>
      </c>
      <c r="CE104" s="22" cm="1">
        <f t="array" aca="1" ref="CE104" ca="1">IF(BK104&gt;INDIRECT(ADDRESS($BN104,$BO104)),0,1)</f>
        <v>0</v>
      </c>
      <c r="CF104" s="22" cm="1">
        <f t="array" aca="1" ref="CF104" ca="1">IF(BL104&gt;INDIRECT(ADDRESS($BN104,$BO104)),0,1)</f>
        <v>0</v>
      </c>
      <c r="CG104" s="22" cm="1">
        <f t="array" aca="1" ref="CG104" ca="1">IF(BM104&gt;INDIRECT(ADDRESS($BN104,$BO104)),0,1)</f>
        <v>0</v>
      </c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55000000000000004">
      <c r="A105" s="3"/>
      <c r="B105" s="3"/>
      <c r="C105" s="3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5">
        <v>5</v>
      </c>
      <c r="W105" s="5">
        <f>W104</f>
        <v>103</v>
      </c>
      <c r="X105" s="5">
        <v>4</v>
      </c>
      <c r="Y105" s="5">
        <f t="shared" si="51"/>
        <v>26</v>
      </c>
      <c r="Z105" s="18" cm="1">
        <f t="array" aca="1" ref="Z105" ca="1">INDIRECT(ADDRESS($W105,COLUMN()-$Y105+$X105))/$V105</f>
        <v>71627.399999999994</v>
      </c>
      <c r="AA105" s="18" cm="1">
        <f t="array" aca="1" ref="AA105" ca="1">INDIRECT(ADDRESS($W105,COLUMN()-$Y105+$X105))/$V105</f>
        <v>60255.199999999997</v>
      </c>
      <c r="AB105" s="18" cm="1">
        <f t="array" aca="1" ref="AB105" ca="1">INDIRECT(ADDRESS($W105,COLUMN()-$Y105+$X105))/$V105</f>
        <v>142707</v>
      </c>
      <c r="AC105" s="18" cm="1">
        <f t="array" aca="1" ref="AC105" ca="1">INDIRECT(ADDRESS($W105,COLUMN()-$Y105+$X105))/$V105</f>
        <v>37298.400000000001</v>
      </c>
      <c r="AD105" s="18" cm="1">
        <f t="array" aca="1" ref="AD105" ca="1">INDIRECT(ADDRESS($W105,COLUMN()-$Y105+$X105))/$V105</f>
        <v>29025</v>
      </c>
      <c r="AE105" s="18" cm="1">
        <f t="array" aca="1" ref="AE105" ca="1">INDIRECT(ADDRESS($W105,COLUMN()-$Y105+$X105))/$V105</f>
        <v>0</v>
      </c>
      <c r="AF105" s="18" cm="1">
        <f t="array" aca="1" ref="AF105" ca="1">INDIRECT(ADDRESS($W105,COLUMN()-$Y105+$X105))/$V105</f>
        <v>0</v>
      </c>
      <c r="AG105" s="18" cm="1">
        <f t="array" aca="1" ref="AG105" ca="1">INDIRECT(ADDRESS($W105,COLUMN()-$Y105+$X105))/$V105</f>
        <v>17285.8</v>
      </c>
      <c r="AH105" s="18" cm="1">
        <f t="array" aca="1" ref="AH105" ca="1">INDIRECT(ADDRESS($W105,COLUMN()-$Y105+$X105))/$V105</f>
        <v>0</v>
      </c>
      <c r="AI105" s="18" cm="1">
        <f t="array" aca="1" ref="AI105" ca="1">INDIRECT(ADDRESS($W105,COLUMN()-$Y105+$X105))/$V105</f>
        <v>0</v>
      </c>
      <c r="AJ105" s="18" cm="1">
        <f t="array" aca="1" ref="AJ105" ca="1">INDIRECT(ADDRESS($W105,COLUMN()-$Y105+$X105))/$V105</f>
        <v>0</v>
      </c>
      <c r="AK105" s="18" cm="1">
        <f t="array" aca="1" ref="AK105" ca="1">INDIRECT(ADDRESS($W105,COLUMN()-$Y105+$X105))/$V105</f>
        <v>15428.2</v>
      </c>
      <c r="AL105" s="18" cm="1">
        <f t="array" aca="1" ref="AL105" ca="1">INDIRECT(ADDRESS($W105,COLUMN()-$Y105+$X105))/$V105</f>
        <v>0</v>
      </c>
      <c r="AM105" s="18" cm="1">
        <f t="array" aca="1" ref="AM105" ca="1">INDIRECT(ADDRESS($W105,COLUMN()-$Y105+$X105))/$V105</f>
        <v>50103.4</v>
      </c>
      <c r="AN105" s="18" cm="1">
        <f t="array" aca="1" ref="AN105" ca="1">INDIRECT(ADDRESS($W105,COLUMN()-$Y105+$X105))/$V105</f>
        <v>0</v>
      </c>
      <c r="AO105" s="18" cm="1">
        <f t="array" aca="1" ref="AO105" ca="1">INDIRECT(ADDRESS($W105,COLUMN()-$Y105+$X105))/$V105</f>
        <v>0</v>
      </c>
      <c r="AP105" s="18" cm="1">
        <f t="array" aca="1" ref="AP105" ca="1">INDIRECT(ADDRESS($W105,COLUMN()-$Y105+$X105))/$V105</f>
        <v>27786.6</v>
      </c>
      <c r="AQ105" s="18" cm="1">
        <f t="array" aca="1" ref="AQ105" ca="1">INDIRECT(ADDRESS($W105,COLUMN()-$Y105+$X105))/$V105</f>
        <v>0</v>
      </c>
      <c r="AR105" s="9">
        <f t="shared" si="30"/>
        <v>103</v>
      </c>
      <c r="AS105" s="9">
        <f t="shared" si="52"/>
        <v>105</v>
      </c>
      <c r="AT105" s="9">
        <f t="shared" si="31"/>
        <v>26</v>
      </c>
      <c r="AU105" s="3">
        <f t="shared" si="53"/>
        <v>43</v>
      </c>
      <c r="AV105" s="20">
        <f t="shared" ca="1" si="32"/>
        <v>15</v>
      </c>
      <c r="AW105" s="20">
        <f t="shared" ca="1" si="33"/>
        <v>17</v>
      </c>
      <c r="AX105" s="20">
        <f t="shared" ca="1" si="34"/>
        <v>8</v>
      </c>
      <c r="AY105" s="20">
        <f t="shared" ca="1" si="35"/>
        <v>21</v>
      </c>
      <c r="AZ105" s="20">
        <f t="shared" ca="1" si="36"/>
        <v>22</v>
      </c>
      <c r="BA105" s="20">
        <f t="shared" ca="1" si="37"/>
        <v>28</v>
      </c>
      <c r="BB105" s="20">
        <f t="shared" ca="1" si="38"/>
        <v>28</v>
      </c>
      <c r="BC105" s="20">
        <f t="shared" ca="1" si="39"/>
        <v>26</v>
      </c>
      <c r="BD105" s="20">
        <f t="shared" ca="1" si="40"/>
        <v>28</v>
      </c>
      <c r="BE105" s="20">
        <f t="shared" ca="1" si="41"/>
        <v>28</v>
      </c>
      <c r="BF105" s="20">
        <f t="shared" ca="1" si="42"/>
        <v>28</v>
      </c>
      <c r="BG105" s="20">
        <f t="shared" ca="1" si="43"/>
        <v>27</v>
      </c>
      <c r="BH105" s="20">
        <f t="shared" ca="1" si="44"/>
        <v>28</v>
      </c>
      <c r="BI105" s="20">
        <f t="shared" ca="1" si="45"/>
        <v>18</v>
      </c>
      <c r="BJ105" s="20">
        <f t="shared" ca="1" si="46"/>
        <v>28</v>
      </c>
      <c r="BK105" s="20">
        <f t="shared" ca="1" si="47"/>
        <v>28</v>
      </c>
      <c r="BL105" s="20">
        <f t="shared" ca="1" si="48"/>
        <v>24</v>
      </c>
      <c r="BM105" s="20">
        <f t="shared" ca="1" si="49"/>
        <v>28</v>
      </c>
      <c r="BN105" s="9">
        <f t="shared" si="50"/>
        <v>103</v>
      </c>
      <c r="BO105" s="9">
        <v>3</v>
      </c>
      <c r="BP105" s="22" cm="1">
        <f t="array" aca="1" ref="BP105" ca="1">IF(AV105&gt;INDIRECT(ADDRESS($BN105,$BO105)),0,1)</f>
        <v>0</v>
      </c>
      <c r="BQ105" s="22" cm="1">
        <f t="array" aca="1" ref="BQ105" ca="1">IF(AW105&gt;INDIRECT(ADDRESS($BN105,$BO105)),0,1)</f>
        <v>0</v>
      </c>
      <c r="BR105" s="22" cm="1">
        <f t="array" aca="1" ref="BR105" ca="1">IF(AX105&gt;INDIRECT(ADDRESS($BN105,$BO105)),0,1)</f>
        <v>1</v>
      </c>
      <c r="BS105" s="22" cm="1">
        <f t="array" aca="1" ref="BS105" ca="1">IF(AY105&gt;INDIRECT(ADDRESS($BN105,$BO105)),0,1)</f>
        <v>0</v>
      </c>
      <c r="BT105" s="22" cm="1">
        <f t="array" aca="1" ref="BT105" ca="1">IF(AZ105&gt;INDIRECT(ADDRESS($BN105,$BO105)),0,1)</f>
        <v>0</v>
      </c>
      <c r="BU105" s="22" cm="1">
        <f t="array" aca="1" ref="BU105" ca="1">IF(BA105&gt;INDIRECT(ADDRESS($BN105,$BO105)),0,1)</f>
        <v>0</v>
      </c>
      <c r="BV105" s="22" cm="1">
        <f t="array" aca="1" ref="BV105" ca="1">IF(BB105&gt;INDIRECT(ADDRESS($BN105,$BO105)),0,1)</f>
        <v>0</v>
      </c>
      <c r="BW105" s="22" cm="1">
        <f t="array" aca="1" ref="BW105" ca="1">IF(BC105&gt;INDIRECT(ADDRESS($BN105,$BO105)),0,1)</f>
        <v>0</v>
      </c>
      <c r="BX105" s="22" cm="1">
        <f t="array" aca="1" ref="BX105" ca="1">IF(BD105&gt;INDIRECT(ADDRESS($BN105,$BO105)),0,1)</f>
        <v>0</v>
      </c>
      <c r="BY105" s="22" cm="1">
        <f t="array" aca="1" ref="BY105" ca="1">IF(BE105&gt;INDIRECT(ADDRESS($BN105,$BO105)),0,1)</f>
        <v>0</v>
      </c>
      <c r="BZ105" s="22" cm="1">
        <f t="array" aca="1" ref="BZ105" ca="1">IF(BF105&gt;INDIRECT(ADDRESS($BN105,$BO105)),0,1)</f>
        <v>0</v>
      </c>
      <c r="CA105" s="22" cm="1">
        <f t="array" aca="1" ref="CA105" ca="1">IF(BG105&gt;INDIRECT(ADDRESS($BN105,$BO105)),0,1)</f>
        <v>0</v>
      </c>
      <c r="CB105" s="22" cm="1">
        <f t="array" aca="1" ref="CB105" ca="1">IF(BH105&gt;INDIRECT(ADDRESS($BN105,$BO105)),0,1)</f>
        <v>0</v>
      </c>
      <c r="CC105" s="22" cm="1">
        <f t="array" aca="1" ref="CC105" ca="1">IF(BI105&gt;INDIRECT(ADDRESS($BN105,$BO105)),0,1)</f>
        <v>0</v>
      </c>
      <c r="CD105" s="22" cm="1">
        <f t="array" aca="1" ref="CD105" ca="1">IF(BJ105&gt;INDIRECT(ADDRESS($BN105,$BO105)),0,1)</f>
        <v>0</v>
      </c>
      <c r="CE105" s="22" cm="1">
        <f t="array" aca="1" ref="CE105" ca="1">IF(BK105&gt;INDIRECT(ADDRESS($BN105,$BO105)),0,1)</f>
        <v>0</v>
      </c>
      <c r="CF105" s="22" cm="1">
        <f t="array" aca="1" ref="CF105" ca="1">IF(BL105&gt;INDIRECT(ADDRESS($BN105,$BO105)),0,1)</f>
        <v>0</v>
      </c>
      <c r="CG105" s="22" cm="1">
        <f t="array" aca="1" ref="CG105" ca="1">IF(BM105&gt;INDIRECT(ADDRESS($BN105,$BO105)),0,1)</f>
        <v>0</v>
      </c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55000000000000004">
      <c r="A106" s="3"/>
      <c r="B106" s="3" t="s">
        <v>46</v>
      </c>
      <c r="C106" s="3">
        <v>7</v>
      </c>
      <c r="D106" s="15">
        <f>VALUE(SUBSTITUTE('DPR KPU Raw'!B28,".",","))</f>
        <v>116859</v>
      </c>
      <c r="E106" s="15">
        <f>VALUE(SUBSTITUTE('DPR KPU Raw'!C28,".",","))</f>
        <v>161751</v>
      </c>
      <c r="F106" s="15">
        <f>VALUE(SUBSTITUTE('DPR KPU Raw'!D28,".",","))</f>
        <v>707065</v>
      </c>
      <c r="G106" s="15">
        <f>VALUE(SUBSTITUTE('DPR KPU Raw'!E28,".",","))</f>
        <v>222668</v>
      </c>
      <c r="H106" s="15">
        <f>VALUE(SUBSTITUTE('DPR KPU Raw'!F28,".",","))</f>
        <v>47924</v>
      </c>
      <c r="I106" s="15"/>
      <c r="J106" s="15"/>
      <c r="K106" s="15">
        <f>VALUE(SUBSTITUTE('DPR KPU Raw'!I28,".",","))</f>
        <v>218788</v>
      </c>
      <c r="L106" s="15"/>
      <c r="M106" s="15"/>
      <c r="N106" s="15"/>
      <c r="O106" s="15">
        <f>VALUE(SUBSTITUTE('DPR KPU Raw'!M28,".",","))</f>
        <v>66307</v>
      </c>
      <c r="P106" s="15"/>
      <c r="Q106" s="15">
        <f>VALUE(SUBSTITUTE('DPR KPU Raw'!O28,".",","))</f>
        <v>180997</v>
      </c>
      <c r="R106" s="15"/>
      <c r="S106" s="15"/>
      <c r="T106" s="15">
        <f>VALUE(SUBSTITUTE('DPR KPU Raw'!R28,".",","))</f>
        <v>5563</v>
      </c>
      <c r="U106" s="15"/>
      <c r="V106" s="5">
        <v>1</v>
      </c>
      <c r="W106" s="5">
        <f>W105+3</f>
        <v>106</v>
      </c>
      <c r="X106" s="5">
        <v>4</v>
      </c>
      <c r="Y106" s="5">
        <f t="shared" si="51"/>
        <v>26</v>
      </c>
      <c r="Z106" s="18" cm="1">
        <f t="array" aca="1" ref="Z106" ca="1">INDIRECT(ADDRESS($W106,COLUMN()-$Y106+$X106))/$V106</f>
        <v>116859</v>
      </c>
      <c r="AA106" s="18" cm="1">
        <f t="array" aca="1" ref="AA106" ca="1">INDIRECT(ADDRESS($W106,COLUMN()-$Y106+$X106))/$V106</f>
        <v>161751</v>
      </c>
      <c r="AB106" s="18" cm="1">
        <f t="array" aca="1" ref="AB106" ca="1">INDIRECT(ADDRESS($W106,COLUMN()-$Y106+$X106))/$V106</f>
        <v>707065</v>
      </c>
      <c r="AC106" s="18" cm="1">
        <f t="array" aca="1" ref="AC106" ca="1">INDIRECT(ADDRESS($W106,COLUMN()-$Y106+$X106))/$V106</f>
        <v>222668</v>
      </c>
      <c r="AD106" s="18" cm="1">
        <f t="array" aca="1" ref="AD106" ca="1">INDIRECT(ADDRESS($W106,COLUMN()-$Y106+$X106))/$V106</f>
        <v>47924</v>
      </c>
      <c r="AE106" s="18" cm="1">
        <f t="array" aca="1" ref="AE106" ca="1">INDIRECT(ADDRESS($W106,COLUMN()-$Y106+$X106))/$V106</f>
        <v>0</v>
      </c>
      <c r="AF106" s="18" cm="1">
        <f t="array" aca="1" ref="AF106" ca="1">INDIRECT(ADDRESS($W106,COLUMN()-$Y106+$X106))/$V106</f>
        <v>0</v>
      </c>
      <c r="AG106" s="18" cm="1">
        <f t="array" aca="1" ref="AG106" ca="1">INDIRECT(ADDRESS($W106,COLUMN()-$Y106+$X106))/$V106</f>
        <v>218788</v>
      </c>
      <c r="AH106" s="18" cm="1">
        <f t="array" aca="1" ref="AH106" ca="1">INDIRECT(ADDRESS($W106,COLUMN()-$Y106+$X106))/$V106</f>
        <v>0</v>
      </c>
      <c r="AI106" s="18" cm="1">
        <f t="array" aca="1" ref="AI106" ca="1">INDIRECT(ADDRESS($W106,COLUMN()-$Y106+$X106))/$V106</f>
        <v>0</v>
      </c>
      <c r="AJ106" s="18" cm="1">
        <f t="array" aca="1" ref="AJ106" ca="1">INDIRECT(ADDRESS($W106,COLUMN()-$Y106+$X106))/$V106</f>
        <v>0</v>
      </c>
      <c r="AK106" s="18" cm="1">
        <f t="array" aca="1" ref="AK106" ca="1">INDIRECT(ADDRESS($W106,COLUMN()-$Y106+$X106))/$V106</f>
        <v>66307</v>
      </c>
      <c r="AL106" s="18" cm="1">
        <f t="array" aca="1" ref="AL106" ca="1">INDIRECT(ADDRESS($W106,COLUMN()-$Y106+$X106))/$V106</f>
        <v>0</v>
      </c>
      <c r="AM106" s="18" cm="1">
        <f t="array" aca="1" ref="AM106" ca="1">INDIRECT(ADDRESS($W106,COLUMN()-$Y106+$X106))/$V106</f>
        <v>180997</v>
      </c>
      <c r="AN106" s="18" cm="1">
        <f t="array" aca="1" ref="AN106" ca="1">INDIRECT(ADDRESS($W106,COLUMN()-$Y106+$X106))/$V106</f>
        <v>0</v>
      </c>
      <c r="AO106" s="18" cm="1">
        <f t="array" aca="1" ref="AO106" ca="1">INDIRECT(ADDRESS($W106,COLUMN()-$Y106+$X106))/$V106</f>
        <v>0</v>
      </c>
      <c r="AP106" s="18" cm="1">
        <f t="array" aca="1" ref="AP106" ca="1">INDIRECT(ADDRESS($W106,COLUMN()-$Y106+$X106))/$V106</f>
        <v>5563</v>
      </c>
      <c r="AQ106" s="18" cm="1">
        <f t="array" aca="1" ref="AQ106" ca="1">INDIRECT(ADDRESS($W106,COLUMN()-$Y106+$X106))/$V106</f>
        <v>0</v>
      </c>
      <c r="AR106" s="9">
        <f t="shared" si="30"/>
        <v>106</v>
      </c>
      <c r="AS106" s="9">
        <f t="shared" si="52"/>
        <v>108</v>
      </c>
      <c r="AT106" s="9">
        <f t="shared" si="31"/>
        <v>26</v>
      </c>
      <c r="AU106" s="3">
        <f t="shared" si="53"/>
        <v>43</v>
      </c>
      <c r="AV106" s="20">
        <f t="shared" ca="1" si="32"/>
        <v>8</v>
      </c>
      <c r="AW106" s="20">
        <f t="shared" ca="1" si="33"/>
        <v>6</v>
      </c>
      <c r="AX106" s="20">
        <f t="shared" ca="1" si="34"/>
        <v>1</v>
      </c>
      <c r="AY106" s="20">
        <f t="shared" ca="1" si="35"/>
        <v>3</v>
      </c>
      <c r="AZ106" s="20">
        <f t="shared" ca="1" si="36"/>
        <v>14</v>
      </c>
      <c r="BA106" s="20">
        <f t="shared" ca="1" si="37"/>
        <v>28</v>
      </c>
      <c r="BB106" s="20">
        <f t="shared" ca="1" si="38"/>
        <v>28</v>
      </c>
      <c r="BC106" s="20">
        <f t="shared" ca="1" si="39"/>
        <v>4</v>
      </c>
      <c r="BD106" s="20">
        <f t="shared" ca="1" si="40"/>
        <v>28</v>
      </c>
      <c r="BE106" s="20">
        <f t="shared" ca="1" si="41"/>
        <v>28</v>
      </c>
      <c r="BF106" s="20">
        <f t="shared" ca="1" si="42"/>
        <v>28</v>
      </c>
      <c r="BG106" s="20">
        <f t="shared" ca="1" si="43"/>
        <v>11</v>
      </c>
      <c r="BH106" s="20">
        <f t="shared" ca="1" si="44"/>
        <v>28</v>
      </c>
      <c r="BI106" s="20">
        <f t="shared" ca="1" si="45"/>
        <v>5</v>
      </c>
      <c r="BJ106" s="20">
        <f t="shared" ca="1" si="46"/>
        <v>28</v>
      </c>
      <c r="BK106" s="20">
        <f t="shared" ca="1" si="47"/>
        <v>28</v>
      </c>
      <c r="BL106" s="20">
        <f t="shared" ca="1" si="48"/>
        <v>25</v>
      </c>
      <c r="BM106" s="20">
        <f t="shared" ca="1" si="49"/>
        <v>28</v>
      </c>
      <c r="BN106" s="9">
        <f t="shared" si="50"/>
        <v>106</v>
      </c>
      <c r="BO106" s="9">
        <v>3</v>
      </c>
      <c r="BP106" s="22" cm="1">
        <f t="array" aca="1" ref="BP106" ca="1">IF(AV106&gt;INDIRECT(ADDRESS($BN106,$BO106)),0,1)</f>
        <v>0</v>
      </c>
      <c r="BQ106" s="22" cm="1">
        <f t="array" aca="1" ref="BQ106" ca="1">IF(AW106&gt;INDIRECT(ADDRESS($BN106,$BO106)),0,1)</f>
        <v>1</v>
      </c>
      <c r="BR106" s="22" cm="1">
        <f t="array" aca="1" ref="BR106" ca="1">IF(AX106&gt;INDIRECT(ADDRESS($BN106,$BO106)),0,1)</f>
        <v>1</v>
      </c>
      <c r="BS106" s="22" cm="1">
        <f t="array" aca="1" ref="BS106" ca="1">IF(AY106&gt;INDIRECT(ADDRESS($BN106,$BO106)),0,1)</f>
        <v>1</v>
      </c>
      <c r="BT106" s="22" cm="1">
        <f t="array" aca="1" ref="BT106" ca="1">IF(AZ106&gt;INDIRECT(ADDRESS($BN106,$BO106)),0,1)</f>
        <v>0</v>
      </c>
      <c r="BU106" s="22" cm="1">
        <f t="array" aca="1" ref="BU106" ca="1">IF(BA106&gt;INDIRECT(ADDRESS($BN106,$BO106)),0,1)</f>
        <v>0</v>
      </c>
      <c r="BV106" s="22" cm="1">
        <f t="array" aca="1" ref="BV106" ca="1">IF(BB106&gt;INDIRECT(ADDRESS($BN106,$BO106)),0,1)</f>
        <v>0</v>
      </c>
      <c r="BW106" s="22" cm="1">
        <f t="array" aca="1" ref="BW106" ca="1">IF(BC106&gt;INDIRECT(ADDRESS($BN106,$BO106)),0,1)</f>
        <v>1</v>
      </c>
      <c r="BX106" s="22" cm="1">
        <f t="array" aca="1" ref="BX106" ca="1">IF(BD106&gt;INDIRECT(ADDRESS($BN106,$BO106)),0,1)</f>
        <v>0</v>
      </c>
      <c r="BY106" s="22" cm="1">
        <f t="array" aca="1" ref="BY106" ca="1">IF(BE106&gt;INDIRECT(ADDRESS($BN106,$BO106)),0,1)</f>
        <v>0</v>
      </c>
      <c r="BZ106" s="22" cm="1">
        <f t="array" aca="1" ref="BZ106" ca="1">IF(BF106&gt;INDIRECT(ADDRESS($BN106,$BO106)),0,1)</f>
        <v>0</v>
      </c>
      <c r="CA106" s="22" cm="1">
        <f t="array" aca="1" ref="CA106" ca="1">IF(BG106&gt;INDIRECT(ADDRESS($BN106,$BO106)),0,1)</f>
        <v>0</v>
      </c>
      <c r="CB106" s="22" cm="1">
        <f t="array" aca="1" ref="CB106" ca="1">IF(BH106&gt;INDIRECT(ADDRESS($BN106,$BO106)),0,1)</f>
        <v>0</v>
      </c>
      <c r="CC106" s="22" cm="1">
        <f t="array" aca="1" ref="CC106" ca="1">IF(BI106&gt;INDIRECT(ADDRESS($BN106,$BO106)),0,1)</f>
        <v>1</v>
      </c>
      <c r="CD106" s="22" cm="1">
        <f t="array" aca="1" ref="CD106" ca="1">IF(BJ106&gt;INDIRECT(ADDRESS($BN106,$BO106)),0,1)</f>
        <v>0</v>
      </c>
      <c r="CE106" s="22" cm="1">
        <f t="array" aca="1" ref="CE106" ca="1">IF(BK106&gt;INDIRECT(ADDRESS($BN106,$BO106)),0,1)</f>
        <v>0</v>
      </c>
      <c r="CF106" s="22" cm="1">
        <f t="array" aca="1" ref="CF106" ca="1">IF(BL106&gt;INDIRECT(ADDRESS($BN106,$BO106)),0,1)</f>
        <v>0</v>
      </c>
      <c r="CG106" s="22" cm="1">
        <f t="array" aca="1" ref="CG106" ca="1">IF(BM106&gt;INDIRECT(ADDRESS($BN106,$BO106)),0,1)</f>
        <v>0</v>
      </c>
      <c r="CH106" s="9">
        <f>AR106</f>
        <v>106</v>
      </c>
      <c r="CI106" s="9">
        <f>AS106</f>
        <v>108</v>
      </c>
      <c r="CJ106" s="3">
        <f>COLUMN(BP106)</f>
        <v>68</v>
      </c>
      <c r="CK106" s="3">
        <f>COLUMN(CG106)</f>
        <v>85</v>
      </c>
      <c r="CL106" s="3">
        <f ca="1">SUM(OFFSET($A$1,CH106-1,CJ106-1,CI106-CH106+1,CK106-CJ106+1))</f>
        <v>7</v>
      </c>
      <c r="CM106" s="3" t="b">
        <f ca="1">CL106=C106</f>
        <v>1</v>
      </c>
      <c r="CN106" s="3">
        <f>COLUMN(V106)</f>
        <v>22</v>
      </c>
      <c r="CO106" s="3">
        <f ca="1">LARGE(OFFSET($A$1,$CH106-1,$CN106-1,$CI106-$CH106+1,1),1)</f>
        <v>5</v>
      </c>
      <c r="CP106" s="4">
        <f ca="1">LARGE(OFFSET($A$1,$AR106-1,$AT106-1,$AS106-$AR106+1,$AU106-$AT106+1),1)/(CO106+2)</f>
        <v>101009.28571428571</v>
      </c>
      <c r="CQ106" s="4">
        <f ca="1">LARGE(OFFSET($A$1,$AR106-1,$AT106-1,$AS106-$AR106+1,$AU106-$AT106+1),C106)</f>
        <v>141413</v>
      </c>
      <c r="CR106" s="3" t="b">
        <f ca="1">CQ106&gt;CP106</f>
        <v>1</v>
      </c>
    </row>
    <row r="107" spans="1:96" x14ac:dyDescent="0.55000000000000004">
      <c r="A107" s="3"/>
      <c r="B107" s="3"/>
      <c r="C107" s="3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5">
        <v>3</v>
      </c>
      <c r="W107" s="5">
        <f>W106</f>
        <v>106</v>
      </c>
      <c r="X107" s="5">
        <v>4</v>
      </c>
      <c r="Y107" s="5">
        <f t="shared" si="51"/>
        <v>26</v>
      </c>
      <c r="Z107" s="18" cm="1">
        <f t="array" aca="1" ref="Z107" ca="1">INDIRECT(ADDRESS($W107,COLUMN()-$Y107+$X107))/$V107</f>
        <v>38953</v>
      </c>
      <c r="AA107" s="18" cm="1">
        <f t="array" aca="1" ref="AA107" ca="1">INDIRECT(ADDRESS($W107,COLUMN()-$Y107+$X107))/$V107</f>
        <v>53917</v>
      </c>
      <c r="AB107" s="18" cm="1">
        <f t="array" aca="1" ref="AB107" ca="1">INDIRECT(ADDRESS($W107,COLUMN()-$Y107+$X107))/$V107</f>
        <v>235688.33333333334</v>
      </c>
      <c r="AC107" s="18" cm="1">
        <f t="array" aca="1" ref="AC107" ca="1">INDIRECT(ADDRESS($W107,COLUMN()-$Y107+$X107))/$V107</f>
        <v>74222.666666666672</v>
      </c>
      <c r="AD107" s="18" cm="1">
        <f t="array" aca="1" ref="AD107" ca="1">INDIRECT(ADDRESS($W107,COLUMN()-$Y107+$X107))/$V107</f>
        <v>15974.666666666666</v>
      </c>
      <c r="AE107" s="18" cm="1">
        <f t="array" aca="1" ref="AE107" ca="1">INDIRECT(ADDRESS($W107,COLUMN()-$Y107+$X107))/$V107</f>
        <v>0</v>
      </c>
      <c r="AF107" s="18" cm="1">
        <f t="array" aca="1" ref="AF107" ca="1">INDIRECT(ADDRESS($W107,COLUMN()-$Y107+$X107))/$V107</f>
        <v>0</v>
      </c>
      <c r="AG107" s="18" cm="1">
        <f t="array" aca="1" ref="AG107" ca="1">INDIRECT(ADDRESS($W107,COLUMN()-$Y107+$X107))/$V107</f>
        <v>72929.333333333328</v>
      </c>
      <c r="AH107" s="18" cm="1">
        <f t="array" aca="1" ref="AH107" ca="1">INDIRECT(ADDRESS($W107,COLUMN()-$Y107+$X107))/$V107</f>
        <v>0</v>
      </c>
      <c r="AI107" s="18" cm="1">
        <f t="array" aca="1" ref="AI107" ca="1">INDIRECT(ADDRESS($W107,COLUMN()-$Y107+$X107))/$V107</f>
        <v>0</v>
      </c>
      <c r="AJ107" s="18" cm="1">
        <f t="array" aca="1" ref="AJ107" ca="1">INDIRECT(ADDRESS($W107,COLUMN()-$Y107+$X107))/$V107</f>
        <v>0</v>
      </c>
      <c r="AK107" s="18" cm="1">
        <f t="array" aca="1" ref="AK107" ca="1">INDIRECT(ADDRESS($W107,COLUMN()-$Y107+$X107))/$V107</f>
        <v>22102.333333333332</v>
      </c>
      <c r="AL107" s="18" cm="1">
        <f t="array" aca="1" ref="AL107" ca="1">INDIRECT(ADDRESS($W107,COLUMN()-$Y107+$X107))/$V107</f>
        <v>0</v>
      </c>
      <c r="AM107" s="18" cm="1">
        <f t="array" aca="1" ref="AM107" ca="1">INDIRECT(ADDRESS($W107,COLUMN()-$Y107+$X107))/$V107</f>
        <v>60332.333333333336</v>
      </c>
      <c r="AN107" s="18" cm="1">
        <f t="array" aca="1" ref="AN107" ca="1">INDIRECT(ADDRESS($W107,COLUMN()-$Y107+$X107))/$V107</f>
        <v>0</v>
      </c>
      <c r="AO107" s="18" cm="1">
        <f t="array" aca="1" ref="AO107" ca="1">INDIRECT(ADDRESS($W107,COLUMN()-$Y107+$X107))/$V107</f>
        <v>0</v>
      </c>
      <c r="AP107" s="18" cm="1">
        <f t="array" aca="1" ref="AP107" ca="1">INDIRECT(ADDRESS($W107,COLUMN()-$Y107+$X107))/$V107</f>
        <v>1854.3333333333333</v>
      </c>
      <c r="AQ107" s="18" cm="1">
        <f t="array" aca="1" ref="AQ107" ca="1">INDIRECT(ADDRESS($W107,COLUMN()-$Y107+$X107))/$V107</f>
        <v>0</v>
      </c>
      <c r="AR107" s="9">
        <f t="shared" si="30"/>
        <v>106</v>
      </c>
      <c r="AS107" s="9">
        <f t="shared" si="52"/>
        <v>108</v>
      </c>
      <c r="AT107" s="9">
        <f t="shared" si="31"/>
        <v>26</v>
      </c>
      <c r="AU107" s="3">
        <f t="shared" si="53"/>
        <v>43</v>
      </c>
      <c r="AV107" s="20">
        <f t="shared" ca="1" si="32"/>
        <v>17</v>
      </c>
      <c r="AW107" s="20">
        <f t="shared" ca="1" si="33"/>
        <v>13</v>
      </c>
      <c r="AX107" s="20">
        <f t="shared" ca="1" si="34"/>
        <v>2</v>
      </c>
      <c r="AY107" s="20">
        <f t="shared" ca="1" si="35"/>
        <v>9</v>
      </c>
      <c r="AZ107" s="20">
        <f t="shared" ca="1" si="36"/>
        <v>22</v>
      </c>
      <c r="BA107" s="20">
        <f t="shared" ca="1" si="37"/>
        <v>28</v>
      </c>
      <c r="BB107" s="20">
        <f t="shared" ca="1" si="38"/>
        <v>28</v>
      </c>
      <c r="BC107" s="20">
        <f t="shared" ca="1" si="39"/>
        <v>10</v>
      </c>
      <c r="BD107" s="20">
        <f t="shared" ca="1" si="40"/>
        <v>28</v>
      </c>
      <c r="BE107" s="20">
        <f t="shared" ca="1" si="41"/>
        <v>28</v>
      </c>
      <c r="BF107" s="20">
        <f t="shared" ca="1" si="42"/>
        <v>28</v>
      </c>
      <c r="BG107" s="20">
        <f t="shared" ca="1" si="43"/>
        <v>21</v>
      </c>
      <c r="BH107" s="20">
        <f t="shared" ca="1" si="44"/>
        <v>28</v>
      </c>
      <c r="BI107" s="20">
        <f t="shared" ca="1" si="45"/>
        <v>12</v>
      </c>
      <c r="BJ107" s="20">
        <f t="shared" ca="1" si="46"/>
        <v>28</v>
      </c>
      <c r="BK107" s="20">
        <f t="shared" ca="1" si="47"/>
        <v>28</v>
      </c>
      <c r="BL107" s="20">
        <f t="shared" ca="1" si="48"/>
        <v>26</v>
      </c>
      <c r="BM107" s="20">
        <f t="shared" ca="1" si="49"/>
        <v>28</v>
      </c>
      <c r="BN107" s="9">
        <f t="shared" si="50"/>
        <v>106</v>
      </c>
      <c r="BO107" s="9">
        <v>3</v>
      </c>
      <c r="BP107" s="22" cm="1">
        <f t="array" aca="1" ref="BP107" ca="1">IF(AV107&gt;INDIRECT(ADDRESS($BN107,$BO107)),0,1)</f>
        <v>0</v>
      </c>
      <c r="BQ107" s="22" cm="1">
        <f t="array" aca="1" ref="BQ107" ca="1">IF(AW107&gt;INDIRECT(ADDRESS($BN107,$BO107)),0,1)</f>
        <v>0</v>
      </c>
      <c r="BR107" s="22" cm="1">
        <f t="array" aca="1" ref="BR107" ca="1">IF(AX107&gt;INDIRECT(ADDRESS($BN107,$BO107)),0,1)</f>
        <v>1</v>
      </c>
      <c r="BS107" s="22" cm="1">
        <f t="array" aca="1" ref="BS107" ca="1">IF(AY107&gt;INDIRECT(ADDRESS($BN107,$BO107)),0,1)</f>
        <v>0</v>
      </c>
      <c r="BT107" s="22" cm="1">
        <f t="array" aca="1" ref="BT107" ca="1">IF(AZ107&gt;INDIRECT(ADDRESS($BN107,$BO107)),0,1)</f>
        <v>0</v>
      </c>
      <c r="BU107" s="22" cm="1">
        <f t="array" aca="1" ref="BU107" ca="1">IF(BA107&gt;INDIRECT(ADDRESS($BN107,$BO107)),0,1)</f>
        <v>0</v>
      </c>
      <c r="BV107" s="22" cm="1">
        <f t="array" aca="1" ref="BV107" ca="1">IF(BB107&gt;INDIRECT(ADDRESS($BN107,$BO107)),0,1)</f>
        <v>0</v>
      </c>
      <c r="BW107" s="22" cm="1">
        <f t="array" aca="1" ref="BW107" ca="1">IF(BC107&gt;INDIRECT(ADDRESS($BN107,$BO107)),0,1)</f>
        <v>0</v>
      </c>
      <c r="BX107" s="22" cm="1">
        <f t="array" aca="1" ref="BX107" ca="1">IF(BD107&gt;INDIRECT(ADDRESS($BN107,$BO107)),0,1)</f>
        <v>0</v>
      </c>
      <c r="BY107" s="22" cm="1">
        <f t="array" aca="1" ref="BY107" ca="1">IF(BE107&gt;INDIRECT(ADDRESS($BN107,$BO107)),0,1)</f>
        <v>0</v>
      </c>
      <c r="BZ107" s="22" cm="1">
        <f t="array" aca="1" ref="BZ107" ca="1">IF(BF107&gt;INDIRECT(ADDRESS($BN107,$BO107)),0,1)</f>
        <v>0</v>
      </c>
      <c r="CA107" s="22" cm="1">
        <f t="array" aca="1" ref="CA107" ca="1">IF(BG107&gt;INDIRECT(ADDRESS($BN107,$BO107)),0,1)</f>
        <v>0</v>
      </c>
      <c r="CB107" s="22" cm="1">
        <f t="array" aca="1" ref="CB107" ca="1">IF(BH107&gt;INDIRECT(ADDRESS($BN107,$BO107)),0,1)</f>
        <v>0</v>
      </c>
      <c r="CC107" s="22" cm="1">
        <f t="array" aca="1" ref="CC107" ca="1">IF(BI107&gt;INDIRECT(ADDRESS($BN107,$BO107)),0,1)</f>
        <v>0</v>
      </c>
      <c r="CD107" s="22" cm="1">
        <f t="array" aca="1" ref="CD107" ca="1">IF(BJ107&gt;INDIRECT(ADDRESS($BN107,$BO107)),0,1)</f>
        <v>0</v>
      </c>
      <c r="CE107" s="22" cm="1">
        <f t="array" aca="1" ref="CE107" ca="1">IF(BK107&gt;INDIRECT(ADDRESS($BN107,$BO107)),0,1)</f>
        <v>0</v>
      </c>
      <c r="CF107" s="22" cm="1">
        <f t="array" aca="1" ref="CF107" ca="1">IF(BL107&gt;INDIRECT(ADDRESS($BN107,$BO107)),0,1)</f>
        <v>0</v>
      </c>
      <c r="CG107" s="22" cm="1">
        <f t="array" aca="1" ref="CG107" ca="1">IF(BM107&gt;INDIRECT(ADDRESS($BN107,$BO107)),0,1)</f>
        <v>0</v>
      </c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55000000000000004">
      <c r="A108" s="3"/>
      <c r="B108" s="3"/>
      <c r="C108" s="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5">
        <v>5</v>
      </c>
      <c r="W108" s="5">
        <f>W107</f>
        <v>106</v>
      </c>
      <c r="X108" s="5">
        <v>4</v>
      </c>
      <c r="Y108" s="5">
        <f t="shared" si="51"/>
        <v>26</v>
      </c>
      <c r="Z108" s="18" cm="1">
        <f t="array" aca="1" ref="Z108" ca="1">INDIRECT(ADDRESS($W108,COLUMN()-$Y108+$X108))/$V108</f>
        <v>23371.8</v>
      </c>
      <c r="AA108" s="18" cm="1">
        <f t="array" aca="1" ref="AA108" ca="1">INDIRECT(ADDRESS($W108,COLUMN()-$Y108+$X108))/$V108</f>
        <v>32350.2</v>
      </c>
      <c r="AB108" s="18" cm="1">
        <f t="array" aca="1" ref="AB108" ca="1">INDIRECT(ADDRESS($W108,COLUMN()-$Y108+$X108))/$V108</f>
        <v>141413</v>
      </c>
      <c r="AC108" s="18" cm="1">
        <f t="array" aca="1" ref="AC108" ca="1">INDIRECT(ADDRESS($W108,COLUMN()-$Y108+$X108))/$V108</f>
        <v>44533.599999999999</v>
      </c>
      <c r="AD108" s="18" cm="1">
        <f t="array" aca="1" ref="AD108" ca="1">INDIRECT(ADDRESS($W108,COLUMN()-$Y108+$X108))/$V108</f>
        <v>9584.7999999999993</v>
      </c>
      <c r="AE108" s="18" cm="1">
        <f t="array" aca="1" ref="AE108" ca="1">INDIRECT(ADDRESS($W108,COLUMN()-$Y108+$X108))/$V108</f>
        <v>0</v>
      </c>
      <c r="AF108" s="18" cm="1">
        <f t="array" aca="1" ref="AF108" ca="1">INDIRECT(ADDRESS($W108,COLUMN()-$Y108+$X108))/$V108</f>
        <v>0</v>
      </c>
      <c r="AG108" s="18" cm="1">
        <f t="array" aca="1" ref="AG108" ca="1">INDIRECT(ADDRESS($W108,COLUMN()-$Y108+$X108))/$V108</f>
        <v>43757.599999999999</v>
      </c>
      <c r="AH108" s="18" cm="1">
        <f t="array" aca="1" ref="AH108" ca="1">INDIRECT(ADDRESS($W108,COLUMN()-$Y108+$X108))/$V108</f>
        <v>0</v>
      </c>
      <c r="AI108" s="18" cm="1">
        <f t="array" aca="1" ref="AI108" ca="1">INDIRECT(ADDRESS($W108,COLUMN()-$Y108+$X108))/$V108</f>
        <v>0</v>
      </c>
      <c r="AJ108" s="18" cm="1">
        <f t="array" aca="1" ref="AJ108" ca="1">INDIRECT(ADDRESS($W108,COLUMN()-$Y108+$X108))/$V108</f>
        <v>0</v>
      </c>
      <c r="AK108" s="18" cm="1">
        <f t="array" aca="1" ref="AK108" ca="1">INDIRECT(ADDRESS($W108,COLUMN()-$Y108+$X108))/$V108</f>
        <v>13261.4</v>
      </c>
      <c r="AL108" s="18" cm="1">
        <f t="array" aca="1" ref="AL108" ca="1">INDIRECT(ADDRESS($W108,COLUMN()-$Y108+$X108))/$V108</f>
        <v>0</v>
      </c>
      <c r="AM108" s="18" cm="1">
        <f t="array" aca="1" ref="AM108" ca="1">INDIRECT(ADDRESS($W108,COLUMN()-$Y108+$X108))/$V108</f>
        <v>36199.4</v>
      </c>
      <c r="AN108" s="18" cm="1">
        <f t="array" aca="1" ref="AN108" ca="1">INDIRECT(ADDRESS($W108,COLUMN()-$Y108+$X108))/$V108</f>
        <v>0</v>
      </c>
      <c r="AO108" s="18" cm="1">
        <f t="array" aca="1" ref="AO108" ca="1">INDIRECT(ADDRESS($W108,COLUMN()-$Y108+$X108))/$V108</f>
        <v>0</v>
      </c>
      <c r="AP108" s="18" cm="1">
        <f t="array" aca="1" ref="AP108" ca="1">INDIRECT(ADDRESS($W108,COLUMN()-$Y108+$X108))/$V108</f>
        <v>1112.5999999999999</v>
      </c>
      <c r="AQ108" s="18" cm="1">
        <f t="array" aca="1" ref="AQ108" ca="1">INDIRECT(ADDRESS($W108,COLUMN()-$Y108+$X108))/$V108</f>
        <v>0</v>
      </c>
      <c r="AR108" s="9">
        <f t="shared" si="30"/>
        <v>106</v>
      </c>
      <c r="AS108" s="9">
        <f t="shared" si="52"/>
        <v>108</v>
      </c>
      <c r="AT108" s="9">
        <f t="shared" si="31"/>
        <v>26</v>
      </c>
      <c r="AU108" s="3">
        <f t="shared" si="53"/>
        <v>43</v>
      </c>
      <c r="AV108" s="20">
        <f t="shared" ca="1" si="32"/>
        <v>20</v>
      </c>
      <c r="AW108" s="20">
        <f t="shared" ca="1" si="33"/>
        <v>19</v>
      </c>
      <c r="AX108" s="20">
        <f t="shared" ca="1" si="34"/>
        <v>7</v>
      </c>
      <c r="AY108" s="20">
        <f t="shared" ca="1" si="35"/>
        <v>15</v>
      </c>
      <c r="AZ108" s="20">
        <f t="shared" ca="1" si="36"/>
        <v>24</v>
      </c>
      <c r="BA108" s="20">
        <f t="shared" ca="1" si="37"/>
        <v>28</v>
      </c>
      <c r="BB108" s="20">
        <f t="shared" ca="1" si="38"/>
        <v>28</v>
      </c>
      <c r="BC108" s="20">
        <f t="shared" ca="1" si="39"/>
        <v>16</v>
      </c>
      <c r="BD108" s="20">
        <f t="shared" ca="1" si="40"/>
        <v>28</v>
      </c>
      <c r="BE108" s="20">
        <f t="shared" ca="1" si="41"/>
        <v>28</v>
      </c>
      <c r="BF108" s="20">
        <f t="shared" ca="1" si="42"/>
        <v>28</v>
      </c>
      <c r="BG108" s="20">
        <f t="shared" ca="1" si="43"/>
        <v>23</v>
      </c>
      <c r="BH108" s="20">
        <f t="shared" ca="1" si="44"/>
        <v>28</v>
      </c>
      <c r="BI108" s="20">
        <f t="shared" ca="1" si="45"/>
        <v>18</v>
      </c>
      <c r="BJ108" s="20">
        <f t="shared" ca="1" si="46"/>
        <v>28</v>
      </c>
      <c r="BK108" s="20">
        <f t="shared" ca="1" si="47"/>
        <v>28</v>
      </c>
      <c r="BL108" s="20">
        <f t="shared" ca="1" si="48"/>
        <v>27</v>
      </c>
      <c r="BM108" s="20">
        <f t="shared" ca="1" si="49"/>
        <v>28</v>
      </c>
      <c r="BN108" s="9">
        <f t="shared" si="50"/>
        <v>106</v>
      </c>
      <c r="BO108" s="9">
        <v>3</v>
      </c>
      <c r="BP108" s="22" cm="1">
        <f t="array" aca="1" ref="BP108" ca="1">IF(AV108&gt;INDIRECT(ADDRESS($BN108,$BO108)),0,1)</f>
        <v>0</v>
      </c>
      <c r="BQ108" s="22" cm="1">
        <f t="array" aca="1" ref="BQ108" ca="1">IF(AW108&gt;INDIRECT(ADDRESS($BN108,$BO108)),0,1)</f>
        <v>0</v>
      </c>
      <c r="BR108" s="22" cm="1">
        <f t="array" aca="1" ref="BR108" ca="1">IF(AX108&gt;INDIRECT(ADDRESS($BN108,$BO108)),0,1)</f>
        <v>1</v>
      </c>
      <c r="BS108" s="22" cm="1">
        <f t="array" aca="1" ref="BS108" ca="1">IF(AY108&gt;INDIRECT(ADDRESS($BN108,$BO108)),0,1)</f>
        <v>0</v>
      </c>
      <c r="BT108" s="22" cm="1">
        <f t="array" aca="1" ref="BT108" ca="1">IF(AZ108&gt;INDIRECT(ADDRESS($BN108,$BO108)),0,1)</f>
        <v>0</v>
      </c>
      <c r="BU108" s="22" cm="1">
        <f t="array" aca="1" ref="BU108" ca="1">IF(BA108&gt;INDIRECT(ADDRESS($BN108,$BO108)),0,1)</f>
        <v>0</v>
      </c>
      <c r="BV108" s="22" cm="1">
        <f t="array" aca="1" ref="BV108" ca="1">IF(BB108&gt;INDIRECT(ADDRESS($BN108,$BO108)),0,1)</f>
        <v>0</v>
      </c>
      <c r="BW108" s="22" cm="1">
        <f t="array" aca="1" ref="BW108" ca="1">IF(BC108&gt;INDIRECT(ADDRESS($BN108,$BO108)),0,1)</f>
        <v>0</v>
      </c>
      <c r="BX108" s="22" cm="1">
        <f t="array" aca="1" ref="BX108" ca="1">IF(BD108&gt;INDIRECT(ADDRESS($BN108,$BO108)),0,1)</f>
        <v>0</v>
      </c>
      <c r="BY108" s="22" cm="1">
        <f t="array" aca="1" ref="BY108" ca="1">IF(BE108&gt;INDIRECT(ADDRESS($BN108,$BO108)),0,1)</f>
        <v>0</v>
      </c>
      <c r="BZ108" s="22" cm="1">
        <f t="array" aca="1" ref="BZ108" ca="1">IF(BF108&gt;INDIRECT(ADDRESS($BN108,$BO108)),0,1)</f>
        <v>0</v>
      </c>
      <c r="CA108" s="22" cm="1">
        <f t="array" aca="1" ref="CA108" ca="1">IF(BG108&gt;INDIRECT(ADDRESS($BN108,$BO108)),0,1)</f>
        <v>0</v>
      </c>
      <c r="CB108" s="22" cm="1">
        <f t="array" aca="1" ref="CB108" ca="1">IF(BH108&gt;INDIRECT(ADDRESS($BN108,$BO108)),0,1)</f>
        <v>0</v>
      </c>
      <c r="CC108" s="22" cm="1">
        <f t="array" aca="1" ref="CC108" ca="1">IF(BI108&gt;INDIRECT(ADDRESS($BN108,$BO108)),0,1)</f>
        <v>0</v>
      </c>
      <c r="CD108" s="22" cm="1">
        <f t="array" aca="1" ref="CD108" ca="1">IF(BJ108&gt;INDIRECT(ADDRESS($BN108,$BO108)),0,1)</f>
        <v>0</v>
      </c>
      <c r="CE108" s="22" cm="1">
        <f t="array" aca="1" ref="CE108" ca="1">IF(BK108&gt;INDIRECT(ADDRESS($BN108,$BO108)),0,1)</f>
        <v>0</v>
      </c>
      <c r="CF108" s="22" cm="1">
        <f t="array" aca="1" ref="CF108" ca="1">IF(BL108&gt;INDIRECT(ADDRESS($BN108,$BO108)),0,1)</f>
        <v>0</v>
      </c>
      <c r="CG108" s="22" cm="1">
        <f t="array" aca="1" ref="CG108" ca="1">IF(BM108&gt;INDIRECT(ADDRESS($BN108,$BO108)),0,1)</f>
        <v>0</v>
      </c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55000000000000004">
      <c r="A109" s="3"/>
      <c r="B109" s="3" t="s">
        <v>47</v>
      </c>
      <c r="C109" s="3">
        <v>8</v>
      </c>
      <c r="D109" s="15">
        <f>VALUE(SUBSTITUTE('DPR KPU Raw'!B30,".",","))</f>
        <v>132890</v>
      </c>
      <c r="E109" s="15">
        <f>VALUE(SUBSTITUTE('DPR KPU Raw'!C30,".",","))</f>
        <v>302492</v>
      </c>
      <c r="F109" s="15">
        <f>VALUE(SUBSTITUTE('DPR KPU Raw'!D30,".",","))</f>
        <v>774282</v>
      </c>
      <c r="G109" s="15">
        <f>VALUE(SUBSTITUTE('DPR KPU Raw'!E30,".",","))</f>
        <v>335804</v>
      </c>
      <c r="H109" s="15">
        <f>VALUE(SUBSTITUTE('DPR KPU Raw'!F30,".",","))</f>
        <v>123690</v>
      </c>
      <c r="I109" s="15"/>
      <c r="J109" s="15"/>
      <c r="K109" s="15">
        <f>VALUE(SUBSTITUTE('DPR KPU Raw'!I30,".",","))</f>
        <v>197614</v>
      </c>
      <c r="L109" s="15"/>
      <c r="M109" s="15"/>
      <c r="N109" s="15"/>
      <c r="O109" s="15">
        <f>VALUE(SUBSTITUTE('DPR KPU Raw'!M30,".",","))</f>
        <v>134135</v>
      </c>
      <c r="P109" s="15"/>
      <c r="Q109" s="15">
        <f>VALUE(SUBSTITUTE('DPR KPU Raw'!O30,".",","))</f>
        <v>130539</v>
      </c>
      <c r="R109" s="15"/>
      <c r="S109" s="15"/>
      <c r="T109" s="15">
        <f>VALUE(SUBSTITUTE('DPR KPU Raw'!R30,".",","))</f>
        <v>16480</v>
      </c>
      <c r="U109" s="15"/>
      <c r="V109" s="5">
        <v>1</v>
      </c>
      <c r="W109" s="5">
        <f>W108+3</f>
        <v>109</v>
      </c>
      <c r="X109" s="5">
        <v>4</v>
      </c>
      <c r="Y109" s="5">
        <f t="shared" si="51"/>
        <v>26</v>
      </c>
      <c r="Z109" s="18" cm="1">
        <f t="array" aca="1" ref="Z109" ca="1">INDIRECT(ADDRESS($W109,COLUMN()-$Y109+$X109))/$V109</f>
        <v>132890</v>
      </c>
      <c r="AA109" s="18" cm="1">
        <f t="array" aca="1" ref="AA109" ca="1">INDIRECT(ADDRESS($W109,COLUMN()-$Y109+$X109))/$V109</f>
        <v>302492</v>
      </c>
      <c r="AB109" s="18" cm="1">
        <f t="array" aca="1" ref="AB109" ca="1">INDIRECT(ADDRESS($W109,COLUMN()-$Y109+$X109))/$V109</f>
        <v>774282</v>
      </c>
      <c r="AC109" s="18" cm="1">
        <f t="array" aca="1" ref="AC109" ca="1">INDIRECT(ADDRESS($W109,COLUMN()-$Y109+$X109))/$V109</f>
        <v>335804</v>
      </c>
      <c r="AD109" s="18" cm="1">
        <f t="array" aca="1" ref="AD109" ca="1">INDIRECT(ADDRESS($W109,COLUMN()-$Y109+$X109))/$V109</f>
        <v>123690</v>
      </c>
      <c r="AE109" s="18" cm="1">
        <f t="array" aca="1" ref="AE109" ca="1">INDIRECT(ADDRESS($W109,COLUMN()-$Y109+$X109))/$V109</f>
        <v>0</v>
      </c>
      <c r="AF109" s="18" cm="1">
        <f t="array" aca="1" ref="AF109" ca="1">INDIRECT(ADDRESS($W109,COLUMN()-$Y109+$X109))/$V109</f>
        <v>0</v>
      </c>
      <c r="AG109" s="18" cm="1">
        <f t="array" aca="1" ref="AG109" ca="1">INDIRECT(ADDRESS($W109,COLUMN()-$Y109+$X109))/$V109</f>
        <v>197614</v>
      </c>
      <c r="AH109" s="18" cm="1">
        <f t="array" aca="1" ref="AH109" ca="1">INDIRECT(ADDRESS($W109,COLUMN()-$Y109+$X109))/$V109</f>
        <v>0</v>
      </c>
      <c r="AI109" s="18" cm="1">
        <f t="array" aca="1" ref="AI109" ca="1">INDIRECT(ADDRESS($W109,COLUMN()-$Y109+$X109))/$V109</f>
        <v>0</v>
      </c>
      <c r="AJ109" s="18" cm="1">
        <f t="array" aca="1" ref="AJ109" ca="1">INDIRECT(ADDRESS($W109,COLUMN()-$Y109+$X109))/$V109</f>
        <v>0</v>
      </c>
      <c r="AK109" s="18" cm="1">
        <f t="array" aca="1" ref="AK109" ca="1">INDIRECT(ADDRESS($W109,COLUMN()-$Y109+$X109))/$V109</f>
        <v>134135</v>
      </c>
      <c r="AL109" s="18" cm="1">
        <f t="array" aca="1" ref="AL109" ca="1">INDIRECT(ADDRESS($W109,COLUMN()-$Y109+$X109))/$V109</f>
        <v>0</v>
      </c>
      <c r="AM109" s="18" cm="1">
        <f t="array" aca="1" ref="AM109" ca="1">INDIRECT(ADDRESS($W109,COLUMN()-$Y109+$X109))/$V109</f>
        <v>130539</v>
      </c>
      <c r="AN109" s="18" cm="1">
        <f t="array" aca="1" ref="AN109" ca="1">INDIRECT(ADDRESS($W109,COLUMN()-$Y109+$X109))/$V109</f>
        <v>0</v>
      </c>
      <c r="AO109" s="18" cm="1">
        <f t="array" aca="1" ref="AO109" ca="1">INDIRECT(ADDRESS($W109,COLUMN()-$Y109+$X109))/$V109</f>
        <v>0</v>
      </c>
      <c r="AP109" s="18" cm="1">
        <f t="array" aca="1" ref="AP109" ca="1">INDIRECT(ADDRESS($W109,COLUMN()-$Y109+$X109))/$V109</f>
        <v>16480</v>
      </c>
      <c r="AQ109" s="18" cm="1">
        <f t="array" aca="1" ref="AQ109" ca="1">INDIRECT(ADDRESS($W109,COLUMN()-$Y109+$X109))/$V109</f>
        <v>0</v>
      </c>
      <c r="AR109" s="9">
        <f t="shared" si="30"/>
        <v>109</v>
      </c>
      <c r="AS109" s="9">
        <f t="shared" si="52"/>
        <v>111</v>
      </c>
      <c r="AT109" s="9">
        <f t="shared" si="31"/>
        <v>26</v>
      </c>
      <c r="AU109" s="3">
        <f t="shared" si="53"/>
        <v>43</v>
      </c>
      <c r="AV109" s="20">
        <f t="shared" ca="1" si="32"/>
        <v>8</v>
      </c>
      <c r="AW109" s="20">
        <f t="shared" ca="1" si="33"/>
        <v>3</v>
      </c>
      <c r="AX109" s="20">
        <f t="shared" ca="1" si="34"/>
        <v>1</v>
      </c>
      <c r="AY109" s="20">
        <f t="shared" ca="1" si="35"/>
        <v>2</v>
      </c>
      <c r="AZ109" s="20">
        <f t="shared" ca="1" si="36"/>
        <v>10</v>
      </c>
      <c r="BA109" s="20">
        <f t="shared" ca="1" si="37"/>
        <v>28</v>
      </c>
      <c r="BB109" s="20">
        <f t="shared" ca="1" si="38"/>
        <v>28</v>
      </c>
      <c r="BC109" s="20">
        <f t="shared" ca="1" si="39"/>
        <v>5</v>
      </c>
      <c r="BD109" s="20">
        <f t="shared" ca="1" si="40"/>
        <v>28</v>
      </c>
      <c r="BE109" s="20">
        <f t="shared" ca="1" si="41"/>
        <v>28</v>
      </c>
      <c r="BF109" s="20">
        <f t="shared" ca="1" si="42"/>
        <v>28</v>
      </c>
      <c r="BG109" s="20">
        <f t="shared" ca="1" si="43"/>
        <v>7</v>
      </c>
      <c r="BH109" s="20">
        <f t="shared" ca="1" si="44"/>
        <v>28</v>
      </c>
      <c r="BI109" s="20">
        <f t="shared" ca="1" si="45"/>
        <v>9</v>
      </c>
      <c r="BJ109" s="20">
        <f t="shared" ca="1" si="46"/>
        <v>28</v>
      </c>
      <c r="BK109" s="20">
        <f t="shared" ca="1" si="47"/>
        <v>28</v>
      </c>
      <c r="BL109" s="20">
        <f t="shared" ca="1" si="48"/>
        <v>25</v>
      </c>
      <c r="BM109" s="20">
        <f t="shared" ca="1" si="49"/>
        <v>28</v>
      </c>
      <c r="BN109" s="9">
        <f t="shared" si="50"/>
        <v>109</v>
      </c>
      <c r="BO109" s="9">
        <v>3</v>
      </c>
      <c r="BP109" s="22" cm="1">
        <f t="array" aca="1" ref="BP109" ca="1">IF(AV109&gt;INDIRECT(ADDRESS($BN109,$BO109)),0,1)</f>
        <v>1</v>
      </c>
      <c r="BQ109" s="22" cm="1">
        <f t="array" aca="1" ref="BQ109" ca="1">IF(AW109&gt;INDIRECT(ADDRESS($BN109,$BO109)),0,1)</f>
        <v>1</v>
      </c>
      <c r="BR109" s="22" cm="1">
        <f t="array" aca="1" ref="BR109" ca="1">IF(AX109&gt;INDIRECT(ADDRESS($BN109,$BO109)),0,1)</f>
        <v>1</v>
      </c>
      <c r="BS109" s="22" cm="1">
        <f t="array" aca="1" ref="BS109" ca="1">IF(AY109&gt;INDIRECT(ADDRESS($BN109,$BO109)),0,1)</f>
        <v>1</v>
      </c>
      <c r="BT109" s="22" cm="1">
        <f t="array" aca="1" ref="BT109" ca="1">IF(AZ109&gt;INDIRECT(ADDRESS($BN109,$BO109)),0,1)</f>
        <v>0</v>
      </c>
      <c r="BU109" s="22" cm="1">
        <f t="array" aca="1" ref="BU109" ca="1">IF(BA109&gt;INDIRECT(ADDRESS($BN109,$BO109)),0,1)</f>
        <v>0</v>
      </c>
      <c r="BV109" s="22" cm="1">
        <f t="array" aca="1" ref="BV109" ca="1">IF(BB109&gt;INDIRECT(ADDRESS($BN109,$BO109)),0,1)</f>
        <v>0</v>
      </c>
      <c r="BW109" s="22" cm="1">
        <f t="array" aca="1" ref="BW109" ca="1">IF(BC109&gt;INDIRECT(ADDRESS($BN109,$BO109)),0,1)</f>
        <v>1</v>
      </c>
      <c r="BX109" s="22" cm="1">
        <f t="array" aca="1" ref="BX109" ca="1">IF(BD109&gt;INDIRECT(ADDRESS($BN109,$BO109)),0,1)</f>
        <v>0</v>
      </c>
      <c r="BY109" s="22" cm="1">
        <f t="array" aca="1" ref="BY109" ca="1">IF(BE109&gt;INDIRECT(ADDRESS($BN109,$BO109)),0,1)</f>
        <v>0</v>
      </c>
      <c r="BZ109" s="22" cm="1">
        <f t="array" aca="1" ref="BZ109" ca="1">IF(BF109&gt;INDIRECT(ADDRESS($BN109,$BO109)),0,1)</f>
        <v>0</v>
      </c>
      <c r="CA109" s="22" cm="1">
        <f t="array" aca="1" ref="CA109" ca="1">IF(BG109&gt;INDIRECT(ADDRESS($BN109,$BO109)),0,1)</f>
        <v>1</v>
      </c>
      <c r="CB109" s="22" cm="1">
        <f t="array" aca="1" ref="CB109" ca="1">IF(BH109&gt;INDIRECT(ADDRESS($BN109,$BO109)),0,1)</f>
        <v>0</v>
      </c>
      <c r="CC109" s="22" cm="1">
        <f t="array" aca="1" ref="CC109" ca="1">IF(BI109&gt;INDIRECT(ADDRESS($BN109,$BO109)),0,1)</f>
        <v>0</v>
      </c>
      <c r="CD109" s="22" cm="1">
        <f t="array" aca="1" ref="CD109" ca="1">IF(BJ109&gt;INDIRECT(ADDRESS($BN109,$BO109)),0,1)</f>
        <v>0</v>
      </c>
      <c r="CE109" s="22" cm="1">
        <f t="array" aca="1" ref="CE109" ca="1">IF(BK109&gt;INDIRECT(ADDRESS($BN109,$BO109)),0,1)</f>
        <v>0</v>
      </c>
      <c r="CF109" s="22" cm="1">
        <f t="array" aca="1" ref="CF109" ca="1">IF(BL109&gt;INDIRECT(ADDRESS($BN109,$BO109)),0,1)</f>
        <v>0</v>
      </c>
      <c r="CG109" s="22" cm="1">
        <f t="array" aca="1" ref="CG109" ca="1">IF(BM109&gt;INDIRECT(ADDRESS($BN109,$BO109)),0,1)</f>
        <v>0</v>
      </c>
      <c r="CH109" s="9">
        <f>AR109</f>
        <v>109</v>
      </c>
      <c r="CI109" s="9">
        <f>AS109</f>
        <v>111</v>
      </c>
      <c r="CJ109" s="3">
        <f>COLUMN(BP109)</f>
        <v>68</v>
      </c>
      <c r="CK109" s="3">
        <f>COLUMN(CG109)</f>
        <v>85</v>
      </c>
      <c r="CL109" s="3">
        <f ca="1">SUM(OFFSET($A$1,CH109-1,CJ109-1,CI109-CH109+1,CK109-CJ109+1))</f>
        <v>8</v>
      </c>
      <c r="CM109" s="3" t="b">
        <f ca="1">CL109=C109</f>
        <v>1</v>
      </c>
      <c r="CN109" s="3">
        <f>COLUMN(V109)</f>
        <v>22</v>
      </c>
      <c r="CO109" s="3">
        <f ca="1">LARGE(OFFSET($A$1,$CH109-1,$CN109-1,$CI109-$CH109+1,1),1)</f>
        <v>5</v>
      </c>
      <c r="CP109" s="4">
        <f ca="1">LARGE(OFFSET($A$1,$AR109-1,$AT109-1,$AS109-$AR109+1,$AU109-$AT109+1),1)/(CO109+2)</f>
        <v>110611.71428571429</v>
      </c>
      <c r="CQ109" s="4">
        <f ca="1">LARGE(OFFSET($A$1,$AR109-1,$AT109-1,$AS109-$AR109+1,$AU109-$AT109+1),C109)</f>
        <v>132890</v>
      </c>
      <c r="CR109" s="3" t="b">
        <f ca="1">CQ109&gt;CP109</f>
        <v>1</v>
      </c>
    </row>
    <row r="110" spans="1:96" x14ac:dyDescent="0.55000000000000004">
      <c r="A110" s="3"/>
      <c r="B110" s="3"/>
      <c r="C110" s="3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5">
        <v>3</v>
      </c>
      <c r="W110" s="5">
        <f>W109</f>
        <v>109</v>
      </c>
      <c r="X110" s="5">
        <v>4</v>
      </c>
      <c r="Y110" s="5">
        <f t="shared" si="51"/>
        <v>26</v>
      </c>
      <c r="Z110" s="18" cm="1">
        <f t="array" aca="1" ref="Z110" ca="1">INDIRECT(ADDRESS($W110,COLUMN()-$Y110+$X110))/$V110</f>
        <v>44296.666666666664</v>
      </c>
      <c r="AA110" s="18" cm="1">
        <f t="array" aca="1" ref="AA110" ca="1">INDIRECT(ADDRESS($W110,COLUMN()-$Y110+$X110))/$V110</f>
        <v>100830.66666666667</v>
      </c>
      <c r="AB110" s="18" cm="1">
        <f t="array" aca="1" ref="AB110" ca="1">INDIRECT(ADDRESS($W110,COLUMN()-$Y110+$X110))/$V110</f>
        <v>258094</v>
      </c>
      <c r="AC110" s="18" cm="1">
        <f t="array" aca="1" ref="AC110" ca="1">INDIRECT(ADDRESS($W110,COLUMN()-$Y110+$X110))/$V110</f>
        <v>111934.66666666667</v>
      </c>
      <c r="AD110" s="18" cm="1">
        <f t="array" aca="1" ref="AD110" ca="1">INDIRECT(ADDRESS($W110,COLUMN()-$Y110+$X110))/$V110</f>
        <v>41230</v>
      </c>
      <c r="AE110" s="18" cm="1">
        <f t="array" aca="1" ref="AE110" ca="1">INDIRECT(ADDRESS($W110,COLUMN()-$Y110+$X110))/$V110</f>
        <v>0</v>
      </c>
      <c r="AF110" s="18" cm="1">
        <f t="array" aca="1" ref="AF110" ca="1">INDIRECT(ADDRESS($W110,COLUMN()-$Y110+$X110))/$V110</f>
        <v>0</v>
      </c>
      <c r="AG110" s="18" cm="1">
        <f t="array" aca="1" ref="AG110" ca="1">INDIRECT(ADDRESS($W110,COLUMN()-$Y110+$X110))/$V110</f>
        <v>65871.333333333328</v>
      </c>
      <c r="AH110" s="18" cm="1">
        <f t="array" aca="1" ref="AH110" ca="1">INDIRECT(ADDRESS($W110,COLUMN()-$Y110+$X110))/$V110</f>
        <v>0</v>
      </c>
      <c r="AI110" s="18" cm="1">
        <f t="array" aca="1" ref="AI110" ca="1">INDIRECT(ADDRESS($W110,COLUMN()-$Y110+$X110))/$V110</f>
        <v>0</v>
      </c>
      <c r="AJ110" s="18" cm="1">
        <f t="array" aca="1" ref="AJ110" ca="1">INDIRECT(ADDRESS($W110,COLUMN()-$Y110+$X110))/$V110</f>
        <v>0</v>
      </c>
      <c r="AK110" s="18" cm="1">
        <f t="array" aca="1" ref="AK110" ca="1">INDIRECT(ADDRESS($W110,COLUMN()-$Y110+$X110))/$V110</f>
        <v>44711.666666666664</v>
      </c>
      <c r="AL110" s="18" cm="1">
        <f t="array" aca="1" ref="AL110" ca="1">INDIRECT(ADDRESS($W110,COLUMN()-$Y110+$X110))/$V110</f>
        <v>0</v>
      </c>
      <c r="AM110" s="18" cm="1">
        <f t="array" aca="1" ref="AM110" ca="1">INDIRECT(ADDRESS($W110,COLUMN()-$Y110+$X110))/$V110</f>
        <v>43513</v>
      </c>
      <c r="AN110" s="18" cm="1">
        <f t="array" aca="1" ref="AN110" ca="1">INDIRECT(ADDRESS($W110,COLUMN()-$Y110+$X110))/$V110</f>
        <v>0</v>
      </c>
      <c r="AO110" s="18" cm="1">
        <f t="array" aca="1" ref="AO110" ca="1">INDIRECT(ADDRESS($W110,COLUMN()-$Y110+$X110))/$V110</f>
        <v>0</v>
      </c>
      <c r="AP110" s="18" cm="1">
        <f t="array" aca="1" ref="AP110" ca="1">INDIRECT(ADDRESS($W110,COLUMN()-$Y110+$X110))/$V110</f>
        <v>5493.333333333333</v>
      </c>
      <c r="AQ110" s="18" cm="1">
        <f t="array" aca="1" ref="AQ110" ca="1">INDIRECT(ADDRESS($W110,COLUMN()-$Y110+$X110))/$V110</f>
        <v>0</v>
      </c>
      <c r="AR110" s="9">
        <f t="shared" si="30"/>
        <v>109</v>
      </c>
      <c r="AS110" s="9">
        <f t="shared" si="52"/>
        <v>111</v>
      </c>
      <c r="AT110" s="9">
        <f t="shared" si="31"/>
        <v>26</v>
      </c>
      <c r="AU110" s="3">
        <f t="shared" si="53"/>
        <v>43</v>
      </c>
      <c r="AV110" s="20">
        <f t="shared" ca="1" si="32"/>
        <v>17</v>
      </c>
      <c r="AW110" s="20">
        <f t="shared" ca="1" si="33"/>
        <v>12</v>
      </c>
      <c r="AX110" s="20">
        <f t="shared" ca="1" si="34"/>
        <v>4</v>
      </c>
      <c r="AY110" s="20">
        <f t="shared" ca="1" si="35"/>
        <v>11</v>
      </c>
      <c r="AZ110" s="20">
        <f t="shared" ca="1" si="36"/>
        <v>19</v>
      </c>
      <c r="BA110" s="20">
        <f t="shared" ca="1" si="37"/>
        <v>28</v>
      </c>
      <c r="BB110" s="20">
        <f t="shared" ca="1" si="38"/>
        <v>28</v>
      </c>
      <c r="BC110" s="20">
        <f t="shared" ca="1" si="39"/>
        <v>14</v>
      </c>
      <c r="BD110" s="20">
        <f t="shared" ca="1" si="40"/>
        <v>28</v>
      </c>
      <c r="BE110" s="20">
        <f t="shared" ca="1" si="41"/>
        <v>28</v>
      </c>
      <c r="BF110" s="20">
        <f t="shared" ca="1" si="42"/>
        <v>28</v>
      </c>
      <c r="BG110" s="20">
        <f t="shared" ca="1" si="43"/>
        <v>16</v>
      </c>
      <c r="BH110" s="20">
        <f t="shared" ca="1" si="44"/>
        <v>28</v>
      </c>
      <c r="BI110" s="20">
        <f t="shared" ca="1" si="45"/>
        <v>18</v>
      </c>
      <c r="BJ110" s="20">
        <f t="shared" ca="1" si="46"/>
        <v>28</v>
      </c>
      <c r="BK110" s="20">
        <f t="shared" ca="1" si="47"/>
        <v>28</v>
      </c>
      <c r="BL110" s="20">
        <f t="shared" ca="1" si="48"/>
        <v>26</v>
      </c>
      <c r="BM110" s="20">
        <f t="shared" ca="1" si="49"/>
        <v>28</v>
      </c>
      <c r="BN110" s="9">
        <f t="shared" si="50"/>
        <v>109</v>
      </c>
      <c r="BO110" s="9">
        <v>3</v>
      </c>
      <c r="BP110" s="22" cm="1">
        <f t="array" aca="1" ref="BP110" ca="1">IF(AV110&gt;INDIRECT(ADDRESS($BN110,$BO110)),0,1)</f>
        <v>0</v>
      </c>
      <c r="BQ110" s="22" cm="1">
        <f t="array" aca="1" ref="BQ110" ca="1">IF(AW110&gt;INDIRECT(ADDRESS($BN110,$BO110)),0,1)</f>
        <v>0</v>
      </c>
      <c r="BR110" s="22" cm="1">
        <f t="array" aca="1" ref="BR110" ca="1">IF(AX110&gt;INDIRECT(ADDRESS($BN110,$BO110)),0,1)</f>
        <v>1</v>
      </c>
      <c r="BS110" s="22" cm="1">
        <f t="array" aca="1" ref="BS110" ca="1">IF(AY110&gt;INDIRECT(ADDRESS($BN110,$BO110)),0,1)</f>
        <v>0</v>
      </c>
      <c r="BT110" s="22" cm="1">
        <f t="array" aca="1" ref="BT110" ca="1">IF(AZ110&gt;INDIRECT(ADDRESS($BN110,$BO110)),0,1)</f>
        <v>0</v>
      </c>
      <c r="BU110" s="22" cm="1">
        <f t="array" aca="1" ref="BU110" ca="1">IF(BA110&gt;INDIRECT(ADDRESS($BN110,$BO110)),0,1)</f>
        <v>0</v>
      </c>
      <c r="BV110" s="22" cm="1">
        <f t="array" aca="1" ref="BV110" ca="1">IF(BB110&gt;INDIRECT(ADDRESS($BN110,$BO110)),0,1)</f>
        <v>0</v>
      </c>
      <c r="BW110" s="22" cm="1">
        <f t="array" aca="1" ref="BW110" ca="1">IF(BC110&gt;INDIRECT(ADDRESS($BN110,$BO110)),0,1)</f>
        <v>0</v>
      </c>
      <c r="BX110" s="22" cm="1">
        <f t="array" aca="1" ref="BX110" ca="1">IF(BD110&gt;INDIRECT(ADDRESS($BN110,$BO110)),0,1)</f>
        <v>0</v>
      </c>
      <c r="BY110" s="22" cm="1">
        <f t="array" aca="1" ref="BY110" ca="1">IF(BE110&gt;INDIRECT(ADDRESS($BN110,$BO110)),0,1)</f>
        <v>0</v>
      </c>
      <c r="BZ110" s="22" cm="1">
        <f t="array" aca="1" ref="BZ110" ca="1">IF(BF110&gt;INDIRECT(ADDRESS($BN110,$BO110)),0,1)</f>
        <v>0</v>
      </c>
      <c r="CA110" s="22" cm="1">
        <f t="array" aca="1" ref="CA110" ca="1">IF(BG110&gt;INDIRECT(ADDRESS($BN110,$BO110)),0,1)</f>
        <v>0</v>
      </c>
      <c r="CB110" s="22" cm="1">
        <f t="array" aca="1" ref="CB110" ca="1">IF(BH110&gt;INDIRECT(ADDRESS($BN110,$BO110)),0,1)</f>
        <v>0</v>
      </c>
      <c r="CC110" s="22" cm="1">
        <f t="array" aca="1" ref="CC110" ca="1">IF(BI110&gt;INDIRECT(ADDRESS($BN110,$BO110)),0,1)</f>
        <v>0</v>
      </c>
      <c r="CD110" s="22" cm="1">
        <f t="array" aca="1" ref="CD110" ca="1">IF(BJ110&gt;INDIRECT(ADDRESS($BN110,$BO110)),0,1)</f>
        <v>0</v>
      </c>
      <c r="CE110" s="22" cm="1">
        <f t="array" aca="1" ref="CE110" ca="1">IF(BK110&gt;INDIRECT(ADDRESS($BN110,$BO110)),0,1)</f>
        <v>0</v>
      </c>
      <c r="CF110" s="22" cm="1">
        <f t="array" aca="1" ref="CF110" ca="1">IF(BL110&gt;INDIRECT(ADDRESS($BN110,$BO110)),0,1)</f>
        <v>0</v>
      </c>
      <c r="CG110" s="22" cm="1">
        <f t="array" aca="1" ref="CG110" ca="1">IF(BM110&gt;INDIRECT(ADDRESS($BN110,$BO110)),0,1)</f>
        <v>0</v>
      </c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55000000000000004">
      <c r="A111" s="3"/>
      <c r="B111" s="3"/>
      <c r="C111" s="3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5">
        <v>5</v>
      </c>
      <c r="W111" s="5">
        <f>W110</f>
        <v>109</v>
      </c>
      <c r="X111" s="5">
        <v>4</v>
      </c>
      <c r="Y111" s="5">
        <f t="shared" si="51"/>
        <v>26</v>
      </c>
      <c r="Z111" s="18" cm="1">
        <f t="array" aca="1" ref="Z111" ca="1">INDIRECT(ADDRESS($W111,COLUMN()-$Y111+$X111))/$V111</f>
        <v>26578</v>
      </c>
      <c r="AA111" s="18" cm="1">
        <f t="array" aca="1" ref="AA111" ca="1">INDIRECT(ADDRESS($W111,COLUMN()-$Y111+$X111))/$V111</f>
        <v>60498.400000000001</v>
      </c>
      <c r="AB111" s="18" cm="1">
        <f t="array" aca="1" ref="AB111" ca="1">INDIRECT(ADDRESS($W111,COLUMN()-$Y111+$X111))/$V111</f>
        <v>154856.4</v>
      </c>
      <c r="AC111" s="18" cm="1">
        <f t="array" aca="1" ref="AC111" ca="1">INDIRECT(ADDRESS($W111,COLUMN()-$Y111+$X111))/$V111</f>
        <v>67160.800000000003</v>
      </c>
      <c r="AD111" s="18" cm="1">
        <f t="array" aca="1" ref="AD111" ca="1">INDIRECT(ADDRESS($W111,COLUMN()-$Y111+$X111))/$V111</f>
        <v>24738</v>
      </c>
      <c r="AE111" s="18" cm="1">
        <f t="array" aca="1" ref="AE111" ca="1">INDIRECT(ADDRESS($W111,COLUMN()-$Y111+$X111))/$V111</f>
        <v>0</v>
      </c>
      <c r="AF111" s="18" cm="1">
        <f t="array" aca="1" ref="AF111" ca="1">INDIRECT(ADDRESS($W111,COLUMN()-$Y111+$X111))/$V111</f>
        <v>0</v>
      </c>
      <c r="AG111" s="18" cm="1">
        <f t="array" aca="1" ref="AG111" ca="1">INDIRECT(ADDRESS($W111,COLUMN()-$Y111+$X111))/$V111</f>
        <v>39522.800000000003</v>
      </c>
      <c r="AH111" s="18" cm="1">
        <f t="array" aca="1" ref="AH111" ca="1">INDIRECT(ADDRESS($W111,COLUMN()-$Y111+$X111))/$V111</f>
        <v>0</v>
      </c>
      <c r="AI111" s="18" cm="1">
        <f t="array" aca="1" ref="AI111" ca="1">INDIRECT(ADDRESS($W111,COLUMN()-$Y111+$X111))/$V111</f>
        <v>0</v>
      </c>
      <c r="AJ111" s="18" cm="1">
        <f t="array" aca="1" ref="AJ111" ca="1">INDIRECT(ADDRESS($W111,COLUMN()-$Y111+$X111))/$V111</f>
        <v>0</v>
      </c>
      <c r="AK111" s="18" cm="1">
        <f t="array" aca="1" ref="AK111" ca="1">INDIRECT(ADDRESS($W111,COLUMN()-$Y111+$X111))/$V111</f>
        <v>26827</v>
      </c>
      <c r="AL111" s="18" cm="1">
        <f t="array" aca="1" ref="AL111" ca="1">INDIRECT(ADDRESS($W111,COLUMN()-$Y111+$X111))/$V111</f>
        <v>0</v>
      </c>
      <c r="AM111" s="18" cm="1">
        <f t="array" aca="1" ref="AM111" ca="1">INDIRECT(ADDRESS($W111,COLUMN()-$Y111+$X111))/$V111</f>
        <v>26107.8</v>
      </c>
      <c r="AN111" s="18" cm="1">
        <f t="array" aca="1" ref="AN111" ca="1">INDIRECT(ADDRESS($W111,COLUMN()-$Y111+$X111))/$V111</f>
        <v>0</v>
      </c>
      <c r="AO111" s="18" cm="1">
        <f t="array" aca="1" ref="AO111" ca="1">INDIRECT(ADDRESS($W111,COLUMN()-$Y111+$X111))/$V111</f>
        <v>0</v>
      </c>
      <c r="AP111" s="18" cm="1">
        <f t="array" aca="1" ref="AP111" ca="1">INDIRECT(ADDRESS($W111,COLUMN()-$Y111+$X111))/$V111</f>
        <v>3296</v>
      </c>
      <c r="AQ111" s="18" cm="1">
        <f t="array" aca="1" ref="AQ111" ca="1">INDIRECT(ADDRESS($W111,COLUMN()-$Y111+$X111))/$V111</f>
        <v>0</v>
      </c>
      <c r="AR111" s="9">
        <f t="shared" si="30"/>
        <v>109</v>
      </c>
      <c r="AS111" s="9">
        <f t="shared" si="52"/>
        <v>111</v>
      </c>
      <c r="AT111" s="9">
        <f t="shared" si="31"/>
        <v>26</v>
      </c>
      <c r="AU111" s="3">
        <f t="shared" si="53"/>
        <v>43</v>
      </c>
      <c r="AV111" s="20">
        <f t="shared" ca="1" si="32"/>
        <v>22</v>
      </c>
      <c r="AW111" s="20">
        <f t="shared" ca="1" si="33"/>
        <v>15</v>
      </c>
      <c r="AX111" s="20">
        <f t="shared" ca="1" si="34"/>
        <v>6</v>
      </c>
      <c r="AY111" s="20">
        <f t="shared" ca="1" si="35"/>
        <v>13</v>
      </c>
      <c r="AZ111" s="20">
        <f t="shared" ca="1" si="36"/>
        <v>24</v>
      </c>
      <c r="BA111" s="20">
        <f t="shared" ca="1" si="37"/>
        <v>28</v>
      </c>
      <c r="BB111" s="20">
        <f t="shared" ca="1" si="38"/>
        <v>28</v>
      </c>
      <c r="BC111" s="20">
        <f t="shared" ca="1" si="39"/>
        <v>20</v>
      </c>
      <c r="BD111" s="20">
        <f t="shared" ca="1" si="40"/>
        <v>28</v>
      </c>
      <c r="BE111" s="20">
        <f t="shared" ca="1" si="41"/>
        <v>28</v>
      </c>
      <c r="BF111" s="20">
        <f t="shared" ca="1" si="42"/>
        <v>28</v>
      </c>
      <c r="BG111" s="20">
        <f t="shared" ca="1" si="43"/>
        <v>21</v>
      </c>
      <c r="BH111" s="20">
        <f t="shared" ca="1" si="44"/>
        <v>28</v>
      </c>
      <c r="BI111" s="20">
        <f t="shared" ca="1" si="45"/>
        <v>23</v>
      </c>
      <c r="BJ111" s="20">
        <f t="shared" ca="1" si="46"/>
        <v>28</v>
      </c>
      <c r="BK111" s="20">
        <f t="shared" ca="1" si="47"/>
        <v>28</v>
      </c>
      <c r="BL111" s="20">
        <f t="shared" ca="1" si="48"/>
        <v>27</v>
      </c>
      <c r="BM111" s="20">
        <f t="shared" ca="1" si="49"/>
        <v>28</v>
      </c>
      <c r="BN111" s="9">
        <f t="shared" si="50"/>
        <v>109</v>
      </c>
      <c r="BO111" s="9">
        <v>3</v>
      </c>
      <c r="BP111" s="22" cm="1">
        <f t="array" aca="1" ref="BP111" ca="1">IF(AV111&gt;INDIRECT(ADDRESS($BN111,$BO111)),0,1)</f>
        <v>0</v>
      </c>
      <c r="BQ111" s="22" cm="1">
        <f t="array" aca="1" ref="BQ111" ca="1">IF(AW111&gt;INDIRECT(ADDRESS($BN111,$BO111)),0,1)</f>
        <v>0</v>
      </c>
      <c r="BR111" s="22" cm="1">
        <f t="array" aca="1" ref="BR111" ca="1">IF(AX111&gt;INDIRECT(ADDRESS($BN111,$BO111)),0,1)</f>
        <v>1</v>
      </c>
      <c r="BS111" s="22" cm="1">
        <f t="array" aca="1" ref="BS111" ca="1">IF(AY111&gt;INDIRECT(ADDRESS($BN111,$BO111)),0,1)</f>
        <v>0</v>
      </c>
      <c r="BT111" s="22" cm="1">
        <f t="array" aca="1" ref="BT111" ca="1">IF(AZ111&gt;INDIRECT(ADDRESS($BN111,$BO111)),0,1)</f>
        <v>0</v>
      </c>
      <c r="BU111" s="22" cm="1">
        <f t="array" aca="1" ref="BU111" ca="1">IF(BA111&gt;INDIRECT(ADDRESS($BN111,$BO111)),0,1)</f>
        <v>0</v>
      </c>
      <c r="BV111" s="22" cm="1">
        <f t="array" aca="1" ref="BV111" ca="1">IF(BB111&gt;INDIRECT(ADDRESS($BN111,$BO111)),0,1)</f>
        <v>0</v>
      </c>
      <c r="BW111" s="22" cm="1">
        <f t="array" aca="1" ref="BW111" ca="1">IF(BC111&gt;INDIRECT(ADDRESS($BN111,$BO111)),0,1)</f>
        <v>0</v>
      </c>
      <c r="BX111" s="22" cm="1">
        <f t="array" aca="1" ref="BX111" ca="1">IF(BD111&gt;INDIRECT(ADDRESS($BN111,$BO111)),0,1)</f>
        <v>0</v>
      </c>
      <c r="BY111" s="22" cm="1">
        <f t="array" aca="1" ref="BY111" ca="1">IF(BE111&gt;INDIRECT(ADDRESS($BN111,$BO111)),0,1)</f>
        <v>0</v>
      </c>
      <c r="BZ111" s="22" cm="1">
        <f t="array" aca="1" ref="BZ111" ca="1">IF(BF111&gt;INDIRECT(ADDRESS($BN111,$BO111)),0,1)</f>
        <v>0</v>
      </c>
      <c r="CA111" s="22" cm="1">
        <f t="array" aca="1" ref="CA111" ca="1">IF(BG111&gt;INDIRECT(ADDRESS($BN111,$BO111)),0,1)</f>
        <v>0</v>
      </c>
      <c r="CB111" s="22" cm="1">
        <f t="array" aca="1" ref="CB111" ca="1">IF(BH111&gt;INDIRECT(ADDRESS($BN111,$BO111)),0,1)</f>
        <v>0</v>
      </c>
      <c r="CC111" s="22" cm="1">
        <f t="array" aca="1" ref="CC111" ca="1">IF(BI111&gt;INDIRECT(ADDRESS($BN111,$BO111)),0,1)</f>
        <v>0</v>
      </c>
      <c r="CD111" s="22" cm="1">
        <f t="array" aca="1" ref="CD111" ca="1">IF(BJ111&gt;INDIRECT(ADDRESS($BN111,$BO111)),0,1)</f>
        <v>0</v>
      </c>
      <c r="CE111" s="22" cm="1">
        <f t="array" aca="1" ref="CE111" ca="1">IF(BK111&gt;INDIRECT(ADDRESS($BN111,$BO111)),0,1)</f>
        <v>0</v>
      </c>
      <c r="CF111" s="22" cm="1">
        <f t="array" aca="1" ref="CF111" ca="1">IF(BL111&gt;INDIRECT(ADDRESS($BN111,$BO111)),0,1)</f>
        <v>0</v>
      </c>
      <c r="CG111" s="22" cm="1">
        <f t="array" aca="1" ref="CG111" ca="1">IF(BM111&gt;INDIRECT(ADDRESS($BN111,$BO111)),0,1)</f>
        <v>0</v>
      </c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55000000000000004">
      <c r="A112" s="3"/>
      <c r="B112" s="3" t="s">
        <v>48</v>
      </c>
      <c r="C112" s="3">
        <v>8</v>
      </c>
      <c r="D112" s="15">
        <f>VALUE(SUBSTITUTE('DPR KPU Raw'!B31,".",","))</f>
        <v>416270</v>
      </c>
      <c r="E112" s="15">
        <f>VALUE(SUBSTITUTE('DPR KPU Raw'!C31,".",","))</f>
        <v>232962</v>
      </c>
      <c r="F112" s="15">
        <f>VALUE(SUBSTITUTE('DPR KPU Raw'!D31,".",","))</f>
        <v>702942</v>
      </c>
      <c r="G112" s="15">
        <f>VALUE(SUBSTITUTE('DPR KPU Raw'!E31,".",","))</f>
        <v>218624</v>
      </c>
      <c r="H112" s="15">
        <f>VALUE(SUBSTITUTE('DPR KPU Raw'!F31,".",","))</f>
        <v>147372</v>
      </c>
      <c r="I112" s="15"/>
      <c r="J112" s="15"/>
      <c r="K112" s="15">
        <f>VALUE(SUBSTITUTE('DPR KPU Raw'!I31,".",","))</f>
        <v>128966</v>
      </c>
      <c r="L112" s="15"/>
      <c r="M112" s="15"/>
      <c r="N112" s="15"/>
      <c r="O112" s="15">
        <f>VALUE(SUBSTITUTE('DPR KPU Raw'!M31,".",","))</f>
        <v>101075</v>
      </c>
      <c r="P112" s="15"/>
      <c r="Q112" s="15">
        <f>VALUE(SUBSTITUTE('DPR KPU Raw'!O31,".",","))</f>
        <v>165243</v>
      </c>
      <c r="R112" s="15"/>
      <c r="S112" s="15"/>
      <c r="T112" s="15">
        <f>VALUE(SUBSTITUTE('DPR KPU Raw'!R31,".",","))</f>
        <v>137168</v>
      </c>
      <c r="U112" s="15"/>
      <c r="V112" s="5">
        <v>1</v>
      </c>
      <c r="W112" s="5">
        <f>W111+3</f>
        <v>112</v>
      </c>
      <c r="X112" s="5">
        <v>4</v>
      </c>
      <c r="Y112" s="5">
        <f t="shared" si="51"/>
        <v>26</v>
      </c>
      <c r="Z112" s="18" cm="1">
        <f t="array" aca="1" ref="Z112" ca="1">INDIRECT(ADDRESS($W112,COLUMN()-$Y112+$X112))/$V112</f>
        <v>416270</v>
      </c>
      <c r="AA112" s="18" cm="1">
        <f t="array" aca="1" ref="AA112" ca="1">INDIRECT(ADDRESS($W112,COLUMN()-$Y112+$X112))/$V112</f>
        <v>232962</v>
      </c>
      <c r="AB112" s="18" cm="1">
        <f t="array" aca="1" ref="AB112" ca="1">INDIRECT(ADDRESS($W112,COLUMN()-$Y112+$X112))/$V112</f>
        <v>702942</v>
      </c>
      <c r="AC112" s="18" cm="1">
        <f t="array" aca="1" ref="AC112" ca="1">INDIRECT(ADDRESS($W112,COLUMN()-$Y112+$X112))/$V112</f>
        <v>218624</v>
      </c>
      <c r="AD112" s="18" cm="1">
        <f t="array" aca="1" ref="AD112" ca="1">INDIRECT(ADDRESS($W112,COLUMN()-$Y112+$X112))/$V112</f>
        <v>147372</v>
      </c>
      <c r="AE112" s="18" cm="1">
        <f t="array" aca="1" ref="AE112" ca="1">INDIRECT(ADDRESS($W112,COLUMN()-$Y112+$X112))/$V112</f>
        <v>0</v>
      </c>
      <c r="AF112" s="18" cm="1">
        <f t="array" aca="1" ref="AF112" ca="1">INDIRECT(ADDRESS($W112,COLUMN()-$Y112+$X112))/$V112</f>
        <v>0</v>
      </c>
      <c r="AG112" s="18" cm="1">
        <f t="array" aca="1" ref="AG112" ca="1">INDIRECT(ADDRESS($W112,COLUMN()-$Y112+$X112))/$V112</f>
        <v>128966</v>
      </c>
      <c r="AH112" s="18" cm="1">
        <f t="array" aca="1" ref="AH112" ca="1">INDIRECT(ADDRESS($W112,COLUMN()-$Y112+$X112))/$V112</f>
        <v>0</v>
      </c>
      <c r="AI112" s="18" cm="1">
        <f t="array" aca="1" ref="AI112" ca="1">INDIRECT(ADDRESS($W112,COLUMN()-$Y112+$X112))/$V112</f>
        <v>0</v>
      </c>
      <c r="AJ112" s="18" cm="1">
        <f t="array" aca="1" ref="AJ112" ca="1">INDIRECT(ADDRESS($W112,COLUMN()-$Y112+$X112))/$V112</f>
        <v>0</v>
      </c>
      <c r="AK112" s="18" cm="1">
        <f t="array" aca="1" ref="AK112" ca="1">INDIRECT(ADDRESS($W112,COLUMN()-$Y112+$X112))/$V112</f>
        <v>101075</v>
      </c>
      <c r="AL112" s="18" cm="1">
        <f t="array" aca="1" ref="AL112" ca="1">INDIRECT(ADDRESS($W112,COLUMN()-$Y112+$X112))/$V112</f>
        <v>0</v>
      </c>
      <c r="AM112" s="18" cm="1">
        <f t="array" aca="1" ref="AM112" ca="1">INDIRECT(ADDRESS($W112,COLUMN()-$Y112+$X112))/$V112</f>
        <v>165243</v>
      </c>
      <c r="AN112" s="18" cm="1">
        <f t="array" aca="1" ref="AN112" ca="1">INDIRECT(ADDRESS($W112,COLUMN()-$Y112+$X112))/$V112</f>
        <v>0</v>
      </c>
      <c r="AO112" s="18" cm="1">
        <f t="array" aca="1" ref="AO112" ca="1">INDIRECT(ADDRESS($W112,COLUMN()-$Y112+$X112))/$V112</f>
        <v>0</v>
      </c>
      <c r="AP112" s="18" cm="1">
        <f t="array" aca="1" ref="AP112" ca="1">INDIRECT(ADDRESS($W112,COLUMN()-$Y112+$X112))/$V112</f>
        <v>137168</v>
      </c>
      <c r="AQ112" s="18" cm="1">
        <f t="array" aca="1" ref="AQ112" ca="1">INDIRECT(ADDRESS($W112,COLUMN()-$Y112+$X112))/$V112</f>
        <v>0</v>
      </c>
      <c r="AR112" s="9">
        <f t="shared" si="30"/>
        <v>112</v>
      </c>
      <c r="AS112" s="9">
        <f t="shared" si="52"/>
        <v>114</v>
      </c>
      <c r="AT112" s="9">
        <f t="shared" si="31"/>
        <v>26</v>
      </c>
      <c r="AU112" s="3">
        <f t="shared" si="53"/>
        <v>43</v>
      </c>
      <c r="AV112" s="20">
        <f t="shared" ca="1" si="32"/>
        <v>2</v>
      </c>
      <c r="AW112" s="20">
        <f t="shared" ca="1" si="33"/>
        <v>4</v>
      </c>
      <c r="AX112" s="20">
        <f t="shared" ca="1" si="34"/>
        <v>1</v>
      </c>
      <c r="AY112" s="20">
        <f t="shared" ca="1" si="35"/>
        <v>5</v>
      </c>
      <c r="AZ112" s="20">
        <f t="shared" ca="1" si="36"/>
        <v>7</v>
      </c>
      <c r="BA112" s="20">
        <f t="shared" ca="1" si="37"/>
        <v>28</v>
      </c>
      <c r="BB112" s="20">
        <f t="shared" ca="1" si="38"/>
        <v>28</v>
      </c>
      <c r="BC112" s="20">
        <f t="shared" ca="1" si="39"/>
        <v>11</v>
      </c>
      <c r="BD112" s="20">
        <f t="shared" ca="1" si="40"/>
        <v>28</v>
      </c>
      <c r="BE112" s="20">
        <f t="shared" ca="1" si="41"/>
        <v>28</v>
      </c>
      <c r="BF112" s="20">
        <f t="shared" ca="1" si="42"/>
        <v>28</v>
      </c>
      <c r="BG112" s="20">
        <f t="shared" ca="1" si="43"/>
        <v>12</v>
      </c>
      <c r="BH112" s="20">
        <f t="shared" ca="1" si="44"/>
        <v>28</v>
      </c>
      <c r="BI112" s="20">
        <f t="shared" ca="1" si="45"/>
        <v>6</v>
      </c>
      <c r="BJ112" s="20">
        <f t="shared" ca="1" si="46"/>
        <v>28</v>
      </c>
      <c r="BK112" s="20">
        <f t="shared" ca="1" si="47"/>
        <v>28</v>
      </c>
      <c r="BL112" s="20">
        <f t="shared" ca="1" si="48"/>
        <v>10</v>
      </c>
      <c r="BM112" s="20">
        <f t="shared" ca="1" si="49"/>
        <v>28</v>
      </c>
      <c r="BN112" s="9">
        <f t="shared" si="50"/>
        <v>112</v>
      </c>
      <c r="BO112" s="9">
        <v>3</v>
      </c>
      <c r="BP112" s="22" cm="1">
        <f t="array" aca="1" ref="BP112" ca="1">IF(AV112&gt;INDIRECT(ADDRESS($BN112,$BO112)),0,1)</f>
        <v>1</v>
      </c>
      <c r="BQ112" s="22" cm="1">
        <f t="array" aca="1" ref="BQ112" ca="1">IF(AW112&gt;INDIRECT(ADDRESS($BN112,$BO112)),0,1)</f>
        <v>1</v>
      </c>
      <c r="BR112" s="22" cm="1">
        <f t="array" aca="1" ref="BR112" ca="1">IF(AX112&gt;INDIRECT(ADDRESS($BN112,$BO112)),0,1)</f>
        <v>1</v>
      </c>
      <c r="BS112" s="22" cm="1">
        <f t="array" aca="1" ref="BS112" ca="1">IF(AY112&gt;INDIRECT(ADDRESS($BN112,$BO112)),0,1)</f>
        <v>1</v>
      </c>
      <c r="BT112" s="22" cm="1">
        <f t="array" aca="1" ref="BT112" ca="1">IF(AZ112&gt;INDIRECT(ADDRESS($BN112,$BO112)),0,1)</f>
        <v>1</v>
      </c>
      <c r="BU112" s="22" cm="1">
        <f t="array" aca="1" ref="BU112" ca="1">IF(BA112&gt;INDIRECT(ADDRESS($BN112,$BO112)),0,1)</f>
        <v>0</v>
      </c>
      <c r="BV112" s="22" cm="1">
        <f t="array" aca="1" ref="BV112" ca="1">IF(BB112&gt;INDIRECT(ADDRESS($BN112,$BO112)),0,1)</f>
        <v>0</v>
      </c>
      <c r="BW112" s="22" cm="1">
        <f t="array" aca="1" ref="BW112" ca="1">IF(BC112&gt;INDIRECT(ADDRESS($BN112,$BO112)),0,1)</f>
        <v>0</v>
      </c>
      <c r="BX112" s="22" cm="1">
        <f t="array" aca="1" ref="BX112" ca="1">IF(BD112&gt;INDIRECT(ADDRESS($BN112,$BO112)),0,1)</f>
        <v>0</v>
      </c>
      <c r="BY112" s="22" cm="1">
        <f t="array" aca="1" ref="BY112" ca="1">IF(BE112&gt;INDIRECT(ADDRESS($BN112,$BO112)),0,1)</f>
        <v>0</v>
      </c>
      <c r="BZ112" s="22" cm="1">
        <f t="array" aca="1" ref="BZ112" ca="1">IF(BF112&gt;INDIRECT(ADDRESS($BN112,$BO112)),0,1)</f>
        <v>0</v>
      </c>
      <c r="CA112" s="22" cm="1">
        <f t="array" aca="1" ref="CA112" ca="1">IF(BG112&gt;INDIRECT(ADDRESS($BN112,$BO112)),0,1)</f>
        <v>0</v>
      </c>
      <c r="CB112" s="22" cm="1">
        <f t="array" aca="1" ref="CB112" ca="1">IF(BH112&gt;INDIRECT(ADDRESS($BN112,$BO112)),0,1)</f>
        <v>0</v>
      </c>
      <c r="CC112" s="22" cm="1">
        <f t="array" aca="1" ref="CC112" ca="1">IF(BI112&gt;INDIRECT(ADDRESS($BN112,$BO112)),0,1)</f>
        <v>1</v>
      </c>
      <c r="CD112" s="22" cm="1">
        <f t="array" aca="1" ref="CD112" ca="1">IF(BJ112&gt;INDIRECT(ADDRESS($BN112,$BO112)),0,1)</f>
        <v>0</v>
      </c>
      <c r="CE112" s="22" cm="1">
        <f t="array" aca="1" ref="CE112" ca="1">IF(BK112&gt;INDIRECT(ADDRESS($BN112,$BO112)),0,1)</f>
        <v>0</v>
      </c>
      <c r="CF112" s="22" cm="1">
        <f t="array" aca="1" ref="CF112" ca="1">IF(BL112&gt;INDIRECT(ADDRESS($BN112,$BO112)),0,1)</f>
        <v>0</v>
      </c>
      <c r="CG112" s="22" cm="1">
        <f t="array" aca="1" ref="CG112" ca="1">IF(BM112&gt;INDIRECT(ADDRESS($BN112,$BO112)),0,1)</f>
        <v>0</v>
      </c>
      <c r="CH112" s="9">
        <f>AR112</f>
        <v>112</v>
      </c>
      <c r="CI112" s="9">
        <f>AS112</f>
        <v>114</v>
      </c>
      <c r="CJ112" s="3">
        <f>COLUMN(BP112)</f>
        <v>68</v>
      </c>
      <c r="CK112" s="3">
        <f>COLUMN(CG112)</f>
        <v>85</v>
      </c>
      <c r="CL112" s="3">
        <f ca="1">SUM(OFFSET($A$1,CH112-1,CJ112-1,CI112-CH112+1,CK112-CJ112+1))</f>
        <v>8</v>
      </c>
      <c r="CM112" s="3" t="b">
        <f ca="1">CL112=C112</f>
        <v>1</v>
      </c>
      <c r="CN112" s="3">
        <f>COLUMN(V112)</f>
        <v>22</v>
      </c>
      <c r="CO112" s="3">
        <f ca="1">LARGE(OFFSET($A$1,$CH112-1,$CN112-1,$CI112-$CH112+1,1),1)</f>
        <v>5</v>
      </c>
      <c r="CP112" s="4">
        <f ca="1">LARGE(OFFSET($A$1,$AR112-1,$AT112-1,$AS112-$AR112+1,$AU112-$AT112+1),1)/(CO112+2)</f>
        <v>100420.28571428571</v>
      </c>
      <c r="CQ112" s="4">
        <f ca="1">LARGE(OFFSET($A$1,$AR112-1,$AT112-1,$AS112-$AR112+1,$AU112-$AT112+1),C112)</f>
        <v>140588.4</v>
      </c>
      <c r="CR112" s="3" t="b">
        <f ca="1">CQ112&gt;CP112</f>
        <v>1</v>
      </c>
    </row>
    <row r="113" spans="1:96" x14ac:dyDescent="0.55000000000000004">
      <c r="A113" s="3"/>
      <c r="B113" s="3"/>
      <c r="C113" s="3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5">
        <v>3</v>
      </c>
      <c r="W113" s="5">
        <f>W112</f>
        <v>112</v>
      </c>
      <c r="X113" s="5">
        <v>4</v>
      </c>
      <c r="Y113" s="5">
        <f t="shared" si="51"/>
        <v>26</v>
      </c>
      <c r="Z113" s="18" cm="1">
        <f t="array" aca="1" ref="Z113" ca="1">INDIRECT(ADDRESS($W113,COLUMN()-$Y113+$X113))/$V113</f>
        <v>138756.66666666666</v>
      </c>
      <c r="AA113" s="18" cm="1">
        <f t="array" aca="1" ref="AA113" ca="1">INDIRECT(ADDRESS($W113,COLUMN()-$Y113+$X113))/$V113</f>
        <v>77654</v>
      </c>
      <c r="AB113" s="18" cm="1">
        <f t="array" aca="1" ref="AB113" ca="1">INDIRECT(ADDRESS($W113,COLUMN()-$Y113+$X113))/$V113</f>
        <v>234314</v>
      </c>
      <c r="AC113" s="18" cm="1">
        <f t="array" aca="1" ref="AC113" ca="1">INDIRECT(ADDRESS($W113,COLUMN()-$Y113+$X113))/$V113</f>
        <v>72874.666666666672</v>
      </c>
      <c r="AD113" s="18" cm="1">
        <f t="array" aca="1" ref="AD113" ca="1">INDIRECT(ADDRESS($W113,COLUMN()-$Y113+$X113))/$V113</f>
        <v>49124</v>
      </c>
      <c r="AE113" s="18" cm="1">
        <f t="array" aca="1" ref="AE113" ca="1">INDIRECT(ADDRESS($W113,COLUMN()-$Y113+$X113))/$V113</f>
        <v>0</v>
      </c>
      <c r="AF113" s="18" cm="1">
        <f t="array" aca="1" ref="AF113" ca="1">INDIRECT(ADDRESS($W113,COLUMN()-$Y113+$X113))/$V113</f>
        <v>0</v>
      </c>
      <c r="AG113" s="18" cm="1">
        <f t="array" aca="1" ref="AG113" ca="1">INDIRECT(ADDRESS($W113,COLUMN()-$Y113+$X113))/$V113</f>
        <v>42988.666666666664</v>
      </c>
      <c r="AH113" s="18" cm="1">
        <f t="array" aca="1" ref="AH113" ca="1">INDIRECT(ADDRESS($W113,COLUMN()-$Y113+$X113))/$V113</f>
        <v>0</v>
      </c>
      <c r="AI113" s="18" cm="1">
        <f t="array" aca="1" ref="AI113" ca="1">INDIRECT(ADDRESS($W113,COLUMN()-$Y113+$X113))/$V113</f>
        <v>0</v>
      </c>
      <c r="AJ113" s="18" cm="1">
        <f t="array" aca="1" ref="AJ113" ca="1">INDIRECT(ADDRESS($W113,COLUMN()-$Y113+$X113))/$V113</f>
        <v>0</v>
      </c>
      <c r="AK113" s="18" cm="1">
        <f t="array" aca="1" ref="AK113" ca="1">INDIRECT(ADDRESS($W113,COLUMN()-$Y113+$X113))/$V113</f>
        <v>33691.666666666664</v>
      </c>
      <c r="AL113" s="18" cm="1">
        <f t="array" aca="1" ref="AL113" ca="1">INDIRECT(ADDRESS($W113,COLUMN()-$Y113+$X113))/$V113</f>
        <v>0</v>
      </c>
      <c r="AM113" s="18" cm="1">
        <f t="array" aca="1" ref="AM113" ca="1">INDIRECT(ADDRESS($W113,COLUMN()-$Y113+$X113))/$V113</f>
        <v>55081</v>
      </c>
      <c r="AN113" s="18" cm="1">
        <f t="array" aca="1" ref="AN113" ca="1">INDIRECT(ADDRESS($W113,COLUMN()-$Y113+$X113))/$V113</f>
        <v>0</v>
      </c>
      <c r="AO113" s="18" cm="1">
        <f t="array" aca="1" ref="AO113" ca="1">INDIRECT(ADDRESS($W113,COLUMN()-$Y113+$X113))/$V113</f>
        <v>0</v>
      </c>
      <c r="AP113" s="18" cm="1">
        <f t="array" aca="1" ref="AP113" ca="1">INDIRECT(ADDRESS($W113,COLUMN()-$Y113+$X113))/$V113</f>
        <v>45722.666666666664</v>
      </c>
      <c r="AQ113" s="18" cm="1">
        <f t="array" aca="1" ref="AQ113" ca="1">INDIRECT(ADDRESS($W113,COLUMN()-$Y113+$X113))/$V113</f>
        <v>0</v>
      </c>
      <c r="AR113" s="9">
        <f t="shared" si="30"/>
        <v>112</v>
      </c>
      <c r="AS113" s="9">
        <f t="shared" si="52"/>
        <v>114</v>
      </c>
      <c r="AT113" s="9">
        <f t="shared" si="31"/>
        <v>26</v>
      </c>
      <c r="AU113" s="3">
        <f t="shared" si="53"/>
        <v>43</v>
      </c>
      <c r="AV113" s="20">
        <f t="shared" ca="1" si="32"/>
        <v>9</v>
      </c>
      <c r="AW113" s="20">
        <f t="shared" ca="1" si="33"/>
        <v>14</v>
      </c>
      <c r="AX113" s="20">
        <f t="shared" ca="1" si="34"/>
        <v>3</v>
      </c>
      <c r="AY113" s="20">
        <f t="shared" ca="1" si="35"/>
        <v>15</v>
      </c>
      <c r="AZ113" s="20">
        <f t="shared" ca="1" si="36"/>
        <v>17</v>
      </c>
      <c r="BA113" s="20">
        <f t="shared" ca="1" si="37"/>
        <v>28</v>
      </c>
      <c r="BB113" s="20">
        <f t="shared" ca="1" si="38"/>
        <v>28</v>
      </c>
      <c r="BC113" s="20">
        <f t="shared" ca="1" si="39"/>
        <v>21</v>
      </c>
      <c r="BD113" s="20">
        <f t="shared" ca="1" si="40"/>
        <v>28</v>
      </c>
      <c r="BE113" s="20">
        <f t="shared" ca="1" si="41"/>
        <v>28</v>
      </c>
      <c r="BF113" s="20">
        <f t="shared" ca="1" si="42"/>
        <v>28</v>
      </c>
      <c r="BG113" s="20">
        <f t="shared" ca="1" si="43"/>
        <v>22</v>
      </c>
      <c r="BH113" s="20">
        <f t="shared" ca="1" si="44"/>
        <v>28</v>
      </c>
      <c r="BI113" s="20">
        <f t="shared" ca="1" si="45"/>
        <v>16</v>
      </c>
      <c r="BJ113" s="20">
        <f t="shared" ca="1" si="46"/>
        <v>28</v>
      </c>
      <c r="BK113" s="20">
        <f t="shared" ca="1" si="47"/>
        <v>28</v>
      </c>
      <c r="BL113" s="20">
        <f t="shared" ca="1" si="48"/>
        <v>19</v>
      </c>
      <c r="BM113" s="20">
        <f t="shared" ca="1" si="49"/>
        <v>28</v>
      </c>
      <c r="BN113" s="9">
        <f t="shared" si="50"/>
        <v>112</v>
      </c>
      <c r="BO113" s="9">
        <v>3</v>
      </c>
      <c r="BP113" s="22" cm="1">
        <f t="array" aca="1" ref="BP113" ca="1">IF(AV113&gt;INDIRECT(ADDRESS($BN113,$BO113)),0,1)</f>
        <v>0</v>
      </c>
      <c r="BQ113" s="22" cm="1">
        <f t="array" aca="1" ref="BQ113" ca="1">IF(AW113&gt;INDIRECT(ADDRESS($BN113,$BO113)),0,1)</f>
        <v>0</v>
      </c>
      <c r="BR113" s="22" cm="1">
        <f t="array" aca="1" ref="BR113" ca="1">IF(AX113&gt;INDIRECT(ADDRESS($BN113,$BO113)),0,1)</f>
        <v>1</v>
      </c>
      <c r="BS113" s="22" cm="1">
        <f t="array" aca="1" ref="BS113" ca="1">IF(AY113&gt;INDIRECT(ADDRESS($BN113,$BO113)),0,1)</f>
        <v>0</v>
      </c>
      <c r="BT113" s="22" cm="1">
        <f t="array" aca="1" ref="BT113" ca="1">IF(AZ113&gt;INDIRECT(ADDRESS($BN113,$BO113)),0,1)</f>
        <v>0</v>
      </c>
      <c r="BU113" s="22" cm="1">
        <f t="array" aca="1" ref="BU113" ca="1">IF(BA113&gt;INDIRECT(ADDRESS($BN113,$BO113)),0,1)</f>
        <v>0</v>
      </c>
      <c r="BV113" s="22" cm="1">
        <f t="array" aca="1" ref="BV113" ca="1">IF(BB113&gt;INDIRECT(ADDRESS($BN113,$BO113)),0,1)</f>
        <v>0</v>
      </c>
      <c r="BW113" s="22" cm="1">
        <f t="array" aca="1" ref="BW113" ca="1">IF(BC113&gt;INDIRECT(ADDRESS($BN113,$BO113)),0,1)</f>
        <v>0</v>
      </c>
      <c r="BX113" s="22" cm="1">
        <f t="array" aca="1" ref="BX113" ca="1">IF(BD113&gt;INDIRECT(ADDRESS($BN113,$BO113)),0,1)</f>
        <v>0</v>
      </c>
      <c r="BY113" s="22" cm="1">
        <f t="array" aca="1" ref="BY113" ca="1">IF(BE113&gt;INDIRECT(ADDRESS($BN113,$BO113)),0,1)</f>
        <v>0</v>
      </c>
      <c r="BZ113" s="22" cm="1">
        <f t="array" aca="1" ref="BZ113" ca="1">IF(BF113&gt;INDIRECT(ADDRESS($BN113,$BO113)),0,1)</f>
        <v>0</v>
      </c>
      <c r="CA113" s="22" cm="1">
        <f t="array" aca="1" ref="CA113" ca="1">IF(BG113&gt;INDIRECT(ADDRESS($BN113,$BO113)),0,1)</f>
        <v>0</v>
      </c>
      <c r="CB113" s="22" cm="1">
        <f t="array" aca="1" ref="CB113" ca="1">IF(BH113&gt;INDIRECT(ADDRESS($BN113,$BO113)),0,1)</f>
        <v>0</v>
      </c>
      <c r="CC113" s="22" cm="1">
        <f t="array" aca="1" ref="CC113" ca="1">IF(BI113&gt;INDIRECT(ADDRESS($BN113,$BO113)),0,1)</f>
        <v>0</v>
      </c>
      <c r="CD113" s="22" cm="1">
        <f t="array" aca="1" ref="CD113" ca="1">IF(BJ113&gt;INDIRECT(ADDRESS($BN113,$BO113)),0,1)</f>
        <v>0</v>
      </c>
      <c r="CE113" s="22" cm="1">
        <f t="array" aca="1" ref="CE113" ca="1">IF(BK113&gt;INDIRECT(ADDRESS($BN113,$BO113)),0,1)</f>
        <v>0</v>
      </c>
      <c r="CF113" s="22" cm="1">
        <f t="array" aca="1" ref="CF113" ca="1">IF(BL113&gt;INDIRECT(ADDRESS($BN113,$BO113)),0,1)</f>
        <v>0</v>
      </c>
      <c r="CG113" s="22" cm="1">
        <f t="array" aca="1" ref="CG113" ca="1">IF(BM113&gt;INDIRECT(ADDRESS($BN113,$BO113)),0,1)</f>
        <v>0</v>
      </c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55000000000000004">
      <c r="A114" s="3"/>
      <c r="B114" s="3"/>
      <c r="C114" s="3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5">
        <v>5</v>
      </c>
      <c r="W114" s="5">
        <f>W113</f>
        <v>112</v>
      </c>
      <c r="X114" s="5">
        <v>4</v>
      </c>
      <c r="Y114" s="5">
        <f t="shared" si="51"/>
        <v>26</v>
      </c>
      <c r="Z114" s="18" cm="1">
        <f t="array" aca="1" ref="Z114" ca="1">INDIRECT(ADDRESS($W114,COLUMN()-$Y114+$X114))/$V114</f>
        <v>83254</v>
      </c>
      <c r="AA114" s="18" cm="1">
        <f t="array" aca="1" ref="AA114" ca="1">INDIRECT(ADDRESS($W114,COLUMN()-$Y114+$X114))/$V114</f>
        <v>46592.4</v>
      </c>
      <c r="AB114" s="18" cm="1">
        <f t="array" aca="1" ref="AB114" ca="1">INDIRECT(ADDRESS($W114,COLUMN()-$Y114+$X114))/$V114</f>
        <v>140588.4</v>
      </c>
      <c r="AC114" s="18" cm="1">
        <f t="array" aca="1" ref="AC114" ca="1">INDIRECT(ADDRESS($W114,COLUMN()-$Y114+$X114))/$V114</f>
        <v>43724.800000000003</v>
      </c>
      <c r="AD114" s="18" cm="1">
        <f t="array" aca="1" ref="AD114" ca="1">INDIRECT(ADDRESS($W114,COLUMN()-$Y114+$X114))/$V114</f>
        <v>29474.400000000001</v>
      </c>
      <c r="AE114" s="18" cm="1">
        <f t="array" aca="1" ref="AE114" ca="1">INDIRECT(ADDRESS($W114,COLUMN()-$Y114+$X114))/$V114</f>
        <v>0</v>
      </c>
      <c r="AF114" s="18" cm="1">
        <f t="array" aca="1" ref="AF114" ca="1">INDIRECT(ADDRESS($W114,COLUMN()-$Y114+$X114))/$V114</f>
        <v>0</v>
      </c>
      <c r="AG114" s="18" cm="1">
        <f t="array" aca="1" ref="AG114" ca="1">INDIRECT(ADDRESS($W114,COLUMN()-$Y114+$X114))/$V114</f>
        <v>25793.200000000001</v>
      </c>
      <c r="AH114" s="18" cm="1">
        <f t="array" aca="1" ref="AH114" ca="1">INDIRECT(ADDRESS($W114,COLUMN()-$Y114+$X114))/$V114</f>
        <v>0</v>
      </c>
      <c r="AI114" s="18" cm="1">
        <f t="array" aca="1" ref="AI114" ca="1">INDIRECT(ADDRESS($W114,COLUMN()-$Y114+$X114))/$V114</f>
        <v>0</v>
      </c>
      <c r="AJ114" s="18" cm="1">
        <f t="array" aca="1" ref="AJ114" ca="1">INDIRECT(ADDRESS($W114,COLUMN()-$Y114+$X114))/$V114</f>
        <v>0</v>
      </c>
      <c r="AK114" s="18" cm="1">
        <f t="array" aca="1" ref="AK114" ca="1">INDIRECT(ADDRESS($W114,COLUMN()-$Y114+$X114))/$V114</f>
        <v>20215</v>
      </c>
      <c r="AL114" s="18" cm="1">
        <f t="array" aca="1" ref="AL114" ca="1">INDIRECT(ADDRESS($W114,COLUMN()-$Y114+$X114))/$V114</f>
        <v>0</v>
      </c>
      <c r="AM114" s="18" cm="1">
        <f t="array" aca="1" ref="AM114" ca="1">INDIRECT(ADDRESS($W114,COLUMN()-$Y114+$X114))/$V114</f>
        <v>33048.6</v>
      </c>
      <c r="AN114" s="18" cm="1">
        <f t="array" aca="1" ref="AN114" ca="1">INDIRECT(ADDRESS($W114,COLUMN()-$Y114+$X114))/$V114</f>
        <v>0</v>
      </c>
      <c r="AO114" s="18" cm="1">
        <f t="array" aca="1" ref="AO114" ca="1">INDIRECT(ADDRESS($W114,COLUMN()-$Y114+$X114))/$V114</f>
        <v>0</v>
      </c>
      <c r="AP114" s="18" cm="1">
        <f t="array" aca="1" ref="AP114" ca="1">INDIRECT(ADDRESS($W114,COLUMN()-$Y114+$X114))/$V114</f>
        <v>27433.599999999999</v>
      </c>
      <c r="AQ114" s="18" cm="1">
        <f t="array" aca="1" ref="AQ114" ca="1">INDIRECT(ADDRESS($W114,COLUMN()-$Y114+$X114))/$V114</f>
        <v>0</v>
      </c>
      <c r="AR114" s="9">
        <f t="shared" si="30"/>
        <v>112</v>
      </c>
      <c r="AS114" s="9">
        <f t="shared" si="52"/>
        <v>114</v>
      </c>
      <c r="AT114" s="9">
        <f t="shared" si="31"/>
        <v>26</v>
      </c>
      <c r="AU114" s="3">
        <f t="shared" si="53"/>
        <v>43</v>
      </c>
      <c r="AV114" s="20">
        <f t="shared" ca="1" si="32"/>
        <v>13</v>
      </c>
      <c r="AW114" s="20">
        <f t="shared" ca="1" si="33"/>
        <v>18</v>
      </c>
      <c r="AX114" s="20">
        <f t="shared" ca="1" si="34"/>
        <v>8</v>
      </c>
      <c r="AY114" s="20">
        <f t="shared" ca="1" si="35"/>
        <v>20</v>
      </c>
      <c r="AZ114" s="20">
        <f t="shared" ca="1" si="36"/>
        <v>24</v>
      </c>
      <c r="BA114" s="20">
        <f t="shared" ca="1" si="37"/>
        <v>28</v>
      </c>
      <c r="BB114" s="20">
        <f t="shared" ca="1" si="38"/>
        <v>28</v>
      </c>
      <c r="BC114" s="20">
        <f t="shared" ca="1" si="39"/>
        <v>26</v>
      </c>
      <c r="BD114" s="20">
        <f t="shared" ca="1" si="40"/>
        <v>28</v>
      </c>
      <c r="BE114" s="20">
        <f t="shared" ca="1" si="41"/>
        <v>28</v>
      </c>
      <c r="BF114" s="20">
        <f t="shared" ca="1" si="42"/>
        <v>28</v>
      </c>
      <c r="BG114" s="20">
        <f t="shared" ca="1" si="43"/>
        <v>27</v>
      </c>
      <c r="BH114" s="20">
        <f t="shared" ca="1" si="44"/>
        <v>28</v>
      </c>
      <c r="BI114" s="20">
        <f t="shared" ca="1" si="45"/>
        <v>23</v>
      </c>
      <c r="BJ114" s="20">
        <f t="shared" ca="1" si="46"/>
        <v>28</v>
      </c>
      <c r="BK114" s="20">
        <f t="shared" ca="1" si="47"/>
        <v>28</v>
      </c>
      <c r="BL114" s="20">
        <f t="shared" ca="1" si="48"/>
        <v>25</v>
      </c>
      <c r="BM114" s="20">
        <f t="shared" ca="1" si="49"/>
        <v>28</v>
      </c>
      <c r="BN114" s="9">
        <f t="shared" si="50"/>
        <v>112</v>
      </c>
      <c r="BO114" s="9">
        <v>3</v>
      </c>
      <c r="BP114" s="22" cm="1">
        <f t="array" aca="1" ref="BP114" ca="1">IF(AV114&gt;INDIRECT(ADDRESS($BN114,$BO114)),0,1)</f>
        <v>0</v>
      </c>
      <c r="BQ114" s="22" cm="1">
        <f t="array" aca="1" ref="BQ114" ca="1">IF(AW114&gt;INDIRECT(ADDRESS($BN114,$BO114)),0,1)</f>
        <v>0</v>
      </c>
      <c r="BR114" s="22" cm="1">
        <f t="array" aca="1" ref="BR114" ca="1">IF(AX114&gt;INDIRECT(ADDRESS($BN114,$BO114)),0,1)</f>
        <v>1</v>
      </c>
      <c r="BS114" s="22" cm="1">
        <f t="array" aca="1" ref="BS114" ca="1">IF(AY114&gt;INDIRECT(ADDRESS($BN114,$BO114)),0,1)</f>
        <v>0</v>
      </c>
      <c r="BT114" s="22" cm="1">
        <f t="array" aca="1" ref="BT114" ca="1">IF(AZ114&gt;INDIRECT(ADDRESS($BN114,$BO114)),0,1)</f>
        <v>0</v>
      </c>
      <c r="BU114" s="22" cm="1">
        <f t="array" aca="1" ref="BU114" ca="1">IF(BA114&gt;INDIRECT(ADDRESS($BN114,$BO114)),0,1)</f>
        <v>0</v>
      </c>
      <c r="BV114" s="22" cm="1">
        <f t="array" aca="1" ref="BV114" ca="1">IF(BB114&gt;INDIRECT(ADDRESS($BN114,$BO114)),0,1)</f>
        <v>0</v>
      </c>
      <c r="BW114" s="22" cm="1">
        <f t="array" aca="1" ref="BW114" ca="1">IF(BC114&gt;INDIRECT(ADDRESS($BN114,$BO114)),0,1)</f>
        <v>0</v>
      </c>
      <c r="BX114" s="22" cm="1">
        <f t="array" aca="1" ref="BX114" ca="1">IF(BD114&gt;INDIRECT(ADDRESS($BN114,$BO114)),0,1)</f>
        <v>0</v>
      </c>
      <c r="BY114" s="22" cm="1">
        <f t="array" aca="1" ref="BY114" ca="1">IF(BE114&gt;INDIRECT(ADDRESS($BN114,$BO114)),0,1)</f>
        <v>0</v>
      </c>
      <c r="BZ114" s="22" cm="1">
        <f t="array" aca="1" ref="BZ114" ca="1">IF(BF114&gt;INDIRECT(ADDRESS($BN114,$BO114)),0,1)</f>
        <v>0</v>
      </c>
      <c r="CA114" s="22" cm="1">
        <f t="array" aca="1" ref="CA114" ca="1">IF(BG114&gt;INDIRECT(ADDRESS($BN114,$BO114)),0,1)</f>
        <v>0</v>
      </c>
      <c r="CB114" s="22" cm="1">
        <f t="array" aca="1" ref="CB114" ca="1">IF(BH114&gt;INDIRECT(ADDRESS($BN114,$BO114)),0,1)</f>
        <v>0</v>
      </c>
      <c r="CC114" s="22" cm="1">
        <f t="array" aca="1" ref="CC114" ca="1">IF(BI114&gt;INDIRECT(ADDRESS($BN114,$BO114)),0,1)</f>
        <v>0</v>
      </c>
      <c r="CD114" s="22" cm="1">
        <f t="array" aca="1" ref="CD114" ca="1">IF(BJ114&gt;INDIRECT(ADDRESS($BN114,$BO114)),0,1)</f>
        <v>0</v>
      </c>
      <c r="CE114" s="22" cm="1">
        <f t="array" aca="1" ref="CE114" ca="1">IF(BK114&gt;INDIRECT(ADDRESS($BN114,$BO114)),0,1)</f>
        <v>0</v>
      </c>
      <c r="CF114" s="22" cm="1">
        <f t="array" aca="1" ref="CF114" ca="1">IF(BL114&gt;INDIRECT(ADDRESS($BN114,$BO114)),0,1)</f>
        <v>0</v>
      </c>
      <c r="CG114" s="22" cm="1">
        <f t="array" aca="1" ref="CG114" ca="1">IF(BM114&gt;INDIRECT(ADDRESS($BN114,$BO114)),0,1)</f>
        <v>0</v>
      </c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55000000000000004">
      <c r="A115" s="3"/>
      <c r="B115" s="3" t="s">
        <v>49</v>
      </c>
      <c r="C115" s="3">
        <v>7</v>
      </c>
      <c r="D115" s="15">
        <f>VALUE(SUBSTITUTE('DPR KPU Raw'!B32,".",","))</f>
        <v>264055</v>
      </c>
      <c r="E115" s="15">
        <f>VALUE(SUBSTITUTE('DPR KPU Raw'!C32,".",","))</f>
        <v>191776</v>
      </c>
      <c r="F115" s="15">
        <f>VALUE(SUBSTITUTE('DPR KPU Raw'!D32,".",","))</f>
        <v>386049</v>
      </c>
      <c r="G115" s="15">
        <f>VALUE(SUBSTITUTE('DPR KPU Raw'!E32,".",","))</f>
        <v>142402</v>
      </c>
      <c r="H115" s="15">
        <f>VALUE(SUBSTITUTE('DPR KPU Raw'!F32,".",","))</f>
        <v>183098</v>
      </c>
      <c r="I115" s="15"/>
      <c r="J115" s="15"/>
      <c r="K115" s="15">
        <f>VALUE(SUBSTITUTE('DPR KPU Raw'!I32,".",","))</f>
        <v>189067</v>
      </c>
      <c r="L115" s="15"/>
      <c r="M115" s="15"/>
      <c r="N115" s="15"/>
      <c r="O115" s="15">
        <f>VALUE(SUBSTITUTE('DPR KPU Raw'!M32,".",","))</f>
        <v>192846</v>
      </c>
      <c r="P115" s="15"/>
      <c r="Q115" s="15">
        <f>VALUE(SUBSTITUTE('DPR KPU Raw'!O32,".",","))</f>
        <v>124805</v>
      </c>
      <c r="R115" s="15"/>
      <c r="S115" s="15"/>
      <c r="T115" s="15">
        <f>VALUE(SUBSTITUTE('DPR KPU Raw'!R32,".",","))</f>
        <v>67581</v>
      </c>
      <c r="U115" s="15"/>
      <c r="V115" s="5">
        <v>1</v>
      </c>
      <c r="W115" s="5">
        <f>W114+3</f>
        <v>115</v>
      </c>
      <c r="X115" s="5">
        <v>4</v>
      </c>
      <c r="Y115" s="5">
        <f t="shared" si="51"/>
        <v>26</v>
      </c>
      <c r="Z115" s="18" cm="1">
        <f t="array" aca="1" ref="Z115" ca="1">INDIRECT(ADDRESS($W115,COLUMN()-$Y115+$X115))/$V115</f>
        <v>264055</v>
      </c>
      <c r="AA115" s="18" cm="1">
        <f t="array" aca="1" ref="AA115" ca="1">INDIRECT(ADDRESS($W115,COLUMN()-$Y115+$X115))/$V115</f>
        <v>191776</v>
      </c>
      <c r="AB115" s="18" cm="1">
        <f t="array" aca="1" ref="AB115" ca="1">INDIRECT(ADDRESS($W115,COLUMN()-$Y115+$X115))/$V115</f>
        <v>386049</v>
      </c>
      <c r="AC115" s="18" cm="1">
        <f t="array" aca="1" ref="AC115" ca="1">INDIRECT(ADDRESS($W115,COLUMN()-$Y115+$X115))/$V115</f>
        <v>142402</v>
      </c>
      <c r="AD115" s="18" cm="1">
        <f t="array" aca="1" ref="AD115" ca="1">INDIRECT(ADDRESS($W115,COLUMN()-$Y115+$X115))/$V115</f>
        <v>183098</v>
      </c>
      <c r="AE115" s="18" cm="1">
        <f t="array" aca="1" ref="AE115" ca="1">INDIRECT(ADDRESS($W115,COLUMN()-$Y115+$X115))/$V115</f>
        <v>0</v>
      </c>
      <c r="AF115" s="18" cm="1">
        <f t="array" aca="1" ref="AF115" ca="1">INDIRECT(ADDRESS($W115,COLUMN()-$Y115+$X115))/$V115</f>
        <v>0</v>
      </c>
      <c r="AG115" s="18" cm="1">
        <f t="array" aca="1" ref="AG115" ca="1">INDIRECT(ADDRESS($W115,COLUMN()-$Y115+$X115))/$V115</f>
        <v>189067</v>
      </c>
      <c r="AH115" s="18" cm="1">
        <f t="array" aca="1" ref="AH115" ca="1">INDIRECT(ADDRESS($W115,COLUMN()-$Y115+$X115))/$V115</f>
        <v>0</v>
      </c>
      <c r="AI115" s="18" cm="1">
        <f t="array" aca="1" ref="AI115" ca="1">INDIRECT(ADDRESS($W115,COLUMN()-$Y115+$X115))/$V115</f>
        <v>0</v>
      </c>
      <c r="AJ115" s="18" cm="1">
        <f t="array" aca="1" ref="AJ115" ca="1">INDIRECT(ADDRESS($W115,COLUMN()-$Y115+$X115))/$V115</f>
        <v>0</v>
      </c>
      <c r="AK115" s="18" cm="1">
        <f t="array" aca="1" ref="AK115" ca="1">INDIRECT(ADDRESS($W115,COLUMN()-$Y115+$X115))/$V115</f>
        <v>192846</v>
      </c>
      <c r="AL115" s="18" cm="1">
        <f t="array" aca="1" ref="AL115" ca="1">INDIRECT(ADDRESS($W115,COLUMN()-$Y115+$X115))/$V115</f>
        <v>0</v>
      </c>
      <c r="AM115" s="18" cm="1">
        <f t="array" aca="1" ref="AM115" ca="1">INDIRECT(ADDRESS($W115,COLUMN()-$Y115+$X115))/$V115</f>
        <v>124805</v>
      </c>
      <c r="AN115" s="18" cm="1">
        <f t="array" aca="1" ref="AN115" ca="1">INDIRECT(ADDRESS($W115,COLUMN()-$Y115+$X115))/$V115</f>
        <v>0</v>
      </c>
      <c r="AO115" s="18" cm="1">
        <f t="array" aca="1" ref="AO115" ca="1">INDIRECT(ADDRESS($W115,COLUMN()-$Y115+$X115))/$V115</f>
        <v>0</v>
      </c>
      <c r="AP115" s="18" cm="1">
        <f t="array" aca="1" ref="AP115" ca="1">INDIRECT(ADDRESS($W115,COLUMN()-$Y115+$X115))/$V115</f>
        <v>67581</v>
      </c>
      <c r="AQ115" s="18" cm="1">
        <f t="array" aca="1" ref="AQ115" ca="1">INDIRECT(ADDRESS($W115,COLUMN()-$Y115+$X115))/$V115</f>
        <v>0</v>
      </c>
      <c r="AR115" s="9">
        <f t="shared" si="30"/>
        <v>115</v>
      </c>
      <c r="AS115" s="9">
        <f t="shared" si="52"/>
        <v>117</v>
      </c>
      <c r="AT115" s="9">
        <f t="shared" si="31"/>
        <v>26</v>
      </c>
      <c r="AU115" s="3">
        <f t="shared" si="53"/>
        <v>43</v>
      </c>
      <c r="AV115" s="20">
        <f t="shared" ca="1" si="32"/>
        <v>2</v>
      </c>
      <c r="AW115" s="20">
        <f t="shared" ca="1" si="33"/>
        <v>4</v>
      </c>
      <c r="AX115" s="20">
        <f t="shared" ca="1" si="34"/>
        <v>1</v>
      </c>
      <c r="AY115" s="20">
        <f t="shared" ca="1" si="35"/>
        <v>7</v>
      </c>
      <c r="AZ115" s="20">
        <f t="shared" ca="1" si="36"/>
        <v>6</v>
      </c>
      <c r="BA115" s="20">
        <f t="shared" ca="1" si="37"/>
        <v>28</v>
      </c>
      <c r="BB115" s="20">
        <f t="shared" ca="1" si="38"/>
        <v>28</v>
      </c>
      <c r="BC115" s="20">
        <f t="shared" ca="1" si="39"/>
        <v>5</v>
      </c>
      <c r="BD115" s="20">
        <f t="shared" ca="1" si="40"/>
        <v>28</v>
      </c>
      <c r="BE115" s="20">
        <f t="shared" ca="1" si="41"/>
        <v>28</v>
      </c>
      <c r="BF115" s="20">
        <f t="shared" ca="1" si="42"/>
        <v>28</v>
      </c>
      <c r="BG115" s="20">
        <f t="shared" ca="1" si="43"/>
        <v>3</v>
      </c>
      <c r="BH115" s="20">
        <f t="shared" ca="1" si="44"/>
        <v>28</v>
      </c>
      <c r="BI115" s="20">
        <f t="shared" ca="1" si="45"/>
        <v>9</v>
      </c>
      <c r="BJ115" s="20">
        <f t="shared" ca="1" si="46"/>
        <v>28</v>
      </c>
      <c r="BK115" s="20">
        <f t="shared" ca="1" si="47"/>
        <v>28</v>
      </c>
      <c r="BL115" s="20">
        <f t="shared" ca="1" si="48"/>
        <v>12</v>
      </c>
      <c r="BM115" s="20">
        <f t="shared" ca="1" si="49"/>
        <v>28</v>
      </c>
      <c r="BN115" s="9">
        <f t="shared" si="50"/>
        <v>115</v>
      </c>
      <c r="BO115" s="9">
        <v>3</v>
      </c>
      <c r="BP115" s="22" cm="1">
        <f t="array" aca="1" ref="BP115" ca="1">IF(AV115&gt;INDIRECT(ADDRESS($BN115,$BO115)),0,1)</f>
        <v>1</v>
      </c>
      <c r="BQ115" s="22" cm="1">
        <f t="array" aca="1" ref="BQ115" ca="1">IF(AW115&gt;INDIRECT(ADDRESS($BN115,$BO115)),0,1)</f>
        <v>1</v>
      </c>
      <c r="BR115" s="22" cm="1">
        <f t="array" aca="1" ref="BR115" ca="1">IF(AX115&gt;INDIRECT(ADDRESS($BN115,$BO115)),0,1)</f>
        <v>1</v>
      </c>
      <c r="BS115" s="22" cm="1">
        <f t="array" aca="1" ref="BS115" ca="1">IF(AY115&gt;INDIRECT(ADDRESS($BN115,$BO115)),0,1)</f>
        <v>1</v>
      </c>
      <c r="BT115" s="22" cm="1">
        <f t="array" aca="1" ref="BT115" ca="1">IF(AZ115&gt;INDIRECT(ADDRESS($BN115,$BO115)),0,1)</f>
        <v>1</v>
      </c>
      <c r="BU115" s="22" cm="1">
        <f t="array" aca="1" ref="BU115" ca="1">IF(BA115&gt;INDIRECT(ADDRESS($BN115,$BO115)),0,1)</f>
        <v>0</v>
      </c>
      <c r="BV115" s="22" cm="1">
        <f t="array" aca="1" ref="BV115" ca="1">IF(BB115&gt;INDIRECT(ADDRESS($BN115,$BO115)),0,1)</f>
        <v>0</v>
      </c>
      <c r="BW115" s="22" cm="1">
        <f t="array" aca="1" ref="BW115" ca="1">IF(BC115&gt;INDIRECT(ADDRESS($BN115,$BO115)),0,1)</f>
        <v>1</v>
      </c>
      <c r="BX115" s="22" cm="1">
        <f t="array" aca="1" ref="BX115" ca="1">IF(BD115&gt;INDIRECT(ADDRESS($BN115,$BO115)),0,1)</f>
        <v>0</v>
      </c>
      <c r="BY115" s="22" cm="1">
        <f t="array" aca="1" ref="BY115" ca="1">IF(BE115&gt;INDIRECT(ADDRESS($BN115,$BO115)),0,1)</f>
        <v>0</v>
      </c>
      <c r="BZ115" s="22" cm="1">
        <f t="array" aca="1" ref="BZ115" ca="1">IF(BF115&gt;INDIRECT(ADDRESS($BN115,$BO115)),0,1)</f>
        <v>0</v>
      </c>
      <c r="CA115" s="22" cm="1">
        <f t="array" aca="1" ref="CA115" ca="1">IF(BG115&gt;INDIRECT(ADDRESS($BN115,$BO115)),0,1)</f>
        <v>1</v>
      </c>
      <c r="CB115" s="22" cm="1">
        <f t="array" aca="1" ref="CB115" ca="1">IF(BH115&gt;INDIRECT(ADDRESS($BN115,$BO115)),0,1)</f>
        <v>0</v>
      </c>
      <c r="CC115" s="22" cm="1">
        <f t="array" aca="1" ref="CC115" ca="1">IF(BI115&gt;INDIRECT(ADDRESS($BN115,$BO115)),0,1)</f>
        <v>0</v>
      </c>
      <c r="CD115" s="22" cm="1">
        <f t="array" aca="1" ref="CD115" ca="1">IF(BJ115&gt;INDIRECT(ADDRESS($BN115,$BO115)),0,1)</f>
        <v>0</v>
      </c>
      <c r="CE115" s="22" cm="1">
        <f t="array" aca="1" ref="CE115" ca="1">IF(BK115&gt;INDIRECT(ADDRESS($BN115,$BO115)),0,1)</f>
        <v>0</v>
      </c>
      <c r="CF115" s="22" cm="1">
        <f t="array" aca="1" ref="CF115" ca="1">IF(BL115&gt;INDIRECT(ADDRESS($BN115,$BO115)),0,1)</f>
        <v>0</v>
      </c>
      <c r="CG115" s="22" cm="1">
        <f t="array" aca="1" ref="CG115" ca="1">IF(BM115&gt;INDIRECT(ADDRESS($BN115,$BO115)),0,1)</f>
        <v>0</v>
      </c>
      <c r="CH115" s="9">
        <f>AR115</f>
        <v>115</v>
      </c>
      <c r="CI115" s="9">
        <f>AS115</f>
        <v>117</v>
      </c>
      <c r="CJ115" s="3">
        <f>COLUMN(BP115)</f>
        <v>68</v>
      </c>
      <c r="CK115" s="3">
        <f>COLUMN(CG115)</f>
        <v>85</v>
      </c>
      <c r="CL115" s="3">
        <f ca="1">SUM(OFFSET($A$1,CH115-1,CJ115-1,CI115-CH115+1,CK115-CJ115+1))</f>
        <v>7</v>
      </c>
      <c r="CM115" s="3" t="b">
        <f ca="1">CL115=C115</f>
        <v>1</v>
      </c>
      <c r="CN115" s="3">
        <f>COLUMN(V115)</f>
        <v>22</v>
      </c>
      <c r="CO115" s="3">
        <f ca="1">LARGE(OFFSET($A$1,$CH115-1,$CN115-1,$CI115-$CH115+1,1),1)</f>
        <v>5</v>
      </c>
      <c r="CP115" s="4">
        <f ca="1">LARGE(OFFSET($A$1,$AR115-1,$AT115-1,$AS115-$AR115+1,$AU115-$AT115+1),1)/(CO115+2)</f>
        <v>55149.857142857145</v>
      </c>
      <c r="CQ115" s="4">
        <f ca="1">LARGE(OFFSET($A$1,$AR115-1,$AT115-1,$AS115-$AR115+1,$AU115-$AT115+1),C115)</f>
        <v>142402</v>
      </c>
      <c r="CR115" s="3" t="b">
        <f ca="1">CQ115&gt;CP115</f>
        <v>1</v>
      </c>
    </row>
    <row r="116" spans="1:96" x14ac:dyDescent="0.55000000000000004">
      <c r="A116" s="3"/>
      <c r="B116" s="3"/>
      <c r="C116" s="3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5">
        <v>3</v>
      </c>
      <c r="W116" s="5">
        <f>W115</f>
        <v>115</v>
      </c>
      <c r="X116" s="5">
        <v>4</v>
      </c>
      <c r="Y116" s="5">
        <f t="shared" si="51"/>
        <v>26</v>
      </c>
      <c r="Z116" s="18" cm="1">
        <f t="array" aca="1" ref="Z116" ca="1">INDIRECT(ADDRESS($W116,COLUMN()-$Y116+$X116))/$V116</f>
        <v>88018.333333333328</v>
      </c>
      <c r="AA116" s="18" cm="1">
        <f t="array" aca="1" ref="AA116" ca="1">INDIRECT(ADDRESS($W116,COLUMN()-$Y116+$X116))/$V116</f>
        <v>63925.333333333336</v>
      </c>
      <c r="AB116" s="18" cm="1">
        <f t="array" aca="1" ref="AB116" ca="1">INDIRECT(ADDRESS($W116,COLUMN()-$Y116+$X116))/$V116</f>
        <v>128683</v>
      </c>
      <c r="AC116" s="18" cm="1">
        <f t="array" aca="1" ref="AC116" ca="1">INDIRECT(ADDRESS($W116,COLUMN()-$Y116+$X116))/$V116</f>
        <v>47467.333333333336</v>
      </c>
      <c r="AD116" s="18" cm="1">
        <f t="array" aca="1" ref="AD116" ca="1">INDIRECT(ADDRESS($W116,COLUMN()-$Y116+$X116))/$V116</f>
        <v>61032.666666666664</v>
      </c>
      <c r="AE116" s="18" cm="1">
        <f t="array" aca="1" ref="AE116" ca="1">INDIRECT(ADDRESS($W116,COLUMN()-$Y116+$X116))/$V116</f>
        <v>0</v>
      </c>
      <c r="AF116" s="18" cm="1">
        <f t="array" aca="1" ref="AF116" ca="1">INDIRECT(ADDRESS($W116,COLUMN()-$Y116+$X116))/$V116</f>
        <v>0</v>
      </c>
      <c r="AG116" s="18" cm="1">
        <f t="array" aca="1" ref="AG116" ca="1">INDIRECT(ADDRESS($W116,COLUMN()-$Y116+$X116))/$V116</f>
        <v>63022.333333333336</v>
      </c>
      <c r="AH116" s="18" cm="1">
        <f t="array" aca="1" ref="AH116" ca="1">INDIRECT(ADDRESS($W116,COLUMN()-$Y116+$X116))/$V116</f>
        <v>0</v>
      </c>
      <c r="AI116" s="18" cm="1">
        <f t="array" aca="1" ref="AI116" ca="1">INDIRECT(ADDRESS($W116,COLUMN()-$Y116+$X116))/$V116</f>
        <v>0</v>
      </c>
      <c r="AJ116" s="18" cm="1">
        <f t="array" aca="1" ref="AJ116" ca="1">INDIRECT(ADDRESS($W116,COLUMN()-$Y116+$X116))/$V116</f>
        <v>0</v>
      </c>
      <c r="AK116" s="18" cm="1">
        <f t="array" aca="1" ref="AK116" ca="1">INDIRECT(ADDRESS($W116,COLUMN()-$Y116+$X116))/$V116</f>
        <v>64282</v>
      </c>
      <c r="AL116" s="18" cm="1">
        <f t="array" aca="1" ref="AL116" ca="1">INDIRECT(ADDRESS($W116,COLUMN()-$Y116+$X116))/$V116</f>
        <v>0</v>
      </c>
      <c r="AM116" s="18" cm="1">
        <f t="array" aca="1" ref="AM116" ca="1">INDIRECT(ADDRESS($W116,COLUMN()-$Y116+$X116))/$V116</f>
        <v>41601.666666666664</v>
      </c>
      <c r="AN116" s="18" cm="1">
        <f t="array" aca="1" ref="AN116" ca="1">INDIRECT(ADDRESS($W116,COLUMN()-$Y116+$X116))/$V116</f>
        <v>0</v>
      </c>
      <c r="AO116" s="18" cm="1">
        <f t="array" aca="1" ref="AO116" ca="1">INDIRECT(ADDRESS($W116,COLUMN()-$Y116+$X116))/$V116</f>
        <v>0</v>
      </c>
      <c r="AP116" s="18" cm="1">
        <f t="array" aca="1" ref="AP116" ca="1">INDIRECT(ADDRESS($W116,COLUMN()-$Y116+$X116))/$V116</f>
        <v>22527</v>
      </c>
      <c r="AQ116" s="18" cm="1">
        <f t="array" aca="1" ref="AQ116" ca="1">INDIRECT(ADDRESS($W116,COLUMN()-$Y116+$X116))/$V116</f>
        <v>0</v>
      </c>
      <c r="AR116" s="9">
        <f t="shared" si="30"/>
        <v>115</v>
      </c>
      <c r="AS116" s="9">
        <f t="shared" si="52"/>
        <v>117</v>
      </c>
      <c r="AT116" s="9">
        <f t="shared" si="31"/>
        <v>26</v>
      </c>
      <c r="AU116" s="3">
        <f t="shared" si="53"/>
        <v>43</v>
      </c>
      <c r="AV116" s="20">
        <f t="shared" ca="1" si="32"/>
        <v>10</v>
      </c>
      <c r="AW116" s="20">
        <f t="shared" ca="1" si="33"/>
        <v>14</v>
      </c>
      <c r="AX116" s="20">
        <f t="shared" ca="1" si="34"/>
        <v>8</v>
      </c>
      <c r="AY116" s="20">
        <f t="shared" ca="1" si="35"/>
        <v>18</v>
      </c>
      <c r="AZ116" s="20">
        <f t="shared" ca="1" si="36"/>
        <v>16</v>
      </c>
      <c r="BA116" s="20">
        <f t="shared" ca="1" si="37"/>
        <v>28</v>
      </c>
      <c r="BB116" s="20">
        <f t="shared" ca="1" si="38"/>
        <v>28</v>
      </c>
      <c r="BC116" s="20">
        <f t="shared" ca="1" si="39"/>
        <v>15</v>
      </c>
      <c r="BD116" s="20">
        <f t="shared" ca="1" si="40"/>
        <v>28</v>
      </c>
      <c r="BE116" s="20">
        <f t="shared" ca="1" si="41"/>
        <v>28</v>
      </c>
      <c r="BF116" s="20">
        <f t="shared" ca="1" si="42"/>
        <v>28</v>
      </c>
      <c r="BG116" s="20">
        <f t="shared" ca="1" si="43"/>
        <v>13</v>
      </c>
      <c r="BH116" s="20">
        <f t="shared" ca="1" si="44"/>
        <v>28</v>
      </c>
      <c r="BI116" s="20">
        <f t="shared" ca="1" si="45"/>
        <v>19</v>
      </c>
      <c r="BJ116" s="20">
        <f t="shared" ca="1" si="46"/>
        <v>28</v>
      </c>
      <c r="BK116" s="20">
        <f t="shared" ca="1" si="47"/>
        <v>28</v>
      </c>
      <c r="BL116" s="20">
        <f t="shared" ca="1" si="48"/>
        <v>26</v>
      </c>
      <c r="BM116" s="20">
        <f t="shared" ca="1" si="49"/>
        <v>28</v>
      </c>
      <c r="BN116" s="9">
        <f t="shared" si="50"/>
        <v>115</v>
      </c>
      <c r="BO116" s="9">
        <v>3</v>
      </c>
      <c r="BP116" s="22" cm="1">
        <f t="array" aca="1" ref="BP116" ca="1">IF(AV116&gt;INDIRECT(ADDRESS($BN116,$BO116)),0,1)</f>
        <v>0</v>
      </c>
      <c r="BQ116" s="22" cm="1">
        <f t="array" aca="1" ref="BQ116" ca="1">IF(AW116&gt;INDIRECT(ADDRESS($BN116,$BO116)),0,1)</f>
        <v>0</v>
      </c>
      <c r="BR116" s="22" cm="1">
        <f t="array" aca="1" ref="BR116" ca="1">IF(AX116&gt;INDIRECT(ADDRESS($BN116,$BO116)),0,1)</f>
        <v>0</v>
      </c>
      <c r="BS116" s="22" cm="1">
        <f t="array" aca="1" ref="BS116" ca="1">IF(AY116&gt;INDIRECT(ADDRESS($BN116,$BO116)),0,1)</f>
        <v>0</v>
      </c>
      <c r="BT116" s="22" cm="1">
        <f t="array" aca="1" ref="BT116" ca="1">IF(AZ116&gt;INDIRECT(ADDRESS($BN116,$BO116)),0,1)</f>
        <v>0</v>
      </c>
      <c r="BU116" s="22" cm="1">
        <f t="array" aca="1" ref="BU116" ca="1">IF(BA116&gt;INDIRECT(ADDRESS($BN116,$BO116)),0,1)</f>
        <v>0</v>
      </c>
      <c r="BV116" s="22" cm="1">
        <f t="array" aca="1" ref="BV116" ca="1">IF(BB116&gt;INDIRECT(ADDRESS($BN116,$BO116)),0,1)</f>
        <v>0</v>
      </c>
      <c r="BW116" s="22" cm="1">
        <f t="array" aca="1" ref="BW116" ca="1">IF(BC116&gt;INDIRECT(ADDRESS($BN116,$BO116)),0,1)</f>
        <v>0</v>
      </c>
      <c r="BX116" s="22" cm="1">
        <f t="array" aca="1" ref="BX116" ca="1">IF(BD116&gt;INDIRECT(ADDRESS($BN116,$BO116)),0,1)</f>
        <v>0</v>
      </c>
      <c r="BY116" s="22" cm="1">
        <f t="array" aca="1" ref="BY116" ca="1">IF(BE116&gt;INDIRECT(ADDRESS($BN116,$BO116)),0,1)</f>
        <v>0</v>
      </c>
      <c r="BZ116" s="22" cm="1">
        <f t="array" aca="1" ref="BZ116" ca="1">IF(BF116&gt;INDIRECT(ADDRESS($BN116,$BO116)),0,1)</f>
        <v>0</v>
      </c>
      <c r="CA116" s="22" cm="1">
        <f t="array" aca="1" ref="CA116" ca="1">IF(BG116&gt;INDIRECT(ADDRESS($BN116,$BO116)),0,1)</f>
        <v>0</v>
      </c>
      <c r="CB116" s="22" cm="1">
        <f t="array" aca="1" ref="CB116" ca="1">IF(BH116&gt;INDIRECT(ADDRESS($BN116,$BO116)),0,1)</f>
        <v>0</v>
      </c>
      <c r="CC116" s="22" cm="1">
        <f t="array" aca="1" ref="CC116" ca="1">IF(BI116&gt;INDIRECT(ADDRESS($BN116,$BO116)),0,1)</f>
        <v>0</v>
      </c>
      <c r="CD116" s="22" cm="1">
        <f t="array" aca="1" ref="CD116" ca="1">IF(BJ116&gt;INDIRECT(ADDRESS($BN116,$BO116)),0,1)</f>
        <v>0</v>
      </c>
      <c r="CE116" s="22" cm="1">
        <f t="array" aca="1" ref="CE116" ca="1">IF(BK116&gt;INDIRECT(ADDRESS($BN116,$BO116)),0,1)</f>
        <v>0</v>
      </c>
      <c r="CF116" s="22" cm="1">
        <f t="array" aca="1" ref="CF116" ca="1">IF(BL116&gt;INDIRECT(ADDRESS($BN116,$BO116)),0,1)</f>
        <v>0</v>
      </c>
      <c r="CG116" s="22" cm="1">
        <f t="array" aca="1" ref="CG116" ca="1">IF(BM116&gt;INDIRECT(ADDRESS($BN116,$BO116)),0,1)</f>
        <v>0</v>
      </c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55000000000000004">
      <c r="A117" s="3"/>
      <c r="B117" s="3"/>
      <c r="C117" s="3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5">
        <v>5</v>
      </c>
      <c r="W117" s="5">
        <f>W116</f>
        <v>115</v>
      </c>
      <c r="X117" s="5">
        <v>4</v>
      </c>
      <c r="Y117" s="5">
        <f t="shared" si="51"/>
        <v>26</v>
      </c>
      <c r="Z117" s="18" cm="1">
        <f t="array" aca="1" ref="Z117" ca="1">INDIRECT(ADDRESS($W117,COLUMN()-$Y117+$X117))/$V117</f>
        <v>52811</v>
      </c>
      <c r="AA117" s="18" cm="1">
        <f t="array" aca="1" ref="AA117" ca="1">INDIRECT(ADDRESS($W117,COLUMN()-$Y117+$X117))/$V117</f>
        <v>38355.199999999997</v>
      </c>
      <c r="AB117" s="18" cm="1">
        <f t="array" aca="1" ref="AB117" ca="1">INDIRECT(ADDRESS($W117,COLUMN()-$Y117+$X117))/$V117</f>
        <v>77209.8</v>
      </c>
      <c r="AC117" s="18" cm="1">
        <f t="array" aca="1" ref="AC117" ca="1">INDIRECT(ADDRESS($W117,COLUMN()-$Y117+$X117))/$V117</f>
        <v>28480.400000000001</v>
      </c>
      <c r="AD117" s="18" cm="1">
        <f t="array" aca="1" ref="AD117" ca="1">INDIRECT(ADDRESS($W117,COLUMN()-$Y117+$X117))/$V117</f>
        <v>36619.599999999999</v>
      </c>
      <c r="AE117" s="18" cm="1">
        <f t="array" aca="1" ref="AE117" ca="1">INDIRECT(ADDRESS($W117,COLUMN()-$Y117+$X117))/$V117</f>
        <v>0</v>
      </c>
      <c r="AF117" s="18" cm="1">
        <f t="array" aca="1" ref="AF117" ca="1">INDIRECT(ADDRESS($W117,COLUMN()-$Y117+$X117))/$V117</f>
        <v>0</v>
      </c>
      <c r="AG117" s="18" cm="1">
        <f t="array" aca="1" ref="AG117" ca="1">INDIRECT(ADDRESS($W117,COLUMN()-$Y117+$X117))/$V117</f>
        <v>37813.4</v>
      </c>
      <c r="AH117" s="18" cm="1">
        <f t="array" aca="1" ref="AH117" ca="1">INDIRECT(ADDRESS($W117,COLUMN()-$Y117+$X117))/$V117</f>
        <v>0</v>
      </c>
      <c r="AI117" s="18" cm="1">
        <f t="array" aca="1" ref="AI117" ca="1">INDIRECT(ADDRESS($W117,COLUMN()-$Y117+$X117))/$V117</f>
        <v>0</v>
      </c>
      <c r="AJ117" s="18" cm="1">
        <f t="array" aca="1" ref="AJ117" ca="1">INDIRECT(ADDRESS($W117,COLUMN()-$Y117+$X117))/$V117</f>
        <v>0</v>
      </c>
      <c r="AK117" s="18" cm="1">
        <f t="array" aca="1" ref="AK117" ca="1">INDIRECT(ADDRESS($W117,COLUMN()-$Y117+$X117))/$V117</f>
        <v>38569.199999999997</v>
      </c>
      <c r="AL117" s="18" cm="1">
        <f t="array" aca="1" ref="AL117" ca="1">INDIRECT(ADDRESS($W117,COLUMN()-$Y117+$X117))/$V117</f>
        <v>0</v>
      </c>
      <c r="AM117" s="18" cm="1">
        <f t="array" aca="1" ref="AM117" ca="1">INDIRECT(ADDRESS($W117,COLUMN()-$Y117+$X117))/$V117</f>
        <v>24961</v>
      </c>
      <c r="AN117" s="18" cm="1">
        <f t="array" aca="1" ref="AN117" ca="1">INDIRECT(ADDRESS($W117,COLUMN()-$Y117+$X117))/$V117</f>
        <v>0</v>
      </c>
      <c r="AO117" s="18" cm="1">
        <f t="array" aca="1" ref="AO117" ca="1">INDIRECT(ADDRESS($W117,COLUMN()-$Y117+$X117))/$V117</f>
        <v>0</v>
      </c>
      <c r="AP117" s="18" cm="1">
        <f t="array" aca="1" ref="AP117" ca="1">INDIRECT(ADDRESS($W117,COLUMN()-$Y117+$X117))/$V117</f>
        <v>13516.2</v>
      </c>
      <c r="AQ117" s="18" cm="1">
        <f t="array" aca="1" ref="AQ117" ca="1">INDIRECT(ADDRESS($W117,COLUMN()-$Y117+$X117))/$V117</f>
        <v>0</v>
      </c>
      <c r="AR117" s="9">
        <f t="shared" si="30"/>
        <v>115</v>
      </c>
      <c r="AS117" s="9">
        <f t="shared" si="52"/>
        <v>117</v>
      </c>
      <c r="AT117" s="9">
        <f t="shared" si="31"/>
        <v>26</v>
      </c>
      <c r="AU117" s="3">
        <f t="shared" si="53"/>
        <v>43</v>
      </c>
      <c r="AV117" s="20">
        <f t="shared" ca="1" si="32"/>
        <v>17</v>
      </c>
      <c r="AW117" s="20">
        <f t="shared" ca="1" si="33"/>
        <v>21</v>
      </c>
      <c r="AX117" s="20">
        <f t="shared" ca="1" si="34"/>
        <v>11</v>
      </c>
      <c r="AY117" s="20">
        <f t="shared" ca="1" si="35"/>
        <v>24</v>
      </c>
      <c r="AZ117" s="20">
        <f t="shared" ca="1" si="36"/>
        <v>23</v>
      </c>
      <c r="BA117" s="20">
        <f t="shared" ca="1" si="37"/>
        <v>28</v>
      </c>
      <c r="BB117" s="20">
        <f t="shared" ca="1" si="38"/>
        <v>28</v>
      </c>
      <c r="BC117" s="20">
        <f t="shared" ca="1" si="39"/>
        <v>22</v>
      </c>
      <c r="BD117" s="20">
        <f t="shared" ca="1" si="40"/>
        <v>28</v>
      </c>
      <c r="BE117" s="20">
        <f t="shared" ca="1" si="41"/>
        <v>28</v>
      </c>
      <c r="BF117" s="20">
        <f t="shared" ca="1" si="42"/>
        <v>28</v>
      </c>
      <c r="BG117" s="20">
        <f t="shared" ca="1" si="43"/>
        <v>20</v>
      </c>
      <c r="BH117" s="20">
        <f t="shared" ca="1" si="44"/>
        <v>28</v>
      </c>
      <c r="BI117" s="20">
        <f t="shared" ca="1" si="45"/>
        <v>25</v>
      </c>
      <c r="BJ117" s="20">
        <f t="shared" ca="1" si="46"/>
        <v>28</v>
      </c>
      <c r="BK117" s="20">
        <f t="shared" ca="1" si="47"/>
        <v>28</v>
      </c>
      <c r="BL117" s="20">
        <f t="shared" ca="1" si="48"/>
        <v>27</v>
      </c>
      <c r="BM117" s="20">
        <f t="shared" ca="1" si="49"/>
        <v>28</v>
      </c>
      <c r="BN117" s="9">
        <f t="shared" si="50"/>
        <v>115</v>
      </c>
      <c r="BO117" s="9">
        <v>3</v>
      </c>
      <c r="BP117" s="22" cm="1">
        <f t="array" aca="1" ref="BP117" ca="1">IF(AV117&gt;INDIRECT(ADDRESS($BN117,$BO117)),0,1)</f>
        <v>0</v>
      </c>
      <c r="BQ117" s="22" cm="1">
        <f t="array" aca="1" ref="BQ117" ca="1">IF(AW117&gt;INDIRECT(ADDRESS($BN117,$BO117)),0,1)</f>
        <v>0</v>
      </c>
      <c r="BR117" s="22" cm="1">
        <f t="array" aca="1" ref="BR117" ca="1">IF(AX117&gt;INDIRECT(ADDRESS($BN117,$BO117)),0,1)</f>
        <v>0</v>
      </c>
      <c r="BS117" s="22" cm="1">
        <f t="array" aca="1" ref="BS117" ca="1">IF(AY117&gt;INDIRECT(ADDRESS($BN117,$BO117)),0,1)</f>
        <v>0</v>
      </c>
      <c r="BT117" s="22" cm="1">
        <f t="array" aca="1" ref="BT117" ca="1">IF(AZ117&gt;INDIRECT(ADDRESS($BN117,$BO117)),0,1)</f>
        <v>0</v>
      </c>
      <c r="BU117" s="22" cm="1">
        <f t="array" aca="1" ref="BU117" ca="1">IF(BA117&gt;INDIRECT(ADDRESS($BN117,$BO117)),0,1)</f>
        <v>0</v>
      </c>
      <c r="BV117" s="22" cm="1">
        <f t="array" aca="1" ref="BV117" ca="1">IF(BB117&gt;INDIRECT(ADDRESS($BN117,$BO117)),0,1)</f>
        <v>0</v>
      </c>
      <c r="BW117" s="22" cm="1">
        <f t="array" aca="1" ref="BW117" ca="1">IF(BC117&gt;INDIRECT(ADDRESS($BN117,$BO117)),0,1)</f>
        <v>0</v>
      </c>
      <c r="BX117" s="22" cm="1">
        <f t="array" aca="1" ref="BX117" ca="1">IF(BD117&gt;INDIRECT(ADDRESS($BN117,$BO117)),0,1)</f>
        <v>0</v>
      </c>
      <c r="BY117" s="22" cm="1">
        <f t="array" aca="1" ref="BY117" ca="1">IF(BE117&gt;INDIRECT(ADDRESS($BN117,$BO117)),0,1)</f>
        <v>0</v>
      </c>
      <c r="BZ117" s="22" cm="1">
        <f t="array" aca="1" ref="BZ117" ca="1">IF(BF117&gt;INDIRECT(ADDRESS($BN117,$BO117)),0,1)</f>
        <v>0</v>
      </c>
      <c r="CA117" s="22" cm="1">
        <f t="array" aca="1" ref="CA117" ca="1">IF(BG117&gt;INDIRECT(ADDRESS($BN117,$BO117)),0,1)</f>
        <v>0</v>
      </c>
      <c r="CB117" s="22" cm="1">
        <f t="array" aca="1" ref="CB117" ca="1">IF(BH117&gt;INDIRECT(ADDRESS($BN117,$BO117)),0,1)</f>
        <v>0</v>
      </c>
      <c r="CC117" s="22" cm="1">
        <f t="array" aca="1" ref="CC117" ca="1">IF(BI117&gt;INDIRECT(ADDRESS($BN117,$BO117)),0,1)</f>
        <v>0</v>
      </c>
      <c r="CD117" s="22" cm="1">
        <f t="array" aca="1" ref="CD117" ca="1">IF(BJ117&gt;INDIRECT(ADDRESS($BN117,$BO117)),0,1)</f>
        <v>0</v>
      </c>
      <c r="CE117" s="22" cm="1">
        <f t="array" aca="1" ref="CE117" ca="1">IF(BK117&gt;INDIRECT(ADDRESS($BN117,$BO117)),0,1)</f>
        <v>0</v>
      </c>
      <c r="CF117" s="22" cm="1">
        <f t="array" aca="1" ref="CF117" ca="1">IF(BL117&gt;INDIRECT(ADDRESS($BN117,$BO117)),0,1)</f>
        <v>0</v>
      </c>
      <c r="CG117" s="22" cm="1">
        <f t="array" aca="1" ref="CG117" ca="1">IF(BM117&gt;INDIRECT(ADDRESS($BN117,$BO117)),0,1)</f>
        <v>0</v>
      </c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55000000000000004">
      <c r="A118" s="3"/>
      <c r="B118" s="3" t="s">
        <v>50</v>
      </c>
      <c r="C118" s="3">
        <v>8</v>
      </c>
      <c r="D118" s="15">
        <f>VALUE(SUBSTITUTE('DPR KPU Raw'!B33,".",","))</f>
        <v>244505</v>
      </c>
      <c r="E118" s="15">
        <f>VALUE(SUBSTITUTE('DPR KPU Raw'!C33,".",","))</f>
        <v>306230</v>
      </c>
      <c r="F118" s="15">
        <f>VALUE(SUBSTITUTE('DPR KPU Raw'!D33,".",","))</f>
        <v>569783</v>
      </c>
      <c r="G118" s="15">
        <f>VALUE(SUBSTITUTE('DPR KPU Raw'!E33,".",","))</f>
        <v>228642</v>
      </c>
      <c r="H118" s="15">
        <f>VALUE(SUBSTITUTE('DPR KPU Raw'!F33,".",","))</f>
        <v>144166</v>
      </c>
      <c r="I118" s="15"/>
      <c r="J118" s="15"/>
      <c r="K118" s="15">
        <f>VALUE(SUBSTITUTE('DPR KPU Raw'!I33,".",","))</f>
        <v>130110</v>
      </c>
      <c r="L118" s="15"/>
      <c r="M118" s="15"/>
      <c r="N118" s="15"/>
      <c r="O118" s="15">
        <f>VALUE(SUBSTITUTE('DPR KPU Raw'!M33,".",","))</f>
        <v>116106</v>
      </c>
      <c r="P118" s="15"/>
      <c r="Q118" s="15">
        <f>VALUE(SUBSTITUTE('DPR KPU Raw'!O33,".",","))</f>
        <v>169229</v>
      </c>
      <c r="R118" s="15"/>
      <c r="S118" s="15"/>
      <c r="T118" s="15">
        <f>VALUE(SUBSTITUTE('DPR KPU Raw'!R33,".",","))</f>
        <v>77128</v>
      </c>
      <c r="U118" s="15"/>
      <c r="V118" s="5">
        <v>1</v>
      </c>
      <c r="W118" s="5">
        <f>W117+3</f>
        <v>118</v>
      </c>
      <c r="X118" s="5">
        <v>4</v>
      </c>
      <c r="Y118" s="5">
        <f t="shared" si="51"/>
        <v>26</v>
      </c>
      <c r="Z118" s="18" cm="1">
        <f t="array" aca="1" ref="Z118" ca="1">INDIRECT(ADDRESS($W118,COLUMN()-$Y118+$X118))/$V118</f>
        <v>244505</v>
      </c>
      <c r="AA118" s="18" cm="1">
        <f t="array" aca="1" ref="AA118" ca="1">INDIRECT(ADDRESS($W118,COLUMN()-$Y118+$X118))/$V118</f>
        <v>306230</v>
      </c>
      <c r="AB118" s="18" cm="1">
        <f t="array" aca="1" ref="AB118" ca="1">INDIRECT(ADDRESS($W118,COLUMN()-$Y118+$X118))/$V118</f>
        <v>569783</v>
      </c>
      <c r="AC118" s="18" cm="1">
        <f t="array" aca="1" ref="AC118" ca="1">INDIRECT(ADDRESS($W118,COLUMN()-$Y118+$X118))/$V118</f>
        <v>228642</v>
      </c>
      <c r="AD118" s="18" cm="1">
        <f t="array" aca="1" ref="AD118" ca="1">INDIRECT(ADDRESS($W118,COLUMN()-$Y118+$X118))/$V118</f>
        <v>144166</v>
      </c>
      <c r="AE118" s="18" cm="1">
        <f t="array" aca="1" ref="AE118" ca="1">INDIRECT(ADDRESS($W118,COLUMN()-$Y118+$X118))/$V118</f>
        <v>0</v>
      </c>
      <c r="AF118" s="18" cm="1">
        <f t="array" aca="1" ref="AF118" ca="1">INDIRECT(ADDRESS($W118,COLUMN()-$Y118+$X118))/$V118</f>
        <v>0</v>
      </c>
      <c r="AG118" s="18" cm="1">
        <f t="array" aca="1" ref="AG118" ca="1">INDIRECT(ADDRESS($W118,COLUMN()-$Y118+$X118))/$V118</f>
        <v>130110</v>
      </c>
      <c r="AH118" s="18" cm="1">
        <f t="array" aca="1" ref="AH118" ca="1">INDIRECT(ADDRESS($W118,COLUMN()-$Y118+$X118))/$V118</f>
        <v>0</v>
      </c>
      <c r="AI118" s="18" cm="1">
        <f t="array" aca="1" ref="AI118" ca="1">INDIRECT(ADDRESS($W118,COLUMN()-$Y118+$X118))/$V118</f>
        <v>0</v>
      </c>
      <c r="AJ118" s="18" cm="1">
        <f t="array" aca="1" ref="AJ118" ca="1">INDIRECT(ADDRESS($W118,COLUMN()-$Y118+$X118))/$V118</f>
        <v>0</v>
      </c>
      <c r="AK118" s="18" cm="1">
        <f t="array" aca="1" ref="AK118" ca="1">INDIRECT(ADDRESS($W118,COLUMN()-$Y118+$X118))/$V118</f>
        <v>116106</v>
      </c>
      <c r="AL118" s="18" cm="1">
        <f t="array" aca="1" ref="AL118" ca="1">INDIRECT(ADDRESS($W118,COLUMN()-$Y118+$X118))/$V118</f>
        <v>0</v>
      </c>
      <c r="AM118" s="18" cm="1">
        <f t="array" aca="1" ref="AM118" ca="1">INDIRECT(ADDRESS($W118,COLUMN()-$Y118+$X118))/$V118</f>
        <v>169229</v>
      </c>
      <c r="AN118" s="18" cm="1">
        <f t="array" aca="1" ref="AN118" ca="1">INDIRECT(ADDRESS($W118,COLUMN()-$Y118+$X118))/$V118</f>
        <v>0</v>
      </c>
      <c r="AO118" s="18" cm="1">
        <f t="array" aca="1" ref="AO118" ca="1">INDIRECT(ADDRESS($W118,COLUMN()-$Y118+$X118))/$V118</f>
        <v>0</v>
      </c>
      <c r="AP118" s="18" cm="1">
        <f t="array" aca="1" ref="AP118" ca="1">INDIRECT(ADDRESS($W118,COLUMN()-$Y118+$X118))/$V118</f>
        <v>77128</v>
      </c>
      <c r="AQ118" s="18" cm="1">
        <f t="array" aca="1" ref="AQ118" ca="1">INDIRECT(ADDRESS($W118,COLUMN()-$Y118+$X118))/$V118</f>
        <v>0</v>
      </c>
      <c r="AR118" s="9">
        <f t="shared" si="30"/>
        <v>118</v>
      </c>
      <c r="AS118" s="9">
        <f t="shared" si="52"/>
        <v>120</v>
      </c>
      <c r="AT118" s="9">
        <f t="shared" si="31"/>
        <v>26</v>
      </c>
      <c r="AU118" s="3">
        <f t="shared" si="53"/>
        <v>43</v>
      </c>
      <c r="AV118" s="20">
        <f t="shared" ca="1" si="32"/>
        <v>3</v>
      </c>
      <c r="AW118" s="20">
        <f t="shared" ca="1" si="33"/>
        <v>2</v>
      </c>
      <c r="AX118" s="20">
        <f t="shared" ca="1" si="34"/>
        <v>1</v>
      </c>
      <c r="AY118" s="20">
        <f t="shared" ca="1" si="35"/>
        <v>4</v>
      </c>
      <c r="AZ118" s="20">
        <f t="shared" ca="1" si="36"/>
        <v>7</v>
      </c>
      <c r="BA118" s="20">
        <f t="shared" ca="1" si="37"/>
        <v>28</v>
      </c>
      <c r="BB118" s="20">
        <f t="shared" ca="1" si="38"/>
        <v>28</v>
      </c>
      <c r="BC118" s="20">
        <f t="shared" ca="1" si="39"/>
        <v>8</v>
      </c>
      <c r="BD118" s="20">
        <f t="shared" ca="1" si="40"/>
        <v>28</v>
      </c>
      <c r="BE118" s="20">
        <f t="shared" ca="1" si="41"/>
        <v>28</v>
      </c>
      <c r="BF118" s="20">
        <f t="shared" ca="1" si="42"/>
        <v>28</v>
      </c>
      <c r="BG118" s="20">
        <f t="shared" ca="1" si="43"/>
        <v>9</v>
      </c>
      <c r="BH118" s="20">
        <f t="shared" ca="1" si="44"/>
        <v>28</v>
      </c>
      <c r="BI118" s="20">
        <f t="shared" ca="1" si="45"/>
        <v>6</v>
      </c>
      <c r="BJ118" s="20">
        <f t="shared" ca="1" si="46"/>
        <v>28</v>
      </c>
      <c r="BK118" s="20">
        <f t="shared" ca="1" si="47"/>
        <v>28</v>
      </c>
      <c r="BL118" s="20">
        <f t="shared" ca="1" si="48"/>
        <v>13</v>
      </c>
      <c r="BM118" s="20">
        <f t="shared" ca="1" si="49"/>
        <v>28</v>
      </c>
      <c r="BN118" s="9">
        <f t="shared" si="50"/>
        <v>118</v>
      </c>
      <c r="BO118" s="9">
        <v>3</v>
      </c>
      <c r="BP118" s="22" cm="1">
        <f t="array" aca="1" ref="BP118" ca="1">IF(AV118&gt;INDIRECT(ADDRESS($BN118,$BO118)),0,1)</f>
        <v>1</v>
      </c>
      <c r="BQ118" s="22" cm="1">
        <f t="array" aca="1" ref="BQ118" ca="1">IF(AW118&gt;INDIRECT(ADDRESS($BN118,$BO118)),0,1)</f>
        <v>1</v>
      </c>
      <c r="BR118" s="22" cm="1">
        <f t="array" aca="1" ref="BR118" ca="1">IF(AX118&gt;INDIRECT(ADDRESS($BN118,$BO118)),0,1)</f>
        <v>1</v>
      </c>
      <c r="BS118" s="22" cm="1">
        <f t="array" aca="1" ref="BS118" ca="1">IF(AY118&gt;INDIRECT(ADDRESS($BN118,$BO118)),0,1)</f>
        <v>1</v>
      </c>
      <c r="BT118" s="22" cm="1">
        <f t="array" aca="1" ref="BT118" ca="1">IF(AZ118&gt;INDIRECT(ADDRESS($BN118,$BO118)),0,1)</f>
        <v>1</v>
      </c>
      <c r="BU118" s="22" cm="1">
        <f t="array" aca="1" ref="BU118" ca="1">IF(BA118&gt;INDIRECT(ADDRESS($BN118,$BO118)),0,1)</f>
        <v>0</v>
      </c>
      <c r="BV118" s="22" cm="1">
        <f t="array" aca="1" ref="BV118" ca="1">IF(BB118&gt;INDIRECT(ADDRESS($BN118,$BO118)),0,1)</f>
        <v>0</v>
      </c>
      <c r="BW118" s="22" cm="1">
        <f t="array" aca="1" ref="BW118" ca="1">IF(BC118&gt;INDIRECT(ADDRESS($BN118,$BO118)),0,1)</f>
        <v>1</v>
      </c>
      <c r="BX118" s="22" cm="1">
        <f t="array" aca="1" ref="BX118" ca="1">IF(BD118&gt;INDIRECT(ADDRESS($BN118,$BO118)),0,1)</f>
        <v>0</v>
      </c>
      <c r="BY118" s="22" cm="1">
        <f t="array" aca="1" ref="BY118" ca="1">IF(BE118&gt;INDIRECT(ADDRESS($BN118,$BO118)),0,1)</f>
        <v>0</v>
      </c>
      <c r="BZ118" s="22" cm="1">
        <f t="array" aca="1" ref="BZ118" ca="1">IF(BF118&gt;INDIRECT(ADDRESS($BN118,$BO118)),0,1)</f>
        <v>0</v>
      </c>
      <c r="CA118" s="22" cm="1">
        <f t="array" aca="1" ref="CA118" ca="1">IF(BG118&gt;INDIRECT(ADDRESS($BN118,$BO118)),0,1)</f>
        <v>0</v>
      </c>
      <c r="CB118" s="22" cm="1">
        <f t="array" aca="1" ref="CB118" ca="1">IF(BH118&gt;INDIRECT(ADDRESS($BN118,$BO118)),0,1)</f>
        <v>0</v>
      </c>
      <c r="CC118" s="22" cm="1">
        <f t="array" aca="1" ref="CC118" ca="1">IF(BI118&gt;INDIRECT(ADDRESS($BN118,$BO118)),0,1)</f>
        <v>1</v>
      </c>
      <c r="CD118" s="22" cm="1">
        <f t="array" aca="1" ref="CD118" ca="1">IF(BJ118&gt;INDIRECT(ADDRESS($BN118,$BO118)),0,1)</f>
        <v>0</v>
      </c>
      <c r="CE118" s="22" cm="1">
        <f t="array" aca="1" ref="CE118" ca="1">IF(BK118&gt;INDIRECT(ADDRESS($BN118,$BO118)),0,1)</f>
        <v>0</v>
      </c>
      <c r="CF118" s="22" cm="1">
        <f t="array" aca="1" ref="CF118" ca="1">IF(BL118&gt;INDIRECT(ADDRESS($BN118,$BO118)),0,1)</f>
        <v>0</v>
      </c>
      <c r="CG118" s="22" cm="1">
        <f t="array" aca="1" ref="CG118" ca="1">IF(BM118&gt;INDIRECT(ADDRESS($BN118,$BO118)),0,1)</f>
        <v>0</v>
      </c>
      <c r="CH118" s="9">
        <f>AR118</f>
        <v>118</v>
      </c>
      <c r="CI118" s="9">
        <f>AS118</f>
        <v>120</v>
      </c>
      <c r="CJ118" s="3">
        <f>COLUMN(BP118)</f>
        <v>68</v>
      </c>
      <c r="CK118" s="3">
        <f>COLUMN(CG118)</f>
        <v>85</v>
      </c>
      <c r="CL118" s="3">
        <f ca="1">SUM(OFFSET($A$1,CH118-1,CJ118-1,CI118-CH118+1,CK118-CJ118+1))</f>
        <v>8</v>
      </c>
      <c r="CM118" s="3" t="b">
        <f ca="1">CL118=C118</f>
        <v>1</v>
      </c>
      <c r="CN118" s="3">
        <f>COLUMN(V118)</f>
        <v>22</v>
      </c>
      <c r="CO118" s="3">
        <f ca="1">LARGE(OFFSET($A$1,$CH118-1,$CN118-1,$CI118-$CH118+1,1),1)</f>
        <v>5</v>
      </c>
      <c r="CP118" s="4">
        <f ca="1">LARGE(OFFSET($A$1,$AR118-1,$AT118-1,$AS118-$AR118+1,$AU118-$AT118+1),1)/(CO118+2)</f>
        <v>81397.571428571435</v>
      </c>
      <c r="CQ118" s="4">
        <f ca="1">LARGE(OFFSET($A$1,$AR118-1,$AT118-1,$AS118-$AR118+1,$AU118-$AT118+1),C118)</f>
        <v>130110</v>
      </c>
      <c r="CR118" s="3" t="b">
        <f ca="1">CQ118&gt;CP118</f>
        <v>1</v>
      </c>
    </row>
    <row r="119" spans="1:96" x14ac:dyDescent="0.55000000000000004">
      <c r="A119" s="3"/>
      <c r="B119" s="3"/>
      <c r="C119" s="3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5">
        <v>3</v>
      </c>
      <c r="W119" s="5">
        <f>W118</f>
        <v>118</v>
      </c>
      <c r="X119" s="5">
        <v>4</v>
      </c>
      <c r="Y119" s="5">
        <f t="shared" si="51"/>
        <v>26</v>
      </c>
      <c r="Z119" s="18" cm="1">
        <f t="array" aca="1" ref="Z119" ca="1">INDIRECT(ADDRESS($W119,COLUMN()-$Y119+$X119))/$V119</f>
        <v>81501.666666666672</v>
      </c>
      <c r="AA119" s="18" cm="1">
        <f t="array" aca="1" ref="AA119" ca="1">INDIRECT(ADDRESS($W119,COLUMN()-$Y119+$X119))/$V119</f>
        <v>102076.66666666667</v>
      </c>
      <c r="AB119" s="18" cm="1">
        <f t="array" aca="1" ref="AB119" ca="1">INDIRECT(ADDRESS($W119,COLUMN()-$Y119+$X119))/$V119</f>
        <v>189927.66666666666</v>
      </c>
      <c r="AC119" s="18" cm="1">
        <f t="array" aca="1" ref="AC119" ca="1">INDIRECT(ADDRESS($W119,COLUMN()-$Y119+$X119))/$V119</f>
        <v>76214</v>
      </c>
      <c r="AD119" s="18" cm="1">
        <f t="array" aca="1" ref="AD119" ca="1">INDIRECT(ADDRESS($W119,COLUMN()-$Y119+$X119))/$V119</f>
        <v>48055.333333333336</v>
      </c>
      <c r="AE119" s="18" cm="1">
        <f t="array" aca="1" ref="AE119" ca="1">INDIRECT(ADDRESS($W119,COLUMN()-$Y119+$X119))/$V119</f>
        <v>0</v>
      </c>
      <c r="AF119" s="18" cm="1">
        <f t="array" aca="1" ref="AF119" ca="1">INDIRECT(ADDRESS($W119,COLUMN()-$Y119+$X119))/$V119</f>
        <v>0</v>
      </c>
      <c r="AG119" s="18" cm="1">
        <f t="array" aca="1" ref="AG119" ca="1">INDIRECT(ADDRESS($W119,COLUMN()-$Y119+$X119))/$V119</f>
        <v>43370</v>
      </c>
      <c r="AH119" s="18" cm="1">
        <f t="array" aca="1" ref="AH119" ca="1">INDIRECT(ADDRESS($W119,COLUMN()-$Y119+$X119))/$V119</f>
        <v>0</v>
      </c>
      <c r="AI119" s="18" cm="1">
        <f t="array" aca="1" ref="AI119" ca="1">INDIRECT(ADDRESS($W119,COLUMN()-$Y119+$X119))/$V119</f>
        <v>0</v>
      </c>
      <c r="AJ119" s="18" cm="1">
        <f t="array" aca="1" ref="AJ119" ca="1">INDIRECT(ADDRESS($W119,COLUMN()-$Y119+$X119))/$V119</f>
        <v>0</v>
      </c>
      <c r="AK119" s="18" cm="1">
        <f t="array" aca="1" ref="AK119" ca="1">INDIRECT(ADDRESS($W119,COLUMN()-$Y119+$X119))/$V119</f>
        <v>38702</v>
      </c>
      <c r="AL119" s="18" cm="1">
        <f t="array" aca="1" ref="AL119" ca="1">INDIRECT(ADDRESS($W119,COLUMN()-$Y119+$X119))/$V119</f>
        <v>0</v>
      </c>
      <c r="AM119" s="18" cm="1">
        <f t="array" aca="1" ref="AM119" ca="1">INDIRECT(ADDRESS($W119,COLUMN()-$Y119+$X119))/$V119</f>
        <v>56409.666666666664</v>
      </c>
      <c r="AN119" s="18" cm="1">
        <f t="array" aca="1" ref="AN119" ca="1">INDIRECT(ADDRESS($W119,COLUMN()-$Y119+$X119))/$V119</f>
        <v>0</v>
      </c>
      <c r="AO119" s="18" cm="1">
        <f t="array" aca="1" ref="AO119" ca="1">INDIRECT(ADDRESS($W119,COLUMN()-$Y119+$X119))/$V119</f>
        <v>0</v>
      </c>
      <c r="AP119" s="18" cm="1">
        <f t="array" aca="1" ref="AP119" ca="1">INDIRECT(ADDRESS($W119,COLUMN()-$Y119+$X119))/$V119</f>
        <v>25709.333333333332</v>
      </c>
      <c r="AQ119" s="18" cm="1">
        <f t="array" aca="1" ref="AQ119" ca="1">INDIRECT(ADDRESS($W119,COLUMN()-$Y119+$X119))/$V119</f>
        <v>0</v>
      </c>
      <c r="AR119" s="9">
        <f t="shared" si="30"/>
        <v>118</v>
      </c>
      <c r="AS119" s="9">
        <f t="shared" si="52"/>
        <v>120</v>
      </c>
      <c r="AT119" s="9">
        <f t="shared" si="31"/>
        <v>26</v>
      </c>
      <c r="AU119" s="3">
        <f t="shared" si="53"/>
        <v>43</v>
      </c>
      <c r="AV119" s="20">
        <f t="shared" ca="1" si="32"/>
        <v>12</v>
      </c>
      <c r="AW119" s="20">
        <f t="shared" ca="1" si="33"/>
        <v>11</v>
      </c>
      <c r="AX119" s="20">
        <f t="shared" ca="1" si="34"/>
        <v>5</v>
      </c>
      <c r="AY119" s="20">
        <f t="shared" ca="1" si="35"/>
        <v>14</v>
      </c>
      <c r="AZ119" s="20">
        <f t="shared" ca="1" si="36"/>
        <v>18</v>
      </c>
      <c r="BA119" s="20">
        <f t="shared" ca="1" si="37"/>
        <v>28</v>
      </c>
      <c r="BB119" s="20">
        <f t="shared" ca="1" si="38"/>
        <v>28</v>
      </c>
      <c r="BC119" s="20">
        <f t="shared" ca="1" si="39"/>
        <v>20</v>
      </c>
      <c r="BD119" s="20">
        <f t="shared" ca="1" si="40"/>
        <v>28</v>
      </c>
      <c r="BE119" s="20">
        <f t="shared" ca="1" si="41"/>
        <v>28</v>
      </c>
      <c r="BF119" s="20">
        <f t="shared" ca="1" si="42"/>
        <v>28</v>
      </c>
      <c r="BG119" s="20">
        <f t="shared" ca="1" si="43"/>
        <v>21</v>
      </c>
      <c r="BH119" s="20">
        <f t="shared" ca="1" si="44"/>
        <v>28</v>
      </c>
      <c r="BI119" s="20">
        <f t="shared" ca="1" si="45"/>
        <v>16</v>
      </c>
      <c r="BJ119" s="20">
        <f t="shared" ca="1" si="46"/>
        <v>28</v>
      </c>
      <c r="BK119" s="20">
        <f t="shared" ca="1" si="47"/>
        <v>28</v>
      </c>
      <c r="BL119" s="20">
        <f t="shared" ca="1" si="48"/>
        <v>25</v>
      </c>
      <c r="BM119" s="20">
        <f t="shared" ca="1" si="49"/>
        <v>28</v>
      </c>
      <c r="BN119" s="9">
        <f t="shared" si="50"/>
        <v>118</v>
      </c>
      <c r="BO119" s="9">
        <v>3</v>
      </c>
      <c r="BP119" s="22" cm="1">
        <f t="array" aca="1" ref="BP119" ca="1">IF(AV119&gt;INDIRECT(ADDRESS($BN119,$BO119)),0,1)</f>
        <v>0</v>
      </c>
      <c r="BQ119" s="22" cm="1">
        <f t="array" aca="1" ref="BQ119" ca="1">IF(AW119&gt;INDIRECT(ADDRESS($BN119,$BO119)),0,1)</f>
        <v>0</v>
      </c>
      <c r="BR119" s="22" cm="1">
        <f t="array" aca="1" ref="BR119" ca="1">IF(AX119&gt;INDIRECT(ADDRESS($BN119,$BO119)),0,1)</f>
        <v>1</v>
      </c>
      <c r="BS119" s="22" cm="1">
        <f t="array" aca="1" ref="BS119" ca="1">IF(AY119&gt;INDIRECT(ADDRESS($BN119,$BO119)),0,1)</f>
        <v>0</v>
      </c>
      <c r="BT119" s="22" cm="1">
        <f t="array" aca="1" ref="BT119" ca="1">IF(AZ119&gt;INDIRECT(ADDRESS($BN119,$BO119)),0,1)</f>
        <v>0</v>
      </c>
      <c r="BU119" s="22" cm="1">
        <f t="array" aca="1" ref="BU119" ca="1">IF(BA119&gt;INDIRECT(ADDRESS($BN119,$BO119)),0,1)</f>
        <v>0</v>
      </c>
      <c r="BV119" s="22" cm="1">
        <f t="array" aca="1" ref="BV119" ca="1">IF(BB119&gt;INDIRECT(ADDRESS($BN119,$BO119)),0,1)</f>
        <v>0</v>
      </c>
      <c r="BW119" s="22" cm="1">
        <f t="array" aca="1" ref="BW119" ca="1">IF(BC119&gt;INDIRECT(ADDRESS($BN119,$BO119)),0,1)</f>
        <v>0</v>
      </c>
      <c r="BX119" s="22" cm="1">
        <f t="array" aca="1" ref="BX119" ca="1">IF(BD119&gt;INDIRECT(ADDRESS($BN119,$BO119)),0,1)</f>
        <v>0</v>
      </c>
      <c r="BY119" s="22" cm="1">
        <f t="array" aca="1" ref="BY119" ca="1">IF(BE119&gt;INDIRECT(ADDRESS($BN119,$BO119)),0,1)</f>
        <v>0</v>
      </c>
      <c r="BZ119" s="22" cm="1">
        <f t="array" aca="1" ref="BZ119" ca="1">IF(BF119&gt;INDIRECT(ADDRESS($BN119,$BO119)),0,1)</f>
        <v>0</v>
      </c>
      <c r="CA119" s="22" cm="1">
        <f t="array" aca="1" ref="CA119" ca="1">IF(BG119&gt;INDIRECT(ADDRESS($BN119,$BO119)),0,1)</f>
        <v>0</v>
      </c>
      <c r="CB119" s="22" cm="1">
        <f t="array" aca="1" ref="CB119" ca="1">IF(BH119&gt;INDIRECT(ADDRESS($BN119,$BO119)),0,1)</f>
        <v>0</v>
      </c>
      <c r="CC119" s="22" cm="1">
        <f t="array" aca="1" ref="CC119" ca="1">IF(BI119&gt;INDIRECT(ADDRESS($BN119,$BO119)),0,1)</f>
        <v>0</v>
      </c>
      <c r="CD119" s="22" cm="1">
        <f t="array" aca="1" ref="CD119" ca="1">IF(BJ119&gt;INDIRECT(ADDRESS($BN119,$BO119)),0,1)</f>
        <v>0</v>
      </c>
      <c r="CE119" s="22" cm="1">
        <f t="array" aca="1" ref="CE119" ca="1">IF(BK119&gt;INDIRECT(ADDRESS($BN119,$BO119)),0,1)</f>
        <v>0</v>
      </c>
      <c r="CF119" s="22" cm="1">
        <f t="array" aca="1" ref="CF119" ca="1">IF(BL119&gt;INDIRECT(ADDRESS($BN119,$BO119)),0,1)</f>
        <v>0</v>
      </c>
      <c r="CG119" s="22" cm="1">
        <f t="array" aca="1" ref="CG119" ca="1">IF(BM119&gt;INDIRECT(ADDRESS($BN119,$BO119)),0,1)</f>
        <v>0</v>
      </c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55000000000000004">
      <c r="A120" s="3"/>
      <c r="B120" s="3"/>
      <c r="C120" s="3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5">
        <v>5</v>
      </c>
      <c r="W120" s="5">
        <f>W119</f>
        <v>118</v>
      </c>
      <c r="X120" s="5">
        <v>4</v>
      </c>
      <c r="Y120" s="5">
        <f t="shared" si="51"/>
        <v>26</v>
      </c>
      <c r="Z120" s="18" cm="1">
        <f t="array" aca="1" ref="Z120" ca="1">INDIRECT(ADDRESS($W120,COLUMN()-$Y120+$X120))/$V120</f>
        <v>48901</v>
      </c>
      <c r="AA120" s="18" cm="1">
        <f t="array" aca="1" ref="AA120" ca="1">INDIRECT(ADDRESS($W120,COLUMN()-$Y120+$X120))/$V120</f>
        <v>61246</v>
      </c>
      <c r="AB120" s="18" cm="1">
        <f t="array" aca="1" ref="AB120" ca="1">INDIRECT(ADDRESS($W120,COLUMN()-$Y120+$X120))/$V120</f>
        <v>113956.6</v>
      </c>
      <c r="AC120" s="18" cm="1">
        <f t="array" aca="1" ref="AC120" ca="1">INDIRECT(ADDRESS($W120,COLUMN()-$Y120+$X120))/$V120</f>
        <v>45728.4</v>
      </c>
      <c r="AD120" s="18" cm="1">
        <f t="array" aca="1" ref="AD120" ca="1">INDIRECT(ADDRESS($W120,COLUMN()-$Y120+$X120))/$V120</f>
        <v>28833.200000000001</v>
      </c>
      <c r="AE120" s="18" cm="1">
        <f t="array" aca="1" ref="AE120" ca="1">INDIRECT(ADDRESS($W120,COLUMN()-$Y120+$X120))/$V120</f>
        <v>0</v>
      </c>
      <c r="AF120" s="18" cm="1">
        <f t="array" aca="1" ref="AF120" ca="1">INDIRECT(ADDRESS($W120,COLUMN()-$Y120+$X120))/$V120</f>
        <v>0</v>
      </c>
      <c r="AG120" s="18" cm="1">
        <f t="array" aca="1" ref="AG120" ca="1">INDIRECT(ADDRESS($W120,COLUMN()-$Y120+$X120))/$V120</f>
        <v>26022</v>
      </c>
      <c r="AH120" s="18" cm="1">
        <f t="array" aca="1" ref="AH120" ca="1">INDIRECT(ADDRESS($W120,COLUMN()-$Y120+$X120))/$V120</f>
        <v>0</v>
      </c>
      <c r="AI120" s="18" cm="1">
        <f t="array" aca="1" ref="AI120" ca="1">INDIRECT(ADDRESS($W120,COLUMN()-$Y120+$X120))/$V120</f>
        <v>0</v>
      </c>
      <c r="AJ120" s="18" cm="1">
        <f t="array" aca="1" ref="AJ120" ca="1">INDIRECT(ADDRESS($W120,COLUMN()-$Y120+$X120))/$V120</f>
        <v>0</v>
      </c>
      <c r="AK120" s="18" cm="1">
        <f t="array" aca="1" ref="AK120" ca="1">INDIRECT(ADDRESS($W120,COLUMN()-$Y120+$X120))/$V120</f>
        <v>23221.200000000001</v>
      </c>
      <c r="AL120" s="18" cm="1">
        <f t="array" aca="1" ref="AL120" ca="1">INDIRECT(ADDRESS($W120,COLUMN()-$Y120+$X120))/$V120</f>
        <v>0</v>
      </c>
      <c r="AM120" s="18" cm="1">
        <f t="array" aca="1" ref="AM120" ca="1">INDIRECT(ADDRESS($W120,COLUMN()-$Y120+$X120))/$V120</f>
        <v>33845.800000000003</v>
      </c>
      <c r="AN120" s="18" cm="1">
        <f t="array" aca="1" ref="AN120" ca="1">INDIRECT(ADDRESS($W120,COLUMN()-$Y120+$X120))/$V120</f>
        <v>0</v>
      </c>
      <c r="AO120" s="18" cm="1">
        <f t="array" aca="1" ref="AO120" ca="1">INDIRECT(ADDRESS($W120,COLUMN()-$Y120+$X120))/$V120</f>
        <v>0</v>
      </c>
      <c r="AP120" s="18" cm="1">
        <f t="array" aca="1" ref="AP120" ca="1">INDIRECT(ADDRESS($W120,COLUMN()-$Y120+$X120))/$V120</f>
        <v>15425.6</v>
      </c>
      <c r="AQ120" s="18" cm="1">
        <f t="array" aca="1" ref="AQ120" ca="1">INDIRECT(ADDRESS($W120,COLUMN()-$Y120+$X120))/$V120</f>
        <v>0</v>
      </c>
      <c r="AR120" s="9">
        <f t="shared" si="30"/>
        <v>118</v>
      </c>
      <c r="AS120" s="9">
        <f t="shared" si="52"/>
        <v>120</v>
      </c>
      <c r="AT120" s="9">
        <f t="shared" si="31"/>
        <v>26</v>
      </c>
      <c r="AU120" s="3">
        <f t="shared" si="53"/>
        <v>43</v>
      </c>
      <c r="AV120" s="20">
        <f t="shared" ca="1" si="32"/>
        <v>17</v>
      </c>
      <c r="AW120" s="20">
        <f t="shared" ca="1" si="33"/>
        <v>15</v>
      </c>
      <c r="AX120" s="20">
        <f t="shared" ca="1" si="34"/>
        <v>10</v>
      </c>
      <c r="AY120" s="20">
        <f t="shared" ca="1" si="35"/>
        <v>19</v>
      </c>
      <c r="AZ120" s="20">
        <f t="shared" ca="1" si="36"/>
        <v>23</v>
      </c>
      <c r="BA120" s="20">
        <f t="shared" ca="1" si="37"/>
        <v>28</v>
      </c>
      <c r="BB120" s="20">
        <f t="shared" ca="1" si="38"/>
        <v>28</v>
      </c>
      <c r="BC120" s="20">
        <f t="shared" ca="1" si="39"/>
        <v>24</v>
      </c>
      <c r="BD120" s="20">
        <f t="shared" ca="1" si="40"/>
        <v>28</v>
      </c>
      <c r="BE120" s="20">
        <f t="shared" ca="1" si="41"/>
        <v>28</v>
      </c>
      <c r="BF120" s="20">
        <f t="shared" ca="1" si="42"/>
        <v>28</v>
      </c>
      <c r="BG120" s="20">
        <f t="shared" ca="1" si="43"/>
        <v>26</v>
      </c>
      <c r="BH120" s="20">
        <f t="shared" ca="1" si="44"/>
        <v>28</v>
      </c>
      <c r="BI120" s="20">
        <f t="shared" ca="1" si="45"/>
        <v>22</v>
      </c>
      <c r="BJ120" s="20">
        <f t="shared" ca="1" si="46"/>
        <v>28</v>
      </c>
      <c r="BK120" s="20">
        <f t="shared" ca="1" si="47"/>
        <v>28</v>
      </c>
      <c r="BL120" s="20">
        <f t="shared" ca="1" si="48"/>
        <v>27</v>
      </c>
      <c r="BM120" s="20">
        <f t="shared" ca="1" si="49"/>
        <v>28</v>
      </c>
      <c r="BN120" s="9">
        <f t="shared" si="50"/>
        <v>118</v>
      </c>
      <c r="BO120" s="9">
        <v>3</v>
      </c>
      <c r="BP120" s="22" cm="1">
        <f t="array" aca="1" ref="BP120" ca="1">IF(AV120&gt;INDIRECT(ADDRESS($BN120,$BO120)),0,1)</f>
        <v>0</v>
      </c>
      <c r="BQ120" s="22" cm="1">
        <f t="array" aca="1" ref="BQ120" ca="1">IF(AW120&gt;INDIRECT(ADDRESS($BN120,$BO120)),0,1)</f>
        <v>0</v>
      </c>
      <c r="BR120" s="22" cm="1">
        <f t="array" aca="1" ref="BR120" ca="1">IF(AX120&gt;INDIRECT(ADDRESS($BN120,$BO120)),0,1)</f>
        <v>0</v>
      </c>
      <c r="BS120" s="22" cm="1">
        <f t="array" aca="1" ref="BS120" ca="1">IF(AY120&gt;INDIRECT(ADDRESS($BN120,$BO120)),0,1)</f>
        <v>0</v>
      </c>
      <c r="BT120" s="22" cm="1">
        <f t="array" aca="1" ref="BT120" ca="1">IF(AZ120&gt;INDIRECT(ADDRESS($BN120,$BO120)),0,1)</f>
        <v>0</v>
      </c>
      <c r="BU120" s="22" cm="1">
        <f t="array" aca="1" ref="BU120" ca="1">IF(BA120&gt;INDIRECT(ADDRESS($BN120,$BO120)),0,1)</f>
        <v>0</v>
      </c>
      <c r="BV120" s="22" cm="1">
        <f t="array" aca="1" ref="BV120" ca="1">IF(BB120&gt;INDIRECT(ADDRESS($BN120,$BO120)),0,1)</f>
        <v>0</v>
      </c>
      <c r="BW120" s="22" cm="1">
        <f t="array" aca="1" ref="BW120" ca="1">IF(BC120&gt;INDIRECT(ADDRESS($BN120,$BO120)),0,1)</f>
        <v>0</v>
      </c>
      <c r="BX120" s="22" cm="1">
        <f t="array" aca="1" ref="BX120" ca="1">IF(BD120&gt;INDIRECT(ADDRESS($BN120,$BO120)),0,1)</f>
        <v>0</v>
      </c>
      <c r="BY120" s="22" cm="1">
        <f t="array" aca="1" ref="BY120" ca="1">IF(BE120&gt;INDIRECT(ADDRESS($BN120,$BO120)),0,1)</f>
        <v>0</v>
      </c>
      <c r="BZ120" s="22" cm="1">
        <f t="array" aca="1" ref="BZ120" ca="1">IF(BF120&gt;INDIRECT(ADDRESS($BN120,$BO120)),0,1)</f>
        <v>0</v>
      </c>
      <c r="CA120" s="22" cm="1">
        <f t="array" aca="1" ref="CA120" ca="1">IF(BG120&gt;INDIRECT(ADDRESS($BN120,$BO120)),0,1)</f>
        <v>0</v>
      </c>
      <c r="CB120" s="22" cm="1">
        <f t="array" aca="1" ref="CB120" ca="1">IF(BH120&gt;INDIRECT(ADDRESS($BN120,$BO120)),0,1)</f>
        <v>0</v>
      </c>
      <c r="CC120" s="22" cm="1">
        <f t="array" aca="1" ref="CC120" ca="1">IF(BI120&gt;INDIRECT(ADDRESS($BN120,$BO120)),0,1)</f>
        <v>0</v>
      </c>
      <c r="CD120" s="22" cm="1">
        <f t="array" aca="1" ref="CD120" ca="1">IF(BJ120&gt;INDIRECT(ADDRESS($BN120,$BO120)),0,1)</f>
        <v>0</v>
      </c>
      <c r="CE120" s="22" cm="1">
        <f t="array" aca="1" ref="CE120" ca="1">IF(BK120&gt;INDIRECT(ADDRESS($BN120,$BO120)),0,1)</f>
        <v>0</v>
      </c>
      <c r="CF120" s="22" cm="1">
        <f t="array" aca="1" ref="CF120" ca="1">IF(BL120&gt;INDIRECT(ADDRESS($BN120,$BO120)),0,1)</f>
        <v>0</v>
      </c>
      <c r="CG120" s="22" cm="1">
        <f t="array" aca="1" ref="CG120" ca="1">IF(BM120&gt;INDIRECT(ADDRESS($BN120,$BO120)),0,1)</f>
        <v>0</v>
      </c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55000000000000004">
      <c r="A121" s="3"/>
      <c r="B121" s="3" t="s">
        <v>51</v>
      </c>
      <c r="C121" s="3">
        <v>8</v>
      </c>
      <c r="D121" s="15">
        <f>VALUE(SUBSTITUTE('DPR KPU Raw'!B29,".",","))</f>
        <v>317038</v>
      </c>
      <c r="E121" s="15">
        <f>VALUE(SUBSTITUTE('DPR KPU Raw'!C29,".",","))</f>
        <v>225887</v>
      </c>
      <c r="F121" s="15">
        <f>VALUE(SUBSTITUTE('DPR KPU Raw'!D29,".",","))</f>
        <v>691690</v>
      </c>
      <c r="G121" s="15">
        <f>VALUE(SUBSTITUTE('DPR KPU Raw'!E29,".",","))</f>
        <v>191314</v>
      </c>
      <c r="H121" s="15">
        <f>VALUE(SUBSTITUTE('DPR KPU Raw'!F29,".",","))</f>
        <v>74183</v>
      </c>
      <c r="I121" s="15"/>
      <c r="J121" s="15"/>
      <c r="K121" s="15">
        <f>VALUE(SUBSTITUTE('DPR KPU Raw'!I29,".",","))</f>
        <v>165936</v>
      </c>
      <c r="L121" s="15"/>
      <c r="M121" s="15"/>
      <c r="N121" s="15"/>
      <c r="O121" s="15">
        <f>VALUE(SUBSTITUTE('DPR KPU Raw'!M29,".",","))</f>
        <v>123395</v>
      </c>
      <c r="P121" s="15"/>
      <c r="Q121" s="15">
        <f>VALUE(SUBSTITUTE('DPR KPU Raw'!O29,".",","))</f>
        <v>44967</v>
      </c>
      <c r="R121" s="15"/>
      <c r="S121" s="15"/>
      <c r="T121" s="15">
        <f>VALUE(SUBSTITUTE('DPR KPU Raw'!R29,".",","))</f>
        <v>71907</v>
      </c>
      <c r="U121" s="15"/>
      <c r="V121" s="5">
        <v>1</v>
      </c>
      <c r="W121" s="5">
        <f>W120+3</f>
        <v>121</v>
      </c>
      <c r="X121" s="5">
        <v>4</v>
      </c>
      <c r="Y121" s="5">
        <f t="shared" si="51"/>
        <v>26</v>
      </c>
      <c r="Z121" s="18" cm="1">
        <f t="array" aca="1" ref="Z121" ca="1">INDIRECT(ADDRESS($W121,COLUMN()-$Y121+$X121))/$V121</f>
        <v>317038</v>
      </c>
      <c r="AA121" s="18" cm="1">
        <f t="array" aca="1" ref="AA121" ca="1">INDIRECT(ADDRESS($W121,COLUMN()-$Y121+$X121))/$V121</f>
        <v>225887</v>
      </c>
      <c r="AB121" s="18" cm="1">
        <f t="array" aca="1" ref="AB121" ca="1">INDIRECT(ADDRESS($W121,COLUMN()-$Y121+$X121))/$V121</f>
        <v>691690</v>
      </c>
      <c r="AC121" s="18" cm="1">
        <f t="array" aca="1" ref="AC121" ca="1">INDIRECT(ADDRESS($W121,COLUMN()-$Y121+$X121))/$V121</f>
        <v>191314</v>
      </c>
      <c r="AD121" s="18" cm="1">
        <f t="array" aca="1" ref="AD121" ca="1">INDIRECT(ADDRESS($W121,COLUMN()-$Y121+$X121))/$V121</f>
        <v>74183</v>
      </c>
      <c r="AE121" s="18" cm="1">
        <f t="array" aca="1" ref="AE121" ca="1">INDIRECT(ADDRESS($W121,COLUMN()-$Y121+$X121))/$V121</f>
        <v>0</v>
      </c>
      <c r="AF121" s="18" cm="1">
        <f t="array" aca="1" ref="AF121" ca="1">INDIRECT(ADDRESS($W121,COLUMN()-$Y121+$X121))/$V121</f>
        <v>0</v>
      </c>
      <c r="AG121" s="18" cm="1">
        <f t="array" aca="1" ref="AG121" ca="1">INDIRECT(ADDRESS($W121,COLUMN()-$Y121+$X121))/$V121</f>
        <v>165936</v>
      </c>
      <c r="AH121" s="18" cm="1">
        <f t="array" aca="1" ref="AH121" ca="1">INDIRECT(ADDRESS($W121,COLUMN()-$Y121+$X121))/$V121</f>
        <v>0</v>
      </c>
      <c r="AI121" s="18" cm="1">
        <f t="array" aca="1" ref="AI121" ca="1">INDIRECT(ADDRESS($W121,COLUMN()-$Y121+$X121))/$V121</f>
        <v>0</v>
      </c>
      <c r="AJ121" s="18" cm="1">
        <f t="array" aca="1" ref="AJ121" ca="1">INDIRECT(ADDRESS($W121,COLUMN()-$Y121+$X121))/$V121</f>
        <v>0</v>
      </c>
      <c r="AK121" s="18" cm="1">
        <f t="array" aca="1" ref="AK121" ca="1">INDIRECT(ADDRESS($W121,COLUMN()-$Y121+$X121))/$V121</f>
        <v>123395</v>
      </c>
      <c r="AL121" s="18" cm="1">
        <f t="array" aca="1" ref="AL121" ca="1">INDIRECT(ADDRESS($W121,COLUMN()-$Y121+$X121))/$V121</f>
        <v>0</v>
      </c>
      <c r="AM121" s="18" cm="1">
        <f t="array" aca="1" ref="AM121" ca="1">INDIRECT(ADDRESS($W121,COLUMN()-$Y121+$X121))/$V121</f>
        <v>44967</v>
      </c>
      <c r="AN121" s="18" cm="1">
        <f t="array" aca="1" ref="AN121" ca="1">INDIRECT(ADDRESS($W121,COLUMN()-$Y121+$X121))/$V121</f>
        <v>0</v>
      </c>
      <c r="AO121" s="18" cm="1">
        <f t="array" aca="1" ref="AO121" ca="1">INDIRECT(ADDRESS($W121,COLUMN()-$Y121+$X121))/$V121</f>
        <v>0</v>
      </c>
      <c r="AP121" s="18" cm="1">
        <f t="array" aca="1" ref="AP121" ca="1">INDIRECT(ADDRESS($W121,COLUMN()-$Y121+$X121))/$V121</f>
        <v>71907</v>
      </c>
      <c r="AQ121" s="18" cm="1">
        <f t="array" aca="1" ref="AQ121" ca="1">INDIRECT(ADDRESS($W121,COLUMN()-$Y121+$X121))/$V121</f>
        <v>0</v>
      </c>
      <c r="AR121" s="9">
        <f t="shared" si="30"/>
        <v>121</v>
      </c>
      <c r="AS121" s="9">
        <f t="shared" si="52"/>
        <v>123</v>
      </c>
      <c r="AT121" s="9">
        <f t="shared" si="31"/>
        <v>26</v>
      </c>
      <c r="AU121" s="3">
        <f t="shared" si="53"/>
        <v>43</v>
      </c>
      <c r="AV121" s="20">
        <f t="shared" ca="1" si="32"/>
        <v>2</v>
      </c>
      <c r="AW121" s="20">
        <f t="shared" ca="1" si="33"/>
        <v>4</v>
      </c>
      <c r="AX121" s="20">
        <f t="shared" ca="1" si="34"/>
        <v>1</v>
      </c>
      <c r="AY121" s="20">
        <f t="shared" ca="1" si="35"/>
        <v>5</v>
      </c>
      <c r="AZ121" s="20">
        <f t="shared" ca="1" si="36"/>
        <v>11</v>
      </c>
      <c r="BA121" s="20">
        <f t="shared" ca="1" si="37"/>
        <v>28</v>
      </c>
      <c r="BB121" s="20">
        <f t="shared" ca="1" si="38"/>
        <v>28</v>
      </c>
      <c r="BC121" s="20">
        <f t="shared" ca="1" si="39"/>
        <v>6</v>
      </c>
      <c r="BD121" s="20">
        <f t="shared" ca="1" si="40"/>
        <v>28</v>
      </c>
      <c r="BE121" s="20">
        <f t="shared" ca="1" si="41"/>
        <v>28</v>
      </c>
      <c r="BF121" s="20">
        <f t="shared" ca="1" si="42"/>
        <v>28</v>
      </c>
      <c r="BG121" s="20">
        <f t="shared" ca="1" si="43"/>
        <v>8</v>
      </c>
      <c r="BH121" s="20">
        <f t="shared" ca="1" si="44"/>
        <v>28</v>
      </c>
      <c r="BI121" s="20">
        <f t="shared" ca="1" si="45"/>
        <v>17</v>
      </c>
      <c r="BJ121" s="20">
        <f t="shared" ca="1" si="46"/>
        <v>28</v>
      </c>
      <c r="BK121" s="20">
        <f t="shared" ca="1" si="47"/>
        <v>28</v>
      </c>
      <c r="BL121" s="20">
        <f t="shared" ca="1" si="48"/>
        <v>12</v>
      </c>
      <c r="BM121" s="20">
        <f t="shared" ca="1" si="49"/>
        <v>28</v>
      </c>
      <c r="BN121" s="9">
        <f t="shared" si="50"/>
        <v>121</v>
      </c>
      <c r="BO121" s="9">
        <v>3</v>
      </c>
      <c r="BP121" s="22" cm="1">
        <f t="array" aca="1" ref="BP121" ca="1">IF(AV121&gt;INDIRECT(ADDRESS($BN121,$BO121)),0,1)</f>
        <v>1</v>
      </c>
      <c r="BQ121" s="22" cm="1">
        <f t="array" aca="1" ref="BQ121" ca="1">IF(AW121&gt;INDIRECT(ADDRESS($BN121,$BO121)),0,1)</f>
        <v>1</v>
      </c>
      <c r="BR121" s="22" cm="1">
        <f t="array" aca="1" ref="BR121" ca="1">IF(AX121&gt;INDIRECT(ADDRESS($BN121,$BO121)),0,1)</f>
        <v>1</v>
      </c>
      <c r="BS121" s="22" cm="1">
        <f t="array" aca="1" ref="BS121" ca="1">IF(AY121&gt;INDIRECT(ADDRESS($BN121,$BO121)),0,1)</f>
        <v>1</v>
      </c>
      <c r="BT121" s="22" cm="1">
        <f t="array" aca="1" ref="BT121" ca="1">IF(AZ121&gt;INDIRECT(ADDRESS($BN121,$BO121)),0,1)</f>
        <v>0</v>
      </c>
      <c r="BU121" s="22" cm="1">
        <f t="array" aca="1" ref="BU121" ca="1">IF(BA121&gt;INDIRECT(ADDRESS($BN121,$BO121)),0,1)</f>
        <v>0</v>
      </c>
      <c r="BV121" s="22" cm="1">
        <f t="array" aca="1" ref="BV121" ca="1">IF(BB121&gt;INDIRECT(ADDRESS($BN121,$BO121)),0,1)</f>
        <v>0</v>
      </c>
      <c r="BW121" s="22" cm="1">
        <f t="array" aca="1" ref="BW121" ca="1">IF(BC121&gt;INDIRECT(ADDRESS($BN121,$BO121)),0,1)</f>
        <v>1</v>
      </c>
      <c r="BX121" s="22" cm="1">
        <f t="array" aca="1" ref="BX121" ca="1">IF(BD121&gt;INDIRECT(ADDRESS($BN121,$BO121)),0,1)</f>
        <v>0</v>
      </c>
      <c r="BY121" s="22" cm="1">
        <f t="array" aca="1" ref="BY121" ca="1">IF(BE121&gt;INDIRECT(ADDRESS($BN121,$BO121)),0,1)</f>
        <v>0</v>
      </c>
      <c r="BZ121" s="22" cm="1">
        <f t="array" aca="1" ref="BZ121" ca="1">IF(BF121&gt;INDIRECT(ADDRESS($BN121,$BO121)),0,1)</f>
        <v>0</v>
      </c>
      <c r="CA121" s="22" cm="1">
        <f t="array" aca="1" ref="CA121" ca="1">IF(BG121&gt;INDIRECT(ADDRESS($BN121,$BO121)),0,1)</f>
        <v>1</v>
      </c>
      <c r="CB121" s="22" cm="1">
        <f t="array" aca="1" ref="CB121" ca="1">IF(BH121&gt;INDIRECT(ADDRESS($BN121,$BO121)),0,1)</f>
        <v>0</v>
      </c>
      <c r="CC121" s="22" cm="1">
        <f t="array" aca="1" ref="CC121" ca="1">IF(BI121&gt;INDIRECT(ADDRESS($BN121,$BO121)),0,1)</f>
        <v>0</v>
      </c>
      <c r="CD121" s="22" cm="1">
        <f t="array" aca="1" ref="CD121" ca="1">IF(BJ121&gt;INDIRECT(ADDRESS($BN121,$BO121)),0,1)</f>
        <v>0</v>
      </c>
      <c r="CE121" s="22" cm="1">
        <f t="array" aca="1" ref="CE121" ca="1">IF(BK121&gt;INDIRECT(ADDRESS($BN121,$BO121)),0,1)</f>
        <v>0</v>
      </c>
      <c r="CF121" s="22" cm="1">
        <f t="array" aca="1" ref="CF121" ca="1">IF(BL121&gt;INDIRECT(ADDRESS($BN121,$BO121)),0,1)</f>
        <v>0</v>
      </c>
      <c r="CG121" s="22" cm="1">
        <f t="array" aca="1" ref="CG121" ca="1">IF(BM121&gt;INDIRECT(ADDRESS($BN121,$BO121)),0,1)</f>
        <v>0</v>
      </c>
      <c r="CH121" s="9">
        <f>AR121</f>
        <v>121</v>
      </c>
      <c r="CI121" s="9">
        <f>AS121</f>
        <v>123</v>
      </c>
      <c r="CJ121" s="3">
        <f>COLUMN(BP121)</f>
        <v>68</v>
      </c>
      <c r="CK121" s="3">
        <f>COLUMN(CG121)</f>
        <v>85</v>
      </c>
      <c r="CL121" s="3">
        <f ca="1">SUM(OFFSET($A$1,CH121-1,CJ121-1,CI121-CH121+1,CK121-CJ121+1))</f>
        <v>8</v>
      </c>
      <c r="CM121" s="3" t="b">
        <f ca="1">CL121=C121</f>
        <v>1</v>
      </c>
      <c r="CN121" s="3">
        <f>COLUMN(V121)</f>
        <v>22</v>
      </c>
      <c r="CO121" s="3">
        <f ca="1">LARGE(OFFSET($A$1,$CH121-1,$CN121-1,$CI121-$CH121+1,1),1)</f>
        <v>5</v>
      </c>
      <c r="CP121" s="4">
        <f ca="1">LARGE(OFFSET($A$1,$AR121-1,$AT121-1,$AS121-$AR121+1,$AU121-$AT121+1),1)/(CO121+2)</f>
        <v>98812.857142857145</v>
      </c>
      <c r="CQ121" s="4">
        <f ca="1">LARGE(OFFSET($A$1,$AR121-1,$AT121-1,$AS121-$AR121+1,$AU121-$AT121+1),C121)</f>
        <v>123395</v>
      </c>
      <c r="CR121" s="3" t="b">
        <f ca="1">CQ121&gt;CP121</f>
        <v>1</v>
      </c>
    </row>
    <row r="122" spans="1:96" x14ac:dyDescent="0.55000000000000004">
      <c r="A122" s="3"/>
      <c r="B122" s="3"/>
      <c r="C122" s="3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5">
        <v>3</v>
      </c>
      <c r="W122" s="5">
        <f>W121</f>
        <v>121</v>
      </c>
      <c r="X122" s="5">
        <v>4</v>
      </c>
      <c r="Y122" s="5">
        <f t="shared" si="51"/>
        <v>26</v>
      </c>
      <c r="Z122" s="18" cm="1">
        <f t="array" aca="1" ref="Z122" ca="1">INDIRECT(ADDRESS($W122,COLUMN()-$Y122+$X122))/$V122</f>
        <v>105679.33333333333</v>
      </c>
      <c r="AA122" s="18" cm="1">
        <f t="array" aca="1" ref="AA122" ca="1">INDIRECT(ADDRESS($W122,COLUMN()-$Y122+$X122))/$V122</f>
        <v>75295.666666666672</v>
      </c>
      <c r="AB122" s="18" cm="1">
        <f t="array" aca="1" ref="AB122" ca="1">INDIRECT(ADDRESS($W122,COLUMN()-$Y122+$X122))/$V122</f>
        <v>230563.33333333334</v>
      </c>
      <c r="AC122" s="18" cm="1">
        <f t="array" aca="1" ref="AC122" ca="1">INDIRECT(ADDRESS($W122,COLUMN()-$Y122+$X122))/$V122</f>
        <v>63771.333333333336</v>
      </c>
      <c r="AD122" s="18" cm="1">
        <f t="array" aca="1" ref="AD122" ca="1">INDIRECT(ADDRESS($W122,COLUMN()-$Y122+$X122))/$V122</f>
        <v>24727.666666666668</v>
      </c>
      <c r="AE122" s="18" cm="1">
        <f t="array" aca="1" ref="AE122" ca="1">INDIRECT(ADDRESS($W122,COLUMN()-$Y122+$X122))/$V122</f>
        <v>0</v>
      </c>
      <c r="AF122" s="18" cm="1">
        <f t="array" aca="1" ref="AF122" ca="1">INDIRECT(ADDRESS($W122,COLUMN()-$Y122+$X122))/$V122</f>
        <v>0</v>
      </c>
      <c r="AG122" s="18" cm="1">
        <f t="array" aca="1" ref="AG122" ca="1">INDIRECT(ADDRESS($W122,COLUMN()-$Y122+$X122))/$V122</f>
        <v>55312</v>
      </c>
      <c r="AH122" s="18" cm="1">
        <f t="array" aca="1" ref="AH122" ca="1">INDIRECT(ADDRESS($W122,COLUMN()-$Y122+$X122))/$V122</f>
        <v>0</v>
      </c>
      <c r="AI122" s="18" cm="1">
        <f t="array" aca="1" ref="AI122" ca="1">INDIRECT(ADDRESS($W122,COLUMN()-$Y122+$X122))/$V122</f>
        <v>0</v>
      </c>
      <c r="AJ122" s="18" cm="1">
        <f t="array" aca="1" ref="AJ122" ca="1">INDIRECT(ADDRESS($W122,COLUMN()-$Y122+$X122))/$V122</f>
        <v>0</v>
      </c>
      <c r="AK122" s="18" cm="1">
        <f t="array" aca="1" ref="AK122" ca="1">INDIRECT(ADDRESS($W122,COLUMN()-$Y122+$X122))/$V122</f>
        <v>41131.666666666664</v>
      </c>
      <c r="AL122" s="18" cm="1">
        <f t="array" aca="1" ref="AL122" ca="1">INDIRECT(ADDRESS($W122,COLUMN()-$Y122+$X122))/$V122</f>
        <v>0</v>
      </c>
      <c r="AM122" s="18" cm="1">
        <f t="array" aca="1" ref="AM122" ca="1">INDIRECT(ADDRESS($W122,COLUMN()-$Y122+$X122))/$V122</f>
        <v>14989</v>
      </c>
      <c r="AN122" s="18" cm="1">
        <f t="array" aca="1" ref="AN122" ca="1">INDIRECT(ADDRESS($W122,COLUMN()-$Y122+$X122))/$V122</f>
        <v>0</v>
      </c>
      <c r="AO122" s="18" cm="1">
        <f t="array" aca="1" ref="AO122" ca="1">INDIRECT(ADDRESS($W122,COLUMN()-$Y122+$X122))/$V122</f>
        <v>0</v>
      </c>
      <c r="AP122" s="18" cm="1">
        <f t="array" aca="1" ref="AP122" ca="1">INDIRECT(ADDRESS($W122,COLUMN()-$Y122+$X122))/$V122</f>
        <v>23969</v>
      </c>
      <c r="AQ122" s="18" cm="1">
        <f t="array" aca="1" ref="AQ122" ca="1">INDIRECT(ADDRESS($W122,COLUMN()-$Y122+$X122))/$V122</f>
        <v>0</v>
      </c>
      <c r="AR122" s="9">
        <f t="shared" si="30"/>
        <v>121</v>
      </c>
      <c r="AS122" s="9">
        <f t="shared" si="52"/>
        <v>123</v>
      </c>
      <c r="AT122" s="9">
        <f t="shared" si="31"/>
        <v>26</v>
      </c>
      <c r="AU122" s="3">
        <f t="shared" si="53"/>
        <v>43</v>
      </c>
      <c r="AV122" s="20">
        <f t="shared" ca="1" si="32"/>
        <v>9</v>
      </c>
      <c r="AW122" s="20">
        <f t="shared" ca="1" si="33"/>
        <v>10</v>
      </c>
      <c r="AX122" s="20">
        <f t="shared" ca="1" si="34"/>
        <v>3</v>
      </c>
      <c r="AY122" s="20">
        <f t="shared" ca="1" si="35"/>
        <v>13</v>
      </c>
      <c r="AZ122" s="20">
        <f t="shared" ca="1" si="36"/>
        <v>21</v>
      </c>
      <c r="BA122" s="20">
        <f t="shared" ca="1" si="37"/>
        <v>28</v>
      </c>
      <c r="BB122" s="20">
        <f t="shared" ca="1" si="38"/>
        <v>28</v>
      </c>
      <c r="BC122" s="20">
        <f t="shared" ca="1" si="39"/>
        <v>15</v>
      </c>
      <c r="BD122" s="20">
        <f t="shared" ca="1" si="40"/>
        <v>28</v>
      </c>
      <c r="BE122" s="20">
        <f t="shared" ca="1" si="41"/>
        <v>28</v>
      </c>
      <c r="BF122" s="20">
        <f t="shared" ca="1" si="42"/>
        <v>28</v>
      </c>
      <c r="BG122" s="20">
        <f t="shared" ca="1" si="43"/>
        <v>18</v>
      </c>
      <c r="BH122" s="20">
        <f t="shared" ca="1" si="44"/>
        <v>28</v>
      </c>
      <c r="BI122" s="20">
        <f t="shared" ca="1" si="45"/>
        <v>24</v>
      </c>
      <c r="BJ122" s="20">
        <f t="shared" ca="1" si="46"/>
        <v>28</v>
      </c>
      <c r="BK122" s="20">
        <f t="shared" ca="1" si="47"/>
        <v>28</v>
      </c>
      <c r="BL122" s="20">
        <f t="shared" ca="1" si="48"/>
        <v>23</v>
      </c>
      <c r="BM122" s="20">
        <f t="shared" ca="1" si="49"/>
        <v>28</v>
      </c>
      <c r="BN122" s="9">
        <f t="shared" si="50"/>
        <v>121</v>
      </c>
      <c r="BO122" s="9">
        <v>3</v>
      </c>
      <c r="BP122" s="22" cm="1">
        <f t="array" aca="1" ref="BP122" ca="1">IF(AV122&gt;INDIRECT(ADDRESS($BN122,$BO122)),0,1)</f>
        <v>0</v>
      </c>
      <c r="BQ122" s="22" cm="1">
        <f t="array" aca="1" ref="BQ122" ca="1">IF(AW122&gt;INDIRECT(ADDRESS($BN122,$BO122)),0,1)</f>
        <v>0</v>
      </c>
      <c r="BR122" s="22" cm="1">
        <f t="array" aca="1" ref="BR122" ca="1">IF(AX122&gt;INDIRECT(ADDRESS($BN122,$BO122)),0,1)</f>
        <v>1</v>
      </c>
      <c r="BS122" s="22" cm="1">
        <f t="array" aca="1" ref="BS122" ca="1">IF(AY122&gt;INDIRECT(ADDRESS($BN122,$BO122)),0,1)</f>
        <v>0</v>
      </c>
      <c r="BT122" s="22" cm="1">
        <f t="array" aca="1" ref="BT122" ca="1">IF(AZ122&gt;INDIRECT(ADDRESS($BN122,$BO122)),0,1)</f>
        <v>0</v>
      </c>
      <c r="BU122" s="22" cm="1">
        <f t="array" aca="1" ref="BU122" ca="1">IF(BA122&gt;INDIRECT(ADDRESS($BN122,$BO122)),0,1)</f>
        <v>0</v>
      </c>
      <c r="BV122" s="22" cm="1">
        <f t="array" aca="1" ref="BV122" ca="1">IF(BB122&gt;INDIRECT(ADDRESS($BN122,$BO122)),0,1)</f>
        <v>0</v>
      </c>
      <c r="BW122" s="22" cm="1">
        <f t="array" aca="1" ref="BW122" ca="1">IF(BC122&gt;INDIRECT(ADDRESS($BN122,$BO122)),0,1)</f>
        <v>0</v>
      </c>
      <c r="BX122" s="22" cm="1">
        <f t="array" aca="1" ref="BX122" ca="1">IF(BD122&gt;INDIRECT(ADDRESS($BN122,$BO122)),0,1)</f>
        <v>0</v>
      </c>
      <c r="BY122" s="22" cm="1">
        <f t="array" aca="1" ref="BY122" ca="1">IF(BE122&gt;INDIRECT(ADDRESS($BN122,$BO122)),0,1)</f>
        <v>0</v>
      </c>
      <c r="BZ122" s="22" cm="1">
        <f t="array" aca="1" ref="BZ122" ca="1">IF(BF122&gt;INDIRECT(ADDRESS($BN122,$BO122)),0,1)</f>
        <v>0</v>
      </c>
      <c r="CA122" s="22" cm="1">
        <f t="array" aca="1" ref="CA122" ca="1">IF(BG122&gt;INDIRECT(ADDRESS($BN122,$BO122)),0,1)</f>
        <v>0</v>
      </c>
      <c r="CB122" s="22" cm="1">
        <f t="array" aca="1" ref="CB122" ca="1">IF(BH122&gt;INDIRECT(ADDRESS($BN122,$BO122)),0,1)</f>
        <v>0</v>
      </c>
      <c r="CC122" s="22" cm="1">
        <f t="array" aca="1" ref="CC122" ca="1">IF(BI122&gt;INDIRECT(ADDRESS($BN122,$BO122)),0,1)</f>
        <v>0</v>
      </c>
      <c r="CD122" s="22" cm="1">
        <f t="array" aca="1" ref="CD122" ca="1">IF(BJ122&gt;INDIRECT(ADDRESS($BN122,$BO122)),0,1)</f>
        <v>0</v>
      </c>
      <c r="CE122" s="22" cm="1">
        <f t="array" aca="1" ref="CE122" ca="1">IF(BK122&gt;INDIRECT(ADDRESS($BN122,$BO122)),0,1)</f>
        <v>0</v>
      </c>
      <c r="CF122" s="22" cm="1">
        <f t="array" aca="1" ref="CF122" ca="1">IF(BL122&gt;INDIRECT(ADDRESS($BN122,$BO122)),0,1)</f>
        <v>0</v>
      </c>
      <c r="CG122" s="22" cm="1">
        <f t="array" aca="1" ref="CG122" ca="1">IF(BM122&gt;INDIRECT(ADDRESS($BN122,$BO122)),0,1)</f>
        <v>0</v>
      </c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55000000000000004">
      <c r="A123" s="3"/>
      <c r="B123" s="3"/>
      <c r="C123" s="3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5">
        <v>5</v>
      </c>
      <c r="W123" s="5">
        <f>W122</f>
        <v>121</v>
      </c>
      <c r="X123" s="5">
        <v>4</v>
      </c>
      <c r="Y123" s="5">
        <f t="shared" si="51"/>
        <v>26</v>
      </c>
      <c r="Z123" s="18" cm="1">
        <f t="array" aca="1" ref="Z123" ca="1">INDIRECT(ADDRESS($W123,COLUMN()-$Y123+$X123))/$V123</f>
        <v>63407.6</v>
      </c>
      <c r="AA123" s="18" cm="1">
        <f t="array" aca="1" ref="AA123" ca="1">INDIRECT(ADDRESS($W123,COLUMN()-$Y123+$X123))/$V123</f>
        <v>45177.4</v>
      </c>
      <c r="AB123" s="18" cm="1">
        <f t="array" aca="1" ref="AB123" ca="1">INDIRECT(ADDRESS($W123,COLUMN()-$Y123+$X123))/$V123</f>
        <v>138338</v>
      </c>
      <c r="AC123" s="18" cm="1">
        <f t="array" aca="1" ref="AC123" ca="1">INDIRECT(ADDRESS($W123,COLUMN()-$Y123+$X123))/$V123</f>
        <v>38262.800000000003</v>
      </c>
      <c r="AD123" s="18" cm="1">
        <f t="array" aca="1" ref="AD123" ca="1">INDIRECT(ADDRESS($W123,COLUMN()-$Y123+$X123))/$V123</f>
        <v>14836.6</v>
      </c>
      <c r="AE123" s="18" cm="1">
        <f t="array" aca="1" ref="AE123" ca="1">INDIRECT(ADDRESS($W123,COLUMN()-$Y123+$X123))/$V123</f>
        <v>0</v>
      </c>
      <c r="AF123" s="18" cm="1">
        <f t="array" aca="1" ref="AF123" ca="1">INDIRECT(ADDRESS($W123,COLUMN()-$Y123+$X123))/$V123</f>
        <v>0</v>
      </c>
      <c r="AG123" s="18" cm="1">
        <f t="array" aca="1" ref="AG123" ca="1">INDIRECT(ADDRESS($W123,COLUMN()-$Y123+$X123))/$V123</f>
        <v>33187.199999999997</v>
      </c>
      <c r="AH123" s="18" cm="1">
        <f t="array" aca="1" ref="AH123" ca="1">INDIRECT(ADDRESS($W123,COLUMN()-$Y123+$X123))/$V123</f>
        <v>0</v>
      </c>
      <c r="AI123" s="18" cm="1">
        <f t="array" aca="1" ref="AI123" ca="1">INDIRECT(ADDRESS($W123,COLUMN()-$Y123+$X123))/$V123</f>
        <v>0</v>
      </c>
      <c r="AJ123" s="18" cm="1">
        <f t="array" aca="1" ref="AJ123" ca="1">INDIRECT(ADDRESS($W123,COLUMN()-$Y123+$X123))/$V123</f>
        <v>0</v>
      </c>
      <c r="AK123" s="18" cm="1">
        <f t="array" aca="1" ref="AK123" ca="1">INDIRECT(ADDRESS($W123,COLUMN()-$Y123+$X123))/$V123</f>
        <v>24679</v>
      </c>
      <c r="AL123" s="18" cm="1">
        <f t="array" aca="1" ref="AL123" ca="1">INDIRECT(ADDRESS($W123,COLUMN()-$Y123+$X123))/$V123</f>
        <v>0</v>
      </c>
      <c r="AM123" s="18" cm="1">
        <f t="array" aca="1" ref="AM123" ca="1">INDIRECT(ADDRESS($W123,COLUMN()-$Y123+$X123))/$V123</f>
        <v>8993.4</v>
      </c>
      <c r="AN123" s="18" cm="1">
        <f t="array" aca="1" ref="AN123" ca="1">INDIRECT(ADDRESS($W123,COLUMN()-$Y123+$X123))/$V123</f>
        <v>0</v>
      </c>
      <c r="AO123" s="18" cm="1">
        <f t="array" aca="1" ref="AO123" ca="1">INDIRECT(ADDRESS($W123,COLUMN()-$Y123+$X123))/$V123</f>
        <v>0</v>
      </c>
      <c r="AP123" s="18" cm="1">
        <f t="array" aca="1" ref="AP123" ca="1">INDIRECT(ADDRESS($W123,COLUMN()-$Y123+$X123))/$V123</f>
        <v>14381.4</v>
      </c>
      <c r="AQ123" s="18" cm="1">
        <f t="array" aca="1" ref="AQ123" ca="1">INDIRECT(ADDRESS($W123,COLUMN()-$Y123+$X123))/$V123</f>
        <v>0</v>
      </c>
      <c r="AR123" s="9">
        <f t="shared" si="30"/>
        <v>121</v>
      </c>
      <c r="AS123" s="9">
        <f t="shared" si="52"/>
        <v>123</v>
      </c>
      <c r="AT123" s="9">
        <f t="shared" si="31"/>
        <v>26</v>
      </c>
      <c r="AU123" s="3">
        <f t="shared" si="53"/>
        <v>43</v>
      </c>
      <c r="AV123" s="20">
        <f t="shared" ca="1" si="32"/>
        <v>14</v>
      </c>
      <c r="AW123" s="20">
        <f t="shared" ca="1" si="33"/>
        <v>16</v>
      </c>
      <c r="AX123" s="20">
        <f t="shared" ca="1" si="34"/>
        <v>7</v>
      </c>
      <c r="AY123" s="20">
        <f t="shared" ca="1" si="35"/>
        <v>19</v>
      </c>
      <c r="AZ123" s="20">
        <f t="shared" ca="1" si="36"/>
        <v>25</v>
      </c>
      <c r="BA123" s="20">
        <f t="shared" ca="1" si="37"/>
        <v>28</v>
      </c>
      <c r="BB123" s="20">
        <f t="shared" ca="1" si="38"/>
        <v>28</v>
      </c>
      <c r="BC123" s="20">
        <f t="shared" ca="1" si="39"/>
        <v>20</v>
      </c>
      <c r="BD123" s="20">
        <f t="shared" ca="1" si="40"/>
        <v>28</v>
      </c>
      <c r="BE123" s="20">
        <f t="shared" ca="1" si="41"/>
        <v>28</v>
      </c>
      <c r="BF123" s="20">
        <f t="shared" ca="1" si="42"/>
        <v>28</v>
      </c>
      <c r="BG123" s="20">
        <f t="shared" ca="1" si="43"/>
        <v>22</v>
      </c>
      <c r="BH123" s="20">
        <f t="shared" ca="1" si="44"/>
        <v>28</v>
      </c>
      <c r="BI123" s="20">
        <f t="shared" ca="1" si="45"/>
        <v>27</v>
      </c>
      <c r="BJ123" s="20">
        <f t="shared" ca="1" si="46"/>
        <v>28</v>
      </c>
      <c r="BK123" s="20">
        <f t="shared" ca="1" si="47"/>
        <v>28</v>
      </c>
      <c r="BL123" s="20">
        <f t="shared" ca="1" si="48"/>
        <v>26</v>
      </c>
      <c r="BM123" s="20">
        <f t="shared" ca="1" si="49"/>
        <v>28</v>
      </c>
      <c r="BN123" s="9">
        <f t="shared" si="50"/>
        <v>121</v>
      </c>
      <c r="BO123" s="9">
        <v>3</v>
      </c>
      <c r="BP123" s="22" cm="1">
        <f t="array" aca="1" ref="BP123" ca="1">IF(AV123&gt;INDIRECT(ADDRESS($BN123,$BO123)),0,1)</f>
        <v>0</v>
      </c>
      <c r="BQ123" s="22" cm="1">
        <f t="array" aca="1" ref="BQ123" ca="1">IF(AW123&gt;INDIRECT(ADDRESS($BN123,$BO123)),0,1)</f>
        <v>0</v>
      </c>
      <c r="BR123" s="22" cm="1">
        <f t="array" aca="1" ref="BR123" ca="1">IF(AX123&gt;INDIRECT(ADDRESS($BN123,$BO123)),0,1)</f>
        <v>1</v>
      </c>
      <c r="BS123" s="22" cm="1">
        <f t="array" aca="1" ref="BS123" ca="1">IF(AY123&gt;INDIRECT(ADDRESS($BN123,$BO123)),0,1)</f>
        <v>0</v>
      </c>
      <c r="BT123" s="22" cm="1">
        <f t="array" aca="1" ref="BT123" ca="1">IF(AZ123&gt;INDIRECT(ADDRESS($BN123,$BO123)),0,1)</f>
        <v>0</v>
      </c>
      <c r="BU123" s="22" cm="1">
        <f t="array" aca="1" ref="BU123" ca="1">IF(BA123&gt;INDIRECT(ADDRESS($BN123,$BO123)),0,1)</f>
        <v>0</v>
      </c>
      <c r="BV123" s="22" cm="1">
        <f t="array" aca="1" ref="BV123" ca="1">IF(BB123&gt;INDIRECT(ADDRESS($BN123,$BO123)),0,1)</f>
        <v>0</v>
      </c>
      <c r="BW123" s="22" cm="1">
        <f t="array" aca="1" ref="BW123" ca="1">IF(BC123&gt;INDIRECT(ADDRESS($BN123,$BO123)),0,1)</f>
        <v>0</v>
      </c>
      <c r="BX123" s="22" cm="1">
        <f t="array" aca="1" ref="BX123" ca="1">IF(BD123&gt;INDIRECT(ADDRESS($BN123,$BO123)),0,1)</f>
        <v>0</v>
      </c>
      <c r="BY123" s="22" cm="1">
        <f t="array" aca="1" ref="BY123" ca="1">IF(BE123&gt;INDIRECT(ADDRESS($BN123,$BO123)),0,1)</f>
        <v>0</v>
      </c>
      <c r="BZ123" s="22" cm="1">
        <f t="array" aca="1" ref="BZ123" ca="1">IF(BF123&gt;INDIRECT(ADDRESS($BN123,$BO123)),0,1)</f>
        <v>0</v>
      </c>
      <c r="CA123" s="22" cm="1">
        <f t="array" aca="1" ref="CA123" ca="1">IF(BG123&gt;INDIRECT(ADDRESS($BN123,$BO123)),0,1)</f>
        <v>0</v>
      </c>
      <c r="CB123" s="22" cm="1">
        <f t="array" aca="1" ref="CB123" ca="1">IF(BH123&gt;INDIRECT(ADDRESS($BN123,$BO123)),0,1)</f>
        <v>0</v>
      </c>
      <c r="CC123" s="22" cm="1">
        <f t="array" aca="1" ref="CC123" ca="1">IF(BI123&gt;INDIRECT(ADDRESS($BN123,$BO123)),0,1)</f>
        <v>0</v>
      </c>
      <c r="CD123" s="22" cm="1">
        <f t="array" aca="1" ref="CD123" ca="1">IF(BJ123&gt;INDIRECT(ADDRESS($BN123,$BO123)),0,1)</f>
        <v>0</v>
      </c>
      <c r="CE123" s="22" cm="1">
        <f t="array" aca="1" ref="CE123" ca="1">IF(BK123&gt;INDIRECT(ADDRESS($BN123,$BO123)),0,1)</f>
        <v>0</v>
      </c>
      <c r="CF123" s="22" cm="1">
        <f t="array" aca="1" ref="CF123" ca="1">IF(BL123&gt;INDIRECT(ADDRESS($BN123,$BO123)),0,1)</f>
        <v>0</v>
      </c>
      <c r="CG123" s="22" cm="1">
        <f t="array" aca="1" ref="CG123" ca="1">IF(BM123&gt;INDIRECT(ADDRESS($BN123,$BO123)),0,1)</f>
        <v>0</v>
      </c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55000000000000004">
      <c r="A124" s="3"/>
      <c r="B124" s="3" t="s">
        <v>52</v>
      </c>
      <c r="C124" s="3">
        <v>7</v>
      </c>
      <c r="D124" s="15">
        <f>VALUE(SUBSTITUTE('DPR KPU Raw'!B34,".",","))</f>
        <v>360203</v>
      </c>
      <c r="E124" s="15">
        <f>VALUE(SUBSTITUTE('DPR KPU Raw'!C34,".",","))</f>
        <v>207302</v>
      </c>
      <c r="F124" s="15">
        <f>VALUE(SUBSTITUTE('DPR KPU Raw'!D34,".",","))</f>
        <v>333972</v>
      </c>
      <c r="G124" s="15">
        <f>VALUE(SUBSTITUTE('DPR KPU Raw'!E34,".",","))</f>
        <v>408679</v>
      </c>
      <c r="H124" s="15">
        <f>VALUE(SUBSTITUTE('DPR KPU Raw'!F34,".",","))</f>
        <v>123092</v>
      </c>
      <c r="I124" s="15"/>
      <c r="J124" s="15"/>
      <c r="K124" s="15">
        <f>VALUE(SUBSTITUTE('DPR KPU Raw'!I34,".",","))</f>
        <v>122066</v>
      </c>
      <c r="L124" s="15"/>
      <c r="M124" s="15"/>
      <c r="N124" s="15"/>
      <c r="O124" s="15">
        <f>VALUE(SUBSTITUTE('DPR KPU Raw'!M34,".",","))</f>
        <v>121128</v>
      </c>
      <c r="P124" s="15"/>
      <c r="Q124" s="15">
        <f>VALUE(SUBSTITUTE('DPR KPU Raw'!O34,".",","))</f>
        <v>35779</v>
      </c>
      <c r="R124" s="15"/>
      <c r="S124" s="15"/>
      <c r="T124" s="15">
        <f>VALUE(SUBSTITUTE('DPR KPU Raw'!R34,".",","))</f>
        <v>90608</v>
      </c>
      <c r="U124" s="15"/>
      <c r="V124" s="5">
        <v>1</v>
      </c>
      <c r="W124" s="5">
        <f>W123+3</f>
        <v>124</v>
      </c>
      <c r="X124" s="5">
        <v>4</v>
      </c>
      <c r="Y124" s="5">
        <f t="shared" si="51"/>
        <v>26</v>
      </c>
      <c r="Z124" s="18" cm="1">
        <f t="array" aca="1" ref="Z124" ca="1">INDIRECT(ADDRESS($W124,COLUMN()-$Y124+$X124))/$V124</f>
        <v>360203</v>
      </c>
      <c r="AA124" s="18" cm="1">
        <f t="array" aca="1" ref="AA124" ca="1">INDIRECT(ADDRESS($W124,COLUMN()-$Y124+$X124))/$V124</f>
        <v>207302</v>
      </c>
      <c r="AB124" s="18" cm="1">
        <f t="array" aca="1" ref="AB124" ca="1">INDIRECT(ADDRESS($W124,COLUMN()-$Y124+$X124))/$V124</f>
        <v>333972</v>
      </c>
      <c r="AC124" s="18" cm="1">
        <f t="array" aca="1" ref="AC124" ca="1">INDIRECT(ADDRESS($W124,COLUMN()-$Y124+$X124))/$V124</f>
        <v>408679</v>
      </c>
      <c r="AD124" s="18" cm="1">
        <f t="array" aca="1" ref="AD124" ca="1">INDIRECT(ADDRESS($W124,COLUMN()-$Y124+$X124))/$V124</f>
        <v>123092</v>
      </c>
      <c r="AE124" s="18" cm="1">
        <f t="array" aca="1" ref="AE124" ca="1">INDIRECT(ADDRESS($W124,COLUMN()-$Y124+$X124))/$V124</f>
        <v>0</v>
      </c>
      <c r="AF124" s="18" cm="1">
        <f t="array" aca="1" ref="AF124" ca="1">INDIRECT(ADDRESS($W124,COLUMN()-$Y124+$X124))/$V124</f>
        <v>0</v>
      </c>
      <c r="AG124" s="18" cm="1">
        <f t="array" aca="1" ref="AG124" ca="1">INDIRECT(ADDRESS($W124,COLUMN()-$Y124+$X124))/$V124</f>
        <v>122066</v>
      </c>
      <c r="AH124" s="18" cm="1">
        <f t="array" aca="1" ref="AH124" ca="1">INDIRECT(ADDRESS($W124,COLUMN()-$Y124+$X124))/$V124</f>
        <v>0</v>
      </c>
      <c r="AI124" s="18" cm="1">
        <f t="array" aca="1" ref="AI124" ca="1">INDIRECT(ADDRESS($W124,COLUMN()-$Y124+$X124))/$V124</f>
        <v>0</v>
      </c>
      <c r="AJ124" s="18" cm="1">
        <f t="array" aca="1" ref="AJ124" ca="1">INDIRECT(ADDRESS($W124,COLUMN()-$Y124+$X124))/$V124</f>
        <v>0</v>
      </c>
      <c r="AK124" s="18" cm="1">
        <f t="array" aca="1" ref="AK124" ca="1">INDIRECT(ADDRESS($W124,COLUMN()-$Y124+$X124))/$V124</f>
        <v>121128</v>
      </c>
      <c r="AL124" s="18" cm="1">
        <f t="array" aca="1" ref="AL124" ca="1">INDIRECT(ADDRESS($W124,COLUMN()-$Y124+$X124))/$V124</f>
        <v>0</v>
      </c>
      <c r="AM124" s="18" cm="1">
        <f t="array" aca="1" ref="AM124" ca="1">INDIRECT(ADDRESS($W124,COLUMN()-$Y124+$X124))/$V124</f>
        <v>35779</v>
      </c>
      <c r="AN124" s="18" cm="1">
        <f t="array" aca="1" ref="AN124" ca="1">INDIRECT(ADDRESS($W124,COLUMN()-$Y124+$X124))/$V124</f>
        <v>0</v>
      </c>
      <c r="AO124" s="18" cm="1">
        <f t="array" aca="1" ref="AO124" ca="1">INDIRECT(ADDRESS($W124,COLUMN()-$Y124+$X124))/$V124</f>
        <v>0</v>
      </c>
      <c r="AP124" s="18" cm="1">
        <f t="array" aca="1" ref="AP124" ca="1">INDIRECT(ADDRESS($W124,COLUMN()-$Y124+$X124))/$V124</f>
        <v>90608</v>
      </c>
      <c r="AQ124" s="18" cm="1">
        <f t="array" aca="1" ref="AQ124" ca="1">INDIRECT(ADDRESS($W124,COLUMN()-$Y124+$X124))/$V124</f>
        <v>0</v>
      </c>
      <c r="AR124" s="9">
        <f t="shared" si="30"/>
        <v>124</v>
      </c>
      <c r="AS124" s="9">
        <f t="shared" si="52"/>
        <v>126</v>
      </c>
      <c r="AT124" s="9">
        <f t="shared" si="31"/>
        <v>26</v>
      </c>
      <c r="AU124" s="3">
        <f t="shared" si="53"/>
        <v>43</v>
      </c>
      <c r="AV124" s="20">
        <f t="shared" ca="1" si="32"/>
        <v>2</v>
      </c>
      <c r="AW124" s="20">
        <f t="shared" ca="1" si="33"/>
        <v>4</v>
      </c>
      <c r="AX124" s="20">
        <f t="shared" ca="1" si="34"/>
        <v>3</v>
      </c>
      <c r="AY124" s="20">
        <f t="shared" ca="1" si="35"/>
        <v>1</v>
      </c>
      <c r="AZ124" s="20">
        <f t="shared" ca="1" si="36"/>
        <v>6</v>
      </c>
      <c r="BA124" s="20">
        <f t="shared" ca="1" si="37"/>
        <v>28</v>
      </c>
      <c r="BB124" s="20">
        <f t="shared" ca="1" si="38"/>
        <v>28</v>
      </c>
      <c r="BC124" s="20">
        <f t="shared" ca="1" si="39"/>
        <v>7</v>
      </c>
      <c r="BD124" s="20">
        <f t="shared" ca="1" si="40"/>
        <v>28</v>
      </c>
      <c r="BE124" s="20">
        <f t="shared" ca="1" si="41"/>
        <v>28</v>
      </c>
      <c r="BF124" s="20">
        <f t="shared" ca="1" si="42"/>
        <v>28</v>
      </c>
      <c r="BG124" s="20">
        <f t="shared" ca="1" si="43"/>
        <v>8</v>
      </c>
      <c r="BH124" s="20">
        <f t="shared" ca="1" si="44"/>
        <v>28</v>
      </c>
      <c r="BI124" s="20">
        <f t="shared" ca="1" si="45"/>
        <v>20</v>
      </c>
      <c r="BJ124" s="20">
        <f t="shared" ca="1" si="46"/>
        <v>28</v>
      </c>
      <c r="BK124" s="20">
        <f t="shared" ca="1" si="47"/>
        <v>28</v>
      </c>
      <c r="BL124" s="20">
        <f t="shared" ca="1" si="48"/>
        <v>11</v>
      </c>
      <c r="BM124" s="20">
        <f t="shared" ca="1" si="49"/>
        <v>28</v>
      </c>
      <c r="BN124" s="9">
        <f t="shared" si="50"/>
        <v>124</v>
      </c>
      <c r="BO124" s="9">
        <v>3</v>
      </c>
      <c r="BP124" s="22" cm="1">
        <f t="array" aca="1" ref="BP124" ca="1">IF(AV124&gt;INDIRECT(ADDRESS($BN124,$BO124)),0,1)</f>
        <v>1</v>
      </c>
      <c r="BQ124" s="22" cm="1">
        <f t="array" aca="1" ref="BQ124" ca="1">IF(AW124&gt;INDIRECT(ADDRESS($BN124,$BO124)),0,1)</f>
        <v>1</v>
      </c>
      <c r="BR124" s="22" cm="1">
        <f t="array" aca="1" ref="BR124" ca="1">IF(AX124&gt;INDIRECT(ADDRESS($BN124,$BO124)),0,1)</f>
        <v>1</v>
      </c>
      <c r="BS124" s="22" cm="1">
        <f t="array" aca="1" ref="BS124" ca="1">IF(AY124&gt;INDIRECT(ADDRESS($BN124,$BO124)),0,1)</f>
        <v>1</v>
      </c>
      <c r="BT124" s="22" cm="1">
        <f t="array" aca="1" ref="BT124" ca="1">IF(AZ124&gt;INDIRECT(ADDRESS($BN124,$BO124)),0,1)</f>
        <v>1</v>
      </c>
      <c r="BU124" s="22" cm="1">
        <f t="array" aca="1" ref="BU124" ca="1">IF(BA124&gt;INDIRECT(ADDRESS($BN124,$BO124)),0,1)</f>
        <v>0</v>
      </c>
      <c r="BV124" s="22" cm="1">
        <f t="array" aca="1" ref="BV124" ca="1">IF(BB124&gt;INDIRECT(ADDRESS($BN124,$BO124)),0,1)</f>
        <v>0</v>
      </c>
      <c r="BW124" s="22" cm="1">
        <f t="array" aca="1" ref="BW124" ca="1">IF(BC124&gt;INDIRECT(ADDRESS($BN124,$BO124)),0,1)</f>
        <v>1</v>
      </c>
      <c r="BX124" s="22" cm="1">
        <f t="array" aca="1" ref="BX124" ca="1">IF(BD124&gt;INDIRECT(ADDRESS($BN124,$BO124)),0,1)</f>
        <v>0</v>
      </c>
      <c r="BY124" s="22" cm="1">
        <f t="array" aca="1" ref="BY124" ca="1">IF(BE124&gt;INDIRECT(ADDRESS($BN124,$BO124)),0,1)</f>
        <v>0</v>
      </c>
      <c r="BZ124" s="22" cm="1">
        <f t="array" aca="1" ref="BZ124" ca="1">IF(BF124&gt;INDIRECT(ADDRESS($BN124,$BO124)),0,1)</f>
        <v>0</v>
      </c>
      <c r="CA124" s="22" cm="1">
        <f t="array" aca="1" ref="CA124" ca="1">IF(BG124&gt;INDIRECT(ADDRESS($BN124,$BO124)),0,1)</f>
        <v>0</v>
      </c>
      <c r="CB124" s="22" cm="1">
        <f t="array" aca="1" ref="CB124" ca="1">IF(BH124&gt;INDIRECT(ADDRESS($BN124,$BO124)),0,1)</f>
        <v>0</v>
      </c>
      <c r="CC124" s="22" cm="1">
        <f t="array" aca="1" ref="CC124" ca="1">IF(BI124&gt;INDIRECT(ADDRESS($BN124,$BO124)),0,1)</f>
        <v>0</v>
      </c>
      <c r="CD124" s="22" cm="1">
        <f t="array" aca="1" ref="CD124" ca="1">IF(BJ124&gt;INDIRECT(ADDRESS($BN124,$BO124)),0,1)</f>
        <v>0</v>
      </c>
      <c r="CE124" s="22" cm="1">
        <f t="array" aca="1" ref="CE124" ca="1">IF(BK124&gt;INDIRECT(ADDRESS($BN124,$BO124)),0,1)</f>
        <v>0</v>
      </c>
      <c r="CF124" s="22" cm="1">
        <f t="array" aca="1" ref="CF124" ca="1">IF(BL124&gt;INDIRECT(ADDRESS($BN124,$BO124)),0,1)</f>
        <v>0</v>
      </c>
      <c r="CG124" s="22" cm="1">
        <f t="array" aca="1" ref="CG124" ca="1">IF(BM124&gt;INDIRECT(ADDRESS($BN124,$BO124)),0,1)</f>
        <v>0</v>
      </c>
      <c r="CH124" s="9">
        <f>AR124</f>
        <v>124</v>
      </c>
      <c r="CI124" s="9">
        <f>AS124</f>
        <v>126</v>
      </c>
      <c r="CJ124" s="3">
        <f>COLUMN(BP124)</f>
        <v>68</v>
      </c>
      <c r="CK124" s="3">
        <f>COLUMN(CG124)</f>
        <v>85</v>
      </c>
      <c r="CL124" s="3">
        <f ca="1">SUM(OFFSET($A$1,CH124-1,CJ124-1,CI124-CH124+1,CK124-CJ124+1))</f>
        <v>7</v>
      </c>
      <c r="CM124" s="3" t="b">
        <f ca="1">CL124=C124</f>
        <v>1</v>
      </c>
      <c r="CN124" s="3">
        <f>COLUMN(V124)</f>
        <v>22</v>
      </c>
      <c r="CO124" s="3">
        <f ca="1">LARGE(OFFSET($A$1,$CH124-1,$CN124-1,$CI124-$CH124+1,1),1)</f>
        <v>5</v>
      </c>
      <c r="CP124" s="4">
        <f ca="1">LARGE(OFFSET($A$1,$AR124-1,$AT124-1,$AS124-$AR124+1,$AU124-$AT124+1),1)/(CO124+2)</f>
        <v>58382.714285714283</v>
      </c>
      <c r="CQ124" s="4">
        <f ca="1">LARGE(OFFSET($A$1,$AR124-1,$AT124-1,$AS124-$AR124+1,$AU124-$AT124+1),C124)</f>
        <v>122066</v>
      </c>
      <c r="CR124" s="3" t="b">
        <f ca="1">CQ124&gt;CP124</f>
        <v>1</v>
      </c>
    </row>
    <row r="125" spans="1:96" x14ac:dyDescent="0.55000000000000004">
      <c r="A125" s="3"/>
      <c r="B125" s="3"/>
      <c r="C125" s="3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5">
        <v>3</v>
      </c>
      <c r="W125" s="5">
        <f>W124</f>
        <v>124</v>
      </c>
      <c r="X125" s="5">
        <v>4</v>
      </c>
      <c r="Y125" s="5">
        <f t="shared" si="51"/>
        <v>26</v>
      </c>
      <c r="Z125" s="18" cm="1">
        <f t="array" aca="1" ref="Z125" ca="1">INDIRECT(ADDRESS($W125,COLUMN()-$Y125+$X125))/$V125</f>
        <v>120067.66666666667</v>
      </c>
      <c r="AA125" s="18" cm="1">
        <f t="array" aca="1" ref="AA125" ca="1">INDIRECT(ADDRESS($W125,COLUMN()-$Y125+$X125))/$V125</f>
        <v>69100.666666666672</v>
      </c>
      <c r="AB125" s="18" cm="1">
        <f t="array" aca="1" ref="AB125" ca="1">INDIRECT(ADDRESS($W125,COLUMN()-$Y125+$X125))/$V125</f>
        <v>111324</v>
      </c>
      <c r="AC125" s="18" cm="1">
        <f t="array" aca="1" ref="AC125" ca="1">INDIRECT(ADDRESS($W125,COLUMN()-$Y125+$X125))/$V125</f>
        <v>136226.33333333334</v>
      </c>
      <c r="AD125" s="18" cm="1">
        <f t="array" aca="1" ref="AD125" ca="1">INDIRECT(ADDRESS($W125,COLUMN()-$Y125+$X125))/$V125</f>
        <v>41030.666666666664</v>
      </c>
      <c r="AE125" s="18" cm="1">
        <f t="array" aca="1" ref="AE125" ca="1">INDIRECT(ADDRESS($W125,COLUMN()-$Y125+$X125))/$V125</f>
        <v>0</v>
      </c>
      <c r="AF125" s="18" cm="1">
        <f t="array" aca="1" ref="AF125" ca="1">INDIRECT(ADDRESS($W125,COLUMN()-$Y125+$X125))/$V125</f>
        <v>0</v>
      </c>
      <c r="AG125" s="18" cm="1">
        <f t="array" aca="1" ref="AG125" ca="1">INDIRECT(ADDRESS($W125,COLUMN()-$Y125+$X125))/$V125</f>
        <v>40688.666666666664</v>
      </c>
      <c r="AH125" s="18" cm="1">
        <f t="array" aca="1" ref="AH125" ca="1">INDIRECT(ADDRESS($W125,COLUMN()-$Y125+$X125))/$V125</f>
        <v>0</v>
      </c>
      <c r="AI125" s="18" cm="1">
        <f t="array" aca="1" ref="AI125" ca="1">INDIRECT(ADDRESS($W125,COLUMN()-$Y125+$X125))/$V125</f>
        <v>0</v>
      </c>
      <c r="AJ125" s="18" cm="1">
        <f t="array" aca="1" ref="AJ125" ca="1">INDIRECT(ADDRESS($W125,COLUMN()-$Y125+$X125))/$V125</f>
        <v>0</v>
      </c>
      <c r="AK125" s="18" cm="1">
        <f t="array" aca="1" ref="AK125" ca="1">INDIRECT(ADDRESS($W125,COLUMN()-$Y125+$X125))/$V125</f>
        <v>40376</v>
      </c>
      <c r="AL125" s="18" cm="1">
        <f t="array" aca="1" ref="AL125" ca="1">INDIRECT(ADDRESS($W125,COLUMN()-$Y125+$X125))/$V125</f>
        <v>0</v>
      </c>
      <c r="AM125" s="18" cm="1">
        <f t="array" aca="1" ref="AM125" ca="1">INDIRECT(ADDRESS($W125,COLUMN()-$Y125+$X125))/$V125</f>
        <v>11926.333333333334</v>
      </c>
      <c r="AN125" s="18" cm="1">
        <f t="array" aca="1" ref="AN125" ca="1">INDIRECT(ADDRESS($W125,COLUMN()-$Y125+$X125))/$V125</f>
        <v>0</v>
      </c>
      <c r="AO125" s="18" cm="1">
        <f t="array" aca="1" ref="AO125" ca="1">INDIRECT(ADDRESS($W125,COLUMN()-$Y125+$X125))/$V125</f>
        <v>0</v>
      </c>
      <c r="AP125" s="18" cm="1">
        <f t="array" aca="1" ref="AP125" ca="1">INDIRECT(ADDRESS($W125,COLUMN()-$Y125+$X125))/$V125</f>
        <v>30202.666666666668</v>
      </c>
      <c r="AQ125" s="18" cm="1">
        <f t="array" aca="1" ref="AQ125" ca="1">INDIRECT(ADDRESS($W125,COLUMN()-$Y125+$X125))/$V125</f>
        <v>0</v>
      </c>
      <c r="AR125" s="9">
        <f t="shared" si="30"/>
        <v>124</v>
      </c>
      <c r="AS125" s="9">
        <f t="shared" si="52"/>
        <v>126</v>
      </c>
      <c r="AT125" s="9">
        <f t="shared" si="31"/>
        <v>26</v>
      </c>
      <c r="AU125" s="3">
        <f t="shared" si="53"/>
        <v>43</v>
      </c>
      <c r="AV125" s="20">
        <f t="shared" ca="1" si="32"/>
        <v>9</v>
      </c>
      <c r="AW125" s="20">
        <f t="shared" ca="1" si="33"/>
        <v>14</v>
      </c>
      <c r="AX125" s="20">
        <f t="shared" ca="1" si="34"/>
        <v>10</v>
      </c>
      <c r="AY125" s="20">
        <f t="shared" ca="1" si="35"/>
        <v>5</v>
      </c>
      <c r="AZ125" s="20">
        <f t="shared" ca="1" si="36"/>
        <v>17</v>
      </c>
      <c r="BA125" s="20">
        <f t="shared" ca="1" si="37"/>
        <v>28</v>
      </c>
      <c r="BB125" s="20">
        <f t="shared" ca="1" si="38"/>
        <v>28</v>
      </c>
      <c r="BC125" s="20">
        <f t="shared" ca="1" si="39"/>
        <v>18</v>
      </c>
      <c r="BD125" s="20">
        <f t="shared" ca="1" si="40"/>
        <v>28</v>
      </c>
      <c r="BE125" s="20">
        <f t="shared" ca="1" si="41"/>
        <v>28</v>
      </c>
      <c r="BF125" s="20">
        <f t="shared" ca="1" si="42"/>
        <v>28</v>
      </c>
      <c r="BG125" s="20">
        <f t="shared" ca="1" si="43"/>
        <v>19</v>
      </c>
      <c r="BH125" s="20">
        <f t="shared" ca="1" si="44"/>
        <v>28</v>
      </c>
      <c r="BI125" s="20">
        <f t="shared" ca="1" si="45"/>
        <v>26</v>
      </c>
      <c r="BJ125" s="20">
        <f t="shared" ca="1" si="46"/>
        <v>28</v>
      </c>
      <c r="BK125" s="20">
        <f t="shared" ca="1" si="47"/>
        <v>28</v>
      </c>
      <c r="BL125" s="20">
        <f t="shared" ca="1" si="48"/>
        <v>21</v>
      </c>
      <c r="BM125" s="20">
        <f t="shared" ca="1" si="49"/>
        <v>28</v>
      </c>
      <c r="BN125" s="9">
        <f t="shared" si="50"/>
        <v>124</v>
      </c>
      <c r="BO125" s="9">
        <v>3</v>
      </c>
      <c r="BP125" s="22" cm="1">
        <f t="array" aca="1" ref="BP125" ca="1">IF(AV125&gt;INDIRECT(ADDRESS($BN125,$BO125)),0,1)</f>
        <v>0</v>
      </c>
      <c r="BQ125" s="22" cm="1">
        <f t="array" aca="1" ref="BQ125" ca="1">IF(AW125&gt;INDIRECT(ADDRESS($BN125,$BO125)),0,1)</f>
        <v>0</v>
      </c>
      <c r="BR125" s="22" cm="1">
        <f t="array" aca="1" ref="BR125" ca="1">IF(AX125&gt;INDIRECT(ADDRESS($BN125,$BO125)),0,1)</f>
        <v>0</v>
      </c>
      <c r="BS125" s="22" cm="1">
        <f t="array" aca="1" ref="BS125" ca="1">IF(AY125&gt;INDIRECT(ADDRESS($BN125,$BO125)),0,1)</f>
        <v>1</v>
      </c>
      <c r="BT125" s="22" cm="1">
        <f t="array" aca="1" ref="BT125" ca="1">IF(AZ125&gt;INDIRECT(ADDRESS($BN125,$BO125)),0,1)</f>
        <v>0</v>
      </c>
      <c r="BU125" s="22" cm="1">
        <f t="array" aca="1" ref="BU125" ca="1">IF(BA125&gt;INDIRECT(ADDRESS($BN125,$BO125)),0,1)</f>
        <v>0</v>
      </c>
      <c r="BV125" s="22" cm="1">
        <f t="array" aca="1" ref="BV125" ca="1">IF(BB125&gt;INDIRECT(ADDRESS($BN125,$BO125)),0,1)</f>
        <v>0</v>
      </c>
      <c r="BW125" s="22" cm="1">
        <f t="array" aca="1" ref="BW125" ca="1">IF(BC125&gt;INDIRECT(ADDRESS($BN125,$BO125)),0,1)</f>
        <v>0</v>
      </c>
      <c r="BX125" s="22" cm="1">
        <f t="array" aca="1" ref="BX125" ca="1">IF(BD125&gt;INDIRECT(ADDRESS($BN125,$BO125)),0,1)</f>
        <v>0</v>
      </c>
      <c r="BY125" s="22" cm="1">
        <f t="array" aca="1" ref="BY125" ca="1">IF(BE125&gt;INDIRECT(ADDRESS($BN125,$BO125)),0,1)</f>
        <v>0</v>
      </c>
      <c r="BZ125" s="22" cm="1">
        <f t="array" aca="1" ref="BZ125" ca="1">IF(BF125&gt;INDIRECT(ADDRESS($BN125,$BO125)),0,1)</f>
        <v>0</v>
      </c>
      <c r="CA125" s="22" cm="1">
        <f t="array" aca="1" ref="CA125" ca="1">IF(BG125&gt;INDIRECT(ADDRESS($BN125,$BO125)),0,1)</f>
        <v>0</v>
      </c>
      <c r="CB125" s="22" cm="1">
        <f t="array" aca="1" ref="CB125" ca="1">IF(BH125&gt;INDIRECT(ADDRESS($BN125,$BO125)),0,1)</f>
        <v>0</v>
      </c>
      <c r="CC125" s="22" cm="1">
        <f t="array" aca="1" ref="CC125" ca="1">IF(BI125&gt;INDIRECT(ADDRESS($BN125,$BO125)),0,1)</f>
        <v>0</v>
      </c>
      <c r="CD125" s="22" cm="1">
        <f t="array" aca="1" ref="CD125" ca="1">IF(BJ125&gt;INDIRECT(ADDRESS($BN125,$BO125)),0,1)</f>
        <v>0</v>
      </c>
      <c r="CE125" s="22" cm="1">
        <f t="array" aca="1" ref="CE125" ca="1">IF(BK125&gt;INDIRECT(ADDRESS($BN125,$BO125)),0,1)</f>
        <v>0</v>
      </c>
      <c r="CF125" s="22" cm="1">
        <f t="array" aca="1" ref="CF125" ca="1">IF(BL125&gt;INDIRECT(ADDRESS($BN125,$BO125)),0,1)</f>
        <v>0</v>
      </c>
      <c r="CG125" s="22" cm="1">
        <f t="array" aca="1" ref="CG125" ca="1">IF(BM125&gt;INDIRECT(ADDRESS($BN125,$BO125)),0,1)</f>
        <v>0</v>
      </c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55000000000000004">
      <c r="A126" s="3"/>
      <c r="B126" s="3"/>
      <c r="C126" s="3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5">
        <v>5</v>
      </c>
      <c r="W126" s="5">
        <f>W125</f>
        <v>124</v>
      </c>
      <c r="X126" s="5">
        <v>4</v>
      </c>
      <c r="Y126" s="5">
        <f t="shared" si="51"/>
        <v>26</v>
      </c>
      <c r="Z126" s="18" cm="1">
        <f t="array" aca="1" ref="Z126" ca="1">INDIRECT(ADDRESS($W126,COLUMN()-$Y126+$X126))/$V126</f>
        <v>72040.600000000006</v>
      </c>
      <c r="AA126" s="18" cm="1">
        <f t="array" aca="1" ref="AA126" ca="1">INDIRECT(ADDRESS($W126,COLUMN()-$Y126+$X126))/$V126</f>
        <v>41460.400000000001</v>
      </c>
      <c r="AB126" s="18" cm="1">
        <f t="array" aca="1" ref="AB126" ca="1">INDIRECT(ADDRESS($W126,COLUMN()-$Y126+$X126))/$V126</f>
        <v>66794.399999999994</v>
      </c>
      <c r="AC126" s="18" cm="1">
        <f t="array" aca="1" ref="AC126" ca="1">INDIRECT(ADDRESS($W126,COLUMN()-$Y126+$X126))/$V126</f>
        <v>81735.8</v>
      </c>
      <c r="AD126" s="18" cm="1">
        <f t="array" aca="1" ref="AD126" ca="1">INDIRECT(ADDRESS($W126,COLUMN()-$Y126+$X126))/$V126</f>
        <v>24618.400000000001</v>
      </c>
      <c r="AE126" s="18" cm="1">
        <f t="array" aca="1" ref="AE126" ca="1">INDIRECT(ADDRESS($W126,COLUMN()-$Y126+$X126))/$V126</f>
        <v>0</v>
      </c>
      <c r="AF126" s="18" cm="1">
        <f t="array" aca="1" ref="AF126" ca="1">INDIRECT(ADDRESS($W126,COLUMN()-$Y126+$X126))/$V126</f>
        <v>0</v>
      </c>
      <c r="AG126" s="18" cm="1">
        <f t="array" aca="1" ref="AG126" ca="1">INDIRECT(ADDRESS($W126,COLUMN()-$Y126+$X126))/$V126</f>
        <v>24413.200000000001</v>
      </c>
      <c r="AH126" s="18" cm="1">
        <f t="array" aca="1" ref="AH126" ca="1">INDIRECT(ADDRESS($W126,COLUMN()-$Y126+$X126))/$V126</f>
        <v>0</v>
      </c>
      <c r="AI126" s="18" cm="1">
        <f t="array" aca="1" ref="AI126" ca="1">INDIRECT(ADDRESS($W126,COLUMN()-$Y126+$X126))/$V126</f>
        <v>0</v>
      </c>
      <c r="AJ126" s="18" cm="1">
        <f t="array" aca="1" ref="AJ126" ca="1">INDIRECT(ADDRESS($W126,COLUMN()-$Y126+$X126))/$V126</f>
        <v>0</v>
      </c>
      <c r="AK126" s="18" cm="1">
        <f t="array" aca="1" ref="AK126" ca="1">INDIRECT(ADDRESS($W126,COLUMN()-$Y126+$X126))/$V126</f>
        <v>24225.599999999999</v>
      </c>
      <c r="AL126" s="18" cm="1">
        <f t="array" aca="1" ref="AL126" ca="1">INDIRECT(ADDRESS($W126,COLUMN()-$Y126+$X126))/$V126</f>
        <v>0</v>
      </c>
      <c r="AM126" s="18" cm="1">
        <f t="array" aca="1" ref="AM126" ca="1">INDIRECT(ADDRESS($W126,COLUMN()-$Y126+$X126))/$V126</f>
        <v>7155.8</v>
      </c>
      <c r="AN126" s="18" cm="1">
        <f t="array" aca="1" ref="AN126" ca="1">INDIRECT(ADDRESS($W126,COLUMN()-$Y126+$X126))/$V126</f>
        <v>0</v>
      </c>
      <c r="AO126" s="18" cm="1">
        <f t="array" aca="1" ref="AO126" ca="1">INDIRECT(ADDRESS($W126,COLUMN()-$Y126+$X126))/$V126</f>
        <v>0</v>
      </c>
      <c r="AP126" s="18" cm="1">
        <f t="array" aca="1" ref="AP126" ca="1">INDIRECT(ADDRESS($W126,COLUMN()-$Y126+$X126))/$V126</f>
        <v>18121.599999999999</v>
      </c>
      <c r="AQ126" s="18" cm="1">
        <f t="array" aca="1" ref="AQ126" ca="1">INDIRECT(ADDRESS($W126,COLUMN()-$Y126+$X126))/$V126</f>
        <v>0</v>
      </c>
      <c r="AR126" s="9">
        <f t="shared" si="30"/>
        <v>124</v>
      </c>
      <c r="AS126" s="9">
        <f t="shared" si="52"/>
        <v>126</v>
      </c>
      <c r="AT126" s="9">
        <f t="shared" si="31"/>
        <v>26</v>
      </c>
      <c r="AU126" s="3">
        <f t="shared" si="53"/>
        <v>43</v>
      </c>
      <c r="AV126" s="20">
        <f t="shared" ca="1" si="32"/>
        <v>13</v>
      </c>
      <c r="AW126" s="20">
        <f t="shared" ca="1" si="33"/>
        <v>16</v>
      </c>
      <c r="AX126" s="20">
        <f t="shared" ca="1" si="34"/>
        <v>15</v>
      </c>
      <c r="AY126" s="20">
        <f t="shared" ca="1" si="35"/>
        <v>12</v>
      </c>
      <c r="AZ126" s="20">
        <f t="shared" ca="1" si="36"/>
        <v>22</v>
      </c>
      <c r="BA126" s="20">
        <f t="shared" ca="1" si="37"/>
        <v>28</v>
      </c>
      <c r="BB126" s="20">
        <f t="shared" ca="1" si="38"/>
        <v>28</v>
      </c>
      <c r="BC126" s="20">
        <f t="shared" ca="1" si="39"/>
        <v>23</v>
      </c>
      <c r="BD126" s="20">
        <f t="shared" ca="1" si="40"/>
        <v>28</v>
      </c>
      <c r="BE126" s="20">
        <f t="shared" ca="1" si="41"/>
        <v>28</v>
      </c>
      <c r="BF126" s="20">
        <f t="shared" ca="1" si="42"/>
        <v>28</v>
      </c>
      <c r="BG126" s="20">
        <f t="shared" ca="1" si="43"/>
        <v>24</v>
      </c>
      <c r="BH126" s="20">
        <f t="shared" ca="1" si="44"/>
        <v>28</v>
      </c>
      <c r="BI126" s="20">
        <f t="shared" ca="1" si="45"/>
        <v>27</v>
      </c>
      <c r="BJ126" s="20">
        <f t="shared" ca="1" si="46"/>
        <v>28</v>
      </c>
      <c r="BK126" s="20">
        <f t="shared" ca="1" si="47"/>
        <v>28</v>
      </c>
      <c r="BL126" s="20">
        <f t="shared" ca="1" si="48"/>
        <v>25</v>
      </c>
      <c r="BM126" s="20">
        <f t="shared" ca="1" si="49"/>
        <v>28</v>
      </c>
      <c r="BN126" s="9">
        <f t="shared" si="50"/>
        <v>124</v>
      </c>
      <c r="BO126" s="9">
        <v>3</v>
      </c>
      <c r="BP126" s="22" cm="1">
        <f t="array" aca="1" ref="BP126" ca="1">IF(AV126&gt;INDIRECT(ADDRESS($BN126,$BO126)),0,1)</f>
        <v>0</v>
      </c>
      <c r="BQ126" s="22" cm="1">
        <f t="array" aca="1" ref="BQ126" ca="1">IF(AW126&gt;INDIRECT(ADDRESS($BN126,$BO126)),0,1)</f>
        <v>0</v>
      </c>
      <c r="BR126" s="22" cm="1">
        <f t="array" aca="1" ref="BR126" ca="1">IF(AX126&gt;INDIRECT(ADDRESS($BN126,$BO126)),0,1)</f>
        <v>0</v>
      </c>
      <c r="BS126" s="22" cm="1">
        <f t="array" aca="1" ref="BS126" ca="1">IF(AY126&gt;INDIRECT(ADDRESS($BN126,$BO126)),0,1)</f>
        <v>0</v>
      </c>
      <c r="BT126" s="22" cm="1">
        <f t="array" aca="1" ref="BT126" ca="1">IF(AZ126&gt;INDIRECT(ADDRESS($BN126,$BO126)),0,1)</f>
        <v>0</v>
      </c>
      <c r="BU126" s="22" cm="1">
        <f t="array" aca="1" ref="BU126" ca="1">IF(BA126&gt;INDIRECT(ADDRESS($BN126,$BO126)),0,1)</f>
        <v>0</v>
      </c>
      <c r="BV126" s="22" cm="1">
        <f t="array" aca="1" ref="BV126" ca="1">IF(BB126&gt;INDIRECT(ADDRESS($BN126,$BO126)),0,1)</f>
        <v>0</v>
      </c>
      <c r="BW126" s="22" cm="1">
        <f t="array" aca="1" ref="BW126" ca="1">IF(BC126&gt;INDIRECT(ADDRESS($BN126,$BO126)),0,1)</f>
        <v>0</v>
      </c>
      <c r="BX126" s="22" cm="1">
        <f t="array" aca="1" ref="BX126" ca="1">IF(BD126&gt;INDIRECT(ADDRESS($BN126,$BO126)),0,1)</f>
        <v>0</v>
      </c>
      <c r="BY126" s="22" cm="1">
        <f t="array" aca="1" ref="BY126" ca="1">IF(BE126&gt;INDIRECT(ADDRESS($BN126,$BO126)),0,1)</f>
        <v>0</v>
      </c>
      <c r="BZ126" s="22" cm="1">
        <f t="array" aca="1" ref="BZ126" ca="1">IF(BF126&gt;INDIRECT(ADDRESS($BN126,$BO126)),0,1)</f>
        <v>0</v>
      </c>
      <c r="CA126" s="22" cm="1">
        <f t="array" aca="1" ref="CA126" ca="1">IF(BG126&gt;INDIRECT(ADDRESS($BN126,$BO126)),0,1)</f>
        <v>0</v>
      </c>
      <c r="CB126" s="22" cm="1">
        <f t="array" aca="1" ref="CB126" ca="1">IF(BH126&gt;INDIRECT(ADDRESS($BN126,$BO126)),0,1)</f>
        <v>0</v>
      </c>
      <c r="CC126" s="22" cm="1">
        <f t="array" aca="1" ref="CC126" ca="1">IF(BI126&gt;INDIRECT(ADDRESS($BN126,$BO126)),0,1)</f>
        <v>0</v>
      </c>
      <c r="CD126" s="22" cm="1">
        <f t="array" aca="1" ref="CD126" ca="1">IF(BJ126&gt;INDIRECT(ADDRESS($BN126,$BO126)),0,1)</f>
        <v>0</v>
      </c>
      <c r="CE126" s="22" cm="1">
        <f t="array" aca="1" ref="CE126" ca="1">IF(BK126&gt;INDIRECT(ADDRESS($BN126,$BO126)),0,1)</f>
        <v>0</v>
      </c>
      <c r="CF126" s="22" cm="1">
        <f t="array" aca="1" ref="CF126" ca="1">IF(BL126&gt;INDIRECT(ADDRESS($BN126,$BO126)),0,1)</f>
        <v>0</v>
      </c>
      <c r="CG126" s="22" cm="1">
        <f t="array" aca="1" ref="CG126" ca="1">IF(BM126&gt;INDIRECT(ADDRESS($BN126,$BO126)),0,1)</f>
        <v>0</v>
      </c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55000000000000004">
      <c r="A127" s="3" t="s">
        <v>53</v>
      </c>
      <c r="B127" s="3" t="s">
        <v>54</v>
      </c>
      <c r="C127" s="3">
        <v>10</v>
      </c>
      <c r="D127" s="15">
        <f>VALUE(SUBSTITUTE('DPR KPU Raw'!B35,".",","))</f>
        <v>295884</v>
      </c>
      <c r="E127" s="15">
        <f>VALUE(SUBSTITUTE('DPR KPU Raw'!C35,".",","))</f>
        <v>543677</v>
      </c>
      <c r="F127" s="15">
        <f>VALUE(SUBSTITUTE('DPR KPU Raw'!D35,".",","))</f>
        <v>411797</v>
      </c>
      <c r="G127" s="15">
        <f>VALUE(SUBSTITUTE('DPR KPU Raw'!E35,".",","))</f>
        <v>245453</v>
      </c>
      <c r="H127" s="15">
        <f>VALUE(SUBSTITUTE('DPR KPU Raw'!F35,".",","))</f>
        <v>184168</v>
      </c>
      <c r="I127" s="15"/>
      <c r="J127" s="15"/>
      <c r="K127" s="15">
        <f>VALUE(SUBSTITUTE('DPR KPU Raw'!I35,".",","))</f>
        <v>175596</v>
      </c>
      <c r="L127" s="15"/>
      <c r="M127" s="15"/>
      <c r="N127" s="15"/>
      <c r="O127" s="15">
        <f>VALUE(SUBSTITUTE('DPR KPU Raw'!M35,".",","))</f>
        <v>249335</v>
      </c>
      <c r="P127" s="15"/>
      <c r="Q127" s="15">
        <f>VALUE(SUBSTITUTE('DPR KPU Raw'!O35,".",","))</f>
        <v>130189</v>
      </c>
      <c r="R127" s="15"/>
      <c r="S127" s="15"/>
      <c r="T127" s="15">
        <f>VALUE(SUBSTITUTE('DPR KPU Raw'!R35,".",","))</f>
        <v>37481</v>
      </c>
      <c r="U127" s="15"/>
      <c r="V127" s="5">
        <v>1</v>
      </c>
      <c r="W127" s="5">
        <f>W126+3</f>
        <v>127</v>
      </c>
      <c r="X127" s="5">
        <v>4</v>
      </c>
      <c r="Y127" s="5">
        <f t="shared" si="51"/>
        <v>26</v>
      </c>
      <c r="Z127" s="18" cm="1">
        <f t="array" aca="1" ref="Z127" ca="1">INDIRECT(ADDRESS($W127,COLUMN()-$Y127+$X127))/$V127</f>
        <v>295884</v>
      </c>
      <c r="AA127" s="18" cm="1">
        <f t="array" aca="1" ref="AA127" ca="1">INDIRECT(ADDRESS($W127,COLUMN()-$Y127+$X127))/$V127</f>
        <v>543677</v>
      </c>
      <c r="AB127" s="18" cm="1">
        <f t="array" aca="1" ref="AB127" ca="1">INDIRECT(ADDRESS($W127,COLUMN()-$Y127+$X127))/$V127</f>
        <v>411797</v>
      </c>
      <c r="AC127" s="18" cm="1">
        <f t="array" aca="1" ref="AC127" ca="1">INDIRECT(ADDRESS($W127,COLUMN()-$Y127+$X127))/$V127</f>
        <v>245453</v>
      </c>
      <c r="AD127" s="18" cm="1">
        <f t="array" aca="1" ref="AD127" ca="1">INDIRECT(ADDRESS($W127,COLUMN()-$Y127+$X127))/$V127</f>
        <v>184168</v>
      </c>
      <c r="AE127" s="18" cm="1">
        <f t="array" aca="1" ref="AE127" ca="1">INDIRECT(ADDRESS($W127,COLUMN()-$Y127+$X127))/$V127</f>
        <v>0</v>
      </c>
      <c r="AF127" s="18" cm="1">
        <f t="array" aca="1" ref="AF127" ca="1">INDIRECT(ADDRESS($W127,COLUMN()-$Y127+$X127))/$V127</f>
        <v>0</v>
      </c>
      <c r="AG127" s="18" cm="1">
        <f t="array" aca="1" ref="AG127" ca="1">INDIRECT(ADDRESS($W127,COLUMN()-$Y127+$X127))/$V127</f>
        <v>175596</v>
      </c>
      <c r="AH127" s="18" cm="1">
        <f t="array" aca="1" ref="AH127" ca="1">INDIRECT(ADDRESS($W127,COLUMN()-$Y127+$X127))/$V127</f>
        <v>0</v>
      </c>
      <c r="AI127" s="18" cm="1">
        <f t="array" aca="1" ref="AI127" ca="1">INDIRECT(ADDRESS($W127,COLUMN()-$Y127+$X127))/$V127</f>
        <v>0</v>
      </c>
      <c r="AJ127" s="18" cm="1">
        <f t="array" aca="1" ref="AJ127" ca="1">INDIRECT(ADDRESS($W127,COLUMN()-$Y127+$X127))/$V127</f>
        <v>0</v>
      </c>
      <c r="AK127" s="18" cm="1">
        <f t="array" aca="1" ref="AK127" ca="1">INDIRECT(ADDRESS($W127,COLUMN()-$Y127+$X127))/$V127</f>
        <v>249335</v>
      </c>
      <c r="AL127" s="18" cm="1">
        <f t="array" aca="1" ref="AL127" ca="1">INDIRECT(ADDRESS($W127,COLUMN()-$Y127+$X127))/$V127</f>
        <v>0</v>
      </c>
      <c r="AM127" s="18" cm="1">
        <f t="array" aca="1" ref="AM127" ca="1">INDIRECT(ADDRESS($W127,COLUMN()-$Y127+$X127))/$V127</f>
        <v>130189</v>
      </c>
      <c r="AN127" s="18" cm="1">
        <f t="array" aca="1" ref="AN127" ca="1">INDIRECT(ADDRESS($W127,COLUMN()-$Y127+$X127))/$V127</f>
        <v>0</v>
      </c>
      <c r="AO127" s="18" cm="1">
        <f t="array" aca="1" ref="AO127" ca="1">INDIRECT(ADDRESS($W127,COLUMN()-$Y127+$X127))/$V127</f>
        <v>0</v>
      </c>
      <c r="AP127" s="18" cm="1">
        <f t="array" aca="1" ref="AP127" ca="1">INDIRECT(ADDRESS($W127,COLUMN()-$Y127+$X127))/$V127</f>
        <v>37481</v>
      </c>
      <c r="AQ127" s="18" cm="1">
        <f t="array" aca="1" ref="AQ127" ca="1">INDIRECT(ADDRESS($W127,COLUMN()-$Y127+$X127))/$V127</f>
        <v>0</v>
      </c>
      <c r="AR127" s="9">
        <f t="shared" si="30"/>
        <v>127</v>
      </c>
      <c r="AS127" s="9">
        <f t="shared" si="52"/>
        <v>129</v>
      </c>
      <c r="AT127" s="9">
        <f t="shared" si="31"/>
        <v>26</v>
      </c>
      <c r="AU127" s="3">
        <f t="shared" si="53"/>
        <v>43</v>
      </c>
      <c r="AV127" s="20">
        <f t="shared" ca="1" si="32"/>
        <v>3</v>
      </c>
      <c r="AW127" s="20">
        <f t="shared" ca="1" si="33"/>
        <v>1</v>
      </c>
      <c r="AX127" s="20">
        <f t="shared" ca="1" si="34"/>
        <v>2</v>
      </c>
      <c r="AY127" s="20">
        <f t="shared" ca="1" si="35"/>
        <v>5</v>
      </c>
      <c r="AZ127" s="20">
        <f t="shared" ca="1" si="36"/>
        <v>6</v>
      </c>
      <c r="BA127" s="20">
        <f t="shared" ca="1" si="37"/>
        <v>28</v>
      </c>
      <c r="BB127" s="20">
        <f t="shared" ca="1" si="38"/>
        <v>28</v>
      </c>
      <c r="BC127" s="20">
        <f t="shared" ca="1" si="39"/>
        <v>8</v>
      </c>
      <c r="BD127" s="20">
        <f t="shared" ca="1" si="40"/>
        <v>28</v>
      </c>
      <c r="BE127" s="20">
        <f t="shared" ca="1" si="41"/>
        <v>28</v>
      </c>
      <c r="BF127" s="20">
        <f t="shared" ca="1" si="42"/>
        <v>28</v>
      </c>
      <c r="BG127" s="20">
        <f t="shared" ca="1" si="43"/>
        <v>4</v>
      </c>
      <c r="BH127" s="20">
        <f t="shared" ca="1" si="44"/>
        <v>28</v>
      </c>
      <c r="BI127" s="20">
        <f t="shared" ca="1" si="45"/>
        <v>10</v>
      </c>
      <c r="BJ127" s="20">
        <f t="shared" ca="1" si="46"/>
        <v>28</v>
      </c>
      <c r="BK127" s="20">
        <f t="shared" ca="1" si="47"/>
        <v>28</v>
      </c>
      <c r="BL127" s="20">
        <f t="shared" ca="1" si="48"/>
        <v>22</v>
      </c>
      <c r="BM127" s="20">
        <f t="shared" ca="1" si="49"/>
        <v>28</v>
      </c>
      <c r="BN127" s="9">
        <f t="shared" si="50"/>
        <v>127</v>
      </c>
      <c r="BO127" s="9">
        <v>3</v>
      </c>
      <c r="BP127" s="22" cm="1">
        <f t="array" aca="1" ref="BP127" ca="1">IF(AV127&gt;INDIRECT(ADDRESS($BN127,$BO127)),0,1)</f>
        <v>1</v>
      </c>
      <c r="BQ127" s="22" cm="1">
        <f t="array" aca="1" ref="BQ127" ca="1">IF(AW127&gt;INDIRECT(ADDRESS($BN127,$BO127)),0,1)</f>
        <v>1</v>
      </c>
      <c r="BR127" s="22" cm="1">
        <f t="array" aca="1" ref="BR127" ca="1">IF(AX127&gt;INDIRECT(ADDRESS($BN127,$BO127)),0,1)</f>
        <v>1</v>
      </c>
      <c r="BS127" s="22" cm="1">
        <f t="array" aca="1" ref="BS127" ca="1">IF(AY127&gt;INDIRECT(ADDRESS($BN127,$BO127)),0,1)</f>
        <v>1</v>
      </c>
      <c r="BT127" s="22" cm="1">
        <f t="array" aca="1" ref="BT127" ca="1">IF(AZ127&gt;INDIRECT(ADDRESS($BN127,$BO127)),0,1)</f>
        <v>1</v>
      </c>
      <c r="BU127" s="22" cm="1">
        <f t="array" aca="1" ref="BU127" ca="1">IF(BA127&gt;INDIRECT(ADDRESS($BN127,$BO127)),0,1)</f>
        <v>0</v>
      </c>
      <c r="BV127" s="22" cm="1">
        <f t="array" aca="1" ref="BV127" ca="1">IF(BB127&gt;INDIRECT(ADDRESS($BN127,$BO127)),0,1)</f>
        <v>0</v>
      </c>
      <c r="BW127" s="22" cm="1">
        <f t="array" aca="1" ref="BW127" ca="1">IF(BC127&gt;INDIRECT(ADDRESS($BN127,$BO127)),0,1)</f>
        <v>1</v>
      </c>
      <c r="BX127" s="22" cm="1">
        <f t="array" aca="1" ref="BX127" ca="1">IF(BD127&gt;INDIRECT(ADDRESS($BN127,$BO127)),0,1)</f>
        <v>0</v>
      </c>
      <c r="BY127" s="22" cm="1">
        <f t="array" aca="1" ref="BY127" ca="1">IF(BE127&gt;INDIRECT(ADDRESS($BN127,$BO127)),0,1)</f>
        <v>0</v>
      </c>
      <c r="BZ127" s="22" cm="1">
        <f t="array" aca="1" ref="BZ127" ca="1">IF(BF127&gt;INDIRECT(ADDRESS($BN127,$BO127)),0,1)</f>
        <v>0</v>
      </c>
      <c r="CA127" s="22" cm="1">
        <f t="array" aca="1" ref="CA127" ca="1">IF(BG127&gt;INDIRECT(ADDRESS($BN127,$BO127)),0,1)</f>
        <v>1</v>
      </c>
      <c r="CB127" s="22" cm="1">
        <f t="array" aca="1" ref="CB127" ca="1">IF(BH127&gt;INDIRECT(ADDRESS($BN127,$BO127)),0,1)</f>
        <v>0</v>
      </c>
      <c r="CC127" s="22" cm="1">
        <f t="array" aca="1" ref="CC127" ca="1">IF(BI127&gt;INDIRECT(ADDRESS($BN127,$BO127)),0,1)</f>
        <v>1</v>
      </c>
      <c r="CD127" s="22" cm="1">
        <f t="array" aca="1" ref="CD127" ca="1">IF(BJ127&gt;INDIRECT(ADDRESS($BN127,$BO127)),0,1)</f>
        <v>0</v>
      </c>
      <c r="CE127" s="22" cm="1">
        <f t="array" aca="1" ref="CE127" ca="1">IF(BK127&gt;INDIRECT(ADDRESS($BN127,$BO127)),0,1)</f>
        <v>0</v>
      </c>
      <c r="CF127" s="22" cm="1">
        <f t="array" aca="1" ref="CF127" ca="1">IF(BL127&gt;INDIRECT(ADDRESS($BN127,$BO127)),0,1)</f>
        <v>0</v>
      </c>
      <c r="CG127" s="22" cm="1">
        <f t="array" aca="1" ref="CG127" ca="1">IF(BM127&gt;INDIRECT(ADDRESS($BN127,$BO127)),0,1)</f>
        <v>0</v>
      </c>
      <c r="CH127" s="9">
        <f>AR127</f>
        <v>127</v>
      </c>
      <c r="CI127" s="9">
        <f>AS127</f>
        <v>129</v>
      </c>
      <c r="CJ127" s="3">
        <f>COLUMN(BP127)</f>
        <v>68</v>
      </c>
      <c r="CK127" s="3">
        <f>COLUMN(CG127)</f>
        <v>85</v>
      </c>
      <c r="CL127" s="3">
        <f ca="1">SUM(OFFSET($A$1,CH127-1,CJ127-1,CI127-CH127+1,CK127-CJ127+1))</f>
        <v>10</v>
      </c>
      <c r="CM127" s="3" t="b">
        <f ca="1">CL127=C127</f>
        <v>1</v>
      </c>
      <c r="CN127" s="3">
        <f>COLUMN(V127)</f>
        <v>22</v>
      </c>
      <c r="CO127" s="3">
        <f ca="1">LARGE(OFFSET($A$1,$CH127-1,$CN127-1,$CI127-$CH127+1,1),1)</f>
        <v>5</v>
      </c>
      <c r="CP127" s="4">
        <f ca="1">LARGE(OFFSET($A$1,$AR127-1,$AT127-1,$AS127-$AR127+1,$AU127-$AT127+1),1)/(CO127+2)</f>
        <v>77668.142857142855</v>
      </c>
      <c r="CQ127" s="4">
        <f ca="1">LARGE(OFFSET($A$1,$AR127-1,$AT127-1,$AS127-$AR127+1,$AU127-$AT127+1),C127)</f>
        <v>130189</v>
      </c>
      <c r="CR127" s="3" t="b">
        <f ca="1">CQ127&gt;CP127</f>
        <v>1</v>
      </c>
    </row>
    <row r="128" spans="1:96" x14ac:dyDescent="0.55000000000000004">
      <c r="A128" s="3"/>
      <c r="B128" s="3"/>
      <c r="C128" s="3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5">
        <v>3</v>
      </c>
      <c r="W128" s="5">
        <f>W127</f>
        <v>127</v>
      </c>
      <c r="X128" s="5">
        <v>4</v>
      </c>
      <c r="Y128" s="5">
        <f t="shared" si="51"/>
        <v>26</v>
      </c>
      <c r="Z128" s="18" cm="1">
        <f t="array" aca="1" ref="Z128" ca="1">INDIRECT(ADDRESS($W128,COLUMN()-$Y128+$X128))/$V128</f>
        <v>98628</v>
      </c>
      <c r="AA128" s="18" cm="1">
        <f t="array" aca="1" ref="AA128" ca="1">INDIRECT(ADDRESS($W128,COLUMN()-$Y128+$X128))/$V128</f>
        <v>181225.66666666666</v>
      </c>
      <c r="AB128" s="18" cm="1">
        <f t="array" aca="1" ref="AB128" ca="1">INDIRECT(ADDRESS($W128,COLUMN()-$Y128+$X128))/$V128</f>
        <v>137265.66666666666</v>
      </c>
      <c r="AC128" s="18" cm="1">
        <f t="array" aca="1" ref="AC128" ca="1">INDIRECT(ADDRESS($W128,COLUMN()-$Y128+$X128))/$V128</f>
        <v>81817.666666666672</v>
      </c>
      <c r="AD128" s="18" cm="1">
        <f t="array" aca="1" ref="AD128" ca="1">INDIRECT(ADDRESS($W128,COLUMN()-$Y128+$X128))/$V128</f>
        <v>61389.333333333336</v>
      </c>
      <c r="AE128" s="18" cm="1">
        <f t="array" aca="1" ref="AE128" ca="1">INDIRECT(ADDRESS($W128,COLUMN()-$Y128+$X128))/$V128</f>
        <v>0</v>
      </c>
      <c r="AF128" s="18" cm="1">
        <f t="array" aca="1" ref="AF128" ca="1">INDIRECT(ADDRESS($W128,COLUMN()-$Y128+$X128))/$V128</f>
        <v>0</v>
      </c>
      <c r="AG128" s="18" cm="1">
        <f t="array" aca="1" ref="AG128" ca="1">INDIRECT(ADDRESS($W128,COLUMN()-$Y128+$X128))/$V128</f>
        <v>58532</v>
      </c>
      <c r="AH128" s="18" cm="1">
        <f t="array" aca="1" ref="AH128" ca="1">INDIRECT(ADDRESS($W128,COLUMN()-$Y128+$X128))/$V128</f>
        <v>0</v>
      </c>
      <c r="AI128" s="18" cm="1">
        <f t="array" aca="1" ref="AI128" ca="1">INDIRECT(ADDRESS($W128,COLUMN()-$Y128+$X128))/$V128</f>
        <v>0</v>
      </c>
      <c r="AJ128" s="18" cm="1">
        <f t="array" aca="1" ref="AJ128" ca="1">INDIRECT(ADDRESS($W128,COLUMN()-$Y128+$X128))/$V128</f>
        <v>0</v>
      </c>
      <c r="AK128" s="18" cm="1">
        <f t="array" aca="1" ref="AK128" ca="1">INDIRECT(ADDRESS($W128,COLUMN()-$Y128+$X128))/$V128</f>
        <v>83111.666666666672</v>
      </c>
      <c r="AL128" s="18" cm="1">
        <f t="array" aca="1" ref="AL128" ca="1">INDIRECT(ADDRESS($W128,COLUMN()-$Y128+$X128))/$V128</f>
        <v>0</v>
      </c>
      <c r="AM128" s="18" cm="1">
        <f t="array" aca="1" ref="AM128" ca="1">INDIRECT(ADDRESS($W128,COLUMN()-$Y128+$X128))/$V128</f>
        <v>43396.333333333336</v>
      </c>
      <c r="AN128" s="18" cm="1">
        <f t="array" aca="1" ref="AN128" ca="1">INDIRECT(ADDRESS($W128,COLUMN()-$Y128+$X128))/$V128</f>
        <v>0</v>
      </c>
      <c r="AO128" s="18" cm="1">
        <f t="array" aca="1" ref="AO128" ca="1">INDIRECT(ADDRESS($W128,COLUMN()-$Y128+$X128))/$V128</f>
        <v>0</v>
      </c>
      <c r="AP128" s="18" cm="1">
        <f t="array" aca="1" ref="AP128" ca="1">INDIRECT(ADDRESS($W128,COLUMN()-$Y128+$X128))/$V128</f>
        <v>12493.666666666666</v>
      </c>
      <c r="AQ128" s="18" cm="1">
        <f t="array" aca="1" ref="AQ128" ca="1">INDIRECT(ADDRESS($W128,COLUMN()-$Y128+$X128))/$V128</f>
        <v>0</v>
      </c>
      <c r="AR128" s="9">
        <f t="shared" si="30"/>
        <v>127</v>
      </c>
      <c r="AS128" s="9">
        <f t="shared" si="52"/>
        <v>129</v>
      </c>
      <c r="AT128" s="9">
        <f t="shared" si="31"/>
        <v>26</v>
      </c>
      <c r="AU128" s="3">
        <f t="shared" si="53"/>
        <v>43</v>
      </c>
      <c r="AV128" s="20">
        <f t="shared" ca="1" si="32"/>
        <v>12</v>
      </c>
      <c r="AW128" s="20">
        <f t="shared" ca="1" si="33"/>
        <v>7</v>
      </c>
      <c r="AX128" s="20">
        <f t="shared" ca="1" si="34"/>
        <v>9</v>
      </c>
      <c r="AY128" s="20">
        <f t="shared" ca="1" si="35"/>
        <v>15</v>
      </c>
      <c r="AZ128" s="20">
        <f t="shared" ca="1" si="36"/>
        <v>16</v>
      </c>
      <c r="BA128" s="20">
        <f t="shared" ca="1" si="37"/>
        <v>28</v>
      </c>
      <c r="BB128" s="20">
        <f t="shared" ca="1" si="38"/>
        <v>28</v>
      </c>
      <c r="BC128" s="20">
        <f t="shared" ca="1" si="39"/>
        <v>18</v>
      </c>
      <c r="BD128" s="20">
        <f t="shared" ca="1" si="40"/>
        <v>28</v>
      </c>
      <c r="BE128" s="20">
        <f t="shared" ca="1" si="41"/>
        <v>28</v>
      </c>
      <c r="BF128" s="20">
        <f t="shared" ca="1" si="42"/>
        <v>28</v>
      </c>
      <c r="BG128" s="20">
        <f t="shared" ca="1" si="43"/>
        <v>13</v>
      </c>
      <c r="BH128" s="20">
        <f t="shared" ca="1" si="44"/>
        <v>28</v>
      </c>
      <c r="BI128" s="20">
        <f t="shared" ca="1" si="45"/>
        <v>21</v>
      </c>
      <c r="BJ128" s="20">
        <f t="shared" ca="1" si="46"/>
        <v>28</v>
      </c>
      <c r="BK128" s="20">
        <f t="shared" ca="1" si="47"/>
        <v>28</v>
      </c>
      <c r="BL128" s="20">
        <f t="shared" ca="1" si="48"/>
        <v>26</v>
      </c>
      <c r="BM128" s="20">
        <f t="shared" ca="1" si="49"/>
        <v>28</v>
      </c>
      <c r="BN128" s="9">
        <f t="shared" si="50"/>
        <v>127</v>
      </c>
      <c r="BO128" s="9">
        <v>3</v>
      </c>
      <c r="BP128" s="22" cm="1">
        <f t="array" aca="1" ref="BP128" ca="1">IF(AV128&gt;INDIRECT(ADDRESS($BN128,$BO128)),0,1)</f>
        <v>0</v>
      </c>
      <c r="BQ128" s="22" cm="1">
        <f t="array" aca="1" ref="BQ128" ca="1">IF(AW128&gt;INDIRECT(ADDRESS($BN128,$BO128)),0,1)</f>
        <v>1</v>
      </c>
      <c r="BR128" s="22" cm="1">
        <f t="array" aca="1" ref="BR128" ca="1">IF(AX128&gt;INDIRECT(ADDRESS($BN128,$BO128)),0,1)</f>
        <v>1</v>
      </c>
      <c r="BS128" s="22" cm="1">
        <f t="array" aca="1" ref="BS128" ca="1">IF(AY128&gt;INDIRECT(ADDRESS($BN128,$BO128)),0,1)</f>
        <v>0</v>
      </c>
      <c r="BT128" s="22" cm="1">
        <f t="array" aca="1" ref="BT128" ca="1">IF(AZ128&gt;INDIRECT(ADDRESS($BN128,$BO128)),0,1)</f>
        <v>0</v>
      </c>
      <c r="BU128" s="22" cm="1">
        <f t="array" aca="1" ref="BU128" ca="1">IF(BA128&gt;INDIRECT(ADDRESS($BN128,$BO128)),0,1)</f>
        <v>0</v>
      </c>
      <c r="BV128" s="22" cm="1">
        <f t="array" aca="1" ref="BV128" ca="1">IF(BB128&gt;INDIRECT(ADDRESS($BN128,$BO128)),0,1)</f>
        <v>0</v>
      </c>
      <c r="BW128" s="22" cm="1">
        <f t="array" aca="1" ref="BW128" ca="1">IF(BC128&gt;INDIRECT(ADDRESS($BN128,$BO128)),0,1)</f>
        <v>0</v>
      </c>
      <c r="BX128" s="22" cm="1">
        <f t="array" aca="1" ref="BX128" ca="1">IF(BD128&gt;INDIRECT(ADDRESS($BN128,$BO128)),0,1)</f>
        <v>0</v>
      </c>
      <c r="BY128" s="22" cm="1">
        <f t="array" aca="1" ref="BY128" ca="1">IF(BE128&gt;INDIRECT(ADDRESS($BN128,$BO128)),0,1)</f>
        <v>0</v>
      </c>
      <c r="BZ128" s="22" cm="1">
        <f t="array" aca="1" ref="BZ128" ca="1">IF(BF128&gt;INDIRECT(ADDRESS($BN128,$BO128)),0,1)</f>
        <v>0</v>
      </c>
      <c r="CA128" s="22" cm="1">
        <f t="array" aca="1" ref="CA128" ca="1">IF(BG128&gt;INDIRECT(ADDRESS($BN128,$BO128)),0,1)</f>
        <v>0</v>
      </c>
      <c r="CB128" s="22" cm="1">
        <f t="array" aca="1" ref="CB128" ca="1">IF(BH128&gt;INDIRECT(ADDRESS($BN128,$BO128)),0,1)</f>
        <v>0</v>
      </c>
      <c r="CC128" s="22" cm="1">
        <f t="array" aca="1" ref="CC128" ca="1">IF(BI128&gt;INDIRECT(ADDRESS($BN128,$BO128)),0,1)</f>
        <v>0</v>
      </c>
      <c r="CD128" s="22" cm="1">
        <f t="array" aca="1" ref="CD128" ca="1">IF(BJ128&gt;INDIRECT(ADDRESS($BN128,$BO128)),0,1)</f>
        <v>0</v>
      </c>
      <c r="CE128" s="22" cm="1">
        <f t="array" aca="1" ref="CE128" ca="1">IF(BK128&gt;INDIRECT(ADDRESS($BN128,$BO128)),0,1)</f>
        <v>0</v>
      </c>
      <c r="CF128" s="22" cm="1">
        <f t="array" aca="1" ref="CF128" ca="1">IF(BL128&gt;INDIRECT(ADDRESS($BN128,$BO128)),0,1)</f>
        <v>0</v>
      </c>
      <c r="CG128" s="22" cm="1">
        <f t="array" aca="1" ref="CG128" ca="1">IF(BM128&gt;INDIRECT(ADDRESS($BN128,$BO128)),0,1)</f>
        <v>0</v>
      </c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55000000000000004">
      <c r="A129" s="3"/>
      <c r="B129" s="3"/>
      <c r="C129" s="3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5">
        <v>5</v>
      </c>
      <c r="W129" s="5">
        <f>W128</f>
        <v>127</v>
      </c>
      <c r="X129" s="5">
        <v>4</v>
      </c>
      <c r="Y129" s="5">
        <f t="shared" si="51"/>
        <v>26</v>
      </c>
      <c r="Z129" s="18" cm="1">
        <f t="array" aca="1" ref="Z129" ca="1">INDIRECT(ADDRESS($W129,COLUMN()-$Y129+$X129))/$V129</f>
        <v>59176.800000000003</v>
      </c>
      <c r="AA129" s="18" cm="1">
        <f t="array" aca="1" ref="AA129" ca="1">INDIRECT(ADDRESS($W129,COLUMN()-$Y129+$X129))/$V129</f>
        <v>108735.4</v>
      </c>
      <c r="AB129" s="18" cm="1">
        <f t="array" aca="1" ref="AB129" ca="1">INDIRECT(ADDRESS($W129,COLUMN()-$Y129+$X129))/$V129</f>
        <v>82359.399999999994</v>
      </c>
      <c r="AC129" s="18" cm="1">
        <f t="array" aca="1" ref="AC129" ca="1">INDIRECT(ADDRESS($W129,COLUMN()-$Y129+$X129))/$V129</f>
        <v>49090.6</v>
      </c>
      <c r="AD129" s="18" cm="1">
        <f t="array" aca="1" ref="AD129" ca="1">INDIRECT(ADDRESS($W129,COLUMN()-$Y129+$X129))/$V129</f>
        <v>36833.599999999999</v>
      </c>
      <c r="AE129" s="18" cm="1">
        <f t="array" aca="1" ref="AE129" ca="1">INDIRECT(ADDRESS($W129,COLUMN()-$Y129+$X129))/$V129</f>
        <v>0</v>
      </c>
      <c r="AF129" s="18" cm="1">
        <f t="array" aca="1" ref="AF129" ca="1">INDIRECT(ADDRESS($W129,COLUMN()-$Y129+$X129))/$V129</f>
        <v>0</v>
      </c>
      <c r="AG129" s="18" cm="1">
        <f t="array" aca="1" ref="AG129" ca="1">INDIRECT(ADDRESS($W129,COLUMN()-$Y129+$X129))/$V129</f>
        <v>35119.199999999997</v>
      </c>
      <c r="AH129" s="18" cm="1">
        <f t="array" aca="1" ref="AH129" ca="1">INDIRECT(ADDRESS($W129,COLUMN()-$Y129+$X129))/$V129</f>
        <v>0</v>
      </c>
      <c r="AI129" s="18" cm="1">
        <f t="array" aca="1" ref="AI129" ca="1">INDIRECT(ADDRESS($W129,COLUMN()-$Y129+$X129))/$V129</f>
        <v>0</v>
      </c>
      <c r="AJ129" s="18" cm="1">
        <f t="array" aca="1" ref="AJ129" ca="1">INDIRECT(ADDRESS($W129,COLUMN()-$Y129+$X129))/$V129</f>
        <v>0</v>
      </c>
      <c r="AK129" s="18" cm="1">
        <f t="array" aca="1" ref="AK129" ca="1">INDIRECT(ADDRESS($W129,COLUMN()-$Y129+$X129))/$V129</f>
        <v>49867</v>
      </c>
      <c r="AL129" s="18" cm="1">
        <f t="array" aca="1" ref="AL129" ca="1">INDIRECT(ADDRESS($W129,COLUMN()-$Y129+$X129))/$V129</f>
        <v>0</v>
      </c>
      <c r="AM129" s="18" cm="1">
        <f t="array" aca="1" ref="AM129" ca="1">INDIRECT(ADDRESS($W129,COLUMN()-$Y129+$X129))/$V129</f>
        <v>26037.8</v>
      </c>
      <c r="AN129" s="18" cm="1">
        <f t="array" aca="1" ref="AN129" ca="1">INDIRECT(ADDRESS($W129,COLUMN()-$Y129+$X129))/$V129</f>
        <v>0</v>
      </c>
      <c r="AO129" s="18" cm="1">
        <f t="array" aca="1" ref="AO129" ca="1">INDIRECT(ADDRESS($W129,COLUMN()-$Y129+$X129))/$V129</f>
        <v>0</v>
      </c>
      <c r="AP129" s="18" cm="1">
        <f t="array" aca="1" ref="AP129" ca="1">INDIRECT(ADDRESS($W129,COLUMN()-$Y129+$X129))/$V129</f>
        <v>7496.2</v>
      </c>
      <c r="AQ129" s="18" cm="1">
        <f t="array" aca="1" ref="AQ129" ca="1">INDIRECT(ADDRESS($W129,COLUMN()-$Y129+$X129))/$V129</f>
        <v>0</v>
      </c>
      <c r="AR129" s="9">
        <f t="shared" si="30"/>
        <v>127</v>
      </c>
      <c r="AS129" s="9">
        <f t="shared" si="52"/>
        <v>129</v>
      </c>
      <c r="AT129" s="9">
        <f t="shared" si="31"/>
        <v>26</v>
      </c>
      <c r="AU129" s="3">
        <f t="shared" si="53"/>
        <v>43</v>
      </c>
      <c r="AV129" s="20">
        <f t="shared" ca="1" si="32"/>
        <v>17</v>
      </c>
      <c r="AW129" s="20">
        <f t="shared" ca="1" si="33"/>
        <v>11</v>
      </c>
      <c r="AX129" s="20">
        <f t="shared" ca="1" si="34"/>
        <v>14</v>
      </c>
      <c r="AY129" s="20">
        <f t="shared" ca="1" si="35"/>
        <v>20</v>
      </c>
      <c r="AZ129" s="20">
        <f t="shared" ca="1" si="36"/>
        <v>23</v>
      </c>
      <c r="BA129" s="20">
        <f t="shared" ca="1" si="37"/>
        <v>28</v>
      </c>
      <c r="BB129" s="20">
        <f t="shared" ca="1" si="38"/>
        <v>28</v>
      </c>
      <c r="BC129" s="20">
        <f t="shared" ca="1" si="39"/>
        <v>24</v>
      </c>
      <c r="BD129" s="20">
        <f t="shared" ca="1" si="40"/>
        <v>28</v>
      </c>
      <c r="BE129" s="20">
        <f t="shared" ca="1" si="41"/>
        <v>28</v>
      </c>
      <c r="BF129" s="20">
        <f t="shared" ca="1" si="42"/>
        <v>28</v>
      </c>
      <c r="BG129" s="20">
        <f t="shared" ca="1" si="43"/>
        <v>19</v>
      </c>
      <c r="BH129" s="20">
        <f t="shared" ca="1" si="44"/>
        <v>28</v>
      </c>
      <c r="BI129" s="20">
        <f t="shared" ca="1" si="45"/>
        <v>25</v>
      </c>
      <c r="BJ129" s="20">
        <f t="shared" ca="1" si="46"/>
        <v>28</v>
      </c>
      <c r="BK129" s="20">
        <f t="shared" ca="1" si="47"/>
        <v>28</v>
      </c>
      <c r="BL129" s="20">
        <f t="shared" ca="1" si="48"/>
        <v>27</v>
      </c>
      <c r="BM129" s="20">
        <f t="shared" ca="1" si="49"/>
        <v>28</v>
      </c>
      <c r="BN129" s="9">
        <f t="shared" si="50"/>
        <v>127</v>
      </c>
      <c r="BO129" s="9">
        <v>3</v>
      </c>
      <c r="BP129" s="22" cm="1">
        <f t="array" aca="1" ref="BP129" ca="1">IF(AV129&gt;INDIRECT(ADDRESS($BN129,$BO129)),0,1)</f>
        <v>0</v>
      </c>
      <c r="BQ129" s="22" cm="1">
        <f t="array" aca="1" ref="BQ129" ca="1">IF(AW129&gt;INDIRECT(ADDRESS($BN129,$BO129)),0,1)</f>
        <v>0</v>
      </c>
      <c r="BR129" s="22" cm="1">
        <f t="array" aca="1" ref="BR129" ca="1">IF(AX129&gt;INDIRECT(ADDRESS($BN129,$BO129)),0,1)</f>
        <v>0</v>
      </c>
      <c r="BS129" s="22" cm="1">
        <f t="array" aca="1" ref="BS129" ca="1">IF(AY129&gt;INDIRECT(ADDRESS($BN129,$BO129)),0,1)</f>
        <v>0</v>
      </c>
      <c r="BT129" s="22" cm="1">
        <f t="array" aca="1" ref="BT129" ca="1">IF(AZ129&gt;INDIRECT(ADDRESS($BN129,$BO129)),0,1)</f>
        <v>0</v>
      </c>
      <c r="BU129" s="22" cm="1">
        <f t="array" aca="1" ref="BU129" ca="1">IF(BA129&gt;INDIRECT(ADDRESS($BN129,$BO129)),0,1)</f>
        <v>0</v>
      </c>
      <c r="BV129" s="22" cm="1">
        <f t="array" aca="1" ref="BV129" ca="1">IF(BB129&gt;INDIRECT(ADDRESS($BN129,$BO129)),0,1)</f>
        <v>0</v>
      </c>
      <c r="BW129" s="22" cm="1">
        <f t="array" aca="1" ref="BW129" ca="1">IF(BC129&gt;INDIRECT(ADDRESS($BN129,$BO129)),0,1)</f>
        <v>0</v>
      </c>
      <c r="BX129" s="22" cm="1">
        <f t="array" aca="1" ref="BX129" ca="1">IF(BD129&gt;INDIRECT(ADDRESS($BN129,$BO129)),0,1)</f>
        <v>0</v>
      </c>
      <c r="BY129" s="22" cm="1">
        <f t="array" aca="1" ref="BY129" ca="1">IF(BE129&gt;INDIRECT(ADDRESS($BN129,$BO129)),0,1)</f>
        <v>0</v>
      </c>
      <c r="BZ129" s="22" cm="1">
        <f t="array" aca="1" ref="BZ129" ca="1">IF(BF129&gt;INDIRECT(ADDRESS($BN129,$BO129)),0,1)</f>
        <v>0</v>
      </c>
      <c r="CA129" s="22" cm="1">
        <f t="array" aca="1" ref="CA129" ca="1">IF(BG129&gt;INDIRECT(ADDRESS($BN129,$BO129)),0,1)</f>
        <v>0</v>
      </c>
      <c r="CB129" s="22" cm="1">
        <f t="array" aca="1" ref="CB129" ca="1">IF(BH129&gt;INDIRECT(ADDRESS($BN129,$BO129)),0,1)</f>
        <v>0</v>
      </c>
      <c r="CC129" s="22" cm="1">
        <f t="array" aca="1" ref="CC129" ca="1">IF(BI129&gt;INDIRECT(ADDRESS($BN129,$BO129)),0,1)</f>
        <v>0</v>
      </c>
      <c r="CD129" s="22" cm="1">
        <f t="array" aca="1" ref="CD129" ca="1">IF(BJ129&gt;INDIRECT(ADDRESS($BN129,$BO129)),0,1)</f>
        <v>0</v>
      </c>
      <c r="CE129" s="22" cm="1">
        <f t="array" aca="1" ref="CE129" ca="1">IF(BK129&gt;INDIRECT(ADDRESS($BN129,$BO129)),0,1)</f>
        <v>0</v>
      </c>
      <c r="CF129" s="22" cm="1">
        <f t="array" aca="1" ref="CF129" ca="1">IF(BL129&gt;INDIRECT(ADDRESS($BN129,$BO129)),0,1)</f>
        <v>0</v>
      </c>
      <c r="CG129" s="22" cm="1">
        <f t="array" aca="1" ref="CG129" ca="1">IF(BM129&gt;INDIRECT(ADDRESS($BN129,$BO129)),0,1)</f>
        <v>0</v>
      </c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55000000000000004">
      <c r="A130" s="3"/>
      <c r="B130" s="3" t="s">
        <v>55</v>
      </c>
      <c r="C130" s="3">
        <v>7</v>
      </c>
      <c r="D130" s="15">
        <f>VALUE(SUBSTITUTE('DPR KPU Raw'!B36,".",","))</f>
        <v>528885</v>
      </c>
      <c r="E130" s="15">
        <f>VALUE(SUBSTITUTE('DPR KPU Raw'!C36,".",","))</f>
        <v>330741</v>
      </c>
      <c r="F130" s="15">
        <f>VALUE(SUBSTITUTE('DPR KPU Raw'!D36,".",","))</f>
        <v>164196</v>
      </c>
      <c r="G130" s="15">
        <f>VALUE(SUBSTITUTE('DPR KPU Raw'!E36,".",","))</f>
        <v>170612</v>
      </c>
      <c r="H130" s="15">
        <f>VALUE(SUBSTITUTE('DPR KPU Raw'!F36,".",","))</f>
        <v>177079</v>
      </c>
      <c r="I130" s="15"/>
      <c r="J130" s="15"/>
      <c r="K130" s="15">
        <f>VALUE(SUBSTITUTE('DPR KPU Raw'!I36,".",","))</f>
        <v>82791</v>
      </c>
      <c r="L130" s="15"/>
      <c r="M130" s="15"/>
      <c r="N130" s="15"/>
      <c r="O130" s="15">
        <f>VALUE(SUBSTITUTE('DPR KPU Raw'!M36,".",","))</f>
        <v>123516</v>
      </c>
      <c r="P130" s="15"/>
      <c r="Q130" s="15">
        <f>VALUE(SUBSTITUTE('DPR KPU Raw'!O36,".",","))</f>
        <v>46336</v>
      </c>
      <c r="R130" s="15"/>
      <c r="S130" s="15"/>
      <c r="T130" s="15">
        <f>VALUE(SUBSTITUTE('DPR KPU Raw'!R36,".",","))</f>
        <v>74397</v>
      </c>
      <c r="U130" s="15"/>
      <c r="V130" s="5">
        <v>1</v>
      </c>
      <c r="W130" s="5">
        <f>W129+3</f>
        <v>130</v>
      </c>
      <c r="X130" s="5">
        <v>4</v>
      </c>
      <c r="Y130" s="5">
        <f t="shared" si="51"/>
        <v>26</v>
      </c>
      <c r="Z130" s="18" cm="1">
        <f t="array" aca="1" ref="Z130" ca="1">INDIRECT(ADDRESS($W130,COLUMN()-$Y130+$X130))/$V130</f>
        <v>528885</v>
      </c>
      <c r="AA130" s="18" cm="1">
        <f t="array" aca="1" ref="AA130" ca="1">INDIRECT(ADDRESS($W130,COLUMN()-$Y130+$X130))/$V130</f>
        <v>330741</v>
      </c>
      <c r="AB130" s="18" cm="1">
        <f t="array" aca="1" ref="AB130" ca="1">INDIRECT(ADDRESS($W130,COLUMN()-$Y130+$X130))/$V130</f>
        <v>164196</v>
      </c>
      <c r="AC130" s="18" cm="1">
        <f t="array" aca="1" ref="AC130" ca="1">INDIRECT(ADDRESS($W130,COLUMN()-$Y130+$X130))/$V130</f>
        <v>170612</v>
      </c>
      <c r="AD130" s="18" cm="1">
        <f t="array" aca="1" ref="AD130" ca="1">INDIRECT(ADDRESS($W130,COLUMN()-$Y130+$X130))/$V130</f>
        <v>177079</v>
      </c>
      <c r="AE130" s="18" cm="1">
        <f t="array" aca="1" ref="AE130" ca="1">INDIRECT(ADDRESS($W130,COLUMN()-$Y130+$X130))/$V130</f>
        <v>0</v>
      </c>
      <c r="AF130" s="18" cm="1">
        <f t="array" aca="1" ref="AF130" ca="1">INDIRECT(ADDRESS($W130,COLUMN()-$Y130+$X130))/$V130</f>
        <v>0</v>
      </c>
      <c r="AG130" s="18" cm="1">
        <f t="array" aca="1" ref="AG130" ca="1">INDIRECT(ADDRESS($W130,COLUMN()-$Y130+$X130))/$V130</f>
        <v>82791</v>
      </c>
      <c r="AH130" s="18" cm="1">
        <f t="array" aca="1" ref="AH130" ca="1">INDIRECT(ADDRESS($W130,COLUMN()-$Y130+$X130))/$V130</f>
        <v>0</v>
      </c>
      <c r="AI130" s="18" cm="1">
        <f t="array" aca="1" ref="AI130" ca="1">INDIRECT(ADDRESS($W130,COLUMN()-$Y130+$X130))/$V130</f>
        <v>0</v>
      </c>
      <c r="AJ130" s="18" cm="1">
        <f t="array" aca="1" ref="AJ130" ca="1">INDIRECT(ADDRESS($W130,COLUMN()-$Y130+$X130))/$V130</f>
        <v>0</v>
      </c>
      <c r="AK130" s="18" cm="1">
        <f t="array" aca="1" ref="AK130" ca="1">INDIRECT(ADDRESS($W130,COLUMN()-$Y130+$X130))/$V130</f>
        <v>123516</v>
      </c>
      <c r="AL130" s="18" cm="1">
        <f t="array" aca="1" ref="AL130" ca="1">INDIRECT(ADDRESS($W130,COLUMN()-$Y130+$X130))/$V130</f>
        <v>0</v>
      </c>
      <c r="AM130" s="18" cm="1">
        <f t="array" aca="1" ref="AM130" ca="1">INDIRECT(ADDRESS($W130,COLUMN()-$Y130+$X130))/$V130</f>
        <v>46336</v>
      </c>
      <c r="AN130" s="18" cm="1">
        <f t="array" aca="1" ref="AN130" ca="1">INDIRECT(ADDRESS($W130,COLUMN()-$Y130+$X130))/$V130</f>
        <v>0</v>
      </c>
      <c r="AO130" s="18" cm="1">
        <f t="array" aca="1" ref="AO130" ca="1">INDIRECT(ADDRESS($W130,COLUMN()-$Y130+$X130))/$V130</f>
        <v>0</v>
      </c>
      <c r="AP130" s="18" cm="1">
        <f t="array" aca="1" ref="AP130" ca="1">INDIRECT(ADDRESS($W130,COLUMN()-$Y130+$X130))/$V130</f>
        <v>74397</v>
      </c>
      <c r="AQ130" s="18" cm="1">
        <f t="array" aca="1" ref="AQ130" ca="1">INDIRECT(ADDRESS($W130,COLUMN()-$Y130+$X130))/$V130</f>
        <v>0</v>
      </c>
      <c r="AR130" s="9">
        <f t="shared" si="30"/>
        <v>130</v>
      </c>
      <c r="AS130" s="9">
        <f t="shared" si="52"/>
        <v>132</v>
      </c>
      <c r="AT130" s="9">
        <f t="shared" si="31"/>
        <v>26</v>
      </c>
      <c r="AU130" s="3">
        <f t="shared" si="53"/>
        <v>43</v>
      </c>
      <c r="AV130" s="20">
        <f t="shared" ca="1" si="32"/>
        <v>1</v>
      </c>
      <c r="AW130" s="20">
        <f t="shared" ca="1" si="33"/>
        <v>2</v>
      </c>
      <c r="AX130" s="20">
        <f t="shared" ca="1" si="34"/>
        <v>6</v>
      </c>
      <c r="AY130" s="20">
        <f t="shared" ca="1" si="35"/>
        <v>5</v>
      </c>
      <c r="AZ130" s="20">
        <f t="shared" ca="1" si="36"/>
        <v>3</v>
      </c>
      <c r="BA130" s="20">
        <f t="shared" ca="1" si="37"/>
        <v>28</v>
      </c>
      <c r="BB130" s="20">
        <f t="shared" ca="1" si="38"/>
        <v>28</v>
      </c>
      <c r="BC130" s="20">
        <f t="shared" ca="1" si="39"/>
        <v>10</v>
      </c>
      <c r="BD130" s="20">
        <f t="shared" ca="1" si="40"/>
        <v>28</v>
      </c>
      <c r="BE130" s="20">
        <f t="shared" ca="1" si="41"/>
        <v>28</v>
      </c>
      <c r="BF130" s="20">
        <f t="shared" ca="1" si="42"/>
        <v>28</v>
      </c>
      <c r="BG130" s="20">
        <f t="shared" ca="1" si="43"/>
        <v>7</v>
      </c>
      <c r="BH130" s="20">
        <f t="shared" ca="1" si="44"/>
        <v>28</v>
      </c>
      <c r="BI130" s="20">
        <f t="shared" ca="1" si="45"/>
        <v>16</v>
      </c>
      <c r="BJ130" s="20">
        <f t="shared" ca="1" si="46"/>
        <v>28</v>
      </c>
      <c r="BK130" s="20">
        <f t="shared" ca="1" si="47"/>
        <v>28</v>
      </c>
      <c r="BL130" s="20">
        <f t="shared" ca="1" si="48"/>
        <v>11</v>
      </c>
      <c r="BM130" s="20">
        <f t="shared" ca="1" si="49"/>
        <v>28</v>
      </c>
      <c r="BN130" s="9">
        <f t="shared" si="50"/>
        <v>130</v>
      </c>
      <c r="BO130" s="9">
        <v>3</v>
      </c>
      <c r="BP130" s="22" cm="1">
        <f t="array" aca="1" ref="BP130" ca="1">IF(AV130&gt;INDIRECT(ADDRESS($BN130,$BO130)),0,1)</f>
        <v>1</v>
      </c>
      <c r="BQ130" s="22" cm="1">
        <f t="array" aca="1" ref="BQ130" ca="1">IF(AW130&gt;INDIRECT(ADDRESS($BN130,$BO130)),0,1)</f>
        <v>1</v>
      </c>
      <c r="BR130" s="22" cm="1">
        <f t="array" aca="1" ref="BR130" ca="1">IF(AX130&gt;INDIRECT(ADDRESS($BN130,$BO130)),0,1)</f>
        <v>1</v>
      </c>
      <c r="BS130" s="22" cm="1">
        <f t="array" aca="1" ref="BS130" ca="1">IF(AY130&gt;INDIRECT(ADDRESS($BN130,$BO130)),0,1)</f>
        <v>1</v>
      </c>
      <c r="BT130" s="22" cm="1">
        <f t="array" aca="1" ref="BT130" ca="1">IF(AZ130&gt;INDIRECT(ADDRESS($BN130,$BO130)),0,1)</f>
        <v>1</v>
      </c>
      <c r="BU130" s="22" cm="1">
        <f t="array" aca="1" ref="BU130" ca="1">IF(BA130&gt;INDIRECT(ADDRESS($BN130,$BO130)),0,1)</f>
        <v>0</v>
      </c>
      <c r="BV130" s="22" cm="1">
        <f t="array" aca="1" ref="BV130" ca="1">IF(BB130&gt;INDIRECT(ADDRESS($BN130,$BO130)),0,1)</f>
        <v>0</v>
      </c>
      <c r="BW130" s="22" cm="1">
        <f t="array" aca="1" ref="BW130" ca="1">IF(BC130&gt;INDIRECT(ADDRESS($BN130,$BO130)),0,1)</f>
        <v>0</v>
      </c>
      <c r="BX130" s="22" cm="1">
        <f t="array" aca="1" ref="BX130" ca="1">IF(BD130&gt;INDIRECT(ADDRESS($BN130,$BO130)),0,1)</f>
        <v>0</v>
      </c>
      <c r="BY130" s="22" cm="1">
        <f t="array" aca="1" ref="BY130" ca="1">IF(BE130&gt;INDIRECT(ADDRESS($BN130,$BO130)),0,1)</f>
        <v>0</v>
      </c>
      <c r="BZ130" s="22" cm="1">
        <f t="array" aca="1" ref="BZ130" ca="1">IF(BF130&gt;INDIRECT(ADDRESS($BN130,$BO130)),0,1)</f>
        <v>0</v>
      </c>
      <c r="CA130" s="22" cm="1">
        <f t="array" aca="1" ref="CA130" ca="1">IF(BG130&gt;INDIRECT(ADDRESS($BN130,$BO130)),0,1)</f>
        <v>1</v>
      </c>
      <c r="CB130" s="22" cm="1">
        <f t="array" aca="1" ref="CB130" ca="1">IF(BH130&gt;INDIRECT(ADDRESS($BN130,$BO130)),0,1)</f>
        <v>0</v>
      </c>
      <c r="CC130" s="22" cm="1">
        <f t="array" aca="1" ref="CC130" ca="1">IF(BI130&gt;INDIRECT(ADDRESS($BN130,$BO130)),0,1)</f>
        <v>0</v>
      </c>
      <c r="CD130" s="22" cm="1">
        <f t="array" aca="1" ref="CD130" ca="1">IF(BJ130&gt;INDIRECT(ADDRESS($BN130,$BO130)),0,1)</f>
        <v>0</v>
      </c>
      <c r="CE130" s="22" cm="1">
        <f t="array" aca="1" ref="CE130" ca="1">IF(BK130&gt;INDIRECT(ADDRESS($BN130,$BO130)),0,1)</f>
        <v>0</v>
      </c>
      <c r="CF130" s="22" cm="1">
        <f t="array" aca="1" ref="CF130" ca="1">IF(BL130&gt;INDIRECT(ADDRESS($BN130,$BO130)),0,1)</f>
        <v>0</v>
      </c>
      <c r="CG130" s="22" cm="1">
        <f t="array" aca="1" ref="CG130" ca="1">IF(BM130&gt;INDIRECT(ADDRESS($BN130,$BO130)),0,1)</f>
        <v>0</v>
      </c>
      <c r="CH130" s="9">
        <f>AR130</f>
        <v>130</v>
      </c>
      <c r="CI130" s="9">
        <f>AS130</f>
        <v>132</v>
      </c>
      <c r="CJ130" s="3">
        <f>COLUMN(BP130)</f>
        <v>68</v>
      </c>
      <c r="CK130" s="3">
        <f>COLUMN(CG130)</f>
        <v>85</v>
      </c>
      <c r="CL130" s="3">
        <f ca="1">SUM(OFFSET($A$1,CH130-1,CJ130-1,CI130-CH130+1,CK130-CJ130+1))</f>
        <v>7</v>
      </c>
      <c r="CM130" s="3" t="b">
        <f ca="1">CL130=C130</f>
        <v>1</v>
      </c>
      <c r="CN130" s="3">
        <f>COLUMN(V130)</f>
        <v>22</v>
      </c>
      <c r="CO130" s="3">
        <f ca="1">LARGE(OFFSET($A$1,$CH130-1,$CN130-1,$CI130-$CH130+1,1),1)</f>
        <v>5</v>
      </c>
      <c r="CP130" s="4">
        <f ca="1">LARGE(OFFSET($A$1,$AR130-1,$AT130-1,$AS130-$AR130+1,$AU130-$AT130+1),1)/(CO130+2)</f>
        <v>75555</v>
      </c>
      <c r="CQ130" s="4">
        <f ca="1">LARGE(OFFSET($A$1,$AR130-1,$AT130-1,$AS130-$AR130+1,$AU130-$AT130+1),C130)</f>
        <v>123516</v>
      </c>
      <c r="CR130" s="3" t="b">
        <f ca="1">CQ130&gt;CP130</f>
        <v>1</v>
      </c>
    </row>
    <row r="131" spans="1:96" x14ac:dyDescent="0.55000000000000004">
      <c r="A131" s="3"/>
      <c r="B131" s="3"/>
      <c r="C131" s="3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5">
        <v>3</v>
      </c>
      <c r="W131" s="5">
        <f>W130</f>
        <v>130</v>
      </c>
      <c r="X131" s="5">
        <v>4</v>
      </c>
      <c r="Y131" s="5">
        <f t="shared" si="51"/>
        <v>26</v>
      </c>
      <c r="Z131" s="18" cm="1">
        <f t="array" aca="1" ref="Z131" ca="1">INDIRECT(ADDRESS($W131,COLUMN()-$Y131+$X131))/$V131</f>
        <v>176295</v>
      </c>
      <c r="AA131" s="18" cm="1">
        <f t="array" aca="1" ref="AA131" ca="1">INDIRECT(ADDRESS($W131,COLUMN()-$Y131+$X131))/$V131</f>
        <v>110247</v>
      </c>
      <c r="AB131" s="18" cm="1">
        <f t="array" aca="1" ref="AB131" ca="1">INDIRECT(ADDRESS($W131,COLUMN()-$Y131+$X131))/$V131</f>
        <v>54732</v>
      </c>
      <c r="AC131" s="18" cm="1">
        <f t="array" aca="1" ref="AC131" ca="1">INDIRECT(ADDRESS($W131,COLUMN()-$Y131+$X131))/$V131</f>
        <v>56870.666666666664</v>
      </c>
      <c r="AD131" s="18" cm="1">
        <f t="array" aca="1" ref="AD131" ca="1">INDIRECT(ADDRESS($W131,COLUMN()-$Y131+$X131))/$V131</f>
        <v>59026.333333333336</v>
      </c>
      <c r="AE131" s="18" cm="1">
        <f t="array" aca="1" ref="AE131" ca="1">INDIRECT(ADDRESS($W131,COLUMN()-$Y131+$X131))/$V131</f>
        <v>0</v>
      </c>
      <c r="AF131" s="18" cm="1">
        <f t="array" aca="1" ref="AF131" ca="1">INDIRECT(ADDRESS($W131,COLUMN()-$Y131+$X131))/$V131</f>
        <v>0</v>
      </c>
      <c r="AG131" s="18" cm="1">
        <f t="array" aca="1" ref="AG131" ca="1">INDIRECT(ADDRESS($W131,COLUMN()-$Y131+$X131))/$V131</f>
        <v>27597</v>
      </c>
      <c r="AH131" s="18" cm="1">
        <f t="array" aca="1" ref="AH131" ca="1">INDIRECT(ADDRESS($W131,COLUMN()-$Y131+$X131))/$V131</f>
        <v>0</v>
      </c>
      <c r="AI131" s="18" cm="1">
        <f t="array" aca="1" ref="AI131" ca="1">INDIRECT(ADDRESS($W131,COLUMN()-$Y131+$X131))/$V131</f>
        <v>0</v>
      </c>
      <c r="AJ131" s="18" cm="1">
        <f t="array" aca="1" ref="AJ131" ca="1">INDIRECT(ADDRESS($W131,COLUMN()-$Y131+$X131))/$V131</f>
        <v>0</v>
      </c>
      <c r="AK131" s="18" cm="1">
        <f t="array" aca="1" ref="AK131" ca="1">INDIRECT(ADDRESS($W131,COLUMN()-$Y131+$X131))/$V131</f>
        <v>41172</v>
      </c>
      <c r="AL131" s="18" cm="1">
        <f t="array" aca="1" ref="AL131" ca="1">INDIRECT(ADDRESS($W131,COLUMN()-$Y131+$X131))/$V131</f>
        <v>0</v>
      </c>
      <c r="AM131" s="18" cm="1">
        <f t="array" aca="1" ref="AM131" ca="1">INDIRECT(ADDRESS($W131,COLUMN()-$Y131+$X131))/$V131</f>
        <v>15445.333333333334</v>
      </c>
      <c r="AN131" s="18" cm="1">
        <f t="array" aca="1" ref="AN131" ca="1">INDIRECT(ADDRESS($W131,COLUMN()-$Y131+$X131))/$V131</f>
        <v>0</v>
      </c>
      <c r="AO131" s="18" cm="1">
        <f t="array" aca="1" ref="AO131" ca="1">INDIRECT(ADDRESS($W131,COLUMN()-$Y131+$X131))/$V131</f>
        <v>0</v>
      </c>
      <c r="AP131" s="18" cm="1">
        <f t="array" aca="1" ref="AP131" ca="1">INDIRECT(ADDRESS($W131,COLUMN()-$Y131+$X131))/$V131</f>
        <v>24799</v>
      </c>
      <c r="AQ131" s="18" cm="1">
        <f t="array" aca="1" ref="AQ131" ca="1">INDIRECT(ADDRESS($W131,COLUMN()-$Y131+$X131))/$V131</f>
        <v>0</v>
      </c>
      <c r="AR131" s="9">
        <f t="shared" si="30"/>
        <v>130</v>
      </c>
      <c r="AS131" s="9">
        <f t="shared" si="52"/>
        <v>132</v>
      </c>
      <c r="AT131" s="9">
        <f t="shared" si="31"/>
        <v>26</v>
      </c>
      <c r="AU131" s="3">
        <f t="shared" si="53"/>
        <v>43</v>
      </c>
      <c r="AV131" s="20">
        <f t="shared" ca="1" si="32"/>
        <v>4</v>
      </c>
      <c r="AW131" s="20">
        <f t="shared" ca="1" si="33"/>
        <v>8</v>
      </c>
      <c r="AX131" s="20">
        <f t="shared" ca="1" si="34"/>
        <v>15</v>
      </c>
      <c r="AY131" s="20">
        <f t="shared" ca="1" si="35"/>
        <v>14</v>
      </c>
      <c r="AZ131" s="20">
        <f t="shared" ca="1" si="36"/>
        <v>13</v>
      </c>
      <c r="BA131" s="20">
        <f t="shared" ca="1" si="37"/>
        <v>28</v>
      </c>
      <c r="BB131" s="20">
        <f t="shared" ca="1" si="38"/>
        <v>28</v>
      </c>
      <c r="BC131" s="20">
        <f t="shared" ca="1" si="39"/>
        <v>21</v>
      </c>
      <c r="BD131" s="20">
        <f t="shared" ca="1" si="40"/>
        <v>28</v>
      </c>
      <c r="BE131" s="20">
        <f t="shared" ca="1" si="41"/>
        <v>28</v>
      </c>
      <c r="BF131" s="20">
        <f t="shared" ca="1" si="42"/>
        <v>28</v>
      </c>
      <c r="BG131" s="20">
        <f t="shared" ca="1" si="43"/>
        <v>17</v>
      </c>
      <c r="BH131" s="20">
        <f t="shared" ca="1" si="44"/>
        <v>28</v>
      </c>
      <c r="BI131" s="20">
        <f t="shared" ca="1" si="45"/>
        <v>25</v>
      </c>
      <c r="BJ131" s="20">
        <f t="shared" ca="1" si="46"/>
        <v>28</v>
      </c>
      <c r="BK131" s="20">
        <f t="shared" ca="1" si="47"/>
        <v>28</v>
      </c>
      <c r="BL131" s="20">
        <f t="shared" ca="1" si="48"/>
        <v>22</v>
      </c>
      <c r="BM131" s="20">
        <f t="shared" ca="1" si="49"/>
        <v>28</v>
      </c>
      <c r="BN131" s="9">
        <f t="shared" si="50"/>
        <v>130</v>
      </c>
      <c r="BO131" s="9">
        <v>3</v>
      </c>
      <c r="BP131" s="22" cm="1">
        <f t="array" aca="1" ref="BP131" ca="1">IF(AV131&gt;INDIRECT(ADDRESS($BN131,$BO131)),0,1)</f>
        <v>1</v>
      </c>
      <c r="BQ131" s="22" cm="1">
        <f t="array" aca="1" ref="BQ131" ca="1">IF(AW131&gt;INDIRECT(ADDRESS($BN131,$BO131)),0,1)</f>
        <v>0</v>
      </c>
      <c r="BR131" s="22" cm="1">
        <f t="array" aca="1" ref="BR131" ca="1">IF(AX131&gt;INDIRECT(ADDRESS($BN131,$BO131)),0,1)</f>
        <v>0</v>
      </c>
      <c r="BS131" s="22" cm="1">
        <f t="array" aca="1" ref="BS131" ca="1">IF(AY131&gt;INDIRECT(ADDRESS($BN131,$BO131)),0,1)</f>
        <v>0</v>
      </c>
      <c r="BT131" s="22" cm="1">
        <f t="array" aca="1" ref="BT131" ca="1">IF(AZ131&gt;INDIRECT(ADDRESS($BN131,$BO131)),0,1)</f>
        <v>0</v>
      </c>
      <c r="BU131" s="22" cm="1">
        <f t="array" aca="1" ref="BU131" ca="1">IF(BA131&gt;INDIRECT(ADDRESS($BN131,$BO131)),0,1)</f>
        <v>0</v>
      </c>
      <c r="BV131" s="22" cm="1">
        <f t="array" aca="1" ref="BV131" ca="1">IF(BB131&gt;INDIRECT(ADDRESS($BN131,$BO131)),0,1)</f>
        <v>0</v>
      </c>
      <c r="BW131" s="22" cm="1">
        <f t="array" aca="1" ref="BW131" ca="1">IF(BC131&gt;INDIRECT(ADDRESS($BN131,$BO131)),0,1)</f>
        <v>0</v>
      </c>
      <c r="BX131" s="22" cm="1">
        <f t="array" aca="1" ref="BX131" ca="1">IF(BD131&gt;INDIRECT(ADDRESS($BN131,$BO131)),0,1)</f>
        <v>0</v>
      </c>
      <c r="BY131" s="22" cm="1">
        <f t="array" aca="1" ref="BY131" ca="1">IF(BE131&gt;INDIRECT(ADDRESS($BN131,$BO131)),0,1)</f>
        <v>0</v>
      </c>
      <c r="BZ131" s="22" cm="1">
        <f t="array" aca="1" ref="BZ131" ca="1">IF(BF131&gt;INDIRECT(ADDRESS($BN131,$BO131)),0,1)</f>
        <v>0</v>
      </c>
      <c r="CA131" s="22" cm="1">
        <f t="array" aca="1" ref="CA131" ca="1">IF(BG131&gt;INDIRECT(ADDRESS($BN131,$BO131)),0,1)</f>
        <v>0</v>
      </c>
      <c r="CB131" s="22" cm="1">
        <f t="array" aca="1" ref="CB131" ca="1">IF(BH131&gt;INDIRECT(ADDRESS($BN131,$BO131)),0,1)</f>
        <v>0</v>
      </c>
      <c r="CC131" s="22" cm="1">
        <f t="array" aca="1" ref="CC131" ca="1">IF(BI131&gt;INDIRECT(ADDRESS($BN131,$BO131)),0,1)</f>
        <v>0</v>
      </c>
      <c r="CD131" s="22" cm="1">
        <f t="array" aca="1" ref="CD131" ca="1">IF(BJ131&gt;INDIRECT(ADDRESS($BN131,$BO131)),0,1)</f>
        <v>0</v>
      </c>
      <c r="CE131" s="22" cm="1">
        <f t="array" aca="1" ref="CE131" ca="1">IF(BK131&gt;INDIRECT(ADDRESS($BN131,$BO131)),0,1)</f>
        <v>0</v>
      </c>
      <c r="CF131" s="22" cm="1">
        <f t="array" aca="1" ref="CF131" ca="1">IF(BL131&gt;INDIRECT(ADDRESS($BN131,$BO131)),0,1)</f>
        <v>0</v>
      </c>
      <c r="CG131" s="22" cm="1">
        <f t="array" aca="1" ref="CG131" ca="1">IF(BM131&gt;INDIRECT(ADDRESS($BN131,$BO131)),0,1)</f>
        <v>0</v>
      </c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55000000000000004">
      <c r="A132" s="3"/>
      <c r="B132" s="3"/>
      <c r="C132" s="3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5">
        <v>5</v>
      </c>
      <c r="W132" s="5">
        <f>W131</f>
        <v>130</v>
      </c>
      <c r="X132" s="5">
        <v>4</v>
      </c>
      <c r="Y132" s="5">
        <f t="shared" si="51"/>
        <v>26</v>
      </c>
      <c r="Z132" s="18" cm="1">
        <f t="array" aca="1" ref="Z132" ca="1">INDIRECT(ADDRESS($W132,COLUMN()-$Y132+$X132))/$V132</f>
        <v>105777</v>
      </c>
      <c r="AA132" s="18" cm="1">
        <f t="array" aca="1" ref="AA132" ca="1">INDIRECT(ADDRESS($W132,COLUMN()-$Y132+$X132))/$V132</f>
        <v>66148.2</v>
      </c>
      <c r="AB132" s="18" cm="1">
        <f t="array" aca="1" ref="AB132" ca="1">INDIRECT(ADDRESS($W132,COLUMN()-$Y132+$X132))/$V132</f>
        <v>32839.199999999997</v>
      </c>
      <c r="AC132" s="18" cm="1">
        <f t="array" aca="1" ref="AC132" ca="1">INDIRECT(ADDRESS($W132,COLUMN()-$Y132+$X132))/$V132</f>
        <v>34122.400000000001</v>
      </c>
      <c r="AD132" s="18" cm="1">
        <f t="array" aca="1" ref="AD132" ca="1">INDIRECT(ADDRESS($W132,COLUMN()-$Y132+$X132))/$V132</f>
        <v>35415.800000000003</v>
      </c>
      <c r="AE132" s="18" cm="1">
        <f t="array" aca="1" ref="AE132" ca="1">INDIRECT(ADDRESS($W132,COLUMN()-$Y132+$X132))/$V132</f>
        <v>0</v>
      </c>
      <c r="AF132" s="18" cm="1">
        <f t="array" aca="1" ref="AF132" ca="1">INDIRECT(ADDRESS($W132,COLUMN()-$Y132+$X132))/$V132</f>
        <v>0</v>
      </c>
      <c r="AG132" s="18" cm="1">
        <f t="array" aca="1" ref="AG132" ca="1">INDIRECT(ADDRESS($W132,COLUMN()-$Y132+$X132))/$V132</f>
        <v>16558.2</v>
      </c>
      <c r="AH132" s="18" cm="1">
        <f t="array" aca="1" ref="AH132" ca="1">INDIRECT(ADDRESS($W132,COLUMN()-$Y132+$X132))/$V132</f>
        <v>0</v>
      </c>
      <c r="AI132" s="18" cm="1">
        <f t="array" aca="1" ref="AI132" ca="1">INDIRECT(ADDRESS($W132,COLUMN()-$Y132+$X132))/$V132</f>
        <v>0</v>
      </c>
      <c r="AJ132" s="18" cm="1">
        <f t="array" aca="1" ref="AJ132" ca="1">INDIRECT(ADDRESS($W132,COLUMN()-$Y132+$X132))/$V132</f>
        <v>0</v>
      </c>
      <c r="AK132" s="18" cm="1">
        <f t="array" aca="1" ref="AK132" ca="1">INDIRECT(ADDRESS($W132,COLUMN()-$Y132+$X132))/$V132</f>
        <v>24703.200000000001</v>
      </c>
      <c r="AL132" s="18" cm="1">
        <f t="array" aca="1" ref="AL132" ca="1">INDIRECT(ADDRESS($W132,COLUMN()-$Y132+$X132))/$V132</f>
        <v>0</v>
      </c>
      <c r="AM132" s="18" cm="1">
        <f t="array" aca="1" ref="AM132" ca="1">INDIRECT(ADDRESS($W132,COLUMN()-$Y132+$X132))/$V132</f>
        <v>9267.2000000000007</v>
      </c>
      <c r="AN132" s="18" cm="1">
        <f t="array" aca="1" ref="AN132" ca="1">INDIRECT(ADDRESS($W132,COLUMN()-$Y132+$X132))/$V132</f>
        <v>0</v>
      </c>
      <c r="AO132" s="18" cm="1">
        <f t="array" aca="1" ref="AO132" ca="1">INDIRECT(ADDRESS($W132,COLUMN()-$Y132+$X132))/$V132</f>
        <v>0</v>
      </c>
      <c r="AP132" s="18" cm="1">
        <f t="array" aca="1" ref="AP132" ca="1">INDIRECT(ADDRESS($W132,COLUMN()-$Y132+$X132))/$V132</f>
        <v>14879.4</v>
      </c>
      <c r="AQ132" s="18" cm="1">
        <f t="array" aca="1" ref="AQ132" ca="1">INDIRECT(ADDRESS($W132,COLUMN()-$Y132+$X132))/$V132</f>
        <v>0</v>
      </c>
      <c r="AR132" s="9">
        <f t="shared" ref="AR132:AR195" si="54">W132</f>
        <v>130</v>
      </c>
      <c r="AS132" s="9">
        <f t="shared" si="52"/>
        <v>132</v>
      </c>
      <c r="AT132" s="9">
        <f t="shared" ref="AT132:AT199" si="55">COLUMN(Z132)</f>
        <v>26</v>
      </c>
      <c r="AU132" s="3">
        <f t="shared" si="53"/>
        <v>43</v>
      </c>
      <c r="AV132" s="20">
        <f t="shared" ref="AV132:AV195" ca="1" si="56">_xlfn.RANK.EQ(Z132,OFFSET($A$1,$AR132-1,$AT132-1,$AS132-$AR132+1,$AU132-$AT132+1),0)</f>
        <v>9</v>
      </c>
      <c r="AW132" s="20">
        <f t="shared" ref="AW132:AW195" ca="1" si="57">_xlfn.RANK.EQ(AA132,OFFSET($A$1,$AR132-1,$AT132-1,$AS132-$AR132+1,$AU132-$AT132+1),0)</f>
        <v>12</v>
      </c>
      <c r="AX132" s="20">
        <f t="shared" ref="AX132:AX195" ca="1" si="58">_xlfn.RANK.EQ(AB132,OFFSET($A$1,$AR132-1,$AT132-1,$AS132-$AR132+1,$AU132-$AT132+1),0)</f>
        <v>20</v>
      </c>
      <c r="AY132" s="20">
        <f t="shared" ref="AY132:AY195" ca="1" si="59">_xlfn.RANK.EQ(AC132,OFFSET($A$1,$AR132-1,$AT132-1,$AS132-$AR132+1,$AU132-$AT132+1),0)</f>
        <v>19</v>
      </c>
      <c r="AZ132" s="20">
        <f t="shared" ref="AZ132:AZ195" ca="1" si="60">_xlfn.RANK.EQ(AD132,OFFSET($A$1,$AR132-1,$AT132-1,$AS132-$AR132+1,$AU132-$AT132+1),0)</f>
        <v>18</v>
      </c>
      <c r="BA132" s="20">
        <f t="shared" ref="BA132:BA195" ca="1" si="61">_xlfn.RANK.EQ(AE132,OFFSET($A$1,$AR132-1,$AT132-1,$AS132-$AR132+1,$AU132-$AT132+1),0)</f>
        <v>28</v>
      </c>
      <c r="BB132" s="20">
        <f t="shared" ref="BB132:BB195" ca="1" si="62">_xlfn.RANK.EQ(AF132,OFFSET($A$1,$AR132-1,$AT132-1,$AS132-$AR132+1,$AU132-$AT132+1),0)</f>
        <v>28</v>
      </c>
      <c r="BC132" s="20">
        <f t="shared" ref="BC132:BC195" ca="1" si="63">_xlfn.RANK.EQ(AG132,OFFSET($A$1,$AR132-1,$AT132-1,$AS132-$AR132+1,$AU132-$AT132+1),0)</f>
        <v>24</v>
      </c>
      <c r="BD132" s="20">
        <f t="shared" ref="BD132:BD195" ca="1" si="64">_xlfn.RANK.EQ(AH132,OFFSET($A$1,$AR132-1,$AT132-1,$AS132-$AR132+1,$AU132-$AT132+1),0)</f>
        <v>28</v>
      </c>
      <c r="BE132" s="20">
        <f t="shared" ref="BE132:BE195" ca="1" si="65">_xlfn.RANK.EQ(AI132,OFFSET($A$1,$AR132-1,$AT132-1,$AS132-$AR132+1,$AU132-$AT132+1),0)</f>
        <v>28</v>
      </c>
      <c r="BF132" s="20">
        <f t="shared" ref="BF132:BF195" ca="1" si="66">_xlfn.RANK.EQ(AJ132,OFFSET($A$1,$AR132-1,$AT132-1,$AS132-$AR132+1,$AU132-$AT132+1),0)</f>
        <v>28</v>
      </c>
      <c r="BG132" s="20">
        <f t="shared" ref="BG132:BG195" ca="1" si="67">_xlfn.RANK.EQ(AK132,OFFSET($A$1,$AR132-1,$AT132-1,$AS132-$AR132+1,$AU132-$AT132+1),0)</f>
        <v>23</v>
      </c>
      <c r="BH132" s="20">
        <f t="shared" ref="BH132:BH195" ca="1" si="68">_xlfn.RANK.EQ(AL132,OFFSET($A$1,$AR132-1,$AT132-1,$AS132-$AR132+1,$AU132-$AT132+1),0)</f>
        <v>28</v>
      </c>
      <c r="BI132" s="20">
        <f t="shared" ref="BI132:BI195" ca="1" si="69">_xlfn.RANK.EQ(AM132,OFFSET($A$1,$AR132-1,$AT132-1,$AS132-$AR132+1,$AU132-$AT132+1),0)</f>
        <v>27</v>
      </c>
      <c r="BJ132" s="20">
        <f t="shared" ref="BJ132:BJ195" ca="1" si="70">_xlfn.RANK.EQ(AN132,OFFSET($A$1,$AR132-1,$AT132-1,$AS132-$AR132+1,$AU132-$AT132+1),0)</f>
        <v>28</v>
      </c>
      <c r="BK132" s="20">
        <f t="shared" ref="BK132:BK195" ca="1" si="71">_xlfn.RANK.EQ(AO132,OFFSET($A$1,$AR132-1,$AT132-1,$AS132-$AR132+1,$AU132-$AT132+1),0)</f>
        <v>28</v>
      </c>
      <c r="BL132" s="20">
        <f t="shared" ref="BL132:BL195" ca="1" si="72">_xlfn.RANK.EQ(AP132,OFFSET($A$1,$AR132-1,$AT132-1,$AS132-$AR132+1,$AU132-$AT132+1),0)</f>
        <v>26</v>
      </c>
      <c r="BM132" s="20">
        <f t="shared" ref="BM132:BM195" ca="1" si="73">_xlfn.RANK.EQ(AQ132,OFFSET($A$1,$AR132-1,$AT132-1,$AS132-$AR132+1,$AU132-$AT132+1),0)</f>
        <v>28</v>
      </c>
      <c r="BN132" s="9">
        <f t="shared" ref="BN132:BN195" si="74">W132</f>
        <v>130</v>
      </c>
      <c r="BO132" s="9">
        <v>3</v>
      </c>
      <c r="BP132" s="22" cm="1">
        <f t="array" aca="1" ref="BP132" ca="1">IF(AV132&gt;INDIRECT(ADDRESS($BN132,$BO132)),0,1)</f>
        <v>0</v>
      </c>
      <c r="BQ132" s="22" cm="1">
        <f t="array" aca="1" ref="BQ132" ca="1">IF(AW132&gt;INDIRECT(ADDRESS($BN132,$BO132)),0,1)</f>
        <v>0</v>
      </c>
      <c r="BR132" s="22" cm="1">
        <f t="array" aca="1" ref="BR132" ca="1">IF(AX132&gt;INDIRECT(ADDRESS($BN132,$BO132)),0,1)</f>
        <v>0</v>
      </c>
      <c r="BS132" s="22" cm="1">
        <f t="array" aca="1" ref="BS132" ca="1">IF(AY132&gt;INDIRECT(ADDRESS($BN132,$BO132)),0,1)</f>
        <v>0</v>
      </c>
      <c r="BT132" s="22" cm="1">
        <f t="array" aca="1" ref="BT132" ca="1">IF(AZ132&gt;INDIRECT(ADDRESS($BN132,$BO132)),0,1)</f>
        <v>0</v>
      </c>
      <c r="BU132" s="22" cm="1">
        <f t="array" aca="1" ref="BU132" ca="1">IF(BA132&gt;INDIRECT(ADDRESS($BN132,$BO132)),0,1)</f>
        <v>0</v>
      </c>
      <c r="BV132" s="22" cm="1">
        <f t="array" aca="1" ref="BV132" ca="1">IF(BB132&gt;INDIRECT(ADDRESS($BN132,$BO132)),0,1)</f>
        <v>0</v>
      </c>
      <c r="BW132" s="22" cm="1">
        <f t="array" aca="1" ref="BW132" ca="1">IF(BC132&gt;INDIRECT(ADDRESS($BN132,$BO132)),0,1)</f>
        <v>0</v>
      </c>
      <c r="BX132" s="22" cm="1">
        <f t="array" aca="1" ref="BX132" ca="1">IF(BD132&gt;INDIRECT(ADDRESS($BN132,$BO132)),0,1)</f>
        <v>0</v>
      </c>
      <c r="BY132" s="22" cm="1">
        <f t="array" aca="1" ref="BY132" ca="1">IF(BE132&gt;INDIRECT(ADDRESS($BN132,$BO132)),0,1)</f>
        <v>0</v>
      </c>
      <c r="BZ132" s="22" cm="1">
        <f t="array" aca="1" ref="BZ132" ca="1">IF(BF132&gt;INDIRECT(ADDRESS($BN132,$BO132)),0,1)</f>
        <v>0</v>
      </c>
      <c r="CA132" s="22" cm="1">
        <f t="array" aca="1" ref="CA132" ca="1">IF(BG132&gt;INDIRECT(ADDRESS($BN132,$BO132)),0,1)</f>
        <v>0</v>
      </c>
      <c r="CB132" s="22" cm="1">
        <f t="array" aca="1" ref="CB132" ca="1">IF(BH132&gt;INDIRECT(ADDRESS($BN132,$BO132)),0,1)</f>
        <v>0</v>
      </c>
      <c r="CC132" s="22" cm="1">
        <f t="array" aca="1" ref="CC132" ca="1">IF(BI132&gt;INDIRECT(ADDRESS($BN132,$BO132)),0,1)</f>
        <v>0</v>
      </c>
      <c r="CD132" s="22" cm="1">
        <f t="array" aca="1" ref="CD132" ca="1">IF(BJ132&gt;INDIRECT(ADDRESS($BN132,$BO132)),0,1)</f>
        <v>0</v>
      </c>
      <c r="CE132" s="22" cm="1">
        <f t="array" aca="1" ref="CE132" ca="1">IF(BK132&gt;INDIRECT(ADDRESS($BN132,$BO132)),0,1)</f>
        <v>0</v>
      </c>
      <c r="CF132" s="22" cm="1">
        <f t="array" aca="1" ref="CF132" ca="1">IF(BL132&gt;INDIRECT(ADDRESS($BN132,$BO132)),0,1)</f>
        <v>0</v>
      </c>
      <c r="CG132" s="22" cm="1">
        <f t="array" aca="1" ref="CG132" ca="1">IF(BM132&gt;INDIRECT(ADDRESS($BN132,$BO132)),0,1)</f>
        <v>0</v>
      </c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55000000000000004">
      <c r="A133" s="3"/>
      <c r="B133" s="3" t="s">
        <v>56</v>
      </c>
      <c r="C133" s="3">
        <v>7</v>
      </c>
      <c r="D133" s="15">
        <f>VALUE(SUBSTITUTE('DPR KPU Raw'!B37,".",","))</f>
        <v>368535</v>
      </c>
      <c r="E133" s="15">
        <f>VALUE(SUBSTITUTE('DPR KPU Raw'!C37,".",","))</f>
        <v>271320</v>
      </c>
      <c r="F133" s="15">
        <f>VALUE(SUBSTITUTE('DPR KPU Raw'!D37,".",","))</f>
        <v>300598</v>
      </c>
      <c r="G133" s="15">
        <f>VALUE(SUBSTITUTE('DPR KPU Raw'!E37,".",","))</f>
        <v>274584</v>
      </c>
      <c r="H133" s="15">
        <f>VALUE(SUBSTITUTE('DPR KPU Raw'!F37,".",","))</f>
        <v>80634</v>
      </c>
      <c r="I133" s="15"/>
      <c r="J133" s="15"/>
      <c r="K133" s="15">
        <f>VALUE(SUBSTITUTE('DPR KPU Raw'!I37,".",","))</f>
        <v>47720</v>
      </c>
      <c r="L133" s="15"/>
      <c r="M133" s="15"/>
      <c r="N133" s="15"/>
      <c r="O133" s="15">
        <f>VALUE(SUBSTITUTE('DPR KPU Raw'!M37,".",","))</f>
        <v>35398</v>
      </c>
      <c r="P133" s="15"/>
      <c r="Q133" s="15">
        <f>VALUE(SUBSTITUTE('DPR KPU Raw'!O37,".",","))</f>
        <v>107611</v>
      </c>
      <c r="R133" s="15"/>
      <c r="S133" s="15"/>
      <c r="T133" s="15">
        <f>VALUE(SUBSTITUTE('DPR KPU Raw'!R37,".",","))</f>
        <v>153261</v>
      </c>
      <c r="U133" s="15"/>
      <c r="V133" s="5">
        <v>1</v>
      </c>
      <c r="W133" s="5">
        <f>W132+3</f>
        <v>133</v>
      </c>
      <c r="X133" s="5">
        <v>4</v>
      </c>
      <c r="Y133" s="5">
        <f t="shared" ref="Y133:Y196" si="75">COLUMN()+1</f>
        <v>26</v>
      </c>
      <c r="Z133" s="18" cm="1">
        <f t="array" aca="1" ref="Z133" ca="1">INDIRECT(ADDRESS($W133,COLUMN()-$Y133+$X133))/$V133</f>
        <v>368535</v>
      </c>
      <c r="AA133" s="18" cm="1">
        <f t="array" aca="1" ref="AA133" ca="1">INDIRECT(ADDRESS($W133,COLUMN()-$Y133+$X133))/$V133</f>
        <v>271320</v>
      </c>
      <c r="AB133" s="18" cm="1">
        <f t="array" aca="1" ref="AB133" ca="1">INDIRECT(ADDRESS($W133,COLUMN()-$Y133+$X133))/$V133</f>
        <v>300598</v>
      </c>
      <c r="AC133" s="18" cm="1">
        <f t="array" aca="1" ref="AC133" ca="1">INDIRECT(ADDRESS($W133,COLUMN()-$Y133+$X133))/$V133</f>
        <v>274584</v>
      </c>
      <c r="AD133" s="18" cm="1">
        <f t="array" aca="1" ref="AD133" ca="1">INDIRECT(ADDRESS($W133,COLUMN()-$Y133+$X133))/$V133</f>
        <v>80634</v>
      </c>
      <c r="AE133" s="18" cm="1">
        <f t="array" aca="1" ref="AE133" ca="1">INDIRECT(ADDRESS($W133,COLUMN()-$Y133+$X133))/$V133</f>
        <v>0</v>
      </c>
      <c r="AF133" s="18" cm="1">
        <f t="array" aca="1" ref="AF133" ca="1">INDIRECT(ADDRESS($W133,COLUMN()-$Y133+$X133))/$V133</f>
        <v>0</v>
      </c>
      <c r="AG133" s="18" cm="1">
        <f t="array" aca="1" ref="AG133" ca="1">INDIRECT(ADDRESS($W133,COLUMN()-$Y133+$X133))/$V133</f>
        <v>47720</v>
      </c>
      <c r="AH133" s="18" cm="1">
        <f t="array" aca="1" ref="AH133" ca="1">INDIRECT(ADDRESS($W133,COLUMN()-$Y133+$X133))/$V133</f>
        <v>0</v>
      </c>
      <c r="AI133" s="18" cm="1">
        <f t="array" aca="1" ref="AI133" ca="1">INDIRECT(ADDRESS($W133,COLUMN()-$Y133+$X133))/$V133</f>
        <v>0</v>
      </c>
      <c r="AJ133" s="18" cm="1">
        <f t="array" aca="1" ref="AJ133" ca="1">INDIRECT(ADDRESS($W133,COLUMN()-$Y133+$X133))/$V133</f>
        <v>0</v>
      </c>
      <c r="AK133" s="18" cm="1">
        <f t="array" aca="1" ref="AK133" ca="1">INDIRECT(ADDRESS($W133,COLUMN()-$Y133+$X133))/$V133</f>
        <v>35398</v>
      </c>
      <c r="AL133" s="18" cm="1">
        <f t="array" aca="1" ref="AL133" ca="1">INDIRECT(ADDRESS($W133,COLUMN()-$Y133+$X133))/$V133</f>
        <v>0</v>
      </c>
      <c r="AM133" s="18" cm="1">
        <f t="array" aca="1" ref="AM133" ca="1">INDIRECT(ADDRESS($W133,COLUMN()-$Y133+$X133))/$V133</f>
        <v>107611</v>
      </c>
      <c r="AN133" s="18" cm="1">
        <f t="array" aca="1" ref="AN133" ca="1">INDIRECT(ADDRESS($W133,COLUMN()-$Y133+$X133))/$V133</f>
        <v>0</v>
      </c>
      <c r="AO133" s="18" cm="1">
        <f t="array" aca="1" ref="AO133" ca="1">INDIRECT(ADDRESS($W133,COLUMN()-$Y133+$X133))/$V133</f>
        <v>0</v>
      </c>
      <c r="AP133" s="18" cm="1">
        <f t="array" aca="1" ref="AP133" ca="1">INDIRECT(ADDRESS($W133,COLUMN()-$Y133+$X133))/$V133</f>
        <v>153261</v>
      </c>
      <c r="AQ133" s="18" cm="1">
        <f t="array" aca="1" ref="AQ133" ca="1">INDIRECT(ADDRESS($W133,COLUMN()-$Y133+$X133))/$V133</f>
        <v>0</v>
      </c>
      <c r="AR133" s="9">
        <f t="shared" si="54"/>
        <v>133</v>
      </c>
      <c r="AS133" s="9">
        <f t="shared" ref="AS133:AS200" si="76">AR133+2</f>
        <v>135</v>
      </c>
      <c r="AT133" s="9">
        <f t="shared" si="55"/>
        <v>26</v>
      </c>
      <c r="AU133" s="3">
        <f t="shared" ref="AU133:AU200" si="77">COLUMN(AQ133)</f>
        <v>43</v>
      </c>
      <c r="AV133" s="20">
        <f t="shared" ca="1" si="56"/>
        <v>1</v>
      </c>
      <c r="AW133" s="20">
        <f t="shared" ca="1" si="57"/>
        <v>4</v>
      </c>
      <c r="AX133" s="20">
        <f t="shared" ca="1" si="58"/>
        <v>2</v>
      </c>
      <c r="AY133" s="20">
        <f t="shared" ca="1" si="59"/>
        <v>3</v>
      </c>
      <c r="AZ133" s="20">
        <f t="shared" ca="1" si="60"/>
        <v>11</v>
      </c>
      <c r="BA133" s="20">
        <f t="shared" ca="1" si="61"/>
        <v>28</v>
      </c>
      <c r="BB133" s="20">
        <f t="shared" ca="1" si="62"/>
        <v>28</v>
      </c>
      <c r="BC133" s="20">
        <f t="shared" ca="1" si="63"/>
        <v>17</v>
      </c>
      <c r="BD133" s="20">
        <f t="shared" ca="1" si="64"/>
        <v>28</v>
      </c>
      <c r="BE133" s="20">
        <f t="shared" ca="1" si="65"/>
        <v>28</v>
      </c>
      <c r="BF133" s="20">
        <f t="shared" ca="1" si="66"/>
        <v>28</v>
      </c>
      <c r="BG133" s="20">
        <f t="shared" ca="1" si="67"/>
        <v>19</v>
      </c>
      <c r="BH133" s="20">
        <f t="shared" ca="1" si="68"/>
        <v>28</v>
      </c>
      <c r="BI133" s="20">
        <f t="shared" ca="1" si="69"/>
        <v>7</v>
      </c>
      <c r="BJ133" s="20">
        <f t="shared" ca="1" si="70"/>
        <v>28</v>
      </c>
      <c r="BK133" s="20">
        <f t="shared" ca="1" si="71"/>
        <v>28</v>
      </c>
      <c r="BL133" s="20">
        <f t="shared" ca="1" si="72"/>
        <v>5</v>
      </c>
      <c r="BM133" s="20">
        <f t="shared" ca="1" si="73"/>
        <v>28</v>
      </c>
      <c r="BN133" s="9">
        <f t="shared" si="74"/>
        <v>133</v>
      </c>
      <c r="BO133" s="9">
        <v>3</v>
      </c>
      <c r="BP133" s="22" cm="1">
        <f t="array" aca="1" ref="BP133" ca="1">IF(AV133&gt;INDIRECT(ADDRESS($BN133,$BO133)),0,1)</f>
        <v>1</v>
      </c>
      <c r="BQ133" s="22" cm="1">
        <f t="array" aca="1" ref="BQ133" ca="1">IF(AW133&gt;INDIRECT(ADDRESS($BN133,$BO133)),0,1)</f>
        <v>1</v>
      </c>
      <c r="BR133" s="22" cm="1">
        <f t="array" aca="1" ref="BR133" ca="1">IF(AX133&gt;INDIRECT(ADDRESS($BN133,$BO133)),0,1)</f>
        <v>1</v>
      </c>
      <c r="BS133" s="22" cm="1">
        <f t="array" aca="1" ref="BS133" ca="1">IF(AY133&gt;INDIRECT(ADDRESS($BN133,$BO133)),0,1)</f>
        <v>1</v>
      </c>
      <c r="BT133" s="22" cm="1">
        <f t="array" aca="1" ref="BT133" ca="1">IF(AZ133&gt;INDIRECT(ADDRESS($BN133,$BO133)),0,1)</f>
        <v>0</v>
      </c>
      <c r="BU133" s="22" cm="1">
        <f t="array" aca="1" ref="BU133" ca="1">IF(BA133&gt;INDIRECT(ADDRESS($BN133,$BO133)),0,1)</f>
        <v>0</v>
      </c>
      <c r="BV133" s="22" cm="1">
        <f t="array" aca="1" ref="BV133" ca="1">IF(BB133&gt;INDIRECT(ADDRESS($BN133,$BO133)),0,1)</f>
        <v>0</v>
      </c>
      <c r="BW133" s="22" cm="1">
        <f t="array" aca="1" ref="BW133" ca="1">IF(BC133&gt;INDIRECT(ADDRESS($BN133,$BO133)),0,1)</f>
        <v>0</v>
      </c>
      <c r="BX133" s="22" cm="1">
        <f t="array" aca="1" ref="BX133" ca="1">IF(BD133&gt;INDIRECT(ADDRESS($BN133,$BO133)),0,1)</f>
        <v>0</v>
      </c>
      <c r="BY133" s="22" cm="1">
        <f t="array" aca="1" ref="BY133" ca="1">IF(BE133&gt;INDIRECT(ADDRESS($BN133,$BO133)),0,1)</f>
        <v>0</v>
      </c>
      <c r="BZ133" s="22" cm="1">
        <f t="array" aca="1" ref="BZ133" ca="1">IF(BF133&gt;INDIRECT(ADDRESS($BN133,$BO133)),0,1)</f>
        <v>0</v>
      </c>
      <c r="CA133" s="22" cm="1">
        <f t="array" aca="1" ref="CA133" ca="1">IF(BG133&gt;INDIRECT(ADDRESS($BN133,$BO133)),0,1)</f>
        <v>0</v>
      </c>
      <c r="CB133" s="22" cm="1">
        <f t="array" aca="1" ref="CB133" ca="1">IF(BH133&gt;INDIRECT(ADDRESS($BN133,$BO133)),0,1)</f>
        <v>0</v>
      </c>
      <c r="CC133" s="22" cm="1">
        <f t="array" aca="1" ref="CC133" ca="1">IF(BI133&gt;INDIRECT(ADDRESS($BN133,$BO133)),0,1)</f>
        <v>1</v>
      </c>
      <c r="CD133" s="22" cm="1">
        <f t="array" aca="1" ref="CD133" ca="1">IF(BJ133&gt;INDIRECT(ADDRESS($BN133,$BO133)),0,1)</f>
        <v>0</v>
      </c>
      <c r="CE133" s="22" cm="1">
        <f t="array" aca="1" ref="CE133" ca="1">IF(BK133&gt;INDIRECT(ADDRESS($BN133,$BO133)),0,1)</f>
        <v>0</v>
      </c>
      <c r="CF133" s="22" cm="1">
        <f t="array" aca="1" ref="CF133" ca="1">IF(BL133&gt;INDIRECT(ADDRESS($BN133,$BO133)),0,1)</f>
        <v>1</v>
      </c>
      <c r="CG133" s="22" cm="1">
        <f t="array" aca="1" ref="CG133" ca="1">IF(BM133&gt;INDIRECT(ADDRESS($BN133,$BO133)),0,1)</f>
        <v>0</v>
      </c>
      <c r="CH133" s="9">
        <f>AR133</f>
        <v>133</v>
      </c>
      <c r="CI133" s="9">
        <f>AS133</f>
        <v>135</v>
      </c>
      <c r="CJ133" s="3">
        <f>COLUMN(BP133)</f>
        <v>68</v>
      </c>
      <c r="CK133" s="3">
        <f>COLUMN(CG133)</f>
        <v>85</v>
      </c>
      <c r="CL133" s="3">
        <f ca="1">SUM(OFFSET($A$1,CH133-1,CJ133-1,CI133-CH133+1,CK133-CJ133+1))</f>
        <v>7</v>
      </c>
      <c r="CM133" s="3" t="b">
        <f ca="1">CL133=C133</f>
        <v>1</v>
      </c>
      <c r="CN133" s="3">
        <f>COLUMN(V133)</f>
        <v>22</v>
      </c>
      <c r="CO133" s="3">
        <f ca="1">LARGE(OFFSET($A$1,$CH133-1,$CN133-1,$CI133-$CH133+1,1),1)</f>
        <v>5</v>
      </c>
      <c r="CP133" s="4">
        <f ca="1">LARGE(OFFSET($A$1,$AR133-1,$AT133-1,$AS133-$AR133+1,$AU133-$AT133+1),1)/(CO133+2)</f>
        <v>52647.857142857145</v>
      </c>
      <c r="CQ133" s="4">
        <f ca="1">LARGE(OFFSET($A$1,$AR133-1,$AT133-1,$AS133-$AR133+1,$AU133-$AT133+1),C133)</f>
        <v>107611</v>
      </c>
      <c r="CR133" s="3" t="b">
        <f ca="1">CQ133&gt;CP133</f>
        <v>1</v>
      </c>
    </row>
    <row r="134" spans="1:96" x14ac:dyDescent="0.55000000000000004">
      <c r="A134" s="3"/>
      <c r="B134" s="3"/>
      <c r="C134" s="3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5">
        <v>3</v>
      </c>
      <c r="W134" s="5">
        <f>W133</f>
        <v>133</v>
      </c>
      <c r="X134" s="5">
        <v>4</v>
      </c>
      <c r="Y134" s="5">
        <f t="shared" si="75"/>
        <v>26</v>
      </c>
      <c r="Z134" s="18" cm="1">
        <f t="array" aca="1" ref="Z134" ca="1">INDIRECT(ADDRESS($W134,COLUMN()-$Y134+$X134))/$V134</f>
        <v>122845</v>
      </c>
      <c r="AA134" s="18" cm="1">
        <f t="array" aca="1" ref="AA134" ca="1">INDIRECT(ADDRESS($W134,COLUMN()-$Y134+$X134))/$V134</f>
        <v>90440</v>
      </c>
      <c r="AB134" s="18" cm="1">
        <f t="array" aca="1" ref="AB134" ca="1">INDIRECT(ADDRESS($W134,COLUMN()-$Y134+$X134))/$V134</f>
        <v>100199.33333333333</v>
      </c>
      <c r="AC134" s="18" cm="1">
        <f t="array" aca="1" ref="AC134" ca="1">INDIRECT(ADDRESS($W134,COLUMN()-$Y134+$X134))/$V134</f>
        <v>91528</v>
      </c>
      <c r="AD134" s="18" cm="1">
        <f t="array" aca="1" ref="AD134" ca="1">INDIRECT(ADDRESS($W134,COLUMN()-$Y134+$X134))/$V134</f>
        <v>26878</v>
      </c>
      <c r="AE134" s="18" cm="1">
        <f t="array" aca="1" ref="AE134" ca="1">INDIRECT(ADDRESS($W134,COLUMN()-$Y134+$X134))/$V134</f>
        <v>0</v>
      </c>
      <c r="AF134" s="18" cm="1">
        <f t="array" aca="1" ref="AF134" ca="1">INDIRECT(ADDRESS($W134,COLUMN()-$Y134+$X134))/$V134</f>
        <v>0</v>
      </c>
      <c r="AG134" s="18" cm="1">
        <f t="array" aca="1" ref="AG134" ca="1">INDIRECT(ADDRESS($W134,COLUMN()-$Y134+$X134))/$V134</f>
        <v>15906.666666666666</v>
      </c>
      <c r="AH134" s="18" cm="1">
        <f t="array" aca="1" ref="AH134" ca="1">INDIRECT(ADDRESS($W134,COLUMN()-$Y134+$X134))/$V134</f>
        <v>0</v>
      </c>
      <c r="AI134" s="18" cm="1">
        <f t="array" aca="1" ref="AI134" ca="1">INDIRECT(ADDRESS($W134,COLUMN()-$Y134+$X134))/$V134</f>
        <v>0</v>
      </c>
      <c r="AJ134" s="18" cm="1">
        <f t="array" aca="1" ref="AJ134" ca="1">INDIRECT(ADDRESS($W134,COLUMN()-$Y134+$X134))/$V134</f>
        <v>0</v>
      </c>
      <c r="AK134" s="18" cm="1">
        <f t="array" aca="1" ref="AK134" ca="1">INDIRECT(ADDRESS($W134,COLUMN()-$Y134+$X134))/$V134</f>
        <v>11799.333333333334</v>
      </c>
      <c r="AL134" s="18" cm="1">
        <f t="array" aca="1" ref="AL134" ca="1">INDIRECT(ADDRESS($W134,COLUMN()-$Y134+$X134))/$V134</f>
        <v>0</v>
      </c>
      <c r="AM134" s="18" cm="1">
        <f t="array" aca="1" ref="AM134" ca="1">INDIRECT(ADDRESS($W134,COLUMN()-$Y134+$X134))/$V134</f>
        <v>35870.333333333336</v>
      </c>
      <c r="AN134" s="18" cm="1">
        <f t="array" aca="1" ref="AN134" ca="1">INDIRECT(ADDRESS($W134,COLUMN()-$Y134+$X134))/$V134</f>
        <v>0</v>
      </c>
      <c r="AO134" s="18" cm="1">
        <f t="array" aca="1" ref="AO134" ca="1">INDIRECT(ADDRESS($W134,COLUMN()-$Y134+$X134))/$V134</f>
        <v>0</v>
      </c>
      <c r="AP134" s="18" cm="1">
        <f t="array" aca="1" ref="AP134" ca="1">INDIRECT(ADDRESS($W134,COLUMN()-$Y134+$X134))/$V134</f>
        <v>51087</v>
      </c>
      <c r="AQ134" s="18" cm="1">
        <f t="array" aca="1" ref="AQ134" ca="1">INDIRECT(ADDRESS($W134,COLUMN()-$Y134+$X134))/$V134</f>
        <v>0</v>
      </c>
      <c r="AR134" s="9">
        <f t="shared" si="54"/>
        <v>133</v>
      </c>
      <c r="AS134" s="9">
        <f t="shared" si="76"/>
        <v>135</v>
      </c>
      <c r="AT134" s="9">
        <f t="shared" si="55"/>
        <v>26</v>
      </c>
      <c r="AU134" s="3">
        <f t="shared" si="77"/>
        <v>43</v>
      </c>
      <c r="AV134" s="20">
        <f t="shared" ca="1" si="56"/>
        <v>6</v>
      </c>
      <c r="AW134" s="20">
        <f t="shared" ca="1" si="57"/>
        <v>10</v>
      </c>
      <c r="AX134" s="20">
        <f t="shared" ca="1" si="58"/>
        <v>8</v>
      </c>
      <c r="AY134" s="20">
        <f t="shared" ca="1" si="59"/>
        <v>9</v>
      </c>
      <c r="AZ134" s="20">
        <f t="shared" ca="1" si="60"/>
        <v>21</v>
      </c>
      <c r="BA134" s="20">
        <f t="shared" ca="1" si="61"/>
        <v>28</v>
      </c>
      <c r="BB134" s="20">
        <f t="shared" ca="1" si="62"/>
        <v>28</v>
      </c>
      <c r="BC134" s="20">
        <f t="shared" ca="1" si="63"/>
        <v>24</v>
      </c>
      <c r="BD134" s="20">
        <f t="shared" ca="1" si="64"/>
        <v>28</v>
      </c>
      <c r="BE134" s="20">
        <f t="shared" ca="1" si="65"/>
        <v>28</v>
      </c>
      <c r="BF134" s="20">
        <f t="shared" ca="1" si="66"/>
        <v>28</v>
      </c>
      <c r="BG134" s="20">
        <f t="shared" ca="1" si="67"/>
        <v>25</v>
      </c>
      <c r="BH134" s="20">
        <f t="shared" ca="1" si="68"/>
        <v>28</v>
      </c>
      <c r="BI134" s="20">
        <f t="shared" ca="1" si="69"/>
        <v>18</v>
      </c>
      <c r="BJ134" s="20">
        <f t="shared" ca="1" si="70"/>
        <v>28</v>
      </c>
      <c r="BK134" s="20">
        <f t="shared" ca="1" si="71"/>
        <v>28</v>
      </c>
      <c r="BL134" s="20">
        <f t="shared" ca="1" si="72"/>
        <v>16</v>
      </c>
      <c r="BM134" s="20">
        <f t="shared" ca="1" si="73"/>
        <v>28</v>
      </c>
      <c r="BN134" s="9">
        <f t="shared" si="74"/>
        <v>133</v>
      </c>
      <c r="BO134" s="9">
        <v>3</v>
      </c>
      <c r="BP134" s="22" cm="1">
        <f t="array" aca="1" ref="BP134" ca="1">IF(AV134&gt;INDIRECT(ADDRESS($BN134,$BO134)),0,1)</f>
        <v>1</v>
      </c>
      <c r="BQ134" s="22" cm="1">
        <f t="array" aca="1" ref="BQ134" ca="1">IF(AW134&gt;INDIRECT(ADDRESS($BN134,$BO134)),0,1)</f>
        <v>0</v>
      </c>
      <c r="BR134" s="22" cm="1">
        <f t="array" aca="1" ref="BR134" ca="1">IF(AX134&gt;INDIRECT(ADDRESS($BN134,$BO134)),0,1)</f>
        <v>0</v>
      </c>
      <c r="BS134" s="22" cm="1">
        <f t="array" aca="1" ref="BS134" ca="1">IF(AY134&gt;INDIRECT(ADDRESS($BN134,$BO134)),0,1)</f>
        <v>0</v>
      </c>
      <c r="BT134" s="22" cm="1">
        <f t="array" aca="1" ref="BT134" ca="1">IF(AZ134&gt;INDIRECT(ADDRESS($BN134,$BO134)),0,1)</f>
        <v>0</v>
      </c>
      <c r="BU134" s="22" cm="1">
        <f t="array" aca="1" ref="BU134" ca="1">IF(BA134&gt;INDIRECT(ADDRESS($BN134,$BO134)),0,1)</f>
        <v>0</v>
      </c>
      <c r="BV134" s="22" cm="1">
        <f t="array" aca="1" ref="BV134" ca="1">IF(BB134&gt;INDIRECT(ADDRESS($BN134,$BO134)),0,1)</f>
        <v>0</v>
      </c>
      <c r="BW134" s="22" cm="1">
        <f t="array" aca="1" ref="BW134" ca="1">IF(BC134&gt;INDIRECT(ADDRESS($BN134,$BO134)),0,1)</f>
        <v>0</v>
      </c>
      <c r="BX134" s="22" cm="1">
        <f t="array" aca="1" ref="BX134" ca="1">IF(BD134&gt;INDIRECT(ADDRESS($BN134,$BO134)),0,1)</f>
        <v>0</v>
      </c>
      <c r="BY134" s="22" cm="1">
        <f t="array" aca="1" ref="BY134" ca="1">IF(BE134&gt;INDIRECT(ADDRESS($BN134,$BO134)),0,1)</f>
        <v>0</v>
      </c>
      <c r="BZ134" s="22" cm="1">
        <f t="array" aca="1" ref="BZ134" ca="1">IF(BF134&gt;INDIRECT(ADDRESS($BN134,$BO134)),0,1)</f>
        <v>0</v>
      </c>
      <c r="CA134" s="22" cm="1">
        <f t="array" aca="1" ref="CA134" ca="1">IF(BG134&gt;INDIRECT(ADDRESS($BN134,$BO134)),0,1)</f>
        <v>0</v>
      </c>
      <c r="CB134" s="22" cm="1">
        <f t="array" aca="1" ref="CB134" ca="1">IF(BH134&gt;INDIRECT(ADDRESS($BN134,$BO134)),0,1)</f>
        <v>0</v>
      </c>
      <c r="CC134" s="22" cm="1">
        <f t="array" aca="1" ref="CC134" ca="1">IF(BI134&gt;INDIRECT(ADDRESS($BN134,$BO134)),0,1)</f>
        <v>0</v>
      </c>
      <c r="CD134" s="22" cm="1">
        <f t="array" aca="1" ref="CD134" ca="1">IF(BJ134&gt;INDIRECT(ADDRESS($BN134,$BO134)),0,1)</f>
        <v>0</v>
      </c>
      <c r="CE134" s="22" cm="1">
        <f t="array" aca="1" ref="CE134" ca="1">IF(BK134&gt;INDIRECT(ADDRESS($BN134,$BO134)),0,1)</f>
        <v>0</v>
      </c>
      <c r="CF134" s="22" cm="1">
        <f t="array" aca="1" ref="CF134" ca="1">IF(BL134&gt;INDIRECT(ADDRESS($BN134,$BO134)),0,1)</f>
        <v>0</v>
      </c>
      <c r="CG134" s="22" cm="1">
        <f t="array" aca="1" ref="CG134" ca="1">IF(BM134&gt;INDIRECT(ADDRESS($BN134,$BO134)),0,1)</f>
        <v>0</v>
      </c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55000000000000004">
      <c r="A135" s="3"/>
      <c r="B135" s="3"/>
      <c r="C135" s="3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5">
        <v>5</v>
      </c>
      <c r="W135" s="5">
        <f>W134</f>
        <v>133</v>
      </c>
      <c r="X135" s="5">
        <v>4</v>
      </c>
      <c r="Y135" s="5">
        <f t="shared" si="75"/>
        <v>26</v>
      </c>
      <c r="Z135" s="18" cm="1">
        <f t="array" aca="1" ref="Z135" ca="1">INDIRECT(ADDRESS($W135,COLUMN()-$Y135+$X135))/$V135</f>
        <v>73707</v>
      </c>
      <c r="AA135" s="18" cm="1">
        <f t="array" aca="1" ref="AA135" ca="1">INDIRECT(ADDRESS($W135,COLUMN()-$Y135+$X135))/$V135</f>
        <v>54264</v>
      </c>
      <c r="AB135" s="18" cm="1">
        <f t="array" aca="1" ref="AB135" ca="1">INDIRECT(ADDRESS($W135,COLUMN()-$Y135+$X135))/$V135</f>
        <v>60119.6</v>
      </c>
      <c r="AC135" s="18" cm="1">
        <f t="array" aca="1" ref="AC135" ca="1">INDIRECT(ADDRESS($W135,COLUMN()-$Y135+$X135))/$V135</f>
        <v>54916.800000000003</v>
      </c>
      <c r="AD135" s="18" cm="1">
        <f t="array" aca="1" ref="AD135" ca="1">INDIRECT(ADDRESS($W135,COLUMN()-$Y135+$X135))/$V135</f>
        <v>16126.8</v>
      </c>
      <c r="AE135" s="18" cm="1">
        <f t="array" aca="1" ref="AE135" ca="1">INDIRECT(ADDRESS($W135,COLUMN()-$Y135+$X135))/$V135</f>
        <v>0</v>
      </c>
      <c r="AF135" s="18" cm="1">
        <f t="array" aca="1" ref="AF135" ca="1">INDIRECT(ADDRESS($W135,COLUMN()-$Y135+$X135))/$V135</f>
        <v>0</v>
      </c>
      <c r="AG135" s="18" cm="1">
        <f t="array" aca="1" ref="AG135" ca="1">INDIRECT(ADDRESS($W135,COLUMN()-$Y135+$X135))/$V135</f>
        <v>9544</v>
      </c>
      <c r="AH135" s="18" cm="1">
        <f t="array" aca="1" ref="AH135" ca="1">INDIRECT(ADDRESS($W135,COLUMN()-$Y135+$X135))/$V135</f>
        <v>0</v>
      </c>
      <c r="AI135" s="18" cm="1">
        <f t="array" aca="1" ref="AI135" ca="1">INDIRECT(ADDRESS($W135,COLUMN()-$Y135+$X135))/$V135</f>
        <v>0</v>
      </c>
      <c r="AJ135" s="18" cm="1">
        <f t="array" aca="1" ref="AJ135" ca="1">INDIRECT(ADDRESS($W135,COLUMN()-$Y135+$X135))/$V135</f>
        <v>0</v>
      </c>
      <c r="AK135" s="18" cm="1">
        <f t="array" aca="1" ref="AK135" ca="1">INDIRECT(ADDRESS($W135,COLUMN()-$Y135+$X135))/$V135</f>
        <v>7079.6</v>
      </c>
      <c r="AL135" s="18" cm="1">
        <f t="array" aca="1" ref="AL135" ca="1">INDIRECT(ADDRESS($W135,COLUMN()-$Y135+$X135))/$V135</f>
        <v>0</v>
      </c>
      <c r="AM135" s="18" cm="1">
        <f t="array" aca="1" ref="AM135" ca="1">INDIRECT(ADDRESS($W135,COLUMN()-$Y135+$X135))/$V135</f>
        <v>21522.2</v>
      </c>
      <c r="AN135" s="18" cm="1">
        <f t="array" aca="1" ref="AN135" ca="1">INDIRECT(ADDRESS($W135,COLUMN()-$Y135+$X135))/$V135</f>
        <v>0</v>
      </c>
      <c r="AO135" s="18" cm="1">
        <f t="array" aca="1" ref="AO135" ca="1">INDIRECT(ADDRESS($W135,COLUMN()-$Y135+$X135))/$V135</f>
        <v>0</v>
      </c>
      <c r="AP135" s="18" cm="1">
        <f t="array" aca="1" ref="AP135" ca="1">INDIRECT(ADDRESS($W135,COLUMN()-$Y135+$X135))/$V135</f>
        <v>30652.2</v>
      </c>
      <c r="AQ135" s="18" cm="1">
        <f t="array" aca="1" ref="AQ135" ca="1">INDIRECT(ADDRESS($W135,COLUMN()-$Y135+$X135))/$V135</f>
        <v>0</v>
      </c>
      <c r="AR135" s="9">
        <f t="shared" si="54"/>
        <v>133</v>
      </c>
      <c r="AS135" s="9">
        <f t="shared" si="76"/>
        <v>135</v>
      </c>
      <c r="AT135" s="9">
        <f t="shared" si="55"/>
        <v>26</v>
      </c>
      <c r="AU135" s="3">
        <f t="shared" si="77"/>
        <v>43</v>
      </c>
      <c r="AV135" s="20">
        <f t="shared" ca="1" si="56"/>
        <v>12</v>
      </c>
      <c r="AW135" s="20">
        <f t="shared" ca="1" si="57"/>
        <v>15</v>
      </c>
      <c r="AX135" s="20">
        <f t="shared" ca="1" si="58"/>
        <v>13</v>
      </c>
      <c r="AY135" s="20">
        <f t="shared" ca="1" si="59"/>
        <v>14</v>
      </c>
      <c r="AZ135" s="20">
        <f t="shared" ca="1" si="60"/>
        <v>23</v>
      </c>
      <c r="BA135" s="20">
        <f t="shared" ca="1" si="61"/>
        <v>28</v>
      </c>
      <c r="BB135" s="20">
        <f t="shared" ca="1" si="62"/>
        <v>28</v>
      </c>
      <c r="BC135" s="20">
        <f t="shared" ca="1" si="63"/>
        <v>26</v>
      </c>
      <c r="BD135" s="20">
        <f t="shared" ca="1" si="64"/>
        <v>28</v>
      </c>
      <c r="BE135" s="20">
        <f t="shared" ca="1" si="65"/>
        <v>28</v>
      </c>
      <c r="BF135" s="20">
        <f t="shared" ca="1" si="66"/>
        <v>28</v>
      </c>
      <c r="BG135" s="20">
        <f t="shared" ca="1" si="67"/>
        <v>27</v>
      </c>
      <c r="BH135" s="20">
        <f t="shared" ca="1" si="68"/>
        <v>28</v>
      </c>
      <c r="BI135" s="20">
        <f t="shared" ca="1" si="69"/>
        <v>22</v>
      </c>
      <c r="BJ135" s="20">
        <f t="shared" ca="1" si="70"/>
        <v>28</v>
      </c>
      <c r="BK135" s="20">
        <f t="shared" ca="1" si="71"/>
        <v>28</v>
      </c>
      <c r="BL135" s="20">
        <f t="shared" ca="1" si="72"/>
        <v>20</v>
      </c>
      <c r="BM135" s="20">
        <f t="shared" ca="1" si="73"/>
        <v>28</v>
      </c>
      <c r="BN135" s="9">
        <f t="shared" si="74"/>
        <v>133</v>
      </c>
      <c r="BO135" s="9">
        <v>3</v>
      </c>
      <c r="BP135" s="22" cm="1">
        <f t="array" aca="1" ref="BP135" ca="1">IF(AV135&gt;INDIRECT(ADDRESS($BN135,$BO135)),0,1)</f>
        <v>0</v>
      </c>
      <c r="BQ135" s="22" cm="1">
        <f t="array" aca="1" ref="BQ135" ca="1">IF(AW135&gt;INDIRECT(ADDRESS($BN135,$BO135)),0,1)</f>
        <v>0</v>
      </c>
      <c r="BR135" s="22" cm="1">
        <f t="array" aca="1" ref="BR135" ca="1">IF(AX135&gt;INDIRECT(ADDRESS($BN135,$BO135)),0,1)</f>
        <v>0</v>
      </c>
      <c r="BS135" s="22" cm="1">
        <f t="array" aca="1" ref="BS135" ca="1">IF(AY135&gt;INDIRECT(ADDRESS($BN135,$BO135)),0,1)</f>
        <v>0</v>
      </c>
      <c r="BT135" s="22" cm="1">
        <f t="array" aca="1" ref="BT135" ca="1">IF(AZ135&gt;INDIRECT(ADDRESS($BN135,$BO135)),0,1)</f>
        <v>0</v>
      </c>
      <c r="BU135" s="22" cm="1">
        <f t="array" aca="1" ref="BU135" ca="1">IF(BA135&gt;INDIRECT(ADDRESS($BN135,$BO135)),0,1)</f>
        <v>0</v>
      </c>
      <c r="BV135" s="22" cm="1">
        <f t="array" aca="1" ref="BV135" ca="1">IF(BB135&gt;INDIRECT(ADDRESS($BN135,$BO135)),0,1)</f>
        <v>0</v>
      </c>
      <c r="BW135" s="22" cm="1">
        <f t="array" aca="1" ref="BW135" ca="1">IF(BC135&gt;INDIRECT(ADDRESS($BN135,$BO135)),0,1)</f>
        <v>0</v>
      </c>
      <c r="BX135" s="22" cm="1">
        <f t="array" aca="1" ref="BX135" ca="1">IF(BD135&gt;INDIRECT(ADDRESS($BN135,$BO135)),0,1)</f>
        <v>0</v>
      </c>
      <c r="BY135" s="22" cm="1">
        <f t="array" aca="1" ref="BY135" ca="1">IF(BE135&gt;INDIRECT(ADDRESS($BN135,$BO135)),0,1)</f>
        <v>0</v>
      </c>
      <c r="BZ135" s="22" cm="1">
        <f t="array" aca="1" ref="BZ135" ca="1">IF(BF135&gt;INDIRECT(ADDRESS($BN135,$BO135)),0,1)</f>
        <v>0</v>
      </c>
      <c r="CA135" s="22" cm="1">
        <f t="array" aca="1" ref="CA135" ca="1">IF(BG135&gt;INDIRECT(ADDRESS($BN135,$BO135)),0,1)</f>
        <v>0</v>
      </c>
      <c r="CB135" s="22" cm="1">
        <f t="array" aca="1" ref="CB135" ca="1">IF(BH135&gt;INDIRECT(ADDRESS($BN135,$BO135)),0,1)</f>
        <v>0</v>
      </c>
      <c r="CC135" s="22" cm="1">
        <f t="array" aca="1" ref="CC135" ca="1">IF(BI135&gt;INDIRECT(ADDRESS($BN135,$BO135)),0,1)</f>
        <v>0</v>
      </c>
      <c r="CD135" s="22" cm="1">
        <f t="array" aca="1" ref="CD135" ca="1">IF(BJ135&gt;INDIRECT(ADDRESS($BN135,$BO135)),0,1)</f>
        <v>0</v>
      </c>
      <c r="CE135" s="22" cm="1">
        <f t="array" aca="1" ref="CE135" ca="1">IF(BK135&gt;INDIRECT(ADDRESS($BN135,$BO135)),0,1)</f>
        <v>0</v>
      </c>
      <c r="CF135" s="22" cm="1">
        <f t="array" aca="1" ref="CF135" ca="1">IF(BL135&gt;INDIRECT(ADDRESS($BN135,$BO135)),0,1)</f>
        <v>0</v>
      </c>
      <c r="CG135" s="22" cm="1">
        <f t="array" aca="1" ref="CG135" ca="1">IF(BM135&gt;INDIRECT(ADDRESS($BN135,$BO135)),0,1)</f>
        <v>0</v>
      </c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55000000000000004">
      <c r="A136" s="3"/>
      <c r="B136" s="3" t="s">
        <v>57</v>
      </c>
      <c r="C136" s="3">
        <v>8</v>
      </c>
      <c r="D136" s="15">
        <f>VALUE(SUBSTITUTE('DPR KPU Raw'!B38,".",","))</f>
        <v>364713</v>
      </c>
      <c r="E136" s="15">
        <f>VALUE(SUBSTITUTE('DPR KPU Raw'!C38,".",","))</f>
        <v>342288</v>
      </c>
      <c r="F136" s="15">
        <f>VALUE(SUBSTITUTE('DPR KPU Raw'!D38,".",","))</f>
        <v>289012</v>
      </c>
      <c r="G136" s="15">
        <f>VALUE(SUBSTITUTE('DPR KPU Raw'!E38,".",","))</f>
        <v>238675</v>
      </c>
      <c r="H136" s="15">
        <f>VALUE(SUBSTITUTE('DPR KPU Raw'!F38,".",","))</f>
        <v>168172</v>
      </c>
      <c r="I136" s="15"/>
      <c r="J136" s="15"/>
      <c r="K136" s="15">
        <f>VALUE(SUBSTITUTE('DPR KPU Raw'!I38,".",","))</f>
        <v>135475</v>
      </c>
      <c r="L136" s="15"/>
      <c r="M136" s="15"/>
      <c r="N136" s="15"/>
      <c r="O136" s="15">
        <f>VALUE(SUBSTITUTE('DPR KPU Raw'!M38,".",","))</f>
        <v>112515</v>
      </c>
      <c r="P136" s="15"/>
      <c r="Q136" s="15">
        <f>VALUE(SUBSTITUTE('DPR KPU Raw'!O38,".",","))</f>
        <v>50550</v>
      </c>
      <c r="R136" s="15"/>
      <c r="S136" s="15"/>
      <c r="T136" s="15">
        <f>VALUE(SUBSTITUTE('DPR KPU Raw'!R38,".",","))</f>
        <v>110663</v>
      </c>
      <c r="U136" s="15"/>
      <c r="V136" s="5">
        <v>1</v>
      </c>
      <c r="W136" s="5">
        <f>W135+3</f>
        <v>136</v>
      </c>
      <c r="X136" s="5">
        <v>4</v>
      </c>
      <c r="Y136" s="5">
        <f t="shared" si="75"/>
        <v>26</v>
      </c>
      <c r="Z136" s="18" cm="1">
        <f t="array" aca="1" ref="Z136" ca="1">INDIRECT(ADDRESS($W136,COLUMN()-$Y136+$X136))/$V136</f>
        <v>364713</v>
      </c>
      <c r="AA136" s="18" cm="1">
        <f t="array" aca="1" ref="AA136" ca="1">INDIRECT(ADDRESS($W136,COLUMN()-$Y136+$X136))/$V136</f>
        <v>342288</v>
      </c>
      <c r="AB136" s="18" cm="1">
        <f t="array" aca="1" ref="AB136" ca="1">INDIRECT(ADDRESS($W136,COLUMN()-$Y136+$X136))/$V136</f>
        <v>289012</v>
      </c>
      <c r="AC136" s="18" cm="1">
        <f t="array" aca="1" ref="AC136" ca="1">INDIRECT(ADDRESS($W136,COLUMN()-$Y136+$X136))/$V136</f>
        <v>238675</v>
      </c>
      <c r="AD136" s="18" cm="1">
        <f t="array" aca="1" ref="AD136" ca="1">INDIRECT(ADDRESS($W136,COLUMN()-$Y136+$X136))/$V136</f>
        <v>168172</v>
      </c>
      <c r="AE136" s="18" cm="1">
        <f t="array" aca="1" ref="AE136" ca="1">INDIRECT(ADDRESS($W136,COLUMN()-$Y136+$X136))/$V136</f>
        <v>0</v>
      </c>
      <c r="AF136" s="18" cm="1">
        <f t="array" aca="1" ref="AF136" ca="1">INDIRECT(ADDRESS($W136,COLUMN()-$Y136+$X136))/$V136</f>
        <v>0</v>
      </c>
      <c r="AG136" s="18" cm="1">
        <f t="array" aca="1" ref="AG136" ca="1">INDIRECT(ADDRESS($W136,COLUMN()-$Y136+$X136))/$V136</f>
        <v>135475</v>
      </c>
      <c r="AH136" s="18" cm="1">
        <f t="array" aca="1" ref="AH136" ca="1">INDIRECT(ADDRESS($W136,COLUMN()-$Y136+$X136))/$V136</f>
        <v>0</v>
      </c>
      <c r="AI136" s="18" cm="1">
        <f t="array" aca="1" ref="AI136" ca="1">INDIRECT(ADDRESS($W136,COLUMN()-$Y136+$X136))/$V136</f>
        <v>0</v>
      </c>
      <c r="AJ136" s="18" cm="1">
        <f t="array" aca="1" ref="AJ136" ca="1">INDIRECT(ADDRESS($W136,COLUMN()-$Y136+$X136))/$V136</f>
        <v>0</v>
      </c>
      <c r="AK136" s="18" cm="1">
        <f t="array" aca="1" ref="AK136" ca="1">INDIRECT(ADDRESS($W136,COLUMN()-$Y136+$X136))/$V136</f>
        <v>112515</v>
      </c>
      <c r="AL136" s="18" cm="1">
        <f t="array" aca="1" ref="AL136" ca="1">INDIRECT(ADDRESS($W136,COLUMN()-$Y136+$X136))/$V136</f>
        <v>0</v>
      </c>
      <c r="AM136" s="18" cm="1">
        <f t="array" aca="1" ref="AM136" ca="1">INDIRECT(ADDRESS($W136,COLUMN()-$Y136+$X136))/$V136</f>
        <v>50550</v>
      </c>
      <c r="AN136" s="18" cm="1">
        <f t="array" aca="1" ref="AN136" ca="1">INDIRECT(ADDRESS($W136,COLUMN()-$Y136+$X136))/$V136</f>
        <v>0</v>
      </c>
      <c r="AO136" s="18" cm="1">
        <f t="array" aca="1" ref="AO136" ca="1">INDIRECT(ADDRESS($W136,COLUMN()-$Y136+$X136))/$V136</f>
        <v>0</v>
      </c>
      <c r="AP136" s="18" cm="1">
        <f t="array" aca="1" ref="AP136" ca="1">INDIRECT(ADDRESS($W136,COLUMN()-$Y136+$X136))/$V136</f>
        <v>110663</v>
      </c>
      <c r="AQ136" s="18" cm="1">
        <f t="array" aca="1" ref="AQ136" ca="1">INDIRECT(ADDRESS($W136,COLUMN()-$Y136+$X136))/$V136</f>
        <v>0</v>
      </c>
      <c r="AR136" s="9">
        <f t="shared" si="54"/>
        <v>136</v>
      </c>
      <c r="AS136" s="9">
        <f t="shared" si="76"/>
        <v>138</v>
      </c>
      <c r="AT136" s="9">
        <f t="shared" si="55"/>
        <v>26</v>
      </c>
      <c r="AU136" s="3">
        <f t="shared" si="77"/>
        <v>43</v>
      </c>
      <c r="AV136" s="20">
        <f t="shared" ca="1" si="56"/>
        <v>1</v>
      </c>
      <c r="AW136" s="20">
        <f t="shared" ca="1" si="57"/>
        <v>2</v>
      </c>
      <c r="AX136" s="20">
        <f t="shared" ca="1" si="58"/>
        <v>3</v>
      </c>
      <c r="AY136" s="20">
        <f t="shared" ca="1" si="59"/>
        <v>4</v>
      </c>
      <c r="AZ136" s="20">
        <f t="shared" ca="1" si="60"/>
        <v>5</v>
      </c>
      <c r="BA136" s="20">
        <f t="shared" ca="1" si="61"/>
        <v>28</v>
      </c>
      <c r="BB136" s="20">
        <f t="shared" ca="1" si="62"/>
        <v>28</v>
      </c>
      <c r="BC136" s="20">
        <f t="shared" ca="1" si="63"/>
        <v>6</v>
      </c>
      <c r="BD136" s="20">
        <f t="shared" ca="1" si="64"/>
        <v>28</v>
      </c>
      <c r="BE136" s="20">
        <f t="shared" ca="1" si="65"/>
        <v>28</v>
      </c>
      <c r="BF136" s="20">
        <f t="shared" ca="1" si="66"/>
        <v>28</v>
      </c>
      <c r="BG136" s="20">
        <f t="shared" ca="1" si="67"/>
        <v>9</v>
      </c>
      <c r="BH136" s="20">
        <f t="shared" ca="1" si="68"/>
        <v>28</v>
      </c>
      <c r="BI136" s="20">
        <f t="shared" ca="1" si="69"/>
        <v>17</v>
      </c>
      <c r="BJ136" s="20">
        <f t="shared" ca="1" si="70"/>
        <v>28</v>
      </c>
      <c r="BK136" s="20">
        <f t="shared" ca="1" si="71"/>
        <v>28</v>
      </c>
      <c r="BL136" s="20">
        <f t="shared" ca="1" si="72"/>
        <v>10</v>
      </c>
      <c r="BM136" s="20">
        <f t="shared" ca="1" si="73"/>
        <v>28</v>
      </c>
      <c r="BN136" s="9">
        <f t="shared" si="74"/>
        <v>136</v>
      </c>
      <c r="BO136" s="9">
        <v>3</v>
      </c>
      <c r="BP136" s="22" cm="1">
        <f t="array" aca="1" ref="BP136" ca="1">IF(AV136&gt;INDIRECT(ADDRESS($BN136,$BO136)),0,1)</f>
        <v>1</v>
      </c>
      <c r="BQ136" s="22" cm="1">
        <f t="array" aca="1" ref="BQ136" ca="1">IF(AW136&gt;INDIRECT(ADDRESS($BN136,$BO136)),0,1)</f>
        <v>1</v>
      </c>
      <c r="BR136" s="22" cm="1">
        <f t="array" aca="1" ref="BR136" ca="1">IF(AX136&gt;INDIRECT(ADDRESS($BN136,$BO136)),0,1)</f>
        <v>1</v>
      </c>
      <c r="BS136" s="22" cm="1">
        <f t="array" aca="1" ref="BS136" ca="1">IF(AY136&gt;INDIRECT(ADDRESS($BN136,$BO136)),0,1)</f>
        <v>1</v>
      </c>
      <c r="BT136" s="22" cm="1">
        <f t="array" aca="1" ref="BT136" ca="1">IF(AZ136&gt;INDIRECT(ADDRESS($BN136,$BO136)),0,1)</f>
        <v>1</v>
      </c>
      <c r="BU136" s="22" cm="1">
        <f t="array" aca="1" ref="BU136" ca="1">IF(BA136&gt;INDIRECT(ADDRESS($BN136,$BO136)),0,1)</f>
        <v>0</v>
      </c>
      <c r="BV136" s="22" cm="1">
        <f t="array" aca="1" ref="BV136" ca="1">IF(BB136&gt;INDIRECT(ADDRESS($BN136,$BO136)),0,1)</f>
        <v>0</v>
      </c>
      <c r="BW136" s="22" cm="1">
        <f t="array" aca="1" ref="BW136" ca="1">IF(BC136&gt;INDIRECT(ADDRESS($BN136,$BO136)),0,1)</f>
        <v>1</v>
      </c>
      <c r="BX136" s="22" cm="1">
        <f t="array" aca="1" ref="BX136" ca="1">IF(BD136&gt;INDIRECT(ADDRESS($BN136,$BO136)),0,1)</f>
        <v>0</v>
      </c>
      <c r="BY136" s="22" cm="1">
        <f t="array" aca="1" ref="BY136" ca="1">IF(BE136&gt;INDIRECT(ADDRESS($BN136,$BO136)),0,1)</f>
        <v>0</v>
      </c>
      <c r="BZ136" s="22" cm="1">
        <f t="array" aca="1" ref="BZ136" ca="1">IF(BF136&gt;INDIRECT(ADDRESS($BN136,$BO136)),0,1)</f>
        <v>0</v>
      </c>
      <c r="CA136" s="22" cm="1">
        <f t="array" aca="1" ref="CA136" ca="1">IF(BG136&gt;INDIRECT(ADDRESS($BN136,$BO136)),0,1)</f>
        <v>0</v>
      </c>
      <c r="CB136" s="22" cm="1">
        <f t="array" aca="1" ref="CB136" ca="1">IF(BH136&gt;INDIRECT(ADDRESS($BN136,$BO136)),0,1)</f>
        <v>0</v>
      </c>
      <c r="CC136" s="22" cm="1">
        <f t="array" aca="1" ref="CC136" ca="1">IF(BI136&gt;INDIRECT(ADDRESS($BN136,$BO136)),0,1)</f>
        <v>0</v>
      </c>
      <c r="CD136" s="22" cm="1">
        <f t="array" aca="1" ref="CD136" ca="1">IF(BJ136&gt;INDIRECT(ADDRESS($BN136,$BO136)),0,1)</f>
        <v>0</v>
      </c>
      <c r="CE136" s="22" cm="1">
        <f t="array" aca="1" ref="CE136" ca="1">IF(BK136&gt;INDIRECT(ADDRESS($BN136,$BO136)),0,1)</f>
        <v>0</v>
      </c>
      <c r="CF136" s="22" cm="1">
        <f t="array" aca="1" ref="CF136" ca="1">IF(BL136&gt;INDIRECT(ADDRESS($BN136,$BO136)),0,1)</f>
        <v>0</v>
      </c>
      <c r="CG136" s="22" cm="1">
        <f t="array" aca="1" ref="CG136" ca="1">IF(BM136&gt;INDIRECT(ADDRESS($BN136,$BO136)),0,1)</f>
        <v>0</v>
      </c>
      <c r="CH136" s="9">
        <f>AR136</f>
        <v>136</v>
      </c>
      <c r="CI136" s="9">
        <f>AS136</f>
        <v>138</v>
      </c>
      <c r="CJ136" s="3">
        <f>COLUMN(BP136)</f>
        <v>68</v>
      </c>
      <c r="CK136" s="3">
        <f>COLUMN(CG136)</f>
        <v>85</v>
      </c>
      <c r="CL136" s="3">
        <f ca="1">SUM(OFFSET($A$1,CH136-1,CJ136-1,CI136-CH136+1,CK136-CJ136+1))</f>
        <v>8</v>
      </c>
      <c r="CM136" s="3" t="b">
        <f ca="1">CL136=C136</f>
        <v>1</v>
      </c>
      <c r="CN136" s="3">
        <f>COLUMN(V136)</f>
        <v>22</v>
      </c>
      <c r="CO136" s="3">
        <f ca="1">LARGE(OFFSET($A$1,$CH136-1,$CN136-1,$CI136-$CH136+1,1),1)</f>
        <v>5</v>
      </c>
      <c r="CP136" s="4">
        <f ca="1">LARGE(OFFSET($A$1,$AR136-1,$AT136-1,$AS136-$AR136+1,$AU136-$AT136+1),1)/(CO136+2)</f>
        <v>52101.857142857145</v>
      </c>
      <c r="CQ136" s="4">
        <f ca="1">LARGE(OFFSET($A$1,$AR136-1,$AT136-1,$AS136-$AR136+1,$AU136-$AT136+1),C136)</f>
        <v>114096</v>
      </c>
      <c r="CR136" s="3" t="b">
        <f ca="1">CQ136&gt;CP136</f>
        <v>1</v>
      </c>
    </row>
    <row r="137" spans="1:96" x14ac:dyDescent="0.55000000000000004">
      <c r="A137" s="3"/>
      <c r="B137" s="3"/>
      <c r="C137" s="3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5">
        <v>3</v>
      </c>
      <c r="W137" s="5">
        <f>W136</f>
        <v>136</v>
      </c>
      <c r="X137" s="5">
        <v>4</v>
      </c>
      <c r="Y137" s="5">
        <f t="shared" si="75"/>
        <v>26</v>
      </c>
      <c r="Z137" s="18" cm="1">
        <f t="array" aca="1" ref="Z137" ca="1">INDIRECT(ADDRESS($W137,COLUMN()-$Y137+$X137))/$V137</f>
        <v>121571</v>
      </c>
      <c r="AA137" s="18" cm="1">
        <f t="array" aca="1" ref="AA137" ca="1">INDIRECT(ADDRESS($W137,COLUMN()-$Y137+$X137))/$V137</f>
        <v>114096</v>
      </c>
      <c r="AB137" s="18" cm="1">
        <f t="array" aca="1" ref="AB137" ca="1">INDIRECT(ADDRESS($W137,COLUMN()-$Y137+$X137))/$V137</f>
        <v>96337.333333333328</v>
      </c>
      <c r="AC137" s="18" cm="1">
        <f t="array" aca="1" ref="AC137" ca="1">INDIRECT(ADDRESS($W137,COLUMN()-$Y137+$X137))/$V137</f>
        <v>79558.333333333328</v>
      </c>
      <c r="AD137" s="18" cm="1">
        <f t="array" aca="1" ref="AD137" ca="1">INDIRECT(ADDRESS($W137,COLUMN()-$Y137+$X137))/$V137</f>
        <v>56057.333333333336</v>
      </c>
      <c r="AE137" s="18" cm="1">
        <f t="array" aca="1" ref="AE137" ca="1">INDIRECT(ADDRESS($W137,COLUMN()-$Y137+$X137))/$V137</f>
        <v>0</v>
      </c>
      <c r="AF137" s="18" cm="1">
        <f t="array" aca="1" ref="AF137" ca="1">INDIRECT(ADDRESS($W137,COLUMN()-$Y137+$X137))/$V137</f>
        <v>0</v>
      </c>
      <c r="AG137" s="18" cm="1">
        <f t="array" aca="1" ref="AG137" ca="1">INDIRECT(ADDRESS($W137,COLUMN()-$Y137+$X137))/$V137</f>
        <v>45158.333333333336</v>
      </c>
      <c r="AH137" s="18" cm="1">
        <f t="array" aca="1" ref="AH137" ca="1">INDIRECT(ADDRESS($W137,COLUMN()-$Y137+$X137))/$V137</f>
        <v>0</v>
      </c>
      <c r="AI137" s="18" cm="1">
        <f t="array" aca="1" ref="AI137" ca="1">INDIRECT(ADDRESS($W137,COLUMN()-$Y137+$X137))/$V137</f>
        <v>0</v>
      </c>
      <c r="AJ137" s="18" cm="1">
        <f t="array" aca="1" ref="AJ137" ca="1">INDIRECT(ADDRESS($W137,COLUMN()-$Y137+$X137))/$V137</f>
        <v>0</v>
      </c>
      <c r="AK137" s="18" cm="1">
        <f t="array" aca="1" ref="AK137" ca="1">INDIRECT(ADDRESS($W137,COLUMN()-$Y137+$X137))/$V137</f>
        <v>37505</v>
      </c>
      <c r="AL137" s="18" cm="1">
        <f t="array" aca="1" ref="AL137" ca="1">INDIRECT(ADDRESS($W137,COLUMN()-$Y137+$X137))/$V137</f>
        <v>0</v>
      </c>
      <c r="AM137" s="18" cm="1">
        <f t="array" aca="1" ref="AM137" ca="1">INDIRECT(ADDRESS($W137,COLUMN()-$Y137+$X137))/$V137</f>
        <v>16850</v>
      </c>
      <c r="AN137" s="18" cm="1">
        <f t="array" aca="1" ref="AN137" ca="1">INDIRECT(ADDRESS($W137,COLUMN()-$Y137+$X137))/$V137</f>
        <v>0</v>
      </c>
      <c r="AO137" s="18" cm="1">
        <f t="array" aca="1" ref="AO137" ca="1">INDIRECT(ADDRESS($W137,COLUMN()-$Y137+$X137))/$V137</f>
        <v>0</v>
      </c>
      <c r="AP137" s="18" cm="1">
        <f t="array" aca="1" ref="AP137" ca="1">INDIRECT(ADDRESS($W137,COLUMN()-$Y137+$X137))/$V137</f>
        <v>36887.666666666664</v>
      </c>
      <c r="AQ137" s="18" cm="1">
        <f t="array" aca="1" ref="AQ137" ca="1">INDIRECT(ADDRESS($W137,COLUMN()-$Y137+$X137))/$V137</f>
        <v>0</v>
      </c>
      <c r="AR137" s="9">
        <f t="shared" si="54"/>
        <v>136</v>
      </c>
      <c r="AS137" s="9">
        <f t="shared" si="76"/>
        <v>138</v>
      </c>
      <c r="AT137" s="9">
        <f t="shared" si="55"/>
        <v>26</v>
      </c>
      <c r="AU137" s="3">
        <f t="shared" si="77"/>
        <v>43</v>
      </c>
      <c r="AV137" s="20">
        <f t="shared" ca="1" si="56"/>
        <v>7</v>
      </c>
      <c r="AW137" s="20">
        <f t="shared" ca="1" si="57"/>
        <v>8</v>
      </c>
      <c r="AX137" s="20">
        <f t="shared" ca="1" si="58"/>
        <v>11</v>
      </c>
      <c r="AY137" s="20">
        <f t="shared" ca="1" si="59"/>
        <v>12</v>
      </c>
      <c r="AZ137" s="20">
        <f t="shared" ca="1" si="60"/>
        <v>16</v>
      </c>
      <c r="BA137" s="20">
        <f t="shared" ca="1" si="61"/>
        <v>28</v>
      </c>
      <c r="BB137" s="20">
        <f t="shared" ca="1" si="62"/>
        <v>28</v>
      </c>
      <c r="BC137" s="20">
        <f t="shared" ca="1" si="63"/>
        <v>19</v>
      </c>
      <c r="BD137" s="20">
        <f t="shared" ca="1" si="64"/>
        <v>28</v>
      </c>
      <c r="BE137" s="20">
        <f t="shared" ca="1" si="65"/>
        <v>28</v>
      </c>
      <c r="BF137" s="20">
        <f t="shared" ca="1" si="66"/>
        <v>28</v>
      </c>
      <c r="BG137" s="20">
        <f t="shared" ca="1" si="67"/>
        <v>20</v>
      </c>
      <c r="BH137" s="20">
        <f t="shared" ca="1" si="68"/>
        <v>28</v>
      </c>
      <c r="BI137" s="20">
        <f t="shared" ca="1" si="69"/>
        <v>26</v>
      </c>
      <c r="BJ137" s="20">
        <f t="shared" ca="1" si="70"/>
        <v>28</v>
      </c>
      <c r="BK137" s="20">
        <f t="shared" ca="1" si="71"/>
        <v>28</v>
      </c>
      <c r="BL137" s="20">
        <f t="shared" ca="1" si="72"/>
        <v>21</v>
      </c>
      <c r="BM137" s="20">
        <f t="shared" ca="1" si="73"/>
        <v>28</v>
      </c>
      <c r="BN137" s="9">
        <f t="shared" si="74"/>
        <v>136</v>
      </c>
      <c r="BO137" s="9">
        <v>3</v>
      </c>
      <c r="BP137" s="22" cm="1">
        <f t="array" aca="1" ref="BP137" ca="1">IF(AV137&gt;INDIRECT(ADDRESS($BN137,$BO137)),0,1)</f>
        <v>1</v>
      </c>
      <c r="BQ137" s="22" cm="1">
        <f t="array" aca="1" ref="BQ137" ca="1">IF(AW137&gt;INDIRECT(ADDRESS($BN137,$BO137)),0,1)</f>
        <v>1</v>
      </c>
      <c r="BR137" s="22" cm="1">
        <f t="array" aca="1" ref="BR137" ca="1">IF(AX137&gt;INDIRECT(ADDRESS($BN137,$BO137)),0,1)</f>
        <v>0</v>
      </c>
      <c r="BS137" s="22" cm="1">
        <f t="array" aca="1" ref="BS137" ca="1">IF(AY137&gt;INDIRECT(ADDRESS($BN137,$BO137)),0,1)</f>
        <v>0</v>
      </c>
      <c r="BT137" s="22" cm="1">
        <f t="array" aca="1" ref="BT137" ca="1">IF(AZ137&gt;INDIRECT(ADDRESS($BN137,$BO137)),0,1)</f>
        <v>0</v>
      </c>
      <c r="BU137" s="22" cm="1">
        <f t="array" aca="1" ref="BU137" ca="1">IF(BA137&gt;INDIRECT(ADDRESS($BN137,$BO137)),0,1)</f>
        <v>0</v>
      </c>
      <c r="BV137" s="22" cm="1">
        <f t="array" aca="1" ref="BV137" ca="1">IF(BB137&gt;INDIRECT(ADDRESS($BN137,$BO137)),0,1)</f>
        <v>0</v>
      </c>
      <c r="BW137" s="22" cm="1">
        <f t="array" aca="1" ref="BW137" ca="1">IF(BC137&gt;INDIRECT(ADDRESS($BN137,$BO137)),0,1)</f>
        <v>0</v>
      </c>
      <c r="BX137" s="22" cm="1">
        <f t="array" aca="1" ref="BX137" ca="1">IF(BD137&gt;INDIRECT(ADDRESS($BN137,$BO137)),0,1)</f>
        <v>0</v>
      </c>
      <c r="BY137" s="22" cm="1">
        <f t="array" aca="1" ref="BY137" ca="1">IF(BE137&gt;INDIRECT(ADDRESS($BN137,$BO137)),0,1)</f>
        <v>0</v>
      </c>
      <c r="BZ137" s="22" cm="1">
        <f t="array" aca="1" ref="BZ137" ca="1">IF(BF137&gt;INDIRECT(ADDRESS($BN137,$BO137)),0,1)</f>
        <v>0</v>
      </c>
      <c r="CA137" s="22" cm="1">
        <f t="array" aca="1" ref="CA137" ca="1">IF(BG137&gt;INDIRECT(ADDRESS($BN137,$BO137)),0,1)</f>
        <v>0</v>
      </c>
      <c r="CB137" s="22" cm="1">
        <f t="array" aca="1" ref="CB137" ca="1">IF(BH137&gt;INDIRECT(ADDRESS($BN137,$BO137)),0,1)</f>
        <v>0</v>
      </c>
      <c r="CC137" s="22" cm="1">
        <f t="array" aca="1" ref="CC137" ca="1">IF(BI137&gt;INDIRECT(ADDRESS($BN137,$BO137)),0,1)</f>
        <v>0</v>
      </c>
      <c r="CD137" s="22" cm="1">
        <f t="array" aca="1" ref="CD137" ca="1">IF(BJ137&gt;INDIRECT(ADDRESS($BN137,$BO137)),0,1)</f>
        <v>0</v>
      </c>
      <c r="CE137" s="22" cm="1">
        <f t="array" aca="1" ref="CE137" ca="1">IF(BK137&gt;INDIRECT(ADDRESS($BN137,$BO137)),0,1)</f>
        <v>0</v>
      </c>
      <c r="CF137" s="22" cm="1">
        <f t="array" aca="1" ref="CF137" ca="1">IF(BL137&gt;INDIRECT(ADDRESS($BN137,$BO137)),0,1)</f>
        <v>0</v>
      </c>
      <c r="CG137" s="22" cm="1">
        <f t="array" aca="1" ref="CG137" ca="1">IF(BM137&gt;INDIRECT(ADDRESS($BN137,$BO137)),0,1)</f>
        <v>0</v>
      </c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55000000000000004">
      <c r="A138" s="3"/>
      <c r="B138" s="3"/>
      <c r="C138" s="3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5">
        <v>5</v>
      </c>
      <c r="W138" s="5">
        <f>W137</f>
        <v>136</v>
      </c>
      <c r="X138" s="5">
        <v>4</v>
      </c>
      <c r="Y138" s="5">
        <f t="shared" si="75"/>
        <v>26</v>
      </c>
      <c r="Z138" s="18" cm="1">
        <f t="array" aca="1" ref="Z138" ca="1">INDIRECT(ADDRESS($W138,COLUMN()-$Y138+$X138))/$V138</f>
        <v>72942.600000000006</v>
      </c>
      <c r="AA138" s="18" cm="1">
        <f t="array" aca="1" ref="AA138" ca="1">INDIRECT(ADDRESS($W138,COLUMN()-$Y138+$X138))/$V138</f>
        <v>68457.600000000006</v>
      </c>
      <c r="AB138" s="18" cm="1">
        <f t="array" aca="1" ref="AB138" ca="1">INDIRECT(ADDRESS($W138,COLUMN()-$Y138+$X138))/$V138</f>
        <v>57802.400000000001</v>
      </c>
      <c r="AC138" s="18" cm="1">
        <f t="array" aca="1" ref="AC138" ca="1">INDIRECT(ADDRESS($W138,COLUMN()-$Y138+$X138))/$V138</f>
        <v>47735</v>
      </c>
      <c r="AD138" s="18" cm="1">
        <f t="array" aca="1" ref="AD138" ca="1">INDIRECT(ADDRESS($W138,COLUMN()-$Y138+$X138))/$V138</f>
        <v>33634.400000000001</v>
      </c>
      <c r="AE138" s="18" cm="1">
        <f t="array" aca="1" ref="AE138" ca="1">INDIRECT(ADDRESS($W138,COLUMN()-$Y138+$X138))/$V138</f>
        <v>0</v>
      </c>
      <c r="AF138" s="18" cm="1">
        <f t="array" aca="1" ref="AF138" ca="1">INDIRECT(ADDRESS($W138,COLUMN()-$Y138+$X138))/$V138</f>
        <v>0</v>
      </c>
      <c r="AG138" s="18" cm="1">
        <f t="array" aca="1" ref="AG138" ca="1">INDIRECT(ADDRESS($W138,COLUMN()-$Y138+$X138))/$V138</f>
        <v>27095</v>
      </c>
      <c r="AH138" s="18" cm="1">
        <f t="array" aca="1" ref="AH138" ca="1">INDIRECT(ADDRESS($W138,COLUMN()-$Y138+$X138))/$V138</f>
        <v>0</v>
      </c>
      <c r="AI138" s="18" cm="1">
        <f t="array" aca="1" ref="AI138" ca="1">INDIRECT(ADDRESS($W138,COLUMN()-$Y138+$X138))/$V138</f>
        <v>0</v>
      </c>
      <c r="AJ138" s="18" cm="1">
        <f t="array" aca="1" ref="AJ138" ca="1">INDIRECT(ADDRESS($W138,COLUMN()-$Y138+$X138))/$V138</f>
        <v>0</v>
      </c>
      <c r="AK138" s="18" cm="1">
        <f t="array" aca="1" ref="AK138" ca="1">INDIRECT(ADDRESS($W138,COLUMN()-$Y138+$X138))/$V138</f>
        <v>22503</v>
      </c>
      <c r="AL138" s="18" cm="1">
        <f t="array" aca="1" ref="AL138" ca="1">INDIRECT(ADDRESS($W138,COLUMN()-$Y138+$X138))/$V138</f>
        <v>0</v>
      </c>
      <c r="AM138" s="18" cm="1">
        <f t="array" aca="1" ref="AM138" ca="1">INDIRECT(ADDRESS($W138,COLUMN()-$Y138+$X138))/$V138</f>
        <v>10110</v>
      </c>
      <c r="AN138" s="18" cm="1">
        <f t="array" aca="1" ref="AN138" ca="1">INDIRECT(ADDRESS($W138,COLUMN()-$Y138+$X138))/$V138</f>
        <v>0</v>
      </c>
      <c r="AO138" s="18" cm="1">
        <f t="array" aca="1" ref="AO138" ca="1">INDIRECT(ADDRESS($W138,COLUMN()-$Y138+$X138))/$V138</f>
        <v>0</v>
      </c>
      <c r="AP138" s="18" cm="1">
        <f t="array" aca="1" ref="AP138" ca="1">INDIRECT(ADDRESS($W138,COLUMN()-$Y138+$X138))/$V138</f>
        <v>22132.6</v>
      </c>
      <c r="AQ138" s="18" cm="1">
        <f t="array" aca="1" ref="AQ138" ca="1">INDIRECT(ADDRESS($W138,COLUMN()-$Y138+$X138))/$V138</f>
        <v>0</v>
      </c>
      <c r="AR138" s="9">
        <f t="shared" si="54"/>
        <v>136</v>
      </c>
      <c r="AS138" s="9">
        <f t="shared" si="76"/>
        <v>138</v>
      </c>
      <c r="AT138" s="9">
        <f t="shared" si="55"/>
        <v>26</v>
      </c>
      <c r="AU138" s="3">
        <f t="shared" si="77"/>
        <v>43</v>
      </c>
      <c r="AV138" s="20">
        <f t="shared" ca="1" si="56"/>
        <v>13</v>
      </c>
      <c r="AW138" s="20">
        <f t="shared" ca="1" si="57"/>
        <v>14</v>
      </c>
      <c r="AX138" s="20">
        <f t="shared" ca="1" si="58"/>
        <v>15</v>
      </c>
      <c r="AY138" s="20">
        <f t="shared" ca="1" si="59"/>
        <v>18</v>
      </c>
      <c r="AZ138" s="20">
        <f t="shared" ca="1" si="60"/>
        <v>22</v>
      </c>
      <c r="BA138" s="20">
        <f t="shared" ca="1" si="61"/>
        <v>28</v>
      </c>
      <c r="BB138" s="20">
        <f t="shared" ca="1" si="62"/>
        <v>28</v>
      </c>
      <c r="BC138" s="20">
        <f t="shared" ca="1" si="63"/>
        <v>23</v>
      </c>
      <c r="BD138" s="20">
        <f t="shared" ca="1" si="64"/>
        <v>28</v>
      </c>
      <c r="BE138" s="20">
        <f t="shared" ca="1" si="65"/>
        <v>28</v>
      </c>
      <c r="BF138" s="20">
        <f t="shared" ca="1" si="66"/>
        <v>28</v>
      </c>
      <c r="BG138" s="20">
        <f t="shared" ca="1" si="67"/>
        <v>24</v>
      </c>
      <c r="BH138" s="20">
        <f t="shared" ca="1" si="68"/>
        <v>28</v>
      </c>
      <c r="BI138" s="20">
        <f t="shared" ca="1" si="69"/>
        <v>27</v>
      </c>
      <c r="BJ138" s="20">
        <f t="shared" ca="1" si="70"/>
        <v>28</v>
      </c>
      <c r="BK138" s="20">
        <f t="shared" ca="1" si="71"/>
        <v>28</v>
      </c>
      <c r="BL138" s="20">
        <f t="shared" ca="1" si="72"/>
        <v>25</v>
      </c>
      <c r="BM138" s="20">
        <f t="shared" ca="1" si="73"/>
        <v>28</v>
      </c>
      <c r="BN138" s="9">
        <f t="shared" si="74"/>
        <v>136</v>
      </c>
      <c r="BO138" s="9">
        <v>3</v>
      </c>
      <c r="BP138" s="22" cm="1">
        <f t="array" aca="1" ref="BP138" ca="1">IF(AV138&gt;INDIRECT(ADDRESS($BN138,$BO138)),0,1)</f>
        <v>0</v>
      </c>
      <c r="BQ138" s="22" cm="1">
        <f t="array" aca="1" ref="BQ138" ca="1">IF(AW138&gt;INDIRECT(ADDRESS($BN138,$BO138)),0,1)</f>
        <v>0</v>
      </c>
      <c r="BR138" s="22" cm="1">
        <f t="array" aca="1" ref="BR138" ca="1">IF(AX138&gt;INDIRECT(ADDRESS($BN138,$BO138)),0,1)</f>
        <v>0</v>
      </c>
      <c r="BS138" s="22" cm="1">
        <f t="array" aca="1" ref="BS138" ca="1">IF(AY138&gt;INDIRECT(ADDRESS($BN138,$BO138)),0,1)</f>
        <v>0</v>
      </c>
      <c r="BT138" s="22" cm="1">
        <f t="array" aca="1" ref="BT138" ca="1">IF(AZ138&gt;INDIRECT(ADDRESS($BN138,$BO138)),0,1)</f>
        <v>0</v>
      </c>
      <c r="BU138" s="22" cm="1">
        <f t="array" aca="1" ref="BU138" ca="1">IF(BA138&gt;INDIRECT(ADDRESS($BN138,$BO138)),0,1)</f>
        <v>0</v>
      </c>
      <c r="BV138" s="22" cm="1">
        <f t="array" aca="1" ref="BV138" ca="1">IF(BB138&gt;INDIRECT(ADDRESS($BN138,$BO138)),0,1)</f>
        <v>0</v>
      </c>
      <c r="BW138" s="22" cm="1">
        <f t="array" aca="1" ref="BW138" ca="1">IF(BC138&gt;INDIRECT(ADDRESS($BN138,$BO138)),0,1)</f>
        <v>0</v>
      </c>
      <c r="BX138" s="22" cm="1">
        <f t="array" aca="1" ref="BX138" ca="1">IF(BD138&gt;INDIRECT(ADDRESS($BN138,$BO138)),0,1)</f>
        <v>0</v>
      </c>
      <c r="BY138" s="22" cm="1">
        <f t="array" aca="1" ref="BY138" ca="1">IF(BE138&gt;INDIRECT(ADDRESS($BN138,$BO138)),0,1)</f>
        <v>0</v>
      </c>
      <c r="BZ138" s="22" cm="1">
        <f t="array" aca="1" ref="BZ138" ca="1">IF(BF138&gt;INDIRECT(ADDRESS($BN138,$BO138)),0,1)</f>
        <v>0</v>
      </c>
      <c r="CA138" s="22" cm="1">
        <f t="array" aca="1" ref="CA138" ca="1">IF(BG138&gt;INDIRECT(ADDRESS($BN138,$BO138)),0,1)</f>
        <v>0</v>
      </c>
      <c r="CB138" s="22" cm="1">
        <f t="array" aca="1" ref="CB138" ca="1">IF(BH138&gt;INDIRECT(ADDRESS($BN138,$BO138)),0,1)</f>
        <v>0</v>
      </c>
      <c r="CC138" s="22" cm="1">
        <f t="array" aca="1" ref="CC138" ca="1">IF(BI138&gt;INDIRECT(ADDRESS($BN138,$BO138)),0,1)</f>
        <v>0</v>
      </c>
      <c r="CD138" s="22" cm="1">
        <f t="array" aca="1" ref="CD138" ca="1">IF(BJ138&gt;INDIRECT(ADDRESS($BN138,$BO138)),0,1)</f>
        <v>0</v>
      </c>
      <c r="CE138" s="22" cm="1">
        <f t="array" aca="1" ref="CE138" ca="1">IF(BK138&gt;INDIRECT(ADDRESS($BN138,$BO138)),0,1)</f>
        <v>0</v>
      </c>
      <c r="CF138" s="22" cm="1">
        <f t="array" aca="1" ref="CF138" ca="1">IF(BL138&gt;INDIRECT(ADDRESS($BN138,$BO138)),0,1)</f>
        <v>0</v>
      </c>
      <c r="CG138" s="22" cm="1">
        <f t="array" aca="1" ref="CG138" ca="1">IF(BM138&gt;INDIRECT(ADDRESS($BN138,$BO138)),0,1)</f>
        <v>0</v>
      </c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55000000000000004">
      <c r="A139" s="3"/>
      <c r="B139" s="3" t="s">
        <v>58</v>
      </c>
      <c r="C139" s="3">
        <v>8</v>
      </c>
      <c r="D139" s="15">
        <f>VALUE(SUBSTITUTE('DPR KPU Raw'!B40,".",","))</f>
        <v>425332</v>
      </c>
      <c r="E139" s="15">
        <f>VALUE(SUBSTITUTE('DPR KPU Raw'!C40,".",","))</f>
        <v>349876</v>
      </c>
      <c r="F139" s="15">
        <f>VALUE(SUBSTITUTE('DPR KPU Raw'!D40,".",","))</f>
        <v>418293</v>
      </c>
      <c r="G139" s="15">
        <f>VALUE(SUBSTITUTE('DPR KPU Raw'!E40,".",","))</f>
        <v>261588</v>
      </c>
      <c r="H139" s="15">
        <f>VALUE(SUBSTITUTE('DPR KPU Raw'!F40,".",","))</f>
        <v>110992</v>
      </c>
      <c r="I139" s="15"/>
      <c r="J139" s="15"/>
      <c r="K139" s="15">
        <f>VALUE(SUBSTITUTE('DPR KPU Raw'!I40,".",","))</f>
        <v>191310</v>
      </c>
      <c r="L139" s="15"/>
      <c r="M139" s="15"/>
      <c r="N139" s="15"/>
      <c r="O139" s="15">
        <f>VALUE(SUBSTITUTE('DPR KPU Raw'!M40,".",","))</f>
        <v>58573</v>
      </c>
      <c r="P139" s="15"/>
      <c r="Q139" s="15">
        <f>VALUE(SUBSTITUTE('DPR KPU Raw'!O40,".",","))</f>
        <v>87228</v>
      </c>
      <c r="R139" s="15"/>
      <c r="S139" s="15"/>
      <c r="T139" s="15">
        <f>VALUE(SUBSTITUTE('DPR KPU Raw'!R40,".",","))</f>
        <v>89288</v>
      </c>
      <c r="U139" s="15"/>
      <c r="V139" s="5">
        <v>1</v>
      </c>
      <c r="W139" s="5">
        <f>W138+3</f>
        <v>139</v>
      </c>
      <c r="X139" s="5">
        <v>4</v>
      </c>
      <c r="Y139" s="5">
        <f t="shared" si="75"/>
        <v>26</v>
      </c>
      <c r="Z139" s="18" cm="1">
        <f t="array" aca="1" ref="Z139" ca="1">INDIRECT(ADDRESS($W139,COLUMN()-$Y139+$X139))/$V139</f>
        <v>425332</v>
      </c>
      <c r="AA139" s="18" cm="1">
        <f t="array" aca="1" ref="AA139" ca="1">INDIRECT(ADDRESS($W139,COLUMN()-$Y139+$X139))/$V139</f>
        <v>349876</v>
      </c>
      <c r="AB139" s="18" cm="1">
        <f t="array" aca="1" ref="AB139" ca="1">INDIRECT(ADDRESS($W139,COLUMN()-$Y139+$X139))/$V139</f>
        <v>418293</v>
      </c>
      <c r="AC139" s="18" cm="1">
        <f t="array" aca="1" ref="AC139" ca="1">INDIRECT(ADDRESS($W139,COLUMN()-$Y139+$X139))/$V139</f>
        <v>261588</v>
      </c>
      <c r="AD139" s="18" cm="1">
        <f t="array" aca="1" ref="AD139" ca="1">INDIRECT(ADDRESS($W139,COLUMN()-$Y139+$X139))/$V139</f>
        <v>110992</v>
      </c>
      <c r="AE139" s="18" cm="1">
        <f t="array" aca="1" ref="AE139" ca="1">INDIRECT(ADDRESS($W139,COLUMN()-$Y139+$X139))/$V139</f>
        <v>0</v>
      </c>
      <c r="AF139" s="18" cm="1">
        <f t="array" aca="1" ref="AF139" ca="1">INDIRECT(ADDRESS($W139,COLUMN()-$Y139+$X139))/$V139</f>
        <v>0</v>
      </c>
      <c r="AG139" s="18" cm="1">
        <f t="array" aca="1" ref="AG139" ca="1">INDIRECT(ADDRESS($W139,COLUMN()-$Y139+$X139))/$V139</f>
        <v>191310</v>
      </c>
      <c r="AH139" s="18" cm="1">
        <f t="array" aca="1" ref="AH139" ca="1">INDIRECT(ADDRESS($W139,COLUMN()-$Y139+$X139))/$V139</f>
        <v>0</v>
      </c>
      <c r="AI139" s="18" cm="1">
        <f t="array" aca="1" ref="AI139" ca="1">INDIRECT(ADDRESS($W139,COLUMN()-$Y139+$X139))/$V139</f>
        <v>0</v>
      </c>
      <c r="AJ139" s="18" cm="1">
        <f t="array" aca="1" ref="AJ139" ca="1">INDIRECT(ADDRESS($W139,COLUMN()-$Y139+$X139))/$V139</f>
        <v>0</v>
      </c>
      <c r="AK139" s="18" cm="1">
        <f t="array" aca="1" ref="AK139" ca="1">INDIRECT(ADDRESS($W139,COLUMN()-$Y139+$X139))/$V139</f>
        <v>58573</v>
      </c>
      <c r="AL139" s="18" cm="1">
        <f t="array" aca="1" ref="AL139" ca="1">INDIRECT(ADDRESS($W139,COLUMN()-$Y139+$X139))/$V139</f>
        <v>0</v>
      </c>
      <c r="AM139" s="18" cm="1">
        <f t="array" aca="1" ref="AM139" ca="1">INDIRECT(ADDRESS($W139,COLUMN()-$Y139+$X139))/$V139</f>
        <v>87228</v>
      </c>
      <c r="AN139" s="18" cm="1">
        <f t="array" aca="1" ref="AN139" ca="1">INDIRECT(ADDRESS($W139,COLUMN()-$Y139+$X139))/$V139</f>
        <v>0</v>
      </c>
      <c r="AO139" s="18" cm="1">
        <f t="array" aca="1" ref="AO139" ca="1">INDIRECT(ADDRESS($W139,COLUMN()-$Y139+$X139))/$V139</f>
        <v>0</v>
      </c>
      <c r="AP139" s="18" cm="1">
        <f t="array" aca="1" ref="AP139" ca="1">INDIRECT(ADDRESS($W139,COLUMN()-$Y139+$X139))/$V139</f>
        <v>89288</v>
      </c>
      <c r="AQ139" s="18" cm="1">
        <f t="array" aca="1" ref="AQ139" ca="1">INDIRECT(ADDRESS($W139,COLUMN()-$Y139+$X139))/$V139</f>
        <v>0</v>
      </c>
      <c r="AR139" s="9">
        <f t="shared" si="54"/>
        <v>139</v>
      </c>
      <c r="AS139" s="9">
        <f t="shared" si="76"/>
        <v>141</v>
      </c>
      <c r="AT139" s="9">
        <f t="shared" si="55"/>
        <v>26</v>
      </c>
      <c r="AU139" s="3">
        <f t="shared" si="77"/>
        <v>43</v>
      </c>
      <c r="AV139" s="20">
        <f t="shared" ca="1" si="56"/>
        <v>1</v>
      </c>
      <c r="AW139" s="20">
        <f t="shared" ca="1" si="57"/>
        <v>3</v>
      </c>
      <c r="AX139" s="20">
        <f t="shared" ca="1" si="58"/>
        <v>2</v>
      </c>
      <c r="AY139" s="20">
        <f t="shared" ca="1" si="59"/>
        <v>4</v>
      </c>
      <c r="AZ139" s="20">
        <f t="shared" ca="1" si="60"/>
        <v>9</v>
      </c>
      <c r="BA139" s="20">
        <f t="shared" ca="1" si="61"/>
        <v>28</v>
      </c>
      <c r="BB139" s="20">
        <f t="shared" ca="1" si="62"/>
        <v>28</v>
      </c>
      <c r="BC139" s="20">
        <f t="shared" ca="1" si="63"/>
        <v>5</v>
      </c>
      <c r="BD139" s="20">
        <f t="shared" ca="1" si="64"/>
        <v>28</v>
      </c>
      <c r="BE139" s="20">
        <f t="shared" ca="1" si="65"/>
        <v>28</v>
      </c>
      <c r="BF139" s="20">
        <f t="shared" ca="1" si="66"/>
        <v>28</v>
      </c>
      <c r="BG139" s="20">
        <f t="shared" ca="1" si="67"/>
        <v>17</v>
      </c>
      <c r="BH139" s="20">
        <f t="shared" ca="1" si="68"/>
        <v>28</v>
      </c>
      <c r="BI139" s="20">
        <f t="shared" ca="1" si="69"/>
        <v>11</v>
      </c>
      <c r="BJ139" s="20">
        <f t="shared" ca="1" si="70"/>
        <v>28</v>
      </c>
      <c r="BK139" s="20">
        <f t="shared" ca="1" si="71"/>
        <v>28</v>
      </c>
      <c r="BL139" s="20">
        <f t="shared" ca="1" si="72"/>
        <v>10</v>
      </c>
      <c r="BM139" s="20">
        <f t="shared" ca="1" si="73"/>
        <v>28</v>
      </c>
      <c r="BN139" s="9">
        <f t="shared" si="74"/>
        <v>139</v>
      </c>
      <c r="BO139" s="9">
        <v>3</v>
      </c>
      <c r="BP139" s="22" cm="1">
        <f t="array" aca="1" ref="BP139" ca="1">IF(AV139&gt;INDIRECT(ADDRESS($BN139,$BO139)),0,1)</f>
        <v>1</v>
      </c>
      <c r="BQ139" s="22" cm="1">
        <f t="array" aca="1" ref="BQ139" ca="1">IF(AW139&gt;INDIRECT(ADDRESS($BN139,$BO139)),0,1)</f>
        <v>1</v>
      </c>
      <c r="BR139" s="22" cm="1">
        <f t="array" aca="1" ref="BR139" ca="1">IF(AX139&gt;INDIRECT(ADDRESS($BN139,$BO139)),0,1)</f>
        <v>1</v>
      </c>
      <c r="BS139" s="22" cm="1">
        <f t="array" aca="1" ref="BS139" ca="1">IF(AY139&gt;INDIRECT(ADDRESS($BN139,$BO139)),0,1)</f>
        <v>1</v>
      </c>
      <c r="BT139" s="22" cm="1">
        <f t="array" aca="1" ref="BT139" ca="1">IF(AZ139&gt;INDIRECT(ADDRESS($BN139,$BO139)),0,1)</f>
        <v>0</v>
      </c>
      <c r="BU139" s="22" cm="1">
        <f t="array" aca="1" ref="BU139" ca="1">IF(BA139&gt;INDIRECT(ADDRESS($BN139,$BO139)),0,1)</f>
        <v>0</v>
      </c>
      <c r="BV139" s="22" cm="1">
        <f t="array" aca="1" ref="BV139" ca="1">IF(BB139&gt;INDIRECT(ADDRESS($BN139,$BO139)),0,1)</f>
        <v>0</v>
      </c>
      <c r="BW139" s="22" cm="1">
        <f t="array" aca="1" ref="BW139" ca="1">IF(BC139&gt;INDIRECT(ADDRESS($BN139,$BO139)),0,1)</f>
        <v>1</v>
      </c>
      <c r="BX139" s="22" cm="1">
        <f t="array" aca="1" ref="BX139" ca="1">IF(BD139&gt;INDIRECT(ADDRESS($BN139,$BO139)),0,1)</f>
        <v>0</v>
      </c>
      <c r="BY139" s="22" cm="1">
        <f t="array" aca="1" ref="BY139" ca="1">IF(BE139&gt;INDIRECT(ADDRESS($BN139,$BO139)),0,1)</f>
        <v>0</v>
      </c>
      <c r="BZ139" s="22" cm="1">
        <f t="array" aca="1" ref="BZ139" ca="1">IF(BF139&gt;INDIRECT(ADDRESS($BN139,$BO139)),0,1)</f>
        <v>0</v>
      </c>
      <c r="CA139" s="22" cm="1">
        <f t="array" aca="1" ref="CA139" ca="1">IF(BG139&gt;INDIRECT(ADDRESS($BN139,$BO139)),0,1)</f>
        <v>0</v>
      </c>
      <c r="CB139" s="22" cm="1">
        <f t="array" aca="1" ref="CB139" ca="1">IF(BH139&gt;INDIRECT(ADDRESS($BN139,$BO139)),0,1)</f>
        <v>0</v>
      </c>
      <c r="CC139" s="22" cm="1">
        <f t="array" aca="1" ref="CC139" ca="1">IF(BI139&gt;INDIRECT(ADDRESS($BN139,$BO139)),0,1)</f>
        <v>0</v>
      </c>
      <c r="CD139" s="22" cm="1">
        <f t="array" aca="1" ref="CD139" ca="1">IF(BJ139&gt;INDIRECT(ADDRESS($BN139,$BO139)),0,1)</f>
        <v>0</v>
      </c>
      <c r="CE139" s="22" cm="1">
        <f t="array" aca="1" ref="CE139" ca="1">IF(BK139&gt;INDIRECT(ADDRESS($BN139,$BO139)),0,1)</f>
        <v>0</v>
      </c>
      <c r="CF139" s="22" cm="1">
        <f t="array" aca="1" ref="CF139" ca="1">IF(BL139&gt;INDIRECT(ADDRESS($BN139,$BO139)),0,1)</f>
        <v>0</v>
      </c>
      <c r="CG139" s="22" cm="1">
        <f t="array" aca="1" ref="CG139" ca="1">IF(BM139&gt;INDIRECT(ADDRESS($BN139,$BO139)),0,1)</f>
        <v>0</v>
      </c>
      <c r="CH139" s="9">
        <f>AR139</f>
        <v>139</v>
      </c>
      <c r="CI139" s="9">
        <f>AS139</f>
        <v>141</v>
      </c>
      <c r="CJ139" s="3">
        <f>COLUMN(BP139)</f>
        <v>68</v>
      </c>
      <c r="CK139" s="3">
        <f>COLUMN(CG139)</f>
        <v>85</v>
      </c>
      <c r="CL139" s="3">
        <f ca="1">SUM(OFFSET($A$1,CH139-1,CJ139-1,CI139-CH139+1,CK139-CJ139+1))</f>
        <v>8</v>
      </c>
      <c r="CM139" s="3" t="b">
        <f ca="1">CL139=C139</f>
        <v>1</v>
      </c>
      <c r="CN139" s="3">
        <f>COLUMN(V139)</f>
        <v>22</v>
      </c>
      <c r="CO139" s="3">
        <f ca="1">LARGE(OFFSET($A$1,$CH139-1,$CN139-1,$CI139-$CH139+1,1),1)</f>
        <v>5</v>
      </c>
      <c r="CP139" s="4">
        <f ca="1">LARGE(OFFSET($A$1,$AR139-1,$AT139-1,$AS139-$AR139+1,$AU139-$AT139+1),1)/(CO139+2)</f>
        <v>60761.714285714283</v>
      </c>
      <c r="CQ139" s="4">
        <f ca="1">LARGE(OFFSET($A$1,$AR139-1,$AT139-1,$AS139-$AR139+1,$AU139-$AT139+1),C139)</f>
        <v>116625.33333333333</v>
      </c>
      <c r="CR139" s="3" t="b">
        <f ca="1">CQ139&gt;CP139</f>
        <v>1</v>
      </c>
    </row>
    <row r="140" spans="1:96" x14ac:dyDescent="0.55000000000000004">
      <c r="A140" s="3"/>
      <c r="B140" s="3"/>
      <c r="C140" s="3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5">
        <v>3</v>
      </c>
      <c r="W140" s="5">
        <f>W139</f>
        <v>139</v>
      </c>
      <c r="X140" s="5">
        <v>4</v>
      </c>
      <c r="Y140" s="5">
        <f t="shared" si="75"/>
        <v>26</v>
      </c>
      <c r="Z140" s="18" cm="1">
        <f t="array" aca="1" ref="Z140" ca="1">INDIRECT(ADDRESS($W140,COLUMN()-$Y140+$X140))/$V140</f>
        <v>141777.33333333334</v>
      </c>
      <c r="AA140" s="18" cm="1">
        <f t="array" aca="1" ref="AA140" ca="1">INDIRECT(ADDRESS($W140,COLUMN()-$Y140+$X140))/$V140</f>
        <v>116625.33333333333</v>
      </c>
      <c r="AB140" s="18" cm="1">
        <f t="array" aca="1" ref="AB140" ca="1">INDIRECT(ADDRESS($W140,COLUMN()-$Y140+$X140))/$V140</f>
        <v>139431</v>
      </c>
      <c r="AC140" s="18" cm="1">
        <f t="array" aca="1" ref="AC140" ca="1">INDIRECT(ADDRESS($W140,COLUMN()-$Y140+$X140))/$V140</f>
        <v>87196</v>
      </c>
      <c r="AD140" s="18" cm="1">
        <f t="array" aca="1" ref="AD140" ca="1">INDIRECT(ADDRESS($W140,COLUMN()-$Y140+$X140))/$V140</f>
        <v>36997.333333333336</v>
      </c>
      <c r="AE140" s="18" cm="1">
        <f t="array" aca="1" ref="AE140" ca="1">INDIRECT(ADDRESS($W140,COLUMN()-$Y140+$X140))/$V140</f>
        <v>0</v>
      </c>
      <c r="AF140" s="18" cm="1">
        <f t="array" aca="1" ref="AF140" ca="1">INDIRECT(ADDRESS($W140,COLUMN()-$Y140+$X140))/$V140</f>
        <v>0</v>
      </c>
      <c r="AG140" s="18" cm="1">
        <f t="array" aca="1" ref="AG140" ca="1">INDIRECT(ADDRESS($W140,COLUMN()-$Y140+$X140))/$V140</f>
        <v>63770</v>
      </c>
      <c r="AH140" s="18" cm="1">
        <f t="array" aca="1" ref="AH140" ca="1">INDIRECT(ADDRESS($W140,COLUMN()-$Y140+$X140))/$V140</f>
        <v>0</v>
      </c>
      <c r="AI140" s="18" cm="1">
        <f t="array" aca="1" ref="AI140" ca="1">INDIRECT(ADDRESS($W140,COLUMN()-$Y140+$X140))/$V140</f>
        <v>0</v>
      </c>
      <c r="AJ140" s="18" cm="1">
        <f t="array" aca="1" ref="AJ140" ca="1">INDIRECT(ADDRESS($W140,COLUMN()-$Y140+$X140))/$V140</f>
        <v>0</v>
      </c>
      <c r="AK140" s="18" cm="1">
        <f t="array" aca="1" ref="AK140" ca="1">INDIRECT(ADDRESS($W140,COLUMN()-$Y140+$X140))/$V140</f>
        <v>19524.333333333332</v>
      </c>
      <c r="AL140" s="18" cm="1">
        <f t="array" aca="1" ref="AL140" ca="1">INDIRECT(ADDRESS($W140,COLUMN()-$Y140+$X140))/$V140</f>
        <v>0</v>
      </c>
      <c r="AM140" s="18" cm="1">
        <f t="array" aca="1" ref="AM140" ca="1">INDIRECT(ADDRESS($W140,COLUMN()-$Y140+$X140))/$V140</f>
        <v>29076</v>
      </c>
      <c r="AN140" s="18" cm="1">
        <f t="array" aca="1" ref="AN140" ca="1">INDIRECT(ADDRESS($W140,COLUMN()-$Y140+$X140))/$V140</f>
        <v>0</v>
      </c>
      <c r="AO140" s="18" cm="1">
        <f t="array" aca="1" ref="AO140" ca="1">INDIRECT(ADDRESS($W140,COLUMN()-$Y140+$X140))/$V140</f>
        <v>0</v>
      </c>
      <c r="AP140" s="18" cm="1">
        <f t="array" aca="1" ref="AP140" ca="1">INDIRECT(ADDRESS($W140,COLUMN()-$Y140+$X140))/$V140</f>
        <v>29762.666666666668</v>
      </c>
      <c r="AQ140" s="18" cm="1">
        <f t="array" aca="1" ref="AQ140" ca="1">INDIRECT(ADDRESS($W140,COLUMN()-$Y140+$X140))/$V140</f>
        <v>0</v>
      </c>
      <c r="AR140" s="9">
        <f t="shared" si="54"/>
        <v>139</v>
      </c>
      <c r="AS140" s="9">
        <f t="shared" si="76"/>
        <v>141</v>
      </c>
      <c r="AT140" s="9">
        <f t="shared" si="55"/>
        <v>26</v>
      </c>
      <c r="AU140" s="3">
        <f t="shared" si="77"/>
        <v>43</v>
      </c>
      <c r="AV140" s="20">
        <f t="shared" ca="1" si="56"/>
        <v>6</v>
      </c>
      <c r="AW140" s="20">
        <f t="shared" ca="1" si="57"/>
        <v>8</v>
      </c>
      <c r="AX140" s="20">
        <f t="shared" ca="1" si="58"/>
        <v>7</v>
      </c>
      <c r="AY140" s="20">
        <f t="shared" ca="1" si="59"/>
        <v>12</v>
      </c>
      <c r="AZ140" s="20">
        <f t="shared" ca="1" si="60"/>
        <v>20</v>
      </c>
      <c r="BA140" s="20">
        <f t="shared" ca="1" si="61"/>
        <v>28</v>
      </c>
      <c r="BB140" s="20">
        <f t="shared" ca="1" si="62"/>
        <v>28</v>
      </c>
      <c r="BC140" s="20">
        <f t="shared" ca="1" si="63"/>
        <v>16</v>
      </c>
      <c r="BD140" s="20">
        <f t="shared" ca="1" si="64"/>
        <v>28</v>
      </c>
      <c r="BE140" s="20">
        <f t="shared" ca="1" si="65"/>
        <v>28</v>
      </c>
      <c r="BF140" s="20">
        <f t="shared" ca="1" si="66"/>
        <v>28</v>
      </c>
      <c r="BG140" s="20">
        <f t="shared" ca="1" si="67"/>
        <v>24</v>
      </c>
      <c r="BH140" s="20">
        <f t="shared" ca="1" si="68"/>
        <v>28</v>
      </c>
      <c r="BI140" s="20">
        <f t="shared" ca="1" si="69"/>
        <v>22</v>
      </c>
      <c r="BJ140" s="20">
        <f t="shared" ca="1" si="70"/>
        <v>28</v>
      </c>
      <c r="BK140" s="20">
        <f t="shared" ca="1" si="71"/>
        <v>28</v>
      </c>
      <c r="BL140" s="20">
        <f t="shared" ca="1" si="72"/>
        <v>21</v>
      </c>
      <c r="BM140" s="20">
        <f t="shared" ca="1" si="73"/>
        <v>28</v>
      </c>
      <c r="BN140" s="9">
        <f t="shared" si="74"/>
        <v>139</v>
      </c>
      <c r="BO140" s="9">
        <v>3</v>
      </c>
      <c r="BP140" s="22" cm="1">
        <f t="array" aca="1" ref="BP140" ca="1">IF(AV140&gt;INDIRECT(ADDRESS($BN140,$BO140)),0,1)</f>
        <v>1</v>
      </c>
      <c r="BQ140" s="22" cm="1">
        <f t="array" aca="1" ref="BQ140" ca="1">IF(AW140&gt;INDIRECT(ADDRESS($BN140,$BO140)),0,1)</f>
        <v>1</v>
      </c>
      <c r="BR140" s="22" cm="1">
        <f t="array" aca="1" ref="BR140" ca="1">IF(AX140&gt;INDIRECT(ADDRESS($BN140,$BO140)),0,1)</f>
        <v>1</v>
      </c>
      <c r="BS140" s="22" cm="1">
        <f t="array" aca="1" ref="BS140" ca="1">IF(AY140&gt;INDIRECT(ADDRESS($BN140,$BO140)),0,1)</f>
        <v>0</v>
      </c>
      <c r="BT140" s="22" cm="1">
        <f t="array" aca="1" ref="BT140" ca="1">IF(AZ140&gt;INDIRECT(ADDRESS($BN140,$BO140)),0,1)</f>
        <v>0</v>
      </c>
      <c r="BU140" s="22" cm="1">
        <f t="array" aca="1" ref="BU140" ca="1">IF(BA140&gt;INDIRECT(ADDRESS($BN140,$BO140)),0,1)</f>
        <v>0</v>
      </c>
      <c r="BV140" s="22" cm="1">
        <f t="array" aca="1" ref="BV140" ca="1">IF(BB140&gt;INDIRECT(ADDRESS($BN140,$BO140)),0,1)</f>
        <v>0</v>
      </c>
      <c r="BW140" s="22" cm="1">
        <f t="array" aca="1" ref="BW140" ca="1">IF(BC140&gt;INDIRECT(ADDRESS($BN140,$BO140)),0,1)</f>
        <v>0</v>
      </c>
      <c r="BX140" s="22" cm="1">
        <f t="array" aca="1" ref="BX140" ca="1">IF(BD140&gt;INDIRECT(ADDRESS($BN140,$BO140)),0,1)</f>
        <v>0</v>
      </c>
      <c r="BY140" s="22" cm="1">
        <f t="array" aca="1" ref="BY140" ca="1">IF(BE140&gt;INDIRECT(ADDRESS($BN140,$BO140)),0,1)</f>
        <v>0</v>
      </c>
      <c r="BZ140" s="22" cm="1">
        <f t="array" aca="1" ref="BZ140" ca="1">IF(BF140&gt;INDIRECT(ADDRESS($BN140,$BO140)),0,1)</f>
        <v>0</v>
      </c>
      <c r="CA140" s="22" cm="1">
        <f t="array" aca="1" ref="CA140" ca="1">IF(BG140&gt;INDIRECT(ADDRESS($BN140,$BO140)),0,1)</f>
        <v>0</v>
      </c>
      <c r="CB140" s="22" cm="1">
        <f t="array" aca="1" ref="CB140" ca="1">IF(BH140&gt;INDIRECT(ADDRESS($BN140,$BO140)),0,1)</f>
        <v>0</v>
      </c>
      <c r="CC140" s="22" cm="1">
        <f t="array" aca="1" ref="CC140" ca="1">IF(BI140&gt;INDIRECT(ADDRESS($BN140,$BO140)),0,1)</f>
        <v>0</v>
      </c>
      <c r="CD140" s="22" cm="1">
        <f t="array" aca="1" ref="CD140" ca="1">IF(BJ140&gt;INDIRECT(ADDRESS($BN140,$BO140)),0,1)</f>
        <v>0</v>
      </c>
      <c r="CE140" s="22" cm="1">
        <f t="array" aca="1" ref="CE140" ca="1">IF(BK140&gt;INDIRECT(ADDRESS($BN140,$BO140)),0,1)</f>
        <v>0</v>
      </c>
      <c r="CF140" s="22" cm="1">
        <f t="array" aca="1" ref="CF140" ca="1">IF(BL140&gt;INDIRECT(ADDRESS($BN140,$BO140)),0,1)</f>
        <v>0</v>
      </c>
      <c r="CG140" s="22" cm="1">
        <f t="array" aca="1" ref="CG140" ca="1">IF(BM140&gt;INDIRECT(ADDRESS($BN140,$BO140)),0,1)</f>
        <v>0</v>
      </c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55000000000000004">
      <c r="A141" s="3"/>
      <c r="B141" s="3"/>
      <c r="C141" s="3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5">
        <v>5</v>
      </c>
      <c r="W141" s="5">
        <f>W140</f>
        <v>139</v>
      </c>
      <c r="X141" s="5">
        <v>4</v>
      </c>
      <c r="Y141" s="5">
        <f t="shared" si="75"/>
        <v>26</v>
      </c>
      <c r="Z141" s="18" cm="1">
        <f t="array" aca="1" ref="Z141" ca="1">INDIRECT(ADDRESS($W141,COLUMN()-$Y141+$X141))/$V141</f>
        <v>85066.4</v>
      </c>
      <c r="AA141" s="18" cm="1">
        <f t="array" aca="1" ref="AA141" ca="1">INDIRECT(ADDRESS($W141,COLUMN()-$Y141+$X141))/$V141</f>
        <v>69975.199999999997</v>
      </c>
      <c r="AB141" s="18" cm="1">
        <f t="array" aca="1" ref="AB141" ca="1">INDIRECT(ADDRESS($W141,COLUMN()-$Y141+$X141))/$V141</f>
        <v>83658.600000000006</v>
      </c>
      <c r="AC141" s="18" cm="1">
        <f t="array" aca="1" ref="AC141" ca="1">INDIRECT(ADDRESS($W141,COLUMN()-$Y141+$X141))/$V141</f>
        <v>52317.599999999999</v>
      </c>
      <c r="AD141" s="18" cm="1">
        <f t="array" aca="1" ref="AD141" ca="1">INDIRECT(ADDRESS($W141,COLUMN()-$Y141+$X141))/$V141</f>
        <v>22198.400000000001</v>
      </c>
      <c r="AE141" s="18" cm="1">
        <f t="array" aca="1" ref="AE141" ca="1">INDIRECT(ADDRESS($W141,COLUMN()-$Y141+$X141))/$V141</f>
        <v>0</v>
      </c>
      <c r="AF141" s="18" cm="1">
        <f t="array" aca="1" ref="AF141" ca="1">INDIRECT(ADDRESS($W141,COLUMN()-$Y141+$X141))/$V141</f>
        <v>0</v>
      </c>
      <c r="AG141" s="18" cm="1">
        <f t="array" aca="1" ref="AG141" ca="1">INDIRECT(ADDRESS($W141,COLUMN()-$Y141+$X141))/$V141</f>
        <v>38262</v>
      </c>
      <c r="AH141" s="18" cm="1">
        <f t="array" aca="1" ref="AH141" ca="1">INDIRECT(ADDRESS($W141,COLUMN()-$Y141+$X141))/$V141</f>
        <v>0</v>
      </c>
      <c r="AI141" s="18" cm="1">
        <f t="array" aca="1" ref="AI141" ca="1">INDIRECT(ADDRESS($W141,COLUMN()-$Y141+$X141))/$V141</f>
        <v>0</v>
      </c>
      <c r="AJ141" s="18" cm="1">
        <f t="array" aca="1" ref="AJ141" ca="1">INDIRECT(ADDRESS($W141,COLUMN()-$Y141+$X141))/$V141</f>
        <v>0</v>
      </c>
      <c r="AK141" s="18" cm="1">
        <f t="array" aca="1" ref="AK141" ca="1">INDIRECT(ADDRESS($W141,COLUMN()-$Y141+$X141))/$V141</f>
        <v>11714.6</v>
      </c>
      <c r="AL141" s="18" cm="1">
        <f t="array" aca="1" ref="AL141" ca="1">INDIRECT(ADDRESS($W141,COLUMN()-$Y141+$X141))/$V141</f>
        <v>0</v>
      </c>
      <c r="AM141" s="18" cm="1">
        <f t="array" aca="1" ref="AM141" ca="1">INDIRECT(ADDRESS($W141,COLUMN()-$Y141+$X141))/$V141</f>
        <v>17445.599999999999</v>
      </c>
      <c r="AN141" s="18" cm="1">
        <f t="array" aca="1" ref="AN141" ca="1">INDIRECT(ADDRESS($W141,COLUMN()-$Y141+$X141))/$V141</f>
        <v>0</v>
      </c>
      <c r="AO141" s="18" cm="1">
        <f t="array" aca="1" ref="AO141" ca="1">INDIRECT(ADDRESS($W141,COLUMN()-$Y141+$X141))/$V141</f>
        <v>0</v>
      </c>
      <c r="AP141" s="18" cm="1">
        <f t="array" aca="1" ref="AP141" ca="1">INDIRECT(ADDRESS($W141,COLUMN()-$Y141+$X141))/$V141</f>
        <v>17857.599999999999</v>
      </c>
      <c r="AQ141" s="18" cm="1">
        <f t="array" aca="1" ref="AQ141" ca="1">INDIRECT(ADDRESS($W141,COLUMN()-$Y141+$X141))/$V141</f>
        <v>0</v>
      </c>
      <c r="AR141" s="9">
        <f t="shared" si="54"/>
        <v>139</v>
      </c>
      <c r="AS141" s="9">
        <f t="shared" si="76"/>
        <v>141</v>
      </c>
      <c r="AT141" s="9">
        <f t="shared" si="55"/>
        <v>26</v>
      </c>
      <c r="AU141" s="3">
        <f t="shared" si="77"/>
        <v>43</v>
      </c>
      <c r="AV141" s="20">
        <f t="shared" ca="1" si="56"/>
        <v>13</v>
      </c>
      <c r="AW141" s="20">
        <f t="shared" ca="1" si="57"/>
        <v>15</v>
      </c>
      <c r="AX141" s="20">
        <f t="shared" ca="1" si="58"/>
        <v>14</v>
      </c>
      <c r="AY141" s="20">
        <f t="shared" ca="1" si="59"/>
        <v>18</v>
      </c>
      <c r="AZ141" s="20">
        <f t="shared" ca="1" si="60"/>
        <v>23</v>
      </c>
      <c r="BA141" s="20">
        <f t="shared" ca="1" si="61"/>
        <v>28</v>
      </c>
      <c r="BB141" s="20">
        <f t="shared" ca="1" si="62"/>
        <v>28</v>
      </c>
      <c r="BC141" s="20">
        <f t="shared" ca="1" si="63"/>
        <v>19</v>
      </c>
      <c r="BD141" s="20">
        <f t="shared" ca="1" si="64"/>
        <v>28</v>
      </c>
      <c r="BE141" s="20">
        <f t="shared" ca="1" si="65"/>
        <v>28</v>
      </c>
      <c r="BF141" s="20">
        <f t="shared" ca="1" si="66"/>
        <v>28</v>
      </c>
      <c r="BG141" s="20">
        <f t="shared" ca="1" si="67"/>
        <v>27</v>
      </c>
      <c r="BH141" s="20">
        <f t="shared" ca="1" si="68"/>
        <v>28</v>
      </c>
      <c r="BI141" s="20">
        <f t="shared" ca="1" si="69"/>
        <v>26</v>
      </c>
      <c r="BJ141" s="20">
        <f t="shared" ca="1" si="70"/>
        <v>28</v>
      </c>
      <c r="BK141" s="20">
        <f t="shared" ca="1" si="71"/>
        <v>28</v>
      </c>
      <c r="BL141" s="20">
        <f t="shared" ca="1" si="72"/>
        <v>25</v>
      </c>
      <c r="BM141" s="20">
        <f t="shared" ca="1" si="73"/>
        <v>28</v>
      </c>
      <c r="BN141" s="9">
        <f t="shared" si="74"/>
        <v>139</v>
      </c>
      <c r="BO141" s="9">
        <v>3</v>
      </c>
      <c r="BP141" s="22" cm="1">
        <f t="array" aca="1" ref="BP141" ca="1">IF(AV141&gt;INDIRECT(ADDRESS($BN141,$BO141)),0,1)</f>
        <v>0</v>
      </c>
      <c r="BQ141" s="22" cm="1">
        <f t="array" aca="1" ref="BQ141" ca="1">IF(AW141&gt;INDIRECT(ADDRESS($BN141,$BO141)),0,1)</f>
        <v>0</v>
      </c>
      <c r="BR141" s="22" cm="1">
        <f t="array" aca="1" ref="BR141" ca="1">IF(AX141&gt;INDIRECT(ADDRESS($BN141,$BO141)),0,1)</f>
        <v>0</v>
      </c>
      <c r="BS141" s="22" cm="1">
        <f t="array" aca="1" ref="BS141" ca="1">IF(AY141&gt;INDIRECT(ADDRESS($BN141,$BO141)),0,1)</f>
        <v>0</v>
      </c>
      <c r="BT141" s="22" cm="1">
        <f t="array" aca="1" ref="BT141" ca="1">IF(AZ141&gt;INDIRECT(ADDRESS($BN141,$BO141)),0,1)</f>
        <v>0</v>
      </c>
      <c r="BU141" s="22" cm="1">
        <f t="array" aca="1" ref="BU141" ca="1">IF(BA141&gt;INDIRECT(ADDRESS($BN141,$BO141)),0,1)</f>
        <v>0</v>
      </c>
      <c r="BV141" s="22" cm="1">
        <f t="array" aca="1" ref="BV141" ca="1">IF(BB141&gt;INDIRECT(ADDRESS($BN141,$BO141)),0,1)</f>
        <v>0</v>
      </c>
      <c r="BW141" s="22" cm="1">
        <f t="array" aca="1" ref="BW141" ca="1">IF(BC141&gt;INDIRECT(ADDRESS($BN141,$BO141)),0,1)</f>
        <v>0</v>
      </c>
      <c r="BX141" s="22" cm="1">
        <f t="array" aca="1" ref="BX141" ca="1">IF(BD141&gt;INDIRECT(ADDRESS($BN141,$BO141)),0,1)</f>
        <v>0</v>
      </c>
      <c r="BY141" s="22" cm="1">
        <f t="array" aca="1" ref="BY141" ca="1">IF(BE141&gt;INDIRECT(ADDRESS($BN141,$BO141)),0,1)</f>
        <v>0</v>
      </c>
      <c r="BZ141" s="22" cm="1">
        <f t="array" aca="1" ref="BZ141" ca="1">IF(BF141&gt;INDIRECT(ADDRESS($BN141,$BO141)),0,1)</f>
        <v>0</v>
      </c>
      <c r="CA141" s="22" cm="1">
        <f t="array" aca="1" ref="CA141" ca="1">IF(BG141&gt;INDIRECT(ADDRESS($BN141,$BO141)),0,1)</f>
        <v>0</v>
      </c>
      <c r="CB141" s="22" cm="1">
        <f t="array" aca="1" ref="CB141" ca="1">IF(BH141&gt;INDIRECT(ADDRESS($BN141,$BO141)),0,1)</f>
        <v>0</v>
      </c>
      <c r="CC141" s="22" cm="1">
        <f t="array" aca="1" ref="CC141" ca="1">IF(BI141&gt;INDIRECT(ADDRESS($BN141,$BO141)),0,1)</f>
        <v>0</v>
      </c>
      <c r="CD141" s="22" cm="1">
        <f t="array" aca="1" ref="CD141" ca="1">IF(BJ141&gt;INDIRECT(ADDRESS($BN141,$BO141)),0,1)</f>
        <v>0</v>
      </c>
      <c r="CE141" s="22" cm="1">
        <f t="array" aca="1" ref="CE141" ca="1">IF(BK141&gt;INDIRECT(ADDRESS($BN141,$BO141)),0,1)</f>
        <v>0</v>
      </c>
      <c r="CF141" s="22" cm="1">
        <f t="array" aca="1" ref="CF141" ca="1">IF(BL141&gt;INDIRECT(ADDRESS($BN141,$BO141)),0,1)</f>
        <v>0</v>
      </c>
      <c r="CG141" s="22" cm="1">
        <f t="array" aca="1" ref="CG141" ca="1">IF(BM141&gt;INDIRECT(ADDRESS($BN141,$BO141)),0,1)</f>
        <v>0</v>
      </c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55000000000000004">
      <c r="A142" s="3"/>
      <c r="B142" s="3" t="s">
        <v>59</v>
      </c>
      <c r="C142" s="3">
        <v>9</v>
      </c>
      <c r="D142" s="15">
        <f>VALUE(SUBSTITUTE('DPR KPU Raw'!B41,".",","))</f>
        <v>397582</v>
      </c>
      <c r="E142" s="15">
        <f>VALUE(SUBSTITUTE('DPR KPU Raw'!C41,".",","))</f>
        <v>329383</v>
      </c>
      <c r="F142" s="15">
        <f>VALUE(SUBSTITUTE('DPR KPU Raw'!D41,".",","))</f>
        <v>548721</v>
      </c>
      <c r="G142" s="15">
        <f>VALUE(SUBSTITUTE('DPR KPU Raw'!E41,".",","))</f>
        <v>382448</v>
      </c>
      <c r="H142" s="15">
        <f>VALUE(SUBSTITUTE('DPR KPU Raw'!F41,".",","))</f>
        <v>177389</v>
      </c>
      <c r="I142" s="15"/>
      <c r="J142" s="15"/>
      <c r="K142" s="15">
        <f>VALUE(SUBSTITUTE('DPR KPU Raw'!I41,".",","))</f>
        <v>67543</v>
      </c>
      <c r="L142" s="15"/>
      <c r="M142" s="15"/>
      <c r="N142" s="15"/>
      <c r="O142" s="15">
        <f>VALUE(SUBSTITUTE('DPR KPU Raw'!M41,".",","))</f>
        <v>173342</v>
      </c>
      <c r="P142" s="15"/>
      <c r="Q142" s="15">
        <f>VALUE(SUBSTITUTE('DPR KPU Raw'!O41,".",","))</f>
        <v>122779</v>
      </c>
      <c r="R142" s="15"/>
      <c r="S142" s="15"/>
      <c r="T142" s="15">
        <f>VALUE(SUBSTITUTE('DPR KPU Raw'!R41,".",","))</f>
        <v>70669</v>
      </c>
      <c r="U142" s="15"/>
      <c r="V142" s="5">
        <v>1</v>
      </c>
      <c r="W142" s="5">
        <f>W141+3</f>
        <v>142</v>
      </c>
      <c r="X142" s="5">
        <v>4</v>
      </c>
      <c r="Y142" s="5">
        <f t="shared" si="75"/>
        <v>26</v>
      </c>
      <c r="Z142" s="18" cm="1">
        <f t="array" aca="1" ref="Z142" ca="1">INDIRECT(ADDRESS($W142,COLUMN()-$Y142+$X142))/$V142</f>
        <v>397582</v>
      </c>
      <c r="AA142" s="18" cm="1">
        <f t="array" aca="1" ref="AA142" ca="1">INDIRECT(ADDRESS($W142,COLUMN()-$Y142+$X142))/$V142</f>
        <v>329383</v>
      </c>
      <c r="AB142" s="18" cm="1">
        <f t="array" aca="1" ref="AB142" ca="1">INDIRECT(ADDRESS($W142,COLUMN()-$Y142+$X142))/$V142</f>
        <v>548721</v>
      </c>
      <c r="AC142" s="18" cm="1">
        <f t="array" aca="1" ref="AC142" ca="1">INDIRECT(ADDRESS($W142,COLUMN()-$Y142+$X142))/$V142</f>
        <v>382448</v>
      </c>
      <c r="AD142" s="18" cm="1">
        <f t="array" aca="1" ref="AD142" ca="1">INDIRECT(ADDRESS($W142,COLUMN()-$Y142+$X142))/$V142</f>
        <v>177389</v>
      </c>
      <c r="AE142" s="18" cm="1">
        <f t="array" aca="1" ref="AE142" ca="1">INDIRECT(ADDRESS($W142,COLUMN()-$Y142+$X142))/$V142</f>
        <v>0</v>
      </c>
      <c r="AF142" s="18" cm="1">
        <f t="array" aca="1" ref="AF142" ca="1">INDIRECT(ADDRESS($W142,COLUMN()-$Y142+$X142))/$V142</f>
        <v>0</v>
      </c>
      <c r="AG142" s="18" cm="1">
        <f t="array" aca="1" ref="AG142" ca="1">INDIRECT(ADDRESS($W142,COLUMN()-$Y142+$X142))/$V142</f>
        <v>67543</v>
      </c>
      <c r="AH142" s="18" cm="1">
        <f t="array" aca="1" ref="AH142" ca="1">INDIRECT(ADDRESS($W142,COLUMN()-$Y142+$X142))/$V142</f>
        <v>0</v>
      </c>
      <c r="AI142" s="18" cm="1">
        <f t="array" aca="1" ref="AI142" ca="1">INDIRECT(ADDRESS($W142,COLUMN()-$Y142+$X142))/$V142</f>
        <v>0</v>
      </c>
      <c r="AJ142" s="18" cm="1">
        <f t="array" aca="1" ref="AJ142" ca="1">INDIRECT(ADDRESS($W142,COLUMN()-$Y142+$X142))/$V142</f>
        <v>0</v>
      </c>
      <c r="AK142" s="18" cm="1">
        <f t="array" aca="1" ref="AK142" ca="1">INDIRECT(ADDRESS($W142,COLUMN()-$Y142+$X142))/$V142</f>
        <v>173342</v>
      </c>
      <c r="AL142" s="18" cm="1">
        <f t="array" aca="1" ref="AL142" ca="1">INDIRECT(ADDRESS($W142,COLUMN()-$Y142+$X142))/$V142</f>
        <v>0</v>
      </c>
      <c r="AM142" s="18" cm="1">
        <f t="array" aca="1" ref="AM142" ca="1">INDIRECT(ADDRESS($W142,COLUMN()-$Y142+$X142))/$V142</f>
        <v>122779</v>
      </c>
      <c r="AN142" s="18" cm="1">
        <f t="array" aca="1" ref="AN142" ca="1">INDIRECT(ADDRESS($W142,COLUMN()-$Y142+$X142))/$V142</f>
        <v>0</v>
      </c>
      <c r="AO142" s="18" cm="1">
        <f t="array" aca="1" ref="AO142" ca="1">INDIRECT(ADDRESS($W142,COLUMN()-$Y142+$X142))/$V142</f>
        <v>0</v>
      </c>
      <c r="AP142" s="18" cm="1">
        <f t="array" aca="1" ref="AP142" ca="1">INDIRECT(ADDRESS($W142,COLUMN()-$Y142+$X142))/$V142</f>
        <v>70669</v>
      </c>
      <c r="AQ142" s="18" cm="1">
        <f t="array" aca="1" ref="AQ142" ca="1">INDIRECT(ADDRESS($W142,COLUMN()-$Y142+$X142))/$V142</f>
        <v>0</v>
      </c>
      <c r="AR142" s="9">
        <f t="shared" si="54"/>
        <v>142</v>
      </c>
      <c r="AS142" s="9">
        <f t="shared" si="76"/>
        <v>144</v>
      </c>
      <c r="AT142" s="9">
        <f t="shared" si="55"/>
        <v>26</v>
      </c>
      <c r="AU142" s="3">
        <f t="shared" si="77"/>
        <v>43</v>
      </c>
      <c r="AV142" s="20">
        <f t="shared" ca="1" si="56"/>
        <v>2</v>
      </c>
      <c r="AW142" s="20">
        <f t="shared" ca="1" si="57"/>
        <v>4</v>
      </c>
      <c r="AX142" s="20">
        <f t="shared" ca="1" si="58"/>
        <v>1</v>
      </c>
      <c r="AY142" s="20">
        <f t="shared" ca="1" si="59"/>
        <v>3</v>
      </c>
      <c r="AZ142" s="20">
        <f t="shared" ca="1" si="60"/>
        <v>6</v>
      </c>
      <c r="BA142" s="20">
        <f t="shared" ca="1" si="61"/>
        <v>28</v>
      </c>
      <c r="BB142" s="20">
        <f t="shared" ca="1" si="62"/>
        <v>28</v>
      </c>
      <c r="BC142" s="20">
        <f t="shared" ca="1" si="63"/>
        <v>16</v>
      </c>
      <c r="BD142" s="20">
        <f t="shared" ca="1" si="64"/>
        <v>28</v>
      </c>
      <c r="BE142" s="20">
        <f t="shared" ca="1" si="65"/>
        <v>28</v>
      </c>
      <c r="BF142" s="20">
        <f t="shared" ca="1" si="66"/>
        <v>28</v>
      </c>
      <c r="BG142" s="20">
        <f t="shared" ca="1" si="67"/>
        <v>7</v>
      </c>
      <c r="BH142" s="20">
        <f t="shared" ca="1" si="68"/>
        <v>28</v>
      </c>
      <c r="BI142" s="20">
        <f t="shared" ca="1" si="69"/>
        <v>10</v>
      </c>
      <c r="BJ142" s="20">
        <f t="shared" ca="1" si="70"/>
        <v>28</v>
      </c>
      <c r="BK142" s="20">
        <f t="shared" ca="1" si="71"/>
        <v>28</v>
      </c>
      <c r="BL142" s="20">
        <f t="shared" ca="1" si="72"/>
        <v>15</v>
      </c>
      <c r="BM142" s="20">
        <f t="shared" ca="1" si="73"/>
        <v>28</v>
      </c>
      <c r="BN142" s="9">
        <f t="shared" si="74"/>
        <v>142</v>
      </c>
      <c r="BO142" s="9">
        <v>3</v>
      </c>
      <c r="BP142" s="22" cm="1">
        <f t="array" aca="1" ref="BP142" ca="1">IF(AV142&gt;INDIRECT(ADDRESS($BN142,$BO142)),0,1)</f>
        <v>1</v>
      </c>
      <c r="BQ142" s="22" cm="1">
        <f t="array" aca="1" ref="BQ142" ca="1">IF(AW142&gt;INDIRECT(ADDRESS($BN142,$BO142)),0,1)</f>
        <v>1</v>
      </c>
      <c r="BR142" s="22" cm="1">
        <f t="array" aca="1" ref="BR142" ca="1">IF(AX142&gt;INDIRECT(ADDRESS($BN142,$BO142)),0,1)</f>
        <v>1</v>
      </c>
      <c r="BS142" s="22" cm="1">
        <f t="array" aca="1" ref="BS142" ca="1">IF(AY142&gt;INDIRECT(ADDRESS($BN142,$BO142)),0,1)</f>
        <v>1</v>
      </c>
      <c r="BT142" s="22" cm="1">
        <f t="array" aca="1" ref="BT142" ca="1">IF(AZ142&gt;INDIRECT(ADDRESS($BN142,$BO142)),0,1)</f>
        <v>1</v>
      </c>
      <c r="BU142" s="22" cm="1">
        <f t="array" aca="1" ref="BU142" ca="1">IF(BA142&gt;INDIRECT(ADDRESS($BN142,$BO142)),0,1)</f>
        <v>0</v>
      </c>
      <c r="BV142" s="22" cm="1">
        <f t="array" aca="1" ref="BV142" ca="1">IF(BB142&gt;INDIRECT(ADDRESS($BN142,$BO142)),0,1)</f>
        <v>0</v>
      </c>
      <c r="BW142" s="22" cm="1">
        <f t="array" aca="1" ref="BW142" ca="1">IF(BC142&gt;INDIRECT(ADDRESS($BN142,$BO142)),0,1)</f>
        <v>0</v>
      </c>
      <c r="BX142" s="22" cm="1">
        <f t="array" aca="1" ref="BX142" ca="1">IF(BD142&gt;INDIRECT(ADDRESS($BN142,$BO142)),0,1)</f>
        <v>0</v>
      </c>
      <c r="BY142" s="22" cm="1">
        <f t="array" aca="1" ref="BY142" ca="1">IF(BE142&gt;INDIRECT(ADDRESS($BN142,$BO142)),0,1)</f>
        <v>0</v>
      </c>
      <c r="BZ142" s="22" cm="1">
        <f t="array" aca="1" ref="BZ142" ca="1">IF(BF142&gt;INDIRECT(ADDRESS($BN142,$BO142)),0,1)</f>
        <v>0</v>
      </c>
      <c r="CA142" s="22" cm="1">
        <f t="array" aca="1" ref="CA142" ca="1">IF(BG142&gt;INDIRECT(ADDRESS($BN142,$BO142)),0,1)</f>
        <v>1</v>
      </c>
      <c r="CB142" s="22" cm="1">
        <f t="array" aca="1" ref="CB142" ca="1">IF(BH142&gt;INDIRECT(ADDRESS($BN142,$BO142)),0,1)</f>
        <v>0</v>
      </c>
      <c r="CC142" s="22" cm="1">
        <f t="array" aca="1" ref="CC142" ca="1">IF(BI142&gt;INDIRECT(ADDRESS($BN142,$BO142)),0,1)</f>
        <v>0</v>
      </c>
      <c r="CD142" s="22" cm="1">
        <f t="array" aca="1" ref="CD142" ca="1">IF(BJ142&gt;INDIRECT(ADDRESS($BN142,$BO142)),0,1)</f>
        <v>0</v>
      </c>
      <c r="CE142" s="22" cm="1">
        <f t="array" aca="1" ref="CE142" ca="1">IF(BK142&gt;INDIRECT(ADDRESS($BN142,$BO142)),0,1)</f>
        <v>0</v>
      </c>
      <c r="CF142" s="22" cm="1">
        <f t="array" aca="1" ref="CF142" ca="1">IF(BL142&gt;INDIRECT(ADDRESS($BN142,$BO142)),0,1)</f>
        <v>0</v>
      </c>
      <c r="CG142" s="22" cm="1">
        <f t="array" aca="1" ref="CG142" ca="1">IF(BM142&gt;INDIRECT(ADDRESS($BN142,$BO142)),0,1)</f>
        <v>0</v>
      </c>
      <c r="CH142" s="9">
        <f>AR142</f>
        <v>142</v>
      </c>
      <c r="CI142" s="9">
        <f>AS142</f>
        <v>144</v>
      </c>
      <c r="CJ142" s="3">
        <f>COLUMN(BP142)</f>
        <v>68</v>
      </c>
      <c r="CK142" s="3">
        <f>COLUMN(CG142)</f>
        <v>85</v>
      </c>
      <c r="CL142" s="3">
        <f ca="1">SUM(OFFSET($A$1,CH142-1,CJ142-1,CI142-CH142+1,CK142-CJ142+1))</f>
        <v>9</v>
      </c>
      <c r="CM142" s="3" t="b">
        <f ca="1">CL142=C142</f>
        <v>1</v>
      </c>
      <c r="CN142" s="3">
        <f>COLUMN(V142)</f>
        <v>22</v>
      </c>
      <c r="CO142" s="3">
        <f ca="1">LARGE(OFFSET($A$1,$CH142-1,$CN142-1,$CI142-$CH142+1,1),1)</f>
        <v>5</v>
      </c>
      <c r="CP142" s="4">
        <f ca="1">LARGE(OFFSET($A$1,$AR142-1,$AT142-1,$AS142-$AR142+1,$AU142-$AT142+1),1)/(CO142+2)</f>
        <v>78388.71428571429</v>
      </c>
      <c r="CQ142" s="4">
        <f ca="1">LARGE(OFFSET($A$1,$AR142-1,$AT142-1,$AS142-$AR142+1,$AU142-$AT142+1),C142)</f>
        <v>127482.66666666667</v>
      </c>
      <c r="CR142" s="3" t="b">
        <f ca="1">CQ142&gt;CP142</f>
        <v>1</v>
      </c>
    </row>
    <row r="143" spans="1:96" x14ac:dyDescent="0.55000000000000004">
      <c r="A143" s="3"/>
      <c r="B143" s="3"/>
      <c r="C143" s="3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5">
        <v>3</v>
      </c>
      <c r="W143" s="5">
        <f>W142</f>
        <v>142</v>
      </c>
      <c r="X143" s="5">
        <v>4</v>
      </c>
      <c r="Y143" s="5">
        <f t="shared" si="75"/>
        <v>26</v>
      </c>
      <c r="Z143" s="18" cm="1">
        <f t="array" aca="1" ref="Z143" ca="1">INDIRECT(ADDRESS($W143,COLUMN()-$Y143+$X143))/$V143</f>
        <v>132527.33333333334</v>
      </c>
      <c r="AA143" s="18" cm="1">
        <f t="array" aca="1" ref="AA143" ca="1">INDIRECT(ADDRESS($W143,COLUMN()-$Y143+$X143))/$V143</f>
        <v>109794.33333333333</v>
      </c>
      <c r="AB143" s="18" cm="1">
        <f t="array" aca="1" ref="AB143" ca="1">INDIRECT(ADDRESS($W143,COLUMN()-$Y143+$X143))/$V143</f>
        <v>182907</v>
      </c>
      <c r="AC143" s="18" cm="1">
        <f t="array" aca="1" ref="AC143" ca="1">INDIRECT(ADDRESS($W143,COLUMN()-$Y143+$X143))/$V143</f>
        <v>127482.66666666667</v>
      </c>
      <c r="AD143" s="18" cm="1">
        <f t="array" aca="1" ref="AD143" ca="1">INDIRECT(ADDRESS($W143,COLUMN()-$Y143+$X143))/$V143</f>
        <v>59129.666666666664</v>
      </c>
      <c r="AE143" s="18" cm="1">
        <f t="array" aca="1" ref="AE143" ca="1">INDIRECT(ADDRESS($W143,COLUMN()-$Y143+$X143))/$V143</f>
        <v>0</v>
      </c>
      <c r="AF143" s="18" cm="1">
        <f t="array" aca="1" ref="AF143" ca="1">INDIRECT(ADDRESS($W143,COLUMN()-$Y143+$X143))/$V143</f>
        <v>0</v>
      </c>
      <c r="AG143" s="18" cm="1">
        <f t="array" aca="1" ref="AG143" ca="1">INDIRECT(ADDRESS($W143,COLUMN()-$Y143+$X143))/$V143</f>
        <v>22514.333333333332</v>
      </c>
      <c r="AH143" s="18" cm="1">
        <f t="array" aca="1" ref="AH143" ca="1">INDIRECT(ADDRESS($W143,COLUMN()-$Y143+$X143))/$V143</f>
        <v>0</v>
      </c>
      <c r="AI143" s="18" cm="1">
        <f t="array" aca="1" ref="AI143" ca="1">INDIRECT(ADDRESS($W143,COLUMN()-$Y143+$X143))/$V143</f>
        <v>0</v>
      </c>
      <c r="AJ143" s="18" cm="1">
        <f t="array" aca="1" ref="AJ143" ca="1">INDIRECT(ADDRESS($W143,COLUMN()-$Y143+$X143))/$V143</f>
        <v>0</v>
      </c>
      <c r="AK143" s="18" cm="1">
        <f t="array" aca="1" ref="AK143" ca="1">INDIRECT(ADDRESS($W143,COLUMN()-$Y143+$X143))/$V143</f>
        <v>57780.666666666664</v>
      </c>
      <c r="AL143" s="18" cm="1">
        <f t="array" aca="1" ref="AL143" ca="1">INDIRECT(ADDRESS($W143,COLUMN()-$Y143+$X143))/$V143</f>
        <v>0</v>
      </c>
      <c r="AM143" s="18" cm="1">
        <f t="array" aca="1" ref="AM143" ca="1">INDIRECT(ADDRESS($W143,COLUMN()-$Y143+$X143))/$V143</f>
        <v>40926.333333333336</v>
      </c>
      <c r="AN143" s="18" cm="1">
        <f t="array" aca="1" ref="AN143" ca="1">INDIRECT(ADDRESS($W143,COLUMN()-$Y143+$X143))/$V143</f>
        <v>0</v>
      </c>
      <c r="AO143" s="18" cm="1">
        <f t="array" aca="1" ref="AO143" ca="1">INDIRECT(ADDRESS($W143,COLUMN()-$Y143+$X143))/$V143</f>
        <v>0</v>
      </c>
      <c r="AP143" s="18" cm="1">
        <f t="array" aca="1" ref="AP143" ca="1">INDIRECT(ADDRESS($W143,COLUMN()-$Y143+$X143))/$V143</f>
        <v>23556.333333333332</v>
      </c>
      <c r="AQ143" s="18" cm="1">
        <f t="array" aca="1" ref="AQ143" ca="1">INDIRECT(ADDRESS($W143,COLUMN()-$Y143+$X143))/$V143</f>
        <v>0</v>
      </c>
      <c r="AR143" s="9">
        <f t="shared" si="54"/>
        <v>142</v>
      </c>
      <c r="AS143" s="9">
        <f t="shared" si="76"/>
        <v>144</v>
      </c>
      <c r="AT143" s="9">
        <f t="shared" si="55"/>
        <v>26</v>
      </c>
      <c r="AU143" s="3">
        <f t="shared" si="77"/>
        <v>43</v>
      </c>
      <c r="AV143" s="20">
        <f t="shared" ca="1" si="56"/>
        <v>8</v>
      </c>
      <c r="AW143" s="20">
        <f t="shared" ca="1" si="57"/>
        <v>11</v>
      </c>
      <c r="AX143" s="20">
        <f t="shared" ca="1" si="58"/>
        <v>5</v>
      </c>
      <c r="AY143" s="20">
        <f t="shared" ca="1" si="59"/>
        <v>9</v>
      </c>
      <c r="AZ143" s="20">
        <f t="shared" ca="1" si="60"/>
        <v>18</v>
      </c>
      <c r="BA143" s="20">
        <f t="shared" ca="1" si="61"/>
        <v>28</v>
      </c>
      <c r="BB143" s="20">
        <f t="shared" ca="1" si="62"/>
        <v>28</v>
      </c>
      <c r="BC143" s="20">
        <f t="shared" ca="1" si="63"/>
        <v>25</v>
      </c>
      <c r="BD143" s="20">
        <f t="shared" ca="1" si="64"/>
        <v>28</v>
      </c>
      <c r="BE143" s="20">
        <f t="shared" ca="1" si="65"/>
        <v>28</v>
      </c>
      <c r="BF143" s="20">
        <f t="shared" ca="1" si="66"/>
        <v>28</v>
      </c>
      <c r="BG143" s="20">
        <f t="shared" ca="1" si="67"/>
        <v>19</v>
      </c>
      <c r="BH143" s="20">
        <f t="shared" ca="1" si="68"/>
        <v>28</v>
      </c>
      <c r="BI143" s="20">
        <f t="shared" ca="1" si="69"/>
        <v>20</v>
      </c>
      <c r="BJ143" s="20">
        <f t="shared" ca="1" si="70"/>
        <v>28</v>
      </c>
      <c r="BK143" s="20">
        <f t="shared" ca="1" si="71"/>
        <v>28</v>
      </c>
      <c r="BL143" s="20">
        <f t="shared" ca="1" si="72"/>
        <v>24</v>
      </c>
      <c r="BM143" s="20">
        <f t="shared" ca="1" si="73"/>
        <v>28</v>
      </c>
      <c r="BN143" s="9">
        <f t="shared" si="74"/>
        <v>142</v>
      </c>
      <c r="BO143" s="9">
        <v>3</v>
      </c>
      <c r="BP143" s="22" cm="1">
        <f t="array" aca="1" ref="BP143" ca="1">IF(AV143&gt;INDIRECT(ADDRESS($BN143,$BO143)),0,1)</f>
        <v>1</v>
      </c>
      <c r="BQ143" s="22" cm="1">
        <f t="array" aca="1" ref="BQ143" ca="1">IF(AW143&gt;INDIRECT(ADDRESS($BN143,$BO143)),0,1)</f>
        <v>0</v>
      </c>
      <c r="BR143" s="22" cm="1">
        <f t="array" aca="1" ref="BR143" ca="1">IF(AX143&gt;INDIRECT(ADDRESS($BN143,$BO143)),0,1)</f>
        <v>1</v>
      </c>
      <c r="BS143" s="22" cm="1">
        <f t="array" aca="1" ref="BS143" ca="1">IF(AY143&gt;INDIRECT(ADDRESS($BN143,$BO143)),0,1)</f>
        <v>1</v>
      </c>
      <c r="BT143" s="22" cm="1">
        <f t="array" aca="1" ref="BT143" ca="1">IF(AZ143&gt;INDIRECT(ADDRESS($BN143,$BO143)),0,1)</f>
        <v>0</v>
      </c>
      <c r="BU143" s="22" cm="1">
        <f t="array" aca="1" ref="BU143" ca="1">IF(BA143&gt;INDIRECT(ADDRESS($BN143,$BO143)),0,1)</f>
        <v>0</v>
      </c>
      <c r="BV143" s="22" cm="1">
        <f t="array" aca="1" ref="BV143" ca="1">IF(BB143&gt;INDIRECT(ADDRESS($BN143,$BO143)),0,1)</f>
        <v>0</v>
      </c>
      <c r="BW143" s="22" cm="1">
        <f t="array" aca="1" ref="BW143" ca="1">IF(BC143&gt;INDIRECT(ADDRESS($BN143,$BO143)),0,1)</f>
        <v>0</v>
      </c>
      <c r="BX143" s="22" cm="1">
        <f t="array" aca="1" ref="BX143" ca="1">IF(BD143&gt;INDIRECT(ADDRESS($BN143,$BO143)),0,1)</f>
        <v>0</v>
      </c>
      <c r="BY143" s="22" cm="1">
        <f t="array" aca="1" ref="BY143" ca="1">IF(BE143&gt;INDIRECT(ADDRESS($BN143,$BO143)),0,1)</f>
        <v>0</v>
      </c>
      <c r="BZ143" s="22" cm="1">
        <f t="array" aca="1" ref="BZ143" ca="1">IF(BF143&gt;INDIRECT(ADDRESS($BN143,$BO143)),0,1)</f>
        <v>0</v>
      </c>
      <c r="CA143" s="22" cm="1">
        <f t="array" aca="1" ref="CA143" ca="1">IF(BG143&gt;INDIRECT(ADDRESS($BN143,$BO143)),0,1)</f>
        <v>0</v>
      </c>
      <c r="CB143" s="22" cm="1">
        <f t="array" aca="1" ref="CB143" ca="1">IF(BH143&gt;INDIRECT(ADDRESS($BN143,$BO143)),0,1)</f>
        <v>0</v>
      </c>
      <c r="CC143" s="22" cm="1">
        <f t="array" aca="1" ref="CC143" ca="1">IF(BI143&gt;INDIRECT(ADDRESS($BN143,$BO143)),0,1)</f>
        <v>0</v>
      </c>
      <c r="CD143" s="22" cm="1">
        <f t="array" aca="1" ref="CD143" ca="1">IF(BJ143&gt;INDIRECT(ADDRESS($BN143,$BO143)),0,1)</f>
        <v>0</v>
      </c>
      <c r="CE143" s="22" cm="1">
        <f t="array" aca="1" ref="CE143" ca="1">IF(BK143&gt;INDIRECT(ADDRESS($BN143,$BO143)),0,1)</f>
        <v>0</v>
      </c>
      <c r="CF143" s="22" cm="1">
        <f t="array" aca="1" ref="CF143" ca="1">IF(BL143&gt;INDIRECT(ADDRESS($BN143,$BO143)),0,1)</f>
        <v>0</v>
      </c>
      <c r="CG143" s="22" cm="1">
        <f t="array" aca="1" ref="CG143" ca="1">IF(BM143&gt;INDIRECT(ADDRESS($BN143,$BO143)),0,1)</f>
        <v>0</v>
      </c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55000000000000004">
      <c r="A144" s="3"/>
      <c r="B144" s="3"/>
      <c r="C144" s="3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5">
        <v>5</v>
      </c>
      <c r="W144" s="5">
        <f>W143</f>
        <v>142</v>
      </c>
      <c r="X144" s="5">
        <v>4</v>
      </c>
      <c r="Y144" s="5">
        <f t="shared" si="75"/>
        <v>26</v>
      </c>
      <c r="Z144" s="18" cm="1">
        <f t="array" aca="1" ref="Z144" ca="1">INDIRECT(ADDRESS($W144,COLUMN()-$Y144+$X144))/$V144</f>
        <v>79516.399999999994</v>
      </c>
      <c r="AA144" s="18" cm="1">
        <f t="array" aca="1" ref="AA144" ca="1">INDIRECT(ADDRESS($W144,COLUMN()-$Y144+$X144))/$V144</f>
        <v>65876.600000000006</v>
      </c>
      <c r="AB144" s="18" cm="1">
        <f t="array" aca="1" ref="AB144" ca="1">INDIRECT(ADDRESS($W144,COLUMN()-$Y144+$X144))/$V144</f>
        <v>109744.2</v>
      </c>
      <c r="AC144" s="18" cm="1">
        <f t="array" aca="1" ref="AC144" ca="1">INDIRECT(ADDRESS($W144,COLUMN()-$Y144+$X144))/$V144</f>
        <v>76489.600000000006</v>
      </c>
      <c r="AD144" s="18" cm="1">
        <f t="array" aca="1" ref="AD144" ca="1">INDIRECT(ADDRESS($W144,COLUMN()-$Y144+$X144))/$V144</f>
        <v>35477.800000000003</v>
      </c>
      <c r="AE144" s="18" cm="1">
        <f t="array" aca="1" ref="AE144" ca="1">INDIRECT(ADDRESS($W144,COLUMN()-$Y144+$X144))/$V144</f>
        <v>0</v>
      </c>
      <c r="AF144" s="18" cm="1">
        <f t="array" aca="1" ref="AF144" ca="1">INDIRECT(ADDRESS($W144,COLUMN()-$Y144+$X144))/$V144</f>
        <v>0</v>
      </c>
      <c r="AG144" s="18" cm="1">
        <f t="array" aca="1" ref="AG144" ca="1">INDIRECT(ADDRESS($W144,COLUMN()-$Y144+$X144))/$V144</f>
        <v>13508.6</v>
      </c>
      <c r="AH144" s="18" cm="1">
        <f t="array" aca="1" ref="AH144" ca="1">INDIRECT(ADDRESS($W144,COLUMN()-$Y144+$X144))/$V144</f>
        <v>0</v>
      </c>
      <c r="AI144" s="18" cm="1">
        <f t="array" aca="1" ref="AI144" ca="1">INDIRECT(ADDRESS($W144,COLUMN()-$Y144+$X144))/$V144</f>
        <v>0</v>
      </c>
      <c r="AJ144" s="18" cm="1">
        <f t="array" aca="1" ref="AJ144" ca="1">INDIRECT(ADDRESS($W144,COLUMN()-$Y144+$X144))/$V144</f>
        <v>0</v>
      </c>
      <c r="AK144" s="18" cm="1">
        <f t="array" aca="1" ref="AK144" ca="1">INDIRECT(ADDRESS($W144,COLUMN()-$Y144+$X144))/$V144</f>
        <v>34668.400000000001</v>
      </c>
      <c r="AL144" s="18" cm="1">
        <f t="array" aca="1" ref="AL144" ca="1">INDIRECT(ADDRESS($W144,COLUMN()-$Y144+$X144))/$V144</f>
        <v>0</v>
      </c>
      <c r="AM144" s="18" cm="1">
        <f t="array" aca="1" ref="AM144" ca="1">INDIRECT(ADDRESS($W144,COLUMN()-$Y144+$X144))/$V144</f>
        <v>24555.8</v>
      </c>
      <c r="AN144" s="18" cm="1">
        <f t="array" aca="1" ref="AN144" ca="1">INDIRECT(ADDRESS($W144,COLUMN()-$Y144+$X144))/$V144</f>
        <v>0</v>
      </c>
      <c r="AO144" s="18" cm="1">
        <f t="array" aca="1" ref="AO144" ca="1">INDIRECT(ADDRESS($W144,COLUMN()-$Y144+$X144))/$V144</f>
        <v>0</v>
      </c>
      <c r="AP144" s="18" cm="1">
        <f t="array" aca="1" ref="AP144" ca="1">INDIRECT(ADDRESS($W144,COLUMN()-$Y144+$X144))/$V144</f>
        <v>14133.8</v>
      </c>
      <c r="AQ144" s="18" cm="1">
        <f t="array" aca="1" ref="AQ144" ca="1">INDIRECT(ADDRESS($W144,COLUMN()-$Y144+$X144))/$V144</f>
        <v>0</v>
      </c>
      <c r="AR144" s="9">
        <f t="shared" si="54"/>
        <v>142</v>
      </c>
      <c r="AS144" s="9">
        <f t="shared" si="76"/>
        <v>144</v>
      </c>
      <c r="AT144" s="9">
        <f t="shared" si="55"/>
        <v>26</v>
      </c>
      <c r="AU144" s="3">
        <f t="shared" si="77"/>
        <v>43</v>
      </c>
      <c r="AV144" s="20">
        <f t="shared" ca="1" si="56"/>
        <v>13</v>
      </c>
      <c r="AW144" s="20">
        <f t="shared" ca="1" si="57"/>
        <v>17</v>
      </c>
      <c r="AX144" s="20">
        <f t="shared" ca="1" si="58"/>
        <v>12</v>
      </c>
      <c r="AY144" s="20">
        <f t="shared" ca="1" si="59"/>
        <v>14</v>
      </c>
      <c r="AZ144" s="20">
        <f t="shared" ca="1" si="60"/>
        <v>21</v>
      </c>
      <c r="BA144" s="20">
        <f t="shared" ca="1" si="61"/>
        <v>28</v>
      </c>
      <c r="BB144" s="20">
        <f t="shared" ca="1" si="62"/>
        <v>28</v>
      </c>
      <c r="BC144" s="20">
        <f t="shared" ca="1" si="63"/>
        <v>27</v>
      </c>
      <c r="BD144" s="20">
        <f t="shared" ca="1" si="64"/>
        <v>28</v>
      </c>
      <c r="BE144" s="20">
        <f t="shared" ca="1" si="65"/>
        <v>28</v>
      </c>
      <c r="BF144" s="20">
        <f t="shared" ca="1" si="66"/>
        <v>28</v>
      </c>
      <c r="BG144" s="20">
        <f t="shared" ca="1" si="67"/>
        <v>22</v>
      </c>
      <c r="BH144" s="20">
        <f t="shared" ca="1" si="68"/>
        <v>28</v>
      </c>
      <c r="BI144" s="20">
        <f t="shared" ca="1" si="69"/>
        <v>23</v>
      </c>
      <c r="BJ144" s="20">
        <f t="shared" ca="1" si="70"/>
        <v>28</v>
      </c>
      <c r="BK144" s="20">
        <f t="shared" ca="1" si="71"/>
        <v>28</v>
      </c>
      <c r="BL144" s="20">
        <f t="shared" ca="1" si="72"/>
        <v>26</v>
      </c>
      <c r="BM144" s="20">
        <f t="shared" ca="1" si="73"/>
        <v>28</v>
      </c>
      <c r="BN144" s="9">
        <f t="shared" si="74"/>
        <v>142</v>
      </c>
      <c r="BO144" s="9">
        <v>3</v>
      </c>
      <c r="BP144" s="22" cm="1">
        <f t="array" aca="1" ref="BP144" ca="1">IF(AV144&gt;INDIRECT(ADDRESS($BN144,$BO144)),0,1)</f>
        <v>0</v>
      </c>
      <c r="BQ144" s="22" cm="1">
        <f t="array" aca="1" ref="BQ144" ca="1">IF(AW144&gt;INDIRECT(ADDRESS($BN144,$BO144)),0,1)</f>
        <v>0</v>
      </c>
      <c r="BR144" s="22" cm="1">
        <f t="array" aca="1" ref="BR144" ca="1">IF(AX144&gt;INDIRECT(ADDRESS($BN144,$BO144)),0,1)</f>
        <v>0</v>
      </c>
      <c r="BS144" s="22" cm="1">
        <f t="array" aca="1" ref="BS144" ca="1">IF(AY144&gt;INDIRECT(ADDRESS($BN144,$BO144)),0,1)</f>
        <v>0</v>
      </c>
      <c r="BT144" s="22" cm="1">
        <f t="array" aca="1" ref="BT144" ca="1">IF(AZ144&gt;INDIRECT(ADDRESS($BN144,$BO144)),0,1)</f>
        <v>0</v>
      </c>
      <c r="BU144" s="22" cm="1">
        <f t="array" aca="1" ref="BU144" ca="1">IF(BA144&gt;INDIRECT(ADDRESS($BN144,$BO144)),0,1)</f>
        <v>0</v>
      </c>
      <c r="BV144" s="22" cm="1">
        <f t="array" aca="1" ref="BV144" ca="1">IF(BB144&gt;INDIRECT(ADDRESS($BN144,$BO144)),0,1)</f>
        <v>0</v>
      </c>
      <c r="BW144" s="22" cm="1">
        <f t="array" aca="1" ref="BW144" ca="1">IF(BC144&gt;INDIRECT(ADDRESS($BN144,$BO144)),0,1)</f>
        <v>0</v>
      </c>
      <c r="BX144" s="22" cm="1">
        <f t="array" aca="1" ref="BX144" ca="1">IF(BD144&gt;INDIRECT(ADDRESS($BN144,$BO144)),0,1)</f>
        <v>0</v>
      </c>
      <c r="BY144" s="22" cm="1">
        <f t="array" aca="1" ref="BY144" ca="1">IF(BE144&gt;INDIRECT(ADDRESS($BN144,$BO144)),0,1)</f>
        <v>0</v>
      </c>
      <c r="BZ144" s="22" cm="1">
        <f t="array" aca="1" ref="BZ144" ca="1">IF(BF144&gt;INDIRECT(ADDRESS($BN144,$BO144)),0,1)</f>
        <v>0</v>
      </c>
      <c r="CA144" s="22" cm="1">
        <f t="array" aca="1" ref="CA144" ca="1">IF(BG144&gt;INDIRECT(ADDRESS($BN144,$BO144)),0,1)</f>
        <v>0</v>
      </c>
      <c r="CB144" s="22" cm="1">
        <f t="array" aca="1" ref="CB144" ca="1">IF(BH144&gt;INDIRECT(ADDRESS($BN144,$BO144)),0,1)</f>
        <v>0</v>
      </c>
      <c r="CC144" s="22" cm="1">
        <f t="array" aca="1" ref="CC144" ca="1">IF(BI144&gt;INDIRECT(ADDRESS($BN144,$BO144)),0,1)</f>
        <v>0</v>
      </c>
      <c r="CD144" s="22" cm="1">
        <f t="array" aca="1" ref="CD144" ca="1">IF(BJ144&gt;INDIRECT(ADDRESS($BN144,$BO144)),0,1)</f>
        <v>0</v>
      </c>
      <c r="CE144" s="22" cm="1">
        <f t="array" aca="1" ref="CE144" ca="1">IF(BK144&gt;INDIRECT(ADDRESS($BN144,$BO144)),0,1)</f>
        <v>0</v>
      </c>
      <c r="CF144" s="22" cm="1">
        <f t="array" aca="1" ref="CF144" ca="1">IF(BL144&gt;INDIRECT(ADDRESS($BN144,$BO144)),0,1)</f>
        <v>0</v>
      </c>
      <c r="CG144" s="22" cm="1">
        <f t="array" aca="1" ref="CG144" ca="1">IF(BM144&gt;INDIRECT(ADDRESS($BN144,$BO144)),0,1)</f>
        <v>0</v>
      </c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55000000000000004">
      <c r="A145" s="3"/>
      <c r="B145" s="3" t="s">
        <v>60</v>
      </c>
      <c r="C145" s="3">
        <v>8</v>
      </c>
      <c r="D145" s="15">
        <f>VALUE(SUBSTITUTE('DPR KPU Raw'!B42,".",","))</f>
        <v>286975</v>
      </c>
      <c r="E145" s="15">
        <f>VALUE(SUBSTITUTE('DPR KPU Raw'!C42,".",","))</f>
        <v>233133</v>
      </c>
      <c r="F145" s="15">
        <f>VALUE(SUBSTITUTE('DPR KPU Raw'!D42,".",","))</f>
        <v>444112</v>
      </c>
      <c r="G145" s="15">
        <f>VALUE(SUBSTITUTE('DPR KPU Raw'!E42,".",","))</f>
        <v>217707</v>
      </c>
      <c r="H145" s="15">
        <f>VALUE(SUBSTITUTE('DPR KPU Raw'!F42,".",","))</f>
        <v>123060</v>
      </c>
      <c r="I145" s="15"/>
      <c r="J145" s="15"/>
      <c r="K145" s="15">
        <f>VALUE(SUBSTITUTE('DPR KPU Raw'!I42,".",","))</f>
        <v>143054</v>
      </c>
      <c r="L145" s="15"/>
      <c r="M145" s="15"/>
      <c r="N145" s="15"/>
      <c r="O145" s="15">
        <f>VALUE(SUBSTITUTE('DPR KPU Raw'!M42,".",","))</f>
        <v>117699</v>
      </c>
      <c r="P145" s="15"/>
      <c r="Q145" s="15">
        <f>VALUE(SUBSTITUTE('DPR KPU Raw'!O42,".",","))</f>
        <v>476618</v>
      </c>
      <c r="R145" s="15"/>
      <c r="S145" s="15"/>
      <c r="T145" s="15">
        <f>VALUE(SUBSTITUTE('DPR KPU Raw'!R42,".",","))</f>
        <v>31418</v>
      </c>
      <c r="U145" s="15"/>
      <c r="V145" s="5">
        <v>1</v>
      </c>
      <c r="W145" s="5">
        <f>W144+3</f>
        <v>145</v>
      </c>
      <c r="X145" s="5">
        <v>4</v>
      </c>
      <c r="Y145" s="5">
        <f t="shared" si="75"/>
        <v>26</v>
      </c>
      <c r="Z145" s="18" cm="1">
        <f t="array" aca="1" ref="Z145" ca="1">INDIRECT(ADDRESS($W145,COLUMN()-$Y145+$X145))/$V145</f>
        <v>286975</v>
      </c>
      <c r="AA145" s="18" cm="1">
        <f t="array" aca="1" ref="AA145" ca="1">INDIRECT(ADDRESS($W145,COLUMN()-$Y145+$X145))/$V145</f>
        <v>233133</v>
      </c>
      <c r="AB145" s="18" cm="1">
        <f t="array" aca="1" ref="AB145" ca="1">INDIRECT(ADDRESS($W145,COLUMN()-$Y145+$X145))/$V145</f>
        <v>444112</v>
      </c>
      <c r="AC145" s="18" cm="1">
        <f t="array" aca="1" ref="AC145" ca="1">INDIRECT(ADDRESS($W145,COLUMN()-$Y145+$X145))/$V145</f>
        <v>217707</v>
      </c>
      <c r="AD145" s="18" cm="1">
        <f t="array" aca="1" ref="AD145" ca="1">INDIRECT(ADDRESS($W145,COLUMN()-$Y145+$X145))/$V145</f>
        <v>123060</v>
      </c>
      <c r="AE145" s="18" cm="1">
        <f t="array" aca="1" ref="AE145" ca="1">INDIRECT(ADDRESS($W145,COLUMN()-$Y145+$X145))/$V145</f>
        <v>0</v>
      </c>
      <c r="AF145" s="18" cm="1">
        <f t="array" aca="1" ref="AF145" ca="1">INDIRECT(ADDRESS($W145,COLUMN()-$Y145+$X145))/$V145</f>
        <v>0</v>
      </c>
      <c r="AG145" s="18" cm="1">
        <f t="array" aca="1" ref="AG145" ca="1">INDIRECT(ADDRESS($W145,COLUMN()-$Y145+$X145))/$V145</f>
        <v>143054</v>
      </c>
      <c r="AH145" s="18" cm="1">
        <f t="array" aca="1" ref="AH145" ca="1">INDIRECT(ADDRESS($W145,COLUMN()-$Y145+$X145))/$V145</f>
        <v>0</v>
      </c>
      <c r="AI145" s="18" cm="1">
        <f t="array" aca="1" ref="AI145" ca="1">INDIRECT(ADDRESS($W145,COLUMN()-$Y145+$X145))/$V145</f>
        <v>0</v>
      </c>
      <c r="AJ145" s="18" cm="1">
        <f t="array" aca="1" ref="AJ145" ca="1">INDIRECT(ADDRESS($W145,COLUMN()-$Y145+$X145))/$V145</f>
        <v>0</v>
      </c>
      <c r="AK145" s="18" cm="1">
        <f t="array" aca="1" ref="AK145" ca="1">INDIRECT(ADDRESS($W145,COLUMN()-$Y145+$X145))/$V145</f>
        <v>117699</v>
      </c>
      <c r="AL145" s="18" cm="1">
        <f t="array" aca="1" ref="AL145" ca="1">INDIRECT(ADDRESS($W145,COLUMN()-$Y145+$X145))/$V145</f>
        <v>0</v>
      </c>
      <c r="AM145" s="18" cm="1">
        <f t="array" aca="1" ref="AM145" ca="1">INDIRECT(ADDRESS($W145,COLUMN()-$Y145+$X145))/$V145</f>
        <v>476618</v>
      </c>
      <c r="AN145" s="18" cm="1">
        <f t="array" aca="1" ref="AN145" ca="1">INDIRECT(ADDRESS($W145,COLUMN()-$Y145+$X145))/$V145</f>
        <v>0</v>
      </c>
      <c r="AO145" s="18" cm="1">
        <f t="array" aca="1" ref="AO145" ca="1">INDIRECT(ADDRESS($W145,COLUMN()-$Y145+$X145))/$V145</f>
        <v>0</v>
      </c>
      <c r="AP145" s="18" cm="1">
        <f t="array" aca="1" ref="AP145" ca="1">INDIRECT(ADDRESS($W145,COLUMN()-$Y145+$X145))/$V145</f>
        <v>31418</v>
      </c>
      <c r="AQ145" s="18" cm="1">
        <f t="array" aca="1" ref="AQ145" ca="1">INDIRECT(ADDRESS($W145,COLUMN()-$Y145+$X145))/$V145</f>
        <v>0</v>
      </c>
      <c r="AR145" s="9">
        <f t="shared" si="54"/>
        <v>145</v>
      </c>
      <c r="AS145" s="9">
        <f t="shared" si="76"/>
        <v>147</v>
      </c>
      <c r="AT145" s="9">
        <f t="shared" si="55"/>
        <v>26</v>
      </c>
      <c r="AU145" s="3">
        <f t="shared" si="77"/>
        <v>43</v>
      </c>
      <c r="AV145" s="20">
        <f t="shared" ca="1" si="56"/>
        <v>3</v>
      </c>
      <c r="AW145" s="20">
        <f t="shared" ca="1" si="57"/>
        <v>4</v>
      </c>
      <c r="AX145" s="20">
        <f t="shared" ca="1" si="58"/>
        <v>2</v>
      </c>
      <c r="AY145" s="20">
        <f t="shared" ca="1" si="59"/>
        <v>5</v>
      </c>
      <c r="AZ145" s="20">
        <f t="shared" ca="1" si="60"/>
        <v>9</v>
      </c>
      <c r="BA145" s="20">
        <f t="shared" ca="1" si="61"/>
        <v>28</v>
      </c>
      <c r="BB145" s="20">
        <f t="shared" ca="1" si="62"/>
        <v>28</v>
      </c>
      <c r="BC145" s="20">
        <f t="shared" ca="1" si="63"/>
        <v>8</v>
      </c>
      <c r="BD145" s="20">
        <f t="shared" ca="1" si="64"/>
        <v>28</v>
      </c>
      <c r="BE145" s="20">
        <f t="shared" ca="1" si="65"/>
        <v>28</v>
      </c>
      <c r="BF145" s="20">
        <f t="shared" ca="1" si="66"/>
        <v>28</v>
      </c>
      <c r="BG145" s="20">
        <f t="shared" ca="1" si="67"/>
        <v>10</v>
      </c>
      <c r="BH145" s="20">
        <f t="shared" ca="1" si="68"/>
        <v>28</v>
      </c>
      <c r="BI145" s="20">
        <f t="shared" ca="1" si="69"/>
        <v>1</v>
      </c>
      <c r="BJ145" s="20">
        <f t="shared" ca="1" si="70"/>
        <v>28</v>
      </c>
      <c r="BK145" s="20">
        <f t="shared" ca="1" si="71"/>
        <v>28</v>
      </c>
      <c r="BL145" s="20">
        <f t="shared" ca="1" si="72"/>
        <v>22</v>
      </c>
      <c r="BM145" s="20">
        <f t="shared" ca="1" si="73"/>
        <v>28</v>
      </c>
      <c r="BN145" s="9">
        <f t="shared" si="74"/>
        <v>145</v>
      </c>
      <c r="BO145" s="9">
        <v>3</v>
      </c>
      <c r="BP145" s="22" cm="1">
        <f t="array" aca="1" ref="BP145" ca="1">IF(AV145&gt;INDIRECT(ADDRESS($BN145,$BO145)),0,1)</f>
        <v>1</v>
      </c>
      <c r="BQ145" s="22" cm="1">
        <f t="array" aca="1" ref="BQ145" ca="1">IF(AW145&gt;INDIRECT(ADDRESS($BN145,$BO145)),0,1)</f>
        <v>1</v>
      </c>
      <c r="BR145" s="22" cm="1">
        <f t="array" aca="1" ref="BR145" ca="1">IF(AX145&gt;INDIRECT(ADDRESS($BN145,$BO145)),0,1)</f>
        <v>1</v>
      </c>
      <c r="BS145" s="22" cm="1">
        <f t="array" aca="1" ref="BS145" ca="1">IF(AY145&gt;INDIRECT(ADDRESS($BN145,$BO145)),0,1)</f>
        <v>1</v>
      </c>
      <c r="BT145" s="22" cm="1">
        <f t="array" aca="1" ref="BT145" ca="1">IF(AZ145&gt;INDIRECT(ADDRESS($BN145,$BO145)),0,1)</f>
        <v>0</v>
      </c>
      <c r="BU145" s="22" cm="1">
        <f t="array" aca="1" ref="BU145" ca="1">IF(BA145&gt;INDIRECT(ADDRESS($BN145,$BO145)),0,1)</f>
        <v>0</v>
      </c>
      <c r="BV145" s="22" cm="1">
        <f t="array" aca="1" ref="BV145" ca="1">IF(BB145&gt;INDIRECT(ADDRESS($BN145,$BO145)),0,1)</f>
        <v>0</v>
      </c>
      <c r="BW145" s="22" cm="1">
        <f t="array" aca="1" ref="BW145" ca="1">IF(BC145&gt;INDIRECT(ADDRESS($BN145,$BO145)),0,1)</f>
        <v>1</v>
      </c>
      <c r="BX145" s="22" cm="1">
        <f t="array" aca="1" ref="BX145" ca="1">IF(BD145&gt;INDIRECT(ADDRESS($BN145,$BO145)),0,1)</f>
        <v>0</v>
      </c>
      <c r="BY145" s="22" cm="1">
        <f t="array" aca="1" ref="BY145" ca="1">IF(BE145&gt;INDIRECT(ADDRESS($BN145,$BO145)),0,1)</f>
        <v>0</v>
      </c>
      <c r="BZ145" s="22" cm="1">
        <f t="array" aca="1" ref="BZ145" ca="1">IF(BF145&gt;INDIRECT(ADDRESS($BN145,$BO145)),0,1)</f>
        <v>0</v>
      </c>
      <c r="CA145" s="22" cm="1">
        <f t="array" aca="1" ref="CA145" ca="1">IF(BG145&gt;INDIRECT(ADDRESS($BN145,$BO145)),0,1)</f>
        <v>0</v>
      </c>
      <c r="CB145" s="22" cm="1">
        <f t="array" aca="1" ref="CB145" ca="1">IF(BH145&gt;INDIRECT(ADDRESS($BN145,$BO145)),0,1)</f>
        <v>0</v>
      </c>
      <c r="CC145" s="22" cm="1">
        <f t="array" aca="1" ref="CC145" ca="1">IF(BI145&gt;INDIRECT(ADDRESS($BN145,$BO145)),0,1)</f>
        <v>1</v>
      </c>
      <c r="CD145" s="22" cm="1">
        <f t="array" aca="1" ref="CD145" ca="1">IF(BJ145&gt;INDIRECT(ADDRESS($BN145,$BO145)),0,1)</f>
        <v>0</v>
      </c>
      <c r="CE145" s="22" cm="1">
        <f t="array" aca="1" ref="CE145" ca="1">IF(BK145&gt;INDIRECT(ADDRESS($BN145,$BO145)),0,1)</f>
        <v>0</v>
      </c>
      <c r="CF145" s="22" cm="1">
        <f t="array" aca="1" ref="CF145" ca="1">IF(BL145&gt;INDIRECT(ADDRESS($BN145,$BO145)),0,1)</f>
        <v>0</v>
      </c>
      <c r="CG145" s="22" cm="1">
        <f t="array" aca="1" ref="CG145" ca="1">IF(BM145&gt;INDIRECT(ADDRESS($BN145,$BO145)),0,1)</f>
        <v>0</v>
      </c>
      <c r="CH145" s="9">
        <f>AR145</f>
        <v>145</v>
      </c>
      <c r="CI145" s="9">
        <f>AS145</f>
        <v>147</v>
      </c>
      <c r="CJ145" s="3">
        <f>COLUMN(BP145)</f>
        <v>68</v>
      </c>
      <c r="CK145" s="3">
        <f>COLUMN(CG145)</f>
        <v>85</v>
      </c>
      <c r="CL145" s="3">
        <f ca="1">SUM(OFFSET($A$1,CH145-1,CJ145-1,CI145-CH145+1,CK145-CJ145+1))</f>
        <v>8</v>
      </c>
      <c r="CM145" s="3" t="b">
        <f ca="1">CL145=C145</f>
        <v>1</v>
      </c>
      <c r="CN145" s="3">
        <f>COLUMN(V145)</f>
        <v>22</v>
      </c>
      <c r="CO145" s="3">
        <f ca="1">LARGE(OFFSET($A$1,$CH145-1,$CN145-1,$CI145-$CH145+1,1),1)</f>
        <v>5</v>
      </c>
      <c r="CP145" s="4">
        <f ca="1">LARGE(OFFSET($A$1,$AR145-1,$AT145-1,$AS145-$AR145+1,$AU145-$AT145+1),1)/(CO145+2)</f>
        <v>68088.28571428571</v>
      </c>
      <c r="CQ145" s="4">
        <f ca="1">LARGE(OFFSET($A$1,$AR145-1,$AT145-1,$AS145-$AR145+1,$AU145-$AT145+1),C145)</f>
        <v>143054</v>
      </c>
      <c r="CR145" s="3" t="b">
        <f ca="1">CQ145&gt;CP145</f>
        <v>1</v>
      </c>
    </row>
    <row r="146" spans="1:96" x14ac:dyDescent="0.55000000000000004">
      <c r="A146" s="3"/>
      <c r="B146" s="3"/>
      <c r="C146" s="3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5">
        <v>3</v>
      </c>
      <c r="W146" s="5">
        <f>W145</f>
        <v>145</v>
      </c>
      <c r="X146" s="5">
        <v>4</v>
      </c>
      <c r="Y146" s="5">
        <f t="shared" si="75"/>
        <v>26</v>
      </c>
      <c r="Z146" s="18" cm="1">
        <f t="array" aca="1" ref="Z146" ca="1">INDIRECT(ADDRESS($W146,COLUMN()-$Y146+$X146))/$V146</f>
        <v>95658.333333333328</v>
      </c>
      <c r="AA146" s="18" cm="1">
        <f t="array" aca="1" ref="AA146" ca="1">INDIRECT(ADDRESS($W146,COLUMN()-$Y146+$X146))/$V146</f>
        <v>77711</v>
      </c>
      <c r="AB146" s="18" cm="1">
        <f t="array" aca="1" ref="AB146" ca="1">INDIRECT(ADDRESS($W146,COLUMN()-$Y146+$X146))/$V146</f>
        <v>148037.33333333334</v>
      </c>
      <c r="AC146" s="18" cm="1">
        <f t="array" aca="1" ref="AC146" ca="1">INDIRECT(ADDRESS($W146,COLUMN()-$Y146+$X146))/$V146</f>
        <v>72569</v>
      </c>
      <c r="AD146" s="18" cm="1">
        <f t="array" aca="1" ref="AD146" ca="1">INDIRECT(ADDRESS($W146,COLUMN()-$Y146+$X146))/$V146</f>
        <v>41020</v>
      </c>
      <c r="AE146" s="18" cm="1">
        <f t="array" aca="1" ref="AE146" ca="1">INDIRECT(ADDRESS($W146,COLUMN()-$Y146+$X146))/$V146</f>
        <v>0</v>
      </c>
      <c r="AF146" s="18" cm="1">
        <f t="array" aca="1" ref="AF146" ca="1">INDIRECT(ADDRESS($W146,COLUMN()-$Y146+$X146))/$V146</f>
        <v>0</v>
      </c>
      <c r="AG146" s="18" cm="1">
        <f t="array" aca="1" ref="AG146" ca="1">INDIRECT(ADDRESS($W146,COLUMN()-$Y146+$X146))/$V146</f>
        <v>47684.666666666664</v>
      </c>
      <c r="AH146" s="18" cm="1">
        <f t="array" aca="1" ref="AH146" ca="1">INDIRECT(ADDRESS($W146,COLUMN()-$Y146+$X146))/$V146</f>
        <v>0</v>
      </c>
      <c r="AI146" s="18" cm="1">
        <f t="array" aca="1" ref="AI146" ca="1">INDIRECT(ADDRESS($W146,COLUMN()-$Y146+$X146))/$V146</f>
        <v>0</v>
      </c>
      <c r="AJ146" s="18" cm="1">
        <f t="array" aca="1" ref="AJ146" ca="1">INDIRECT(ADDRESS($W146,COLUMN()-$Y146+$X146))/$V146</f>
        <v>0</v>
      </c>
      <c r="AK146" s="18" cm="1">
        <f t="array" aca="1" ref="AK146" ca="1">INDIRECT(ADDRESS($W146,COLUMN()-$Y146+$X146))/$V146</f>
        <v>39233</v>
      </c>
      <c r="AL146" s="18" cm="1">
        <f t="array" aca="1" ref="AL146" ca="1">INDIRECT(ADDRESS($W146,COLUMN()-$Y146+$X146))/$V146</f>
        <v>0</v>
      </c>
      <c r="AM146" s="18" cm="1">
        <f t="array" aca="1" ref="AM146" ca="1">INDIRECT(ADDRESS($W146,COLUMN()-$Y146+$X146))/$V146</f>
        <v>158872.66666666666</v>
      </c>
      <c r="AN146" s="18" cm="1">
        <f t="array" aca="1" ref="AN146" ca="1">INDIRECT(ADDRESS($W146,COLUMN()-$Y146+$X146))/$V146</f>
        <v>0</v>
      </c>
      <c r="AO146" s="18" cm="1">
        <f t="array" aca="1" ref="AO146" ca="1">INDIRECT(ADDRESS($W146,COLUMN()-$Y146+$X146))/$V146</f>
        <v>0</v>
      </c>
      <c r="AP146" s="18" cm="1">
        <f t="array" aca="1" ref="AP146" ca="1">INDIRECT(ADDRESS($W146,COLUMN()-$Y146+$X146))/$V146</f>
        <v>10472.666666666666</v>
      </c>
      <c r="AQ146" s="18" cm="1">
        <f t="array" aca="1" ref="AQ146" ca="1">INDIRECT(ADDRESS($W146,COLUMN()-$Y146+$X146))/$V146</f>
        <v>0</v>
      </c>
      <c r="AR146" s="9">
        <f t="shared" si="54"/>
        <v>145</v>
      </c>
      <c r="AS146" s="9">
        <f t="shared" si="76"/>
        <v>147</v>
      </c>
      <c r="AT146" s="9">
        <f t="shared" si="55"/>
        <v>26</v>
      </c>
      <c r="AU146" s="3">
        <f t="shared" si="77"/>
        <v>43</v>
      </c>
      <c r="AV146" s="20">
        <f t="shared" ca="1" si="56"/>
        <v>11</v>
      </c>
      <c r="AW146" s="20">
        <f t="shared" ca="1" si="57"/>
        <v>14</v>
      </c>
      <c r="AX146" s="20">
        <f t="shared" ca="1" si="58"/>
        <v>7</v>
      </c>
      <c r="AY146" s="20">
        <f t="shared" ca="1" si="59"/>
        <v>15</v>
      </c>
      <c r="AZ146" s="20">
        <f t="shared" ca="1" si="60"/>
        <v>20</v>
      </c>
      <c r="BA146" s="20">
        <f t="shared" ca="1" si="61"/>
        <v>28</v>
      </c>
      <c r="BB146" s="20">
        <f t="shared" ca="1" si="62"/>
        <v>28</v>
      </c>
      <c r="BC146" s="20">
        <f t="shared" ca="1" si="63"/>
        <v>17</v>
      </c>
      <c r="BD146" s="20">
        <f t="shared" ca="1" si="64"/>
        <v>28</v>
      </c>
      <c r="BE146" s="20">
        <f t="shared" ca="1" si="65"/>
        <v>28</v>
      </c>
      <c r="BF146" s="20">
        <f t="shared" ca="1" si="66"/>
        <v>28</v>
      </c>
      <c r="BG146" s="20">
        <f t="shared" ca="1" si="67"/>
        <v>21</v>
      </c>
      <c r="BH146" s="20">
        <f t="shared" ca="1" si="68"/>
        <v>28</v>
      </c>
      <c r="BI146" s="20">
        <f t="shared" ca="1" si="69"/>
        <v>6</v>
      </c>
      <c r="BJ146" s="20">
        <f t="shared" ca="1" si="70"/>
        <v>28</v>
      </c>
      <c r="BK146" s="20">
        <f t="shared" ca="1" si="71"/>
        <v>28</v>
      </c>
      <c r="BL146" s="20">
        <f t="shared" ca="1" si="72"/>
        <v>26</v>
      </c>
      <c r="BM146" s="20">
        <f t="shared" ca="1" si="73"/>
        <v>28</v>
      </c>
      <c r="BN146" s="9">
        <f t="shared" si="74"/>
        <v>145</v>
      </c>
      <c r="BO146" s="9">
        <v>3</v>
      </c>
      <c r="BP146" s="22" cm="1">
        <f t="array" aca="1" ref="BP146" ca="1">IF(AV146&gt;INDIRECT(ADDRESS($BN146,$BO146)),0,1)</f>
        <v>0</v>
      </c>
      <c r="BQ146" s="22" cm="1">
        <f t="array" aca="1" ref="BQ146" ca="1">IF(AW146&gt;INDIRECT(ADDRESS($BN146,$BO146)),0,1)</f>
        <v>0</v>
      </c>
      <c r="BR146" s="22" cm="1">
        <f t="array" aca="1" ref="BR146" ca="1">IF(AX146&gt;INDIRECT(ADDRESS($BN146,$BO146)),0,1)</f>
        <v>1</v>
      </c>
      <c r="BS146" s="22" cm="1">
        <f t="array" aca="1" ref="BS146" ca="1">IF(AY146&gt;INDIRECT(ADDRESS($BN146,$BO146)),0,1)</f>
        <v>0</v>
      </c>
      <c r="BT146" s="22" cm="1">
        <f t="array" aca="1" ref="BT146" ca="1">IF(AZ146&gt;INDIRECT(ADDRESS($BN146,$BO146)),0,1)</f>
        <v>0</v>
      </c>
      <c r="BU146" s="22" cm="1">
        <f t="array" aca="1" ref="BU146" ca="1">IF(BA146&gt;INDIRECT(ADDRESS($BN146,$BO146)),0,1)</f>
        <v>0</v>
      </c>
      <c r="BV146" s="22" cm="1">
        <f t="array" aca="1" ref="BV146" ca="1">IF(BB146&gt;INDIRECT(ADDRESS($BN146,$BO146)),0,1)</f>
        <v>0</v>
      </c>
      <c r="BW146" s="22" cm="1">
        <f t="array" aca="1" ref="BW146" ca="1">IF(BC146&gt;INDIRECT(ADDRESS($BN146,$BO146)),0,1)</f>
        <v>0</v>
      </c>
      <c r="BX146" s="22" cm="1">
        <f t="array" aca="1" ref="BX146" ca="1">IF(BD146&gt;INDIRECT(ADDRESS($BN146,$BO146)),0,1)</f>
        <v>0</v>
      </c>
      <c r="BY146" s="22" cm="1">
        <f t="array" aca="1" ref="BY146" ca="1">IF(BE146&gt;INDIRECT(ADDRESS($BN146,$BO146)),0,1)</f>
        <v>0</v>
      </c>
      <c r="BZ146" s="22" cm="1">
        <f t="array" aca="1" ref="BZ146" ca="1">IF(BF146&gt;INDIRECT(ADDRESS($BN146,$BO146)),0,1)</f>
        <v>0</v>
      </c>
      <c r="CA146" s="22" cm="1">
        <f t="array" aca="1" ref="CA146" ca="1">IF(BG146&gt;INDIRECT(ADDRESS($BN146,$BO146)),0,1)</f>
        <v>0</v>
      </c>
      <c r="CB146" s="22" cm="1">
        <f t="array" aca="1" ref="CB146" ca="1">IF(BH146&gt;INDIRECT(ADDRESS($BN146,$BO146)),0,1)</f>
        <v>0</v>
      </c>
      <c r="CC146" s="22" cm="1">
        <f t="array" aca="1" ref="CC146" ca="1">IF(BI146&gt;INDIRECT(ADDRESS($BN146,$BO146)),0,1)</f>
        <v>1</v>
      </c>
      <c r="CD146" s="22" cm="1">
        <f t="array" aca="1" ref="CD146" ca="1">IF(BJ146&gt;INDIRECT(ADDRESS($BN146,$BO146)),0,1)</f>
        <v>0</v>
      </c>
      <c r="CE146" s="22" cm="1">
        <f t="array" aca="1" ref="CE146" ca="1">IF(BK146&gt;INDIRECT(ADDRESS($BN146,$BO146)),0,1)</f>
        <v>0</v>
      </c>
      <c r="CF146" s="22" cm="1">
        <f t="array" aca="1" ref="CF146" ca="1">IF(BL146&gt;INDIRECT(ADDRESS($BN146,$BO146)),0,1)</f>
        <v>0</v>
      </c>
      <c r="CG146" s="22" cm="1">
        <f t="array" aca="1" ref="CG146" ca="1">IF(BM146&gt;INDIRECT(ADDRESS($BN146,$BO146)),0,1)</f>
        <v>0</v>
      </c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55000000000000004">
      <c r="A147" s="3"/>
      <c r="B147" s="3"/>
      <c r="C147" s="3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5">
        <v>5</v>
      </c>
      <c r="W147" s="5">
        <f>W146</f>
        <v>145</v>
      </c>
      <c r="X147" s="5">
        <v>4</v>
      </c>
      <c r="Y147" s="5">
        <f t="shared" si="75"/>
        <v>26</v>
      </c>
      <c r="Z147" s="18" cm="1">
        <f t="array" aca="1" ref="Z147" ca="1">INDIRECT(ADDRESS($W147,COLUMN()-$Y147+$X147))/$V147</f>
        <v>57395</v>
      </c>
      <c r="AA147" s="18" cm="1">
        <f t="array" aca="1" ref="AA147" ca="1">INDIRECT(ADDRESS($W147,COLUMN()-$Y147+$X147))/$V147</f>
        <v>46626.6</v>
      </c>
      <c r="AB147" s="18" cm="1">
        <f t="array" aca="1" ref="AB147" ca="1">INDIRECT(ADDRESS($W147,COLUMN()-$Y147+$X147))/$V147</f>
        <v>88822.399999999994</v>
      </c>
      <c r="AC147" s="18" cm="1">
        <f t="array" aca="1" ref="AC147" ca="1">INDIRECT(ADDRESS($W147,COLUMN()-$Y147+$X147))/$V147</f>
        <v>43541.4</v>
      </c>
      <c r="AD147" s="18" cm="1">
        <f t="array" aca="1" ref="AD147" ca="1">INDIRECT(ADDRESS($W147,COLUMN()-$Y147+$X147))/$V147</f>
        <v>24612</v>
      </c>
      <c r="AE147" s="18" cm="1">
        <f t="array" aca="1" ref="AE147" ca="1">INDIRECT(ADDRESS($W147,COLUMN()-$Y147+$X147))/$V147</f>
        <v>0</v>
      </c>
      <c r="AF147" s="18" cm="1">
        <f t="array" aca="1" ref="AF147" ca="1">INDIRECT(ADDRESS($W147,COLUMN()-$Y147+$X147))/$V147</f>
        <v>0</v>
      </c>
      <c r="AG147" s="18" cm="1">
        <f t="array" aca="1" ref="AG147" ca="1">INDIRECT(ADDRESS($W147,COLUMN()-$Y147+$X147))/$V147</f>
        <v>28610.799999999999</v>
      </c>
      <c r="AH147" s="18" cm="1">
        <f t="array" aca="1" ref="AH147" ca="1">INDIRECT(ADDRESS($W147,COLUMN()-$Y147+$X147))/$V147</f>
        <v>0</v>
      </c>
      <c r="AI147" s="18" cm="1">
        <f t="array" aca="1" ref="AI147" ca="1">INDIRECT(ADDRESS($W147,COLUMN()-$Y147+$X147))/$V147</f>
        <v>0</v>
      </c>
      <c r="AJ147" s="18" cm="1">
        <f t="array" aca="1" ref="AJ147" ca="1">INDIRECT(ADDRESS($W147,COLUMN()-$Y147+$X147))/$V147</f>
        <v>0</v>
      </c>
      <c r="AK147" s="18" cm="1">
        <f t="array" aca="1" ref="AK147" ca="1">INDIRECT(ADDRESS($W147,COLUMN()-$Y147+$X147))/$V147</f>
        <v>23539.8</v>
      </c>
      <c r="AL147" s="18" cm="1">
        <f t="array" aca="1" ref="AL147" ca="1">INDIRECT(ADDRESS($W147,COLUMN()-$Y147+$X147))/$V147</f>
        <v>0</v>
      </c>
      <c r="AM147" s="18" cm="1">
        <f t="array" aca="1" ref="AM147" ca="1">INDIRECT(ADDRESS($W147,COLUMN()-$Y147+$X147))/$V147</f>
        <v>95323.6</v>
      </c>
      <c r="AN147" s="18" cm="1">
        <f t="array" aca="1" ref="AN147" ca="1">INDIRECT(ADDRESS($W147,COLUMN()-$Y147+$X147))/$V147</f>
        <v>0</v>
      </c>
      <c r="AO147" s="18" cm="1">
        <f t="array" aca="1" ref="AO147" ca="1">INDIRECT(ADDRESS($W147,COLUMN()-$Y147+$X147))/$V147</f>
        <v>0</v>
      </c>
      <c r="AP147" s="18" cm="1">
        <f t="array" aca="1" ref="AP147" ca="1">INDIRECT(ADDRESS($W147,COLUMN()-$Y147+$X147))/$V147</f>
        <v>6283.6</v>
      </c>
      <c r="AQ147" s="18" cm="1">
        <f t="array" aca="1" ref="AQ147" ca="1">INDIRECT(ADDRESS($W147,COLUMN()-$Y147+$X147))/$V147</f>
        <v>0</v>
      </c>
      <c r="AR147" s="9">
        <f t="shared" si="54"/>
        <v>145</v>
      </c>
      <c r="AS147" s="9">
        <f t="shared" si="76"/>
        <v>147</v>
      </c>
      <c r="AT147" s="9">
        <f t="shared" si="55"/>
        <v>26</v>
      </c>
      <c r="AU147" s="3">
        <f t="shared" si="77"/>
        <v>43</v>
      </c>
      <c r="AV147" s="20">
        <f t="shared" ca="1" si="56"/>
        <v>16</v>
      </c>
      <c r="AW147" s="20">
        <f t="shared" ca="1" si="57"/>
        <v>18</v>
      </c>
      <c r="AX147" s="20">
        <f t="shared" ca="1" si="58"/>
        <v>13</v>
      </c>
      <c r="AY147" s="20">
        <f t="shared" ca="1" si="59"/>
        <v>19</v>
      </c>
      <c r="AZ147" s="20">
        <f t="shared" ca="1" si="60"/>
        <v>24</v>
      </c>
      <c r="BA147" s="20">
        <f t="shared" ca="1" si="61"/>
        <v>28</v>
      </c>
      <c r="BB147" s="20">
        <f t="shared" ca="1" si="62"/>
        <v>28</v>
      </c>
      <c r="BC147" s="20">
        <f t="shared" ca="1" si="63"/>
        <v>23</v>
      </c>
      <c r="BD147" s="20">
        <f t="shared" ca="1" si="64"/>
        <v>28</v>
      </c>
      <c r="BE147" s="20">
        <f t="shared" ca="1" si="65"/>
        <v>28</v>
      </c>
      <c r="BF147" s="20">
        <f t="shared" ca="1" si="66"/>
        <v>28</v>
      </c>
      <c r="BG147" s="20">
        <f t="shared" ca="1" si="67"/>
        <v>25</v>
      </c>
      <c r="BH147" s="20">
        <f t="shared" ca="1" si="68"/>
        <v>28</v>
      </c>
      <c r="BI147" s="20">
        <f t="shared" ca="1" si="69"/>
        <v>12</v>
      </c>
      <c r="BJ147" s="20">
        <f t="shared" ca="1" si="70"/>
        <v>28</v>
      </c>
      <c r="BK147" s="20">
        <f t="shared" ca="1" si="71"/>
        <v>28</v>
      </c>
      <c r="BL147" s="20">
        <f t="shared" ca="1" si="72"/>
        <v>27</v>
      </c>
      <c r="BM147" s="20">
        <f t="shared" ca="1" si="73"/>
        <v>28</v>
      </c>
      <c r="BN147" s="9">
        <f t="shared" si="74"/>
        <v>145</v>
      </c>
      <c r="BO147" s="9">
        <v>3</v>
      </c>
      <c r="BP147" s="22" cm="1">
        <f t="array" aca="1" ref="BP147" ca="1">IF(AV147&gt;INDIRECT(ADDRESS($BN147,$BO147)),0,1)</f>
        <v>0</v>
      </c>
      <c r="BQ147" s="22" cm="1">
        <f t="array" aca="1" ref="BQ147" ca="1">IF(AW147&gt;INDIRECT(ADDRESS($BN147,$BO147)),0,1)</f>
        <v>0</v>
      </c>
      <c r="BR147" s="22" cm="1">
        <f t="array" aca="1" ref="BR147" ca="1">IF(AX147&gt;INDIRECT(ADDRESS($BN147,$BO147)),0,1)</f>
        <v>0</v>
      </c>
      <c r="BS147" s="22" cm="1">
        <f t="array" aca="1" ref="BS147" ca="1">IF(AY147&gt;INDIRECT(ADDRESS($BN147,$BO147)),0,1)</f>
        <v>0</v>
      </c>
      <c r="BT147" s="22" cm="1">
        <f t="array" aca="1" ref="BT147" ca="1">IF(AZ147&gt;INDIRECT(ADDRESS($BN147,$BO147)),0,1)</f>
        <v>0</v>
      </c>
      <c r="BU147" s="22" cm="1">
        <f t="array" aca="1" ref="BU147" ca="1">IF(BA147&gt;INDIRECT(ADDRESS($BN147,$BO147)),0,1)</f>
        <v>0</v>
      </c>
      <c r="BV147" s="22" cm="1">
        <f t="array" aca="1" ref="BV147" ca="1">IF(BB147&gt;INDIRECT(ADDRESS($BN147,$BO147)),0,1)</f>
        <v>0</v>
      </c>
      <c r="BW147" s="22" cm="1">
        <f t="array" aca="1" ref="BW147" ca="1">IF(BC147&gt;INDIRECT(ADDRESS($BN147,$BO147)),0,1)</f>
        <v>0</v>
      </c>
      <c r="BX147" s="22" cm="1">
        <f t="array" aca="1" ref="BX147" ca="1">IF(BD147&gt;INDIRECT(ADDRESS($BN147,$BO147)),0,1)</f>
        <v>0</v>
      </c>
      <c r="BY147" s="22" cm="1">
        <f t="array" aca="1" ref="BY147" ca="1">IF(BE147&gt;INDIRECT(ADDRESS($BN147,$BO147)),0,1)</f>
        <v>0</v>
      </c>
      <c r="BZ147" s="22" cm="1">
        <f t="array" aca="1" ref="BZ147" ca="1">IF(BF147&gt;INDIRECT(ADDRESS($BN147,$BO147)),0,1)</f>
        <v>0</v>
      </c>
      <c r="CA147" s="22" cm="1">
        <f t="array" aca="1" ref="CA147" ca="1">IF(BG147&gt;INDIRECT(ADDRESS($BN147,$BO147)),0,1)</f>
        <v>0</v>
      </c>
      <c r="CB147" s="22" cm="1">
        <f t="array" aca="1" ref="CB147" ca="1">IF(BH147&gt;INDIRECT(ADDRESS($BN147,$BO147)),0,1)</f>
        <v>0</v>
      </c>
      <c r="CC147" s="22" cm="1">
        <f t="array" aca="1" ref="CC147" ca="1">IF(BI147&gt;INDIRECT(ADDRESS($BN147,$BO147)),0,1)</f>
        <v>0</v>
      </c>
      <c r="CD147" s="22" cm="1">
        <f t="array" aca="1" ref="CD147" ca="1">IF(BJ147&gt;INDIRECT(ADDRESS($BN147,$BO147)),0,1)</f>
        <v>0</v>
      </c>
      <c r="CE147" s="22" cm="1">
        <f t="array" aca="1" ref="CE147" ca="1">IF(BK147&gt;INDIRECT(ADDRESS($BN147,$BO147)),0,1)</f>
        <v>0</v>
      </c>
      <c r="CF147" s="22" cm="1">
        <f t="array" aca="1" ref="CF147" ca="1">IF(BL147&gt;INDIRECT(ADDRESS($BN147,$BO147)),0,1)</f>
        <v>0</v>
      </c>
      <c r="CG147" s="22" cm="1">
        <f t="array" aca="1" ref="CG147" ca="1">IF(BM147&gt;INDIRECT(ADDRESS($BN147,$BO147)),0,1)</f>
        <v>0</v>
      </c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55000000000000004">
      <c r="A148" s="3"/>
      <c r="B148" s="3" t="s">
        <v>61</v>
      </c>
      <c r="C148" s="3">
        <v>10</v>
      </c>
      <c r="D148" s="15">
        <f>VALUE(SUBSTITUTE('DPR KPU Raw'!B43,".",","))</f>
        <v>522993</v>
      </c>
      <c r="E148" s="15">
        <f>VALUE(SUBSTITUTE('DPR KPU Raw'!C43,".",","))</f>
        <v>298012</v>
      </c>
      <c r="F148" s="15">
        <f>VALUE(SUBSTITUTE('DPR KPU Raw'!D43,".",","))</f>
        <v>327921</v>
      </c>
      <c r="G148" s="15">
        <f>VALUE(SUBSTITUTE('DPR KPU Raw'!E43,".",","))</f>
        <v>312571</v>
      </c>
      <c r="H148" s="15">
        <f>VALUE(SUBSTITUTE('DPR KPU Raw'!F43,".",","))</f>
        <v>326578</v>
      </c>
      <c r="I148" s="15"/>
      <c r="J148" s="15"/>
      <c r="K148" s="15">
        <f>VALUE(SUBSTITUTE('DPR KPU Raw'!I43,".",","))</f>
        <v>190067</v>
      </c>
      <c r="L148" s="15"/>
      <c r="M148" s="15"/>
      <c r="N148" s="15"/>
      <c r="O148" s="15">
        <f>VALUE(SUBSTITUTE('DPR KPU Raw'!M43,".",","))</f>
        <v>178046</v>
      </c>
      <c r="P148" s="15"/>
      <c r="Q148" s="15">
        <f>VALUE(SUBSTITUTE('DPR KPU Raw'!O43,".",","))</f>
        <v>183272</v>
      </c>
      <c r="R148" s="15"/>
      <c r="S148" s="15"/>
      <c r="T148" s="15">
        <f>VALUE(SUBSTITUTE('DPR KPU Raw'!R43,".",","))</f>
        <v>116554</v>
      </c>
      <c r="U148" s="15"/>
      <c r="V148" s="5">
        <v>1</v>
      </c>
      <c r="W148" s="5">
        <f>W147+3</f>
        <v>148</v>
      </c>
      <c r="X148" s="5">
        <v>4</v>
      </c>
      <c r="Y148" s="5">
        <f t="shared" si="75"/>
        <v>26</v>
      </c>
      <c r="Z148" s="18" cm="1">
        <f t="array" aca="1" ref="Z148" ca="1">INDIRECT(ADDRESS($W148,COLUMN()-$Y148+$X148))/$V148</f>
        <v>522993</v>
      </c>
      <c r="AA148" s="18" cm="1">
        <f t="array" aca="1" ref="AA148" ca="1">INDIRECT(ADDRESS($W148,COLUMN()-$Y148+$X148))/$V148</f>
        <v>298012</v>
      </c>
      <c r="AB148" s="18" cm="1">
        <f t="array" aca="1" ref="AB148" ca="1">INDIRECT(ADDRESS($W148,COLUMN()-$Y148+$X148))/$V148</f>
        <v>327921</v>
      </c>
      <c r="AC148" s="18" cm="1">
        <f t="array" aca="1" ref="AC148" ca="1">INDIRECT(ADDRESS($W148,COLUMN()-$Y148+$X148))/$V148</f>
        <v>312571</v>
      </c>
      <c r="AD148" s="18" cm="1">
        <f t="array" aca="1" ref="AD148" ca="1">INDIRECT(ADDRESS($W148,COLUMN()-$Y148+$X148))/$V148</f>
        <v>326578</v>
      </c>
      <c r="AE148" s="18" cm="1">
        <f t="array" aca="1" ref="AE148" ca="1">INDIRECT(ADDRESS($W148,COLUMN()-$Y148+$X148))/$V148</f>
        <v>0</v>
      </c>
      <c r="AF148" s="18" cm="1">
        <f t="array" aca="1" ref="AF148" ca="1">INDIRECT(ADDRESS($W148,COLUMN()-$Y148+$X148))/$V148</f>
        <v>0</v>
      </c>
      <c r="AG148" s="18" cm="1">
        <f t="array" aca="1" ref="AG148" ca="1">INDIRECT(ADDRESS($W148,COLUMN()-$Y148+$X148))/$V148</f>
        <v>190067</v>
      </c>
      <c r="AH148" s="18" cm="1">
        <f t="array" aca="1" ref="AH148" ca="1">INDIRECT(ADDRESS($W148,COLUMN()-$Y148+$X148))/$V148</f>
        <v>0</v>
      </c>
      <c r="AI148" s="18" cm="1">
        <f t="array" aca="1" ref="AI148" ca="1">INDIRECT(ADDRESS($W148,COLUMN()-$Y148+$X148))/$V148</f>
        <v>0</v>
      </c>
      <c r="AJ148" s="18" cm="1">
        <f t="array" aca="1" ref="AJ148" ca="1">INDIRECT(ADDRESS($W148,COLUMN()-$Y148+$X148))/$V148</f>
        <v>0</v>
      </c>
      <c r="AK148" s="18" cm="1">
        <f t="array" aca="1" ref="AK148" ca="1">INDIRECT(ADDRESS($W148,COLUMN()-$Y148+$X148))/$V148</f>
        <v>178046</v>
      </c>
      <c r="AL148" s="18" cm="1">
        <f t="array" aca="1" ref="AL148" ca="1">INDIRECT(ADDRESS($W148,COLUMN()-$Y148+$X148))/$V148</f>
        <v>0</v>
      </c>
      <c r="AM148" s="18" cm="1">
        <f t="array" aca="1" ref="AM148" ca="1">INDIRECT(ADDRESS($W148,COLUMN()-$Y148+$X148))/$V148</f>
        <v>183272</v>
      </c>
      <c r="AN148" s="18" cm="1">
        <f t="array" aca="1" ref="AN148" ca="1">INDIRECT(ADDRESS($W148,COLUMN()-$Y148+$X148))/$V148</f>
        <v>0</v>
      </c>
      <c r="AO148" s="18" cm="1">
        <f t="array" aca="1" ref="AO148" ca="1">INDIRECT(ADDRESS($W148,COLUMN()-$Y148+$X148))/$V148</f>
        <v>0</v>
      </c>
      <c r="AP148" s="18" cm="1">
        <f t="array" aca="1" ref="AP148" ca="1">INDIRECT(ADDRESS($W148,COLUMN()-$Y148+$X148))/$V148</f>
        <v>116554</v>
      </c>
      <c r="AQ148" s="18" cm="1">
        <f t="array" aca="1" ref="AQ148" ca="1">INDIRECT(ADDRESS($W148,COLUMN()-$Y148+$X148))/$V148</f>
        <v>0</v>
      </c>
      <c r="AR148" s="9">
        <f t="shared" si="54"/>
        <v>148</v>
      </c>
      <c r="AS148" s="9">
        <f t="shared" si="76"/>
        <v>150</v>
      </c>
      <c r="AT148" s="9">
        <f t="shared" si="55"/>
        <v>26</v>
      </c>
      <c r="AU148" s="3">
        <f t="shared" si="77"/>
        <v>43</v>
      </c>
      <c r="AV148" s="20">
        <f t="shared" ca="1" si="56"/>
        <v>1</v>
      </c>
      <c r="AW148" s="20">
        <f t="shared" ca="1" si="57"/>
        <v>5</v>
      </c>
      <c r="AX148" s="20">
        <f t="shared" ca="1" si="58"/>
        <v>2</v>
      </c>
      <c r="AY148" s="20">
        <f t="shared" ca="1" si="59"/>
        <v>4</v>
      </c>
      <c r="AZ148" s="20">
        <f t="shared" ca="1" si="60"/>
        <v>3</v>
      </c>
      <c r="BA148" s="20">
        <f t="shared" ca="1" si="61"/>
        <v>28</v>
      </c>
      <c r="BB148" s="20">
        <f t="shared" ca="1" si="62"/>
        <v>28</v>
      </c>
      <c r="BC148" s="20">
        <f t="shared" ca="1" si="63"/>
        <v>6</v>
      </c>
      <c r="BD148" s="20">
        <f t="shared" ca="1" si="64"/>
        <v>28</v>
      </c>
      <c r="BE148" s="20">
        <f t="shared" ca="1" si="65"/>
        <v>28</v>
      </c>
      <c r="BF148" s="20">
        <f t="shared" ca="1" si="66"/>
        <v>28</v>
      </c>
      <c r="BG148" s="20">
        <f t="shared" ca="1" si="67"/>
        <v>8</v>
      </c>
      <c r="BH148" s="20">
        <f t="shared" ca="1" si="68"/>
        <v>28</v>
      </c>
      <c r="BI148" s="20">
        <f t="shared" ca="1" si="69"/>
        <v>7</v>
      </c>
      <c r="BJ148" s="20">
        <f t="shared" ca="1" si="70"/>
        <v>28</v>
      </c>
      <c r="BK148" s="20">
        <f t="shared" ca="1" si="71"/>
        <v>28</v>
      </c>
      <c r="BL148" s="20">
        <f t="shared" ca="1" si="72"/>
        <v>10</v>
      </c>
      <c r="BM148" s="20">
        <f t="shared" ca="1" si="73"/>
        <v>28</v>
      </c>
      <c r="BN148" s="9">
        <f t="shared" si="74"/>
        <v>148</v>
      </c>
      <c r="BO148" s="9">
        <v>3</v>
      </c>
      <c r="BP148" s="22" cm="1">
        <f t="array" aca="1" ref="BP148" ca="1">IF(AV148&gt;INDIRECT(ADDRESS($BN148,$BO148)),0,1)</f>
        <v>1</v>
      </c>
      <c r="BQ148" s="22" cm="1">
        <f t="array" aca="1" ref="BQ148" ca="1">IF(AW148&gt;INDIRECT(ADDRESS($BN148,$BO148)),0,1)</f>
        <v>1</v>
      </c>
      <c r="BR148" s="22" cm="1">
        <f t="array" aca="1" ref="BR148" ca="1">IF(AX148&gt;INDIRECT(ADDRESS($BN148,$BO148)),0,1)</f>
        <v>1</v>
      </c>
      <c r="BS148" s="22" cm="1">
        <f t="array" aca="1" ref="BS148" ca="1">IF(AY148&gt;INDIRECT(ADDRESS($BN148,$BO148)),0,1)</f>
        <v>1</v>
      </c>
      <c r="BT148" s="22" cm="1">
        <f t="array" aca="1" ref="BT148" ca="1">IF(AZ148&gt;INDIRECT(ADDRESS($BN148,$BO148)),0,1)</f>
        <v>1</v>
      </c>
      <c r="BU148" s="22" cm="1">
        <f t="array" aca="1" ref="BU148" ca="1">IF(BA148&gt;INDIRECT(ADDRESS($BN148,$BO148)),0,1)</f>
        <v>0</v>
      </c>
      <c r="BV148" s="22" cm="1">
        <f t="array" aca="1" ref="BV148" ca="1">IF(BB148&gt;INDIRECT(ADDRESS($BN148,$BO148)),0,1)</f>
        <v>0</v>
      </c>
      <c r="BW148" s="22" cm="1">
        <f t="array" aca="1" ref="BW148" ca="1">IF(BC148&gt;INDIRECT(ADDRESS($BN148,$BO148)),0,1)</f>
        <v>1</v>
      </c>
      <c r="BX148" s="22" cm="1">
        <f t="array" aca="1" ref="BX148" ca="1">IF(BD148&gt;INDIRECT(ADDRESS($BN148,$BO148)),0,1)</f>
        <v>0</v>
      </c>
      <c r="BY148" s="22" cm="1">
        <f t="array" aca="1" ref="BY148" ca="1">IF(BE148&gt;INDIRECT(ADDRESS($BN148,$BO148)),0,1)</f>
        <v>0</v>
      </c>
      <c r="BZ148" s="22" cm="1">
        <f t="array" aca="1" ref="BZ148" ca="1">IF(BF148&gt;INDIRECT(ADDRESS($BN148,$BO148)),0,1)</f>
        <v>0</v>
      </c>
      <c r="CA148" s="22" cm="1">
        <f t="array" aca="1" ref="CA148" ca="1">IF(BG148&gt;INDIRECT(ADDRESS($BN148,$BO148)),0,1)</f>
        <v>1</v>
      </c>
      <c r="CB148" s="22" cm="1">
        <f t="array" aca="1" ref="CB148" ca="1">IF(BH148&gt;INDIRECT(ADDRESS($BN148,$BO148)),0,1)</f>
        <v>0</v>
      </c>
      <c r="CC148" s="22" cm="1">
        <f t="array" aca="1" ref="CC148" ca="1">IF(BI148&gt;INDIRECT(ADDRESS($BN148,$BO148)),0,1)</f>
        <v>1</v>
      </c>
      <c r="CD148" s="22" cm="1">
        <f t="array" aca="1" ref="CD148" ca="1">IF(BJ148&gt;INDIRECT(ADDRESS($BN148,$BO148)),0,1)</f>
        <v>0</v>
      </c>
      <c r="CE148" s="22" cm="1">
        <f t="array" aca="1" ref="CE148" ca="1">IF(BK148&gt;INDIRECT(ADDRESS($BN148,$BO148)),0,1)</f>
        <v>0</v>
      </c>
      <c r="CF148" s="22" cm="1">
        <f t="array" aca="1" ref="CF148" ca="1">IF(BL148&gt;INDIRECT(ADDRESS($BN148,$BO148)),0,1)</f>
        <v>1</v>
      </c>
      <c r="CG148" s="22" cm="1">
        <f t="array" aca="1" ref="CG148" ca="1">IF(BM148&gt;INDIRECT(ADDRESS($BN148,$BO148)),0,1)</f>
        <v>0</v>
      </c>
      <c r="CH148" s="9">
        <f>AR148</f>
        <v>148</v>
      </c>
      <c r="CI148" s="9">
        <f>AS148</f>
        <v>150</v>
      </c>
      <c r="CJ148" s="3">
        <f>COLUMN(BP148)</f>
        <v>68</v>
      </c>
      <c r="CK148" s="3">
        <f>COLUMN(CG148)</f>
        <v>85</v>
      </c>
      <c r="CL148" s="3">
        <f ca="1">SUM(OFFSET($A$1,CH148-1,CJ148-1,CI148-CH148+1,CK148-CJ148+1))</f>
        <v>10</v>
      </c>
      <c r="CM148" s="3" t="b">
        <f ca="1">CL148=C148</f>
        <v>1</v>
      </c>
      <c r="CN148" s="3">
        <f>COLUMN(V148)</f>
        <v>22</v>
      </c>
      <c r="CO148" s="3">
        <f ca="1">LARGE(OFFSET($A$1,$CH148-1,$CN148-1,$CI148-$CH148+1,1),1)</f>
        <v>5</v>
      </c>
      <c r="CP148" s="4">
        <f ca="1">LARGE(OFFSET($A$1,$AR148-1,$AT148-1,$AS148-$AR148+1,$AU148-$AT148+1),1)/(CO148+2)</f>
        <v>74713.28571428571</v>
      </c>
      <c r="CQ148" s="4">
        <f ca="1">LARGE(OFFSET($A$1,$AR148-1,$AT148-1,$AS148-$AR148+1,$AU148-$AT148+1),C148)</f>
        <v>116554</v>
      </c>
      <c r="CR148" s="3" t="b">
        <f ca="1">CQ148&gt;CP148</f>
        <v>1</v>
      </c>
    </row>
    <row r="149" spans="1:96" x14ac:dyDescent="0.55000000000000004">
      <c r="A149" s="3"/>
      <c r="B149" s="3"/>
      <c r="C149" s="3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5">
        <v>3</v>
      </c>
      <c r="W149" s="5">
        <f>W148</f>
        <v>148</v>
      </c>
      <c r="X149" s="5">
        <v>4</v>
      </c>
      <c r="Y149" s="5">
        <f t="shared" si="75"/>
        <v>26</v>
      </c>
      <c r="Z149" s="18" cm="1">
        <f t="array" aca="1" ref="Z149" ca="1">INDIRECT(ADDRESS($W149,COLUMN()-$Y149+$X149))/$V149</f>
        <v>174331</v>
      </c>
      <c r="AA149" s="18" cm="1">
        <f t="array" aca="1" ref="AA149" ca="1">INDIRECT(ADDRESS($W149,COLUMN()-$Y149+$X149))/$V149</f>
        <v>99337.333333333328</v>
      </c>
      <c r="AB149" s="18" cm="1">
        <f t="array" aca="1" ref="AB149" ca="1">INDIRECT(ADDRESS($W149,COLUMN()-$Y149+$X149))/$V149</f>
        <v>109307</v>
      </c>
      <c r="AC149" s="18" cm="1">
        <f t="array" aca="1" ref="AC149" ca="1">INDIRECT(ADDRESS($W149,COLUMN()-$Y149+$X149))/$V149</f>
        <v>104190.33333333333</v>
      </c>
      <c r="AD149" s="18" cm="1">
        <f t="array" aca="1" ref="AD149" ca="1">INDIRECT(ADDRESS($W149,COLUMN()-$Y149+$X149))/$V149</f>
        <v>108859.33333333333</v>
      </c>
      <c r="AE149" s="18" cm="1">
        <f t="array" aca="1" ref="AE149" ca="1">INDIRECT(ADDRESS($W149,COLUMN()-$Y149+$X149))/$V149</f>
        <v>0</v>
      </c>
      <c r="AF149" s="18" cm="1">
        <f t="array" aca="1" ref="AF149" ca="1">INDIRECT(ADDRESS($W149,COLUMN()-$Y149+$X149))/$V149</f>
        <v>0</v>
      </c>
      <c r="AG149" s="18" cm="1">
        <f t="array" aca="1" ref="AG149" ca="1">INDIRECT(ADDRESS($W149,COLUMN()-$Y149+$X149))/$V149</f>
        <v>63355.666666666664</v>
      </c>
      <c r="AH149" s="18" cm="1">
        <f t="array" aca="1" ref="AH149" ca="1">INDIRECT(ADDRESS($W149,COLUMN()-$Y149+$X149))/$V149</f>
        <v>0</v>
      </c>
      <c r="AI149" s="18" cm="1">
        <f t="array" aca="1" ref="AI149" ca="1">INDIRECT(ADDRESS($W149,COLUMN()-$Y149+$X149))/$V149</f>
        <v>0</v>
      </c>
      <c r="AJ149" s="18" cm="1">
        <f t="array" aca="1" ref="AJ149" ca="1">INDIRECT(ADDRESS($W149,COLUMN()-$Y149+$X149))/$V149</f>
        <v>0</v>
      </c>
      <c r="AK149" s="18" cm="1">
        <f t="array" aca="1" ref="AK149" ca="1">INDIRECT(ADDRESS($W149,COLUMN()-$Y149+$X149))/$V149</f>
        <v>59348.666666666664</v>
      </c>
      <c r="AL149" s="18" cm="1">
        <f t="array" aca="1" ref="AL149" ca="1">INDIRECT(ADDRESS($W149,COLUMN()-$Y149+$X149))/$V149</f>
        <v>0</v>
      </c>
      <c r="AM149" s="18" cm="1">
        <f t="array" aca="1" ref="AM149" ca="1">INDIRECT(ADDRESS($W149,COLUMN()-$Y149+$X149))/$V149</f>
        <v>61090.666666666664</v>
      </c>
      <c r="AN149" s="18" cm="1">
        <f t="array" aca="1" ref="AN149" ca="1">INDIRECT(ADDRESS($W149,COLUMN()-$Y149+$X149))/$V149</f>
        <v>0</v>
      </c>
      <c r="AO149" s="18" cm="1">
        <f t="array" aca="1" ref="AO149" ca="1">INDIRECT(ADDRESS($W149,COLUMN()-$Y149+$X149))/$V149</f>
        <v>0</v>
      </c>
      <c r="AP149" s="18" cm="1">
        <f t="array" aca="1" ref="AP149" ca="1">INDIRECT(ADDRESS($W149,COLUMN()-$Y149+$X149))/$V149</f>
        <v>38851.333333333336</v>
      </c>
      <c r="AQ149" s="18" cm="1">
        <f t="array" aca="1" ref="AQ149" ca="1">INDIRECT(ADDRESS($W149,COLUMN()-$Y149+$X149))/$V149</f>
        <v>0</v>
      </c>
      <c r="AR149" s="9">
        <f t="shared" si="54"/>
        <v>148</v>
      </c>
      <c r="AS149" s="9">
        <f t="shared" si="76"/>
        <v>150</v>
      </c>
      <c r="AT149" s="9">
        <f t="shared" si="55"/>
        <v>26</v>
      </c>
      <c r="AU149" s="3">
        <f t="shared" si="77"/>
        <v>43</v>
      </c>
      <c r="AV149" s="20">
        <f t="shared" ca="1" si="56"/>
        <v>9</v>
      </c>
      <c r="AW149" s="20">
        <f t="shared" ca="1" si="57"/>
        <v>15</v>
      </c>
      <c r="AX149" s="20">
        <f t="shared" ca="1" si="58"/>
        <v>11</v>
      </c>
      <c r="AY149" s="20">
        <f t="shared" ca="1" si="59"/>
        <v>14</v>
      </c>
      <c r="AZ149" s="20">
        <f t="shared" ca="1" si="60"/>
        <v>12</v>
      </c>
      <c r="BA149" s="20">
        <f t="shared" ca="1" si="61"/>
        <v>28</v>
      </c>
      <c r="BB149" s="20">
        <f t="shared" ca="1" si="62"/>
        <v>28</v>
      </c>
      <c r="BC149" s="20">
        <f t="shared" ca="1" si="63"/>
        <v>18</v>
      </c>
      <c r="BD149" s="20">
        <f t="shared" ca="1" si="64"/>
        <v>28</v>
      </c>
      <c r="BE149" s="20">
        <f t="shared" ca="1" si="65"/>
        <v>28</v>
      </c>
      <c r="BF149" s="20">
        <f t="shared" ca="1" si="66"/>
        <v>28</v>
      </c>
      <c r="BG149" s="20">
        <f t="shared" ca="1" si="67"/>
        <v>22</v>
      </c>
      <c r="BH149" s="20">
        <f t="shared" ca="1" si="68"/>
        <v>28</v>
      </c>
      <c r="BI149" s="20">
        <f t="shared" ca="1" si="69"/>
        <v>20</v>
      </c>
      <c r="BJ149" s="20">
        <f t="shared" ca="1" si="70"/>
        <v>28</v>
      </c>
      <c r="BK149" s="20">
        <f t="shared" ca="1" si="71"/>
        <v>28</v>
      </c>
      <c r="BL149" s="20">
        <f t="shared" ca="1" si="72"/>
        <v>23</v>
      </c>
      <c r="BM149" s="20">
        <f t="shared" ca="1" si="73"/>
        <v>28</v>
      </c>
      <c r="BN149" s="9">
        <f t="shared" si="74"/>
        <v>148</v>
      </c>
      <c r="BO149" s="9">
        <v>3</v>
      </c>
      <c r="BP149" s="22" cm="1">
        <f t="array" aca="1" ref="BP149" ca="1">IF(AV149&gt;INDIRECT(ADDRESS($BN149,$BO149)),0,1)</f>
        <v>1</v>
      </c>
      <c r="BQ149" s="22" cm="1">
        <f t="array" aca="1" ref="BQ149" ca="1">IF(AW149&gt;INDIRECT(ADDRESS($BN149,$BO149)),0,1)</f>
        <v>0</v>
      </c>
      <c r="BR149" s="22" cm="1">
        <f t="array" aca="1" ref="BR149" ca="1">IF(AX149&gt;INDIRECT(ADDRESS($BN149,$BO149)),0,1)</f>
        <v>0</v>
      </c>
      <c r="BS149" s="22" cm="1">
        <f t="array" aca="1" ref="BS149" ca="1">IF(AY149&gt;INDIRECT(ADDRESS($BN149,$BO149)),0,1)</f>
        <v>0</v>
      </c>
      <c r="BT149" s="22" cm="1">
        <f t="array" aca="1" ref="BT149" ca="1">IF(AZ149&gt;INDIRECT(ADDRESS($BN149,$BO149)),0,1)</f>
        <v>0</v>
      </c>
      <c r="BU149" s="22" cm="1">
        <f t="array" aca="1" ref="BU149" ca="1">IF(BA149&gt;INDIRECT(ADDRESS($BN149,$BO149)),0,1)</f>
        <v>0</v>
      </c>
      <c r="BV149" s="22" cm="1">
        <f t="array" aca="1" ref="BV149" ca="1">IF(BB149&gt;INDIRECT(ADDRESS($BN149,$BO149)),0,1)</f>
        <v>0</v>
      </c>
      <c r="BW149" s="22" cm="1">
        <f t="array" aca="1" ref="BW149" ca="1">IF(BC149&gt;INDIRECT(ADDRESS($BN149,$BO149)),0,1)</f>
        <v>0</v>
      </c>
      <c r="BX149" s="22" cm="1">
        <f t="array" aca="1" ref="BX149" ca="1">IF(BD149&gt;INDIRECT(ADDRESS($BN149,$BO149)),0,1)</f>
        <v>0</v>
      </c>
      <c r="BY149" s="22" cm="1">
        <f t="array" aca="1" ref="BY149" ca="1">IF(BE149&gt;INDIRECT(ADDRESS($BN149,$BO149)),0,1)</f>
        <v>0</v>
      </c>
      <c r="BZ149" s="22" cm="1">
        <f t="array" aca="1" ref="BZ149" ca="1">IF(BF149&gt;INDIRECT(ADDRESS($BN149,$BO149)),0,1)</f>
        <v>0</v>
      </c>
      <c r="CA149" s="22" cm="1">
        <f t="array" aca="1" ref="CA149" ca="1">IF(BG149&gt;INDIRECT(ADDRESS($BN149,$BO149)),0,1)</f>
        <v>0</v>
      </c>
      <c r="CB149" s="22" cm="1">
        <f t="array" aca="1" ref="CB149" ca="1">IF(BH149&gt;INDIRECT(ADDRESS($BN149,$BO149)),0,1)</f>
        <v>0</v>
      </c>
      <c r="CC149" s="22" cm="1">
        <f t="array" aca="1" ref="CC149" ca="1">IF(BI149&gt;INDIRECT(ADDRESS($BN149,$BO149)),0,1)</f>
        <v>0</v>
      </c>
      <c r="CD149" s="22" cm="1">
        <f t="array" aca="1" ref="CD149" ca="1">IF(BJ149&gt;INDIRECT(ADDRESS($BN149,$BO149)),0,1)</f>
        <v>0</v>
      </c>
      <c r="CE149" s="22" cm="1">
        <f t="array" aca="1" ref="CE149" ca="1">IF(BK149&gt;INDIRECT(ADDRESS($BN149,$BO149)),0,1)</f>
        <v>0</v>
      </c>
      <c r="CF149" s="22" cm="1">
        <f t="array" aca="1" ref="CF149" ca="1">IF(BL149&gt;INDIRECT(ADDRESS($BN149,$BO149)),0,1)</f>
        <v>0</v>
      </c>
      <c r="CG149" s="22" cm="1">
        <f t="array" aca="1" ref="CG149" ca="1">IF(BM149&gt;INDIRECT(ADDRESS($BN149,$BO149)),0,1)</f>
        <v>0</v>
      </c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55000000000000004">
      <c r="A150" s="3"/>
      <c r="B150" s="3"/>
      <c r="C150" s="3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5">
        <v>5</v>
      </c>
      <c r="W150" s="5">
        <f>W149</f>
        <v>148</v>
      </c>
      <c r="X150" s="5">
        <v>4</v>
      </c>
      <c r="Y150" s="5">
        <f t="shared" si="75"/>
        <v>26</v>
      </c>
      <c r="Z150" s="18" cm="1">
        <f t="array" aca="1" ref="Z150" ca="1">INDIRECT(ADDRESS($W150,COLUMN()-$Y150+$X150))/$V150</f>
        <v>104598.6</v>
      </c>
      <c r="AA150" s="18" cm="1">
        <f t="array" aca="1" ref="AA150" ca="1">INDIRECT(ADDRESS($W150,COLUMN()-$Y150+$X150))/$V150</f>
        <v>59602.400000000001</v>
      </c>
      <c r="AB150" s="18" cm="1">
        <f t="array" aca="1" ref="AB150" ca="1">INDIRECT(ADDRESS($W150,COLUMN()-$Y150+$X150))/$V150</f>
        <v>65584.2</v>
      </c>
      <c r="AC150" s="18" cm="1">
        <f t="array" aca="1" ref="AC150" ca="1">INDIRECT(ADDRESS($W150,COLUMN()-$Y150+$X150))/$V150</f>
        <v>62514.2</v>
      </c>
      <c r="AD150" s="18" cm="1">
        <f t="array" aca="1" ref="AD150" ca="1">INDIRECT(ADDRESS($W150,COLUMN()-$Y150+$X150))/$V150</f>
        <v>65315.6</v>
      </c>
      <c r="AE150" s="18" cm="1">
        <f t="array" aca="1" ref="AE150" ca="1">INDIRECT(ADDRESS($W150,COLUMN()-$Y150+$X150))/$V150</f>
        <v>0</v>
      </c>
      <c r="AF150" s="18" cm="1">
        <f t="array" aca="1" ref="AF150" ca="1">INDIRECT(ADDRESS($W150,COLUMN()-$Y150+$X150))/$V150</f>
        <v>0</v>
      </c>
      <c r="AG150" s="18" cm="1">
        <f t="array" aca="1" ref="AG150" ca="1">INDIRECT(ADDRESS($W150,COLUMN()-$Y150+$X150))/$V150</f>
        <v>38013.4</v>
      </c>
      <c r="AH150" s="18" cm="1">
        <f t="array" aca="1" ref="AH150" ca="1">INDIRECT(ADDRESS($W150,COLUMN()-$Y150+$X150))/$V150</f>
        <v>0</v>
      </c>
      <c r="AI150" s="18" cm="1">
        <f t="array" aca="1" ref="AI150" ca="1">INDIRECT(ADDRESS($W150,COLUMN()-$Y150+$X150))/$V150</f>
        <v>0</v>
      </c>
      <c r="AJ150" s="18" cm="1">
        <f t="array" aca="1" ref="AJ150" ca="1">INDIRECT(ADDRESS($W150,COLUMN()-$Y150+$X150))/$V150</f>
        <v>0</v>
      </c>
      <c r="AK150" s="18" cm="1">
        <f t="array" aca="1" ref="AK150" ca="1">INDIRECT(ADDRESS($W150,COLUMN()-$Y150+$X150))/$V150</f>
        <v>35609.199999999997</v>
      </c>
      <c r="AL150" s="18" cm="1">
        <f t="array" aca="1" ref="AL150" ca="1">INDIRECT(ADDRESS($W150,COLUMN()-$Y150+$X150))/$V150</f>
        <v>0</v>
      </c>
      <c r="AM150" s="18" cm="1">
        <f t="array" aca="1" ref="AM150" ca="1">INDIRECT(ADDRESS($W150,COLUMN()-$Y150+$X150))/$V150</f>
        <v>36654.400000000001</v>
      </c>
      <c r="AN150" s="18" cm="1">
        <f t="array" aca="1" ref="AN150" ca="1">INDIRECT(ADDRESS($W150,COLUMN()-$Y150+$X150))/$V150</f>
        <v>0</v>
      </c>
      <c r="AO150" s="18" cm="1">
        <f t="array" aca="1" ref="AO150" ca="1">INDIRECT(ADDRESS($W150,COLUMN()-$Y150+$X150))/$V150</f>
        <v>0</v>
      </c>
      <c r="AP150" s="18" cm="1">
        <f t="array" aca="1" ref="AP150" ca="1">INDIRECT(ADDRESS($W150,COLUMN()-$Y150+$X150))/$V150</f>
        <v>23310.799999999999</v>
      </c>
      <c r="AQ150" s="18" cm="1">
        <f t="array" aca="1" ref="AQ150" ca="1">INDIRECT(ADDRESS($W150,COLUMN()-$Y150+$X150))/$V150</f>
        <v>0</v>
      </c>
      <c r="AR150" s="9">
        <f t="shared" si="54"/>
        <v>148</v>
      </c>
      <c r="AS150" s="9">
        <f t="shared" si="76"/>
        <v>150</v>
      </c>
      <c r="AT150" s="9">
        <f t="shared" si="55"/>
        <v>26</v>
      </c>
      <c r="AU150" s="3">
        <f t="shared" si="77"/>
        <v>43</v>
      </c>
      <c r="AV150" s="20">
        <f t="shared" ca="1" si="56"/>
        <v>13</v>
      </c>
      <c r="AW150" s="20">
        <f t="shared" ca="1" si="57"/>
        <v>21</v>
      </c>
      <c r="AX150" s="20">
        <f t="shared" ca="1" si="58"/>
        <v>16</v>
      </c>
      <c r="AY150" s="20">
        <f t="shared" ca="1" si="59"/>
        <v>19</v>
      </c>
      <c r="AZ150" s="20">
        <f t="shared" ca="1" si="60"/>
        <v>17</v>
      </c>
      <c r="BA150" s="20">
        <f t="shared" ca="1" si="61"/>
        <v>28</v>
      </c>
      <c r="BB150" s="20">
        <f t="shared" ca="1" si="62"/>
        <v>28</v>
      </c>
      <c r="BC150" s="20">
        <f t="shared" ca="1" si="63"/>
        <v>24</v>
      </c>
      <c r="BD150" s="20">
        <f t="shared" ca="1" si="64"/>
        <v>28</v>
      </c>
      <c r="BE150" s="20">
        <f t="shared" ca="1" si="65"/>
        <v>28</v>
      </c>
      <c r="BF150" s="20">
        <f t="shared" ca="1" si="66"/>
        <v>28</v>
      </c>
      <c r="BG150" s="20">
        <f t="shared" ca="1" si="67"/>
        <v>26</v>
      </c>
      <c r="BH150" s="20">
        <f t="shared" ca="1" si="68"/>
        <v>28</v>
      </c>
      <c r="BI150" s="20">
        <f t="shared" ca="1" si="69"/>
        <v>25</v>
      </c>
      <c r="BJ150" s="20">
        <f t="shared" ca="1" si="70"/>
        <v>28</v>
      </c>
      <c r="BK150" s="20">
        <f t="shared" ca="1" si="71"/>
        <v>28</v>
      </c>
      <c r="BL150" s="20">
        <f t="shared" ca="1" si="72"/>
        <v>27</v>
      </c>
      <c r="BM150" s="20">
        <f t="shared" ca="1" si="73"/>
        <v>28</v>
      </c>
      <c r="BN150" s="9">
        <f t="shared" si="74"/>
        <v>148</v>
      </c>
      <c r="BO150" s="9">
        <v>3</v>
      </c>
      <c r="BP150" s="22" cm="1">
        <f t="array" aca="1" ref="BP150" ca="1">IF(AV150&gt;INDIRECT(ADDRESS($BN150,$BO150)),0,1)</f>
        <v>0</v>
      </c>
      <c r="BQ150" s="22" cm="1">
        <f t="array" aca="1" ref="BQ150" ca="1">IF(AW150&gt;INDIRECT(ADDRESS($BN150,$BO150)),0,1)</f>
        <v>0</v>
      </c>
      <c r="BR150" s="22" cm="1">
        <f t="array" aca="1" ref="BR150" ca="1">IF(AX150&gt;INDIRECT(ADDRESS($BN150,$BO150)),0,1)</f>
        <v>0</v>
      </c>
      <c r="BS150" s="22" cm="1">
        <f t="array" aca="1" ref="BS150" ca="1">IF(AY150&gt;INDIRECT(ADDRESS($BN150,$BO150)),0,1)</f>
        <v>0</v>
      </c>
      <c r="BT150" s="22" cm="1">
        <f t="array" aca="1" ref="BT150" ca="1">IF(AZ150&gt;INDIRECT(ADDRESS($BN150,$BO150)),0,1)</f>
        <v>0</v>
      </c>
      <c r="BU150" s="22" cm="1">
        <f t="array" aca="1" ref="BU150" ca="1">IF(BA150&gt;INDIRECT(ADDRESS($BN150,$BO150)),0,1)</f>
        <v>0</v>
      </c>
      <c r="BV150" s="22" cm="1">
        <f t="array" aca="1" ref="BV150" ca="1">IF(BB150&gt;INDIRECT(ADDRESS($BN150,$BO150)),0,1)</f>
        <v>0</v>
      </c>
      <c r="BW150" s="22" cm="1">
        <f t="array" aca="1" ref="BW150" ca="1">IF(BC150&gt;INDIRECT(ADDRESS($BN150,$BO150)),0,1)</f>
        <v>0</v>
      </c>
      <c r="BX150" s="22" cm="1">
        <f t="array" aca="1" ref="BX150" ca="1">IF(BD150&gt;INDIRECT(ADDRESS($BN150,$BO150)),0,1)</f>
        <v>0</v>
      </c>
      <c r="BY150" s="22" cm="1">
        <f t="array" aca="1" ref="BY150" ca="1">IF(BE150&gt;INDIRECT(ADDRESS($BN150,$BO150)),0,1)</f>
        <v>0</v>
      </c>
      <c r="BZ150" s="22" cm="1">
        <f t="array" aca="1" ref="BZ150" ca="1">IF(BF150&gt;INDIRECT(ADDRESS($BN150,$BO150)),0,1)</f>
        <v>0</v>
      </c>
      <c r="CA150" s="22" cm="1">
        <f t="array" aca="1" ref="CA150" ca="1">IF(BG150&gt;INDIRECT(ADDRESS($BN150,$BO150)),0,1)</f>
        <v>0</v>
      </c>
      <c r="CB150" s="22" cm="1">
        <f t="array" aca="1" ref="CB150" ca="1">IF(BH150&gt;INDIRECT(ADDRESS($BN150,$BO150)),0,1)</f>
        <v>0</v>
      </c>
      <c r="CC150" s="22" cm="1">
        <f t="array" aca="1" ref="CC150" ca="1">IF(BI150&gt;INDIRECT(ADDRESS($BN150,$BO150)),0,1)</f>
        <v>0</v>
      </c>
      <c r="CD150" s="22" cm="1">
        <f t="array" aca="1" ref="CD150" ca="1">IF(BJ150&gt;INDIRECT(ADDRESS($BN150,$BO150)),0,1)</f>
        <v>0</v>
      </c>
      <c r="CE150" s="22" cm="1">
        <f t="array" aca="1" ref="CE150" ca="1">IF(BK150&gt;INDIRECT(ADDRESS($BN150,$BO150)),0,1)</f>
        <v>0</v>
      </c>
      <c r="CF150" s="22" cm="1">
        <f t="array" aca="1" ref="CF150" ca="1">IF(BL150&gt;INDIRECT(ADDRESS($BN150,$BO150)),0,1)</f>
        <v>0</v>
      </c>
      <c r="CG150" s="22" cm="1">
        <f t="array" aca="1" ref="CG150" ca="1">IF(BM150&gt;INDIRECT(ADDRESS($BN150,$BO150)),0,1)</f>
        <v>0</v>
      </c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55000000000000004">
      <c r="A151" s="3"/>
      <c r="B151" s="3" t="s">
        <v>62</v>
      </c>
      <c r="C151" s="3">
        <v>6</v>
      </c>
      <c r="D151" s="15">
        <f>VALUE(SUBSTITUTE('DPR KPU Raw'!B39,".",","))</f>
        <v>376858</v>
      </c>
      <c r="E151" s="15">
        <f>VALUE(SUBSTITUTE('DPR KPU Raw'!C39,".",","))</f>
        <v>152430</v>
      </c>
      <c r="F151" s="15">
        <f>VALUE(SUBSTITUTE('DPR KPU Raw'!D39,".",","))</f>
        <v>151805</v>
      </c>
      <c r="G151" s="15">
        <f>VALUE(SUBSTITUTE('DPR KPU Raw'!E39,".",","))</f>
        <v>377188</v>
      </c>
      <c r="H151" s="15">
        <f>VALUE(SUBSTITUTE('DPR KPU Raw'!F39,".",","))</f>
        <v>109599</v>
      </c>
      <c r="I151" s="15"/>
      <c r="J151" s="15"/>
      <c r="K151" s="15">
        <f>VALUE(SUBSTITUTE('DPR KPU Raw'!I39,".",","))</f>
        <v>54041</v>
      </c>
      <c r="L151" s="15"/>
      <c r="M151" s="15"/>
      <c r="N151" s="15"/>
      <c r="O151" s="15">
        <f>VALUE(SUBSTITUTE('DPR KPU Raw'!M39,".",","))</f>
        <v>77148</v>
      </c>
      <c r="P151" s="15"/>
      <c r="Q151" s="15">
        <f>VALUE(SUBSTITUTE('DPR KPU Raw'!O39,".",","))</f>
        <v>98095</v>
      </c>
      <c r="R151" s="15"/>
      <c r="S151" s="15"/>
      <c r="T151" s="15">
        <f>VALUE(SUBSTITUTE('DPR KPU Raw'!R39,".",","))</f>
        <v>25212</v>
      </c>
      <c r="U151" s="15"/>
      <c r="V151" s="5">
        <v>1</v>
      </c>
      <c r="W151" s="5">
        <f>W150+3</f>
        <v>151</v>
      </c>
      <c r="X151" s="5">
        <v>4</v>
      </c>
      <c r="Y151" s="5">
        <f t="shared" si="75"/>
        <v>26</v>
      </c>
      <c r="Z151" s="18" cm="1">
        <f t="array" aca="1" ref="Z151" ca="1">INDIRECT(ADDRESS($W151,COLUMN()-$Y151+$X151))/$V151</f>
        <v>376858</v>
      </c>
      <c r="AA151" s="18" cm="1">
        <f t="array" aca="1" ref="AA151" ca="1">INDIRECT(ADDRESS($W151,COLUMN()-$Y151+$X151))/$V151</f>
        <v>152430</v>
      </c>
      <c r="AB151" s="18" cm="1">
        <f t="array" aca="1" ref="AB151" ca="1">INDIRECT(ADDRESS($W151,COLUMN()-$Y151+$X151))/$V151</f>
        <v>151805</v>
      </c>
      <c r="AC151" s="18" cm="1">
        <f t="array" aca="1" ref="AC151" ca="1">INDIRECT(ADDRESS($W151,COLUMN()-$Y151+$X151))/$V151</f>
        <v>377188</v>
      </c>
      <c r="AD151" s="18" cm="1">
        <f t="array" aca="1" ref="AD151" ca="1">INDIRECT(ADDRESS($W151,COLUMN()-$Y151+$X151))/$V151</f>
        <v>109599</v>
      </c>
      <c r="AE151" s="18" cm="1">
        <f t="array" aca="1" ref="AE151" ca="1">INDIRECT(ADDRESS($W151,COLUMN()-$Y151+$X151))/$V151</f>
        <v>0</v>
      </c>
      <c r="AF151" s="18" cm="1">
        <f t="array" aca="1" ref="AF151" ca="1">INDIRECT(ADDRESS($W151,COLUMN()-$Y151+$X151))/$V151</f>
        <v>0</v>
      </c>
      <c r="AG151" s="18" cm="1">
        <f t="array" aca="1" ref="AG151" ca="1">INDIRECT(ADDRESS($W151,COLUMN()-$Y151+$X151))/$V151</f>
        <v>54041</v>
      </c>
      <c r="AH151" s="18" cm="1">
        <f t="array" aca="1" ref="AH151" ca="1">INDIRECT(ADDRESS($W151,COLUMN()-$Y151+$X151))/$V151</f>
        <v>0</v>
      </c>
      <c r="AI151" s="18" cm="1">
        <f t="array" aca="1" ref="AI151" ca="1">INDIRECT(ADDRESS($W151,COLUMN()-$Y151+$X151))/$V151</f>
        <v>0</v>
      </c>
      <c r="AJ151" s="18" cm="1">
        <f t="array" aca="1" ref="AJ151" ca="1">INDIRECT(ADDRESS($W151,COLUMN()-$Y151+$X151))/$V151</f>
        <v>0</v>
      </c>
      <c r="AK151" s="18" cm="1">
        <f t="array" aca="1" ref="AK151" ca="1">INDIRECT(ADDRESS($W151,COLUMN()-$Y151+$X151))/$V151</f>
        <v>77148</v>
      </c>
      <c r="AL151" s="18" cm="1">
        <f t="array" aca="1" ref="AL151" ca="1">INDIRECT(ADDRESS($W151,COLUMN()-$Y151+$X151))/$V151</f>
        <v>0</v>
      </c>
      <c r="AM151" s="18" cm="1">
        <f t="array" aca="1" ref="AM151" ca="1">INDIRECT(ADDRESS($W151,COLUMN()-$Y151+$X151))/$V151</f>
        <v>98095</v>
      </c>
      <c r="AN151" s="18" cm="1">
        <f t="array" aca="1" ref="AN151" ca="1">INDIRECT(ADDRESS($W151,COLUMN()-$Y151+$X151))/$V151</f>
        <v>0</v>
      </c>
      <c r="AO151" s="18" cm="1">
        <f t="array" aca="1" ref="AO151" ca="1">INDIRECT(ADDRESS($W151,COLUMN()-$Y151+$X151))/$V151</f>
        <v>0</v>
      </c>
      <c r="AP151" s="18" cm="1">
        <f t="array" aca="1" ref="AP151" ca="1">INDIRECT(ADDRESS($W151,COLUMN()-$Y151+$X151))/$V151</f>
        <v>25212</v>
      </c>
      <c r="AQ151" s="18" cm="1">
        <f t="array" aca="1" ref="AQ151" ca="1">INDIRECT(ADDRESS($W151,COLUMN()-$Y151+$X151))/$V151</f>
        <v>0</v>
      </c>
      <c r="AR151" s="9">
        <f t="shared" si="54"/>
        <v>151</v>
      </c>
      <c r="AS151" s="9">
        <f t="shared" si="76"/>
        <v>153</v>
      </c>
      <c r="AT151" s="9">
        <f t="shared" si="55"/>
        <v>26</v>
      </c>
      <c r="AU151" s="3">
        <f t="shared" si="77"/>
        <v>43</v>
      </c>
      <c r="AV151" s="20">
        <f t="shared" ca="1" si="56"/>
        <v>2</v>
      </c>
      <c r="AW151" s="20">
        <f t="shared" ca="1" si="57"/>
        <v>3</v>
      </c>
      <c r="AX151" s="20">
        <f t="shared" ca="1" si="58"/>
        <v>4</v>
      </c>
      <c r="AY151" s="20">
        <f t="shared" ca="1" si="59"/>
        <v>1</v>
      </c>
      <c r="AZ151" s="20">
        <f t="shared" ca="1" si="60"/>
        <v>7</v>
      </c>
      <c r="BA151" s="20">
        <f t="shared" ca="1" si="61"/>
        <v>28</v>
      </c>
      <c r="BB151" s="20">
        <f t="shared" ca="1" si="62"/>
        <v>28</v>
      </c>
      <c r="BC151" s="20">
        <f t="shared" ca="1" si="63"/>
        <v>12</v>
      </c>
      <c r="BD151" s="20">
        <f t="shared" ca="1" si="64"/>
        <v>28</v>
      </c>
      <c r="BE151" s="20">
        <f t="shared" ca="1" si="65"/>
        <v>28</v>
      </c>
      <c r="BF151" s="20">
        <f t="shared" ca="1" si="66"/>
        <v>28</v>
      </c>
      <c r="BG151" s="20">
        <f t="shared" ca="1" si="67"/>
        <v>9</v>
      </c>
      <c r="BH151" s="20">
        <f t="shared" ca="1" si="68"/>
        <v>28</v>
      </c>
      <c r="BI151" s="20">
        <f t="shared" ca="1" si="69"/>
        <v>8</v>
      </c>
      <c r="BJ151" s="20">
        <f t="shared" ca="1" si="70"/>
        <v>28</v>
      </c>
      <c r="BK151" s="20">
        <f t="shared" ca="1" si="71"/>
        <v>28</v>
      </c>
      <c r="BL151" s="20">
        <f t="shared" ca="1" si="72"/>
        <v>20</v>
      </c>
      <c r="BM151" s="20">
        <f t="shared" ca="1" si="73"/>
        <v>28</v>
      </c>
      <c r="BN151" s="9">
        <f t="shared" si="74"/>
        <v>151</v>
      </c>
      <c r="BO151" s="9">
        <v>3</v>
      </c>
      <c r="BP151" s="22" cm="1">
        <f t="array" aca="1" ref="BP151" ca="1">IF(AV151&gt;INDIRECT(ADDRESS($BN151,$BO151)),0,1)</f>
        <v>1</v>
      </c>
      <c r="BQ151" s="22" cm="1">
        <f t="array" aca="1" ref="BQ151" ca="1">IF(AW151&gt;INDIRECT(ADDRESS($BN151,$BO151)),0,1)</f>
        <v>1</v>
      </c>
      <c r="BR151" s="22" cm="1">
        <f t="array" aca="1" ref="BR151" ca="1">IF(AX151&gt;INDIRECT(ADDRESS($BN151,$BO151)),0,1)</f>
        <v>1</v>
      </c>
      <c r="BS151" s="22" cm="1">
        <f t="array" aca="1" ref="BS151" ca="1">IF(AY151&gt;INDIRECT(ADDRESS($BN151,$BO151)),0,1)</f>
        <v>1</v>
      </c>
      <c r="BT151" s="22" cm="1">
        <f t="array" aca="1" ref="BT151" ca="1">IF(AZ151&gt;INDIRECT(ADDRESS($BN151,$BO151)),0,1)</f>
        <v>0</v>
      </c>
      <c r="BU151" s="22" cm="1">
        <f t="array" aca="1" ref="BU151" ca="1">IF(BA151&gt;INDIRECT(ADDRESS($BN151,$BO151)),0,1)</f>
        <v>0</v>
      </c>
      <c r="BV151" s="22" cm="1">
        <f t="array" aca="1" ref="BV151" ca="1">IF(BB151&gt;INDIRECT(ADDRESS($BN151,$BO151)),0,1)</f>
        <v>0</v>
      </c>
      <c r="BW151" s="22" cm="1">
        <f t="array" aca="1" ref="BW151" ca="1">IF(BC151&gt;INDIRECT(ADDRESS($BN151,$BO151)),0,1)</f>
        <v>0</v>
      </c>
      <c r="BX151" s="22" cm="1">
        <f t="array" aca="1" ref="BX151" ca="1">IF(BD151&gt;INDIRECT(ADDRESS($BN151,$BO151)),0,1)</f>
        <v>0</v>
      </c>
      <c r="BY151" s="22" cm="1">
        <f t="array" aca="1" ref="BY151" ca="1">IF(BE151&gt;INDIRECT(ADDRESS($BN151,$BO151)),0,1)</f>
        <v>0</v>
      </c>
      <c r="BZ151" s="22" cm="1">
        <f t="array" aca="1" ref="BZ151" ca="1">IF(BF151&gt;INDIRECT(ADDRESS($BN151,$BO151)),0,1)</f>
        <v>0</v>
      </c>
      <c r="CA151" s="22" cm="1">
        <f t="array" aca="1" ref="CA151" ca="1">IF(BG151&gt;INDIRECT(ADDRESS($BN151,$BO151)),0,1)</f>
        <v>0</v>
      </c>
      <c r="CB151" s="22" cm="1">
        <f t="array" aca="1" ref="CB151" ca="1">IF(BH151&gt;INDIRECT(ADDRESS($BN151,$BO151)),0,1)</f>
        <v>0</v>
      </c>
      <c r="CC151" s="22" cm="1">
        <f t="array" aca="1" ref="CC151" ca="1">IF(BI151&gt;INDIRECT(ADDRESS($BN151,$BO151)),0,1)</f>
        <v>0</v>
      </c>
      <c r="CD151" s="22" cm="1">
        <f t="array" aca="1" ref="CD151" ca="1">IF(BJ151&gt;INDIRECT(ADDRESS($BN151,$BO151)),0,1)</f>
        <v>0</v>
      </c>
      <c r="CE151" s="22" cm="1">
        <f t="array" aca="1" ref="CE151" ca="1">IF(BK151&gt;INDIRECT(ADDRESS($BN151,$BO151)),0,1)</f>
        <v>0</v>
      </c>
      <c r="CF151" s="22" cm="1">
        <f t="array" aca="1" ref="CF151" ca="1">IF(BL151&gt;INDIRECT(ADDRESS($BN151,$BO151)),0,1)</f>
        <v>0</v>
      </c>
      <c r="CG151" s="22" cm="1">
        <f t="array" aca="1" ref="CG151" ca="1">IF(BM151&gt;INDIRECT(ADDRESS($BN151,$BO151)),0,1)</f>
        <v>0</v>
      </c>
      <c r="CH151" s="9">
        <f>AR151</f>
        <v>151</v>
      </c>
      <c r="CI151" s="9">
        <f>AS151</f>
        <v>153</v>
      </c>
      <c r="CJ151" s="3">
        <f>COLUMN(BP151)</f>
        <v>68</v>
      </c>
      <c r="CK151" s="3">
        <f>COLUMN(CG151)</f>
        <v>85</v>
      </c>
      <c r="CL151" s="3">
        <f ca="1">SUM(OFFSET($A$1,CH151-1,CJ151-1,CI151-CH151+1,CK151-CJ151+1))</f>
        <v>6</v>
      </c>
      <c r="CM151" s="3" t="b">
        <f ca="1">CL151=C151</f>
        <v>1</v>
      </c>
      <c r="CN151" s="3">
        <f>COLUMN(V151)</f>
        <v>22</v>
      </c>
      <c r="CO151" s="3">
        <f ca="1">LARGE(OFFSET($A$1,$CH151-1,$CN151-1,$CI151-$CH151+1,1),1)</f>
        <v>5</v>
      </c>
      <c r="CP151" s="4">
        <f ca="1">LARGE(OFFSET($A$1,$AR151-1,$AT151-1,$AS151-$AR151+1,$AU151-$AT151+1),1)/(CO151+2)</f>
        <v>53884</v>
      </c>
      <c r="CQ151" s="4">
        <f ca="1">LARGE(OFFSET($A$1,$AR151-1,$AT151-1,$AS151-$AR151+1,$AU151-$AT151+1),C151)</f>
        <v>125619.33333333333</v>
      </c>
      <c r="CR151" s="3" t="b">
        <f ca="1">CQ151&gt;CP151</f>
        <v>1</v>
      </c>
    </row>
    <row r="152" spans="1:96" x14ac:dyDescent="0.55000000000000004">
      <c r="A152" s="3"/>
      <c r="B152" s="3"/>
      <c r="C152" s="3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5">
        <v>3</v>
      </c>
      <c r="W152" s="5">
        <f>W151</f>
        <v>151</v>
      </c>
      <c r="X152" s="5">
        <v>4</v>
      </c>
      <c r="Y152" s="5">
        <f t="shared" si="75"/>
        <v>26</v>
      </c>
      <c r="Z152" s="18" cm="1">
        <f t="array" aca="1" ref="Z152" ca="1">INDIRECT(ADDRESS($W152,COLUMN()-$Y152+$X152))/$V152</f>
        <v>125619.33333333333</v>
      </c>
      <c r="AA152" s="18" cm="1">
        <f t="array" aca="1" ref="AA152" ca="1">INDIRECT(ADDRESS($W152,COLUMN()-$Y152+$X152))/$V152</f>
        <v>50810</v>
      </c>
      <c r="AB152" s="18" cm="1">
        <f t="array" aca="1" ref="AB152" ca="1">INDIRECT(ADDRESS($W152,COLUMN()-$Y152+$X152))/$V152</f>
        <v>50601.666666666664</v>
      </c>
      <c r="AC152" s="18" cm="1">
        <f t="array" aca="1" ref="AC152" ca="1">INDIRECT(ADDRESS($W152,COLUMN()-$Y152+$X152))/$V152</f>
        <v>125729.33333333333</v>
      </c>
      <c r="AD152" s="18" cm="1">
        <f t="array" aca="1" ref="AD152" ca="1">INDIRECT(ADDRESS($W152,COLUMN()-$Y152+$X152))/$V152</f>
        <v>36533</v>
      </c>
      <c r="AE152" s="18" cm="1">
        <f t="array" aca="1" ref="AE152" ca="1">INDIRECT(ADDRESS($W152,COLUMN()-$Y152+$X152))/$V152</f>
        <v>0</v>
      </c>
      <c r="AF152" s="18" cm="1">
        <f t="array" aca="1" ref="AF152" ca="1">INDIRECT(ADDRESS($W152,COLUMN()-$Y152+$X152))/$V152</f>
        <v>0</v>
      </c>
      <c r="AG152" s="18" cm="1">
        <f t="array" aca="1" ref="AG152" ca="1">INDIRECT(ADDRESS($W152,COLUMN()-$Y152+$X152))/$V152</f>
        <v>18013.666666666668</v>
      </c>
      <c r="AH152" s="18" cm="1">
        <f t="array" aca="1" ref="AH152" ca="1">INDIRECT(ADDRESS($W152,COLUMN()-$Y152+$X152))/$V152</f>
        <v>0</v>
      </c>
      <c r="AI152" s="18" cm="1">
        <f t="array" aca="1" ref="AI152" ca="1">INDIRECT(ADDRESS($W152,COLUMN()-$Y152+$X152))/$V152</f>
        <v>0</v>
      </c>
      <c r="AJ152" s="18" cm="1">
        <f t="array" aca="1" ref="AJ152" ca="1">INDIRECT(ADDRESS($W152,COLUMN()-$Y152+$X152))/$V152</f>
        <v>0</v>
      </c>
      <c r="AK152" s="18" cm="1">
        <f t="array" aca="1" ref="AK152" ca="1">INDIRECT(ADDRESS($W152,COLUMN()-$Y152+$X152))/$V152</f>
        <v>25716</v>
      </c>
      <c r="AL152" s="18" cm="1">
        <f t="array" aca="1" ref="AL152" ca="1">INDIRECT(ADDRESS($W152,COLUMN()-$Y152+$X152))/$V152</f>
        <v>0</v>
      </c>
      <c r="AM152" s="18" cm="1">
        <f t="array" aca="1" ref="AM152" ca="1">INDIRECT(ADDRESS($W152,COLUMN()-$Y152+$X152))/$V152</f>
        <v>32698.333333333332</v>
      </c>
      <c r="AN152" s="18" cm="1">
        <f t="array" aca="1" ref="AN152" ca="1">INDIRECT(ADDRESS($W152,COLUMN()-$Y152+$X152))/$V152</f>
        <v>0</v>
      </c>
      <c r="AO152" s="18" cm="1">
        <f t="array" aca="1" ref="AO152" ca="1">INDIRECT(ADDRESS($W152,COLUMN()-$Y152+$X152))/$V152</f>
        <v>0</v>
      </c>
      <c r="AP152" s="18" cm="1">
        <f t="array" aca="1" ref="AP152" ca="1">INDIRECT(ADDRESS($W152,COLUMN()-$Y152+$X152))/$V152</f>
        <v>8404</v>
      </c>
      <c r="AQ152" s="18" cm="1">
        <f t="array" aca="1" ref="AQ152" ca="1">INDIRECT(ADDRESS($W152,COLUMN()-$Y152+$X152))/$V152</f>
        <v>0</v>
      </c>
      <c r="AR152" s="9">
        <f t="shared" si="54"/>
        <v>151</v>
      </c>
      <c r="AS152" s="9">
        <f t="shared" si="76"/>
        <v>153</v>
      </c>
      <c r="AT152" s="9">
        <f t="shared" si="55"/>
        <v>26</v>
      </c>
      <c r="AU152" s="3">
        <f t="shared" si="77"/>
        <v>43</v>
      </c>
      <c r="AV152" s="20">
        <f t="shared" ca="1" si="56"/>
        <v>6</v>
      </c>
      <c r="AW152" s="20">
        <f t="shared" ca="1" si="57"/>
        <v>13</v>
      </c>
      <c r="AX152" s="20">
        <f t="shared" ca="1" si="58"/>
        <v>14</v>
      </c>
      <c r="AY152" s="20">
        <f t="shared" ca="1" si="59"/>
        <v>5</v>
      </c>
      <c r="AZ152" s="20">
        <f t="shared" ca="1" si="60"/>
        <v>15</v>
      </c>
      <c r="BA152" s="20">
        <f t="shared" ca="1" si="61"/>
        <v>28</v>
      </c>
      <c r="BB152" s="20">
        <f t="shared" ca="1" si="62"/>
        <v>28</v>
      </c>
      <c r="BC152" s="20">
        <f t="shared" ca="1" si="63"/>
        <v>23</v>
      </c>
      <c r="BD152" s="20">
        <f t="shared" ca="1" si="64"/>
        <v>28</v>
      </c>
      <c r="BE152" s="20">
        <f t="shared" ca="1" si="65"/>
        <v>28</v>
      </c>
      <c r="BF152" s="20">
        <f t="shared" ca="1" si="66"/>
        <v>28</v>
      </c>
      <c r="BG152" s="20">
        <f t="shared" ca="1" si="67"/>
        <v>19</v>
      </c>
      <c r="BH152" s="20">
        <f t="shared" ca="1" si="68"/>
        <v>28</v>
      </c>
      <c r="BI152" s="20">
        <f t="shared" ca="1" si="69"/>
        <v>16</v>
      </c>
      <c r="BJ152" s="20">
        <f t="shared" ca="1" si="70"/>
        <v>28</v>
      </c>
      <c r="BK152" s="20">
        <f t="shared" ca="1" si="71"/>
        <v>28</v>
      </c>
      <c r="BL152" s="20">
        <f t="shared" ca="1" si="72"/>
        <v>26</v>
      </c>
      <c r="BM152" s="20">
        <f t="shared" ca="1" si="73"/>
        <v>28</v>
      </c>
      <c r="BN152" s="9">
        <f t="shared" si="74"/>
        <v>151</v>
      </c>
      <c r="BO152" s="9">
        <v>3</v>
      </c>
      <c r="BP152" s="22" cm="1">
        <f t="array" aca="1" ref="BP152" ca="1">IF(AV152&gt;INDIRECT(ADDRESS($BN152,$BO152)),0,1)</f>
        <v>1</v>
      </c>
      <c r="BQ152" s="22" cm="1">
        <f t="array" aca="1" ref="BQ152" ca="1">IF(AW152&gt;INDIRECT(ADDRESS($BN152,$BO152)),0,1)</f>
        <v>0</v>
      </c>
      <c r="BR152" s="22" cm="1">
        <f t="array" aca="1" ref="BR152" ca="1">IF(AX152&gt;INDIRECT(ADDRESS($BN152,$BO152)),0,1)</f>
        <v>0</v>
      </c>
      <c r="BS152" s="22" cm="1">
        <f t="array" aca="1" ref="BS152" ca="1">IF(AY152&gt;INDIRECT(ADDRESS($BN152,$BO152)),0,1)</f>
        <v>1</v>
      </c>
      <c r="BT152" s="22" cm="1">
        <f t="array" aca="1" ref="BT152" ca="1">IF(AZ152&gt;INDIRECT(ADDRESS($BN152,$BO152)),0,1)</f>
        <v>0</v>
      </c>
      <c r="BU152" s="22" cm="1">
        <f t="array" aca="1" ref="BU152" ca="1">IF(BA152&gt;INDIRECT(ADDRESS($BN152,$BO152)),0,1)</f>
        <v>0</v>
      </c>
      <c r="BV152" s="22" cm="1">
        <f t="array" aca="1" ref="BV152" ca="1">IF(BB152&gt;INDIRECT(ADDRESS($BN152,$BO152)),0,1)</f>
        <v>0</v>
      </c>
      <c r="BW152" s="22" cm="1">
        <f t="array" aca="1" ref="BW152" ca="1">IF(BC152&gt;INDIRECT(ADDRESS($BN152,$BO152)),0,1)</f>
        <v>0</v>
      </c>
      <c r="BX152" s="22" cm="1">
        <f t="array" aca="1" ref="BX152" ca="1">IF(BD152&gt;INDIRECT(ADDRESS($BN152,$BO152)),0,1)</f>
        <v>0</v>
      </c>
      <c r="BY152" s="22" cm="1">
        <f t="array" aca="1" ref="BY152" ca="1">IF(BE152&gt;INDIRECT(ADDRESS($BN152,$BO152)),0,1)</f>
        <v>0</v>
      </c>
      <c r="BZ152" s="22" cm="1">
        <f t="array" aca="1" ref="BZ152" ca="1">IF(BF152&gt;INDIRECT(ADDRESS($BN152,$BO152)),0,1)</f>
        <v>0</v>
      </c>
      <c r="CA152" s="22" cm="1">
        <f t="array" aca="1" ref="CA152" ca="1">IF(BG152&gt;INDIRECT(ADDRESS($BN152,$BO152)),0,1)</f>
        <v>0</v>
      </c>
      <c r="CB152" s="22" cm="1">
        <f t="array" aca="1" ref="CB152" ca="1">IF(BH152&gt;INDIRECT(ADDRESS($BN152,$BO152)),0,1)</f>
        <v>0</v>
      </c>
      <c r="CC152" s="22" cm="1">
        <f t="array" aca="1" ref="CC152" ca="1">IF(BI152&gt;INDIRECT(ADDRESS($BN152,$BO152)),0,1)</f>
        <v>0</v>
      </c>
      <c r="CD152" s="22" cm="1">
        <f t="array" aca="1" ref="CD152" ca="1">IF(BJ152&gt;INDIRECT(ADDRESS($BN152,$BO152)),0,1)</f>
        <v>0</v>
      </c>
      <c r="CE152" s="22" cm="1">
        <f t="array" aca="1" ref="CE152" ca="1">IF(BK152&gt;INDIRECT(ADDRESS($BN152,$BO152)),0,1)</f>
        <v>0</v>
      </c>
      <c r="CF152" s="22" cm="1">
        <f t="array" aca="1" ref="CF152" ca="1">IF(BL152&gt;INDIRECT(ADDRESS($BN152,$BO152)),0,1)</f>
        <v>0</v>
      </c>
      <c r="CG152" s="22" cm="1">
        <f t="array" aca="1" ref="CG152" ca="1">IF(BM152&gt;INDIRECT(ADDRESS($BN152,$BO152)),0,1)</f>
        <v>0</v>
      </c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55000000000000004">
      <c r="A153" s="3"/>
      <c r="B153" s="3"/>
      <c r="C153" s="3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5">
        <v>5</v>
      </c>
      <c r="W153" s="5">
        <f>W152</f>
        <v>151</v>
      </c>
      <c r="X153" s="5">
        <v>4</v>
      </c>
      <c r="Y153" s="5">
        <f t="shared" si="75"/>
        <v>26</v>
      </c>
      <c r="Z153" s="18" cm="1">
        <f t="array" aca="1" ref="Z153" ca="1">INDIRECT(ADDRESS($W153,COLUMN()-$Y153+$X153))/$V153</f>
        <v>75371.600000000006</v>
      </c>
      <c r="AA153" s="18" cm="1">
        <f t="array" aca="1" ref="AA153" ca="1">INDIRECT(ADDRESS($W153,COLUMN()-$Y153+$X153))/$V153</f>
        <v>30486</v>
      </c>
      <c r="AB153" s="18" cm="1">
        <f t="array" aca="1" ref="AB153" ca="1">INDIRECT(ADDRESS($W153,COLUMN()-$Y153+$X153))/$V153</f>
        <v>30361</v>
      </c>
      <c r="AC153" s="18" cm="1">
        <f t="array" aca="1" ref="AC153" ca="1">INDIRECT(ADDRESS($W153,COLUMN()-$Y153+$X153))/$V153</f>
        <v>75437.600000000006</v>
      </c>
      <c r="AD153" s="18" cm="1">
        <f t="array" aca="1" ref="AD153" ca="1">INDIRECT(ADDRESS($W153,COLUMN()-$Y153+$X153))/$V153</f>
        <v>21919.8</v>
      </c>
      <c r="AE153" s="18" cm="1">
        <f t="array" aca="1" ref="AE153" ca="1">INDIRECT(ADDRESS($W153,COLUMN()-$Y153+$X153))/$V153</f>
        <v>0</v>
      </c>
      <c r="AF153" s="18" cm="1">
        <f t="array" aca="1" ref="AF153" ca="1">INDIRECT(ADDRESS($W153,COLUMN()-$Y153+$X153))/$V153</f>
        <v>0</v>
      </c>
      <c r="AG153" s="18" cm="1">
        <f t="array" aca="1" ref="AG153" ca="1">INDIRECT(ADDRESS($W153,COLUMN()-$Y153+$X153))/$V153</f>
        <v>10808.2</v>
      </c>
      <c r="AH153" s="18" cm="1">
        <f t="array" aca="1" ref="AH153" ca="1">INDIRECT(ADDRESS($W153,COLUMN()-$Y153+$X153))/$V153</f>
        <v>0</v>
      </c>
      <c r="AI153" s="18" cm="1">
        <f t="array" aca="1" ref="AI153" ca="1">INDIRECT(ADDRESS($W153,COLUMN()-$Y153+$X153))/$V153</f>
        <v>0</v>
      </c>
      <c r="AJ153" s="18" cm="1">
        <f t="array" aca="1" ref="AJ153" ca="1">INDIRECT(ADDRESS($W153,COLUMN()-$Y153+$X153))/$V153</f>
        <v>0</v>
      </c>
      <c r="AK153" s="18" cm="1">
        <f t="array" aca="1" ref="AK153" ca="1">INDIRECT(ADDRESS($W153,COLUMN()-$Y153+$X153))/$V153</f>
        <v>15429.6</v>
      </c>
      <c r="AL153" s="18" cm="1">
        <f t="array" aca="1" ref="AL153" ca="1">INDIRECT(ADDRESS($W153,COLUMN()-$Y153+$X153))/$V153</f>
        <v>0</v>
      </c>
      <c r="AM153" s="18" cm="1">
        <f t="array" aca="1" ref="AM153" ca="1">INDIRECT(ADDRESS($W153,COLUMN()-$Y153+$X153))/$V153</f>
        <v>19619</v>
      </c>
      <c r="AN153" s="18" cm="1">
        <f t="array" aca="1" ref="AN153" ca="1">INDIRECT(ADDRESS($W153,COLUMN()-$Y153+$X153))/$V153</f>
        <v>0</v>
      </c>
      <c r="AO153" s="18" cm="1">
        <f t="array" aca="1" ref="AO153" ca="1">INDIRECT(ADDRESS($W153,COLUMN()-$Y153+$X153))/$V153</f>
        <v>0</v>
      </c>
      <c r="AP153" s="18" cm="1">
        <f t="array" aca="1" ref="AP153" ca="1">INDIRECT(ADDRESS($W153,COLUMN()-$Y153+$X153))/$V153</f>
        <v>5042.3999999999996</v>
      </c>
      <c r="AQ153" s="18" cm="1">
        <f t="array" aca="1" ref="AQ153" ca="1">INDIRECT(ADDRESS($W153,COLUMN()-$Y153+$X153))/$V153</f>
        <v>0</v>
      </c>
      <c r="AR153" s="9">
        <f t="shared" si="54"/>
        <v>151</v>
      </c>
      <c r="AS153" s="9">
        <f t="shared" si="76"/>
        <v>153</v>
      </c>
      <c r="AT153" s="9">
        <f t="shared" si="55"/>
        <v>26</v>
      </c>
      <c r="AU153" s="3">
        <f t="shared" si="77"/>
        <v>43</v>
      </c>
      <c r="AV153" s="20">
        <f t="shared" ca="1" si="56"/>
        <v>11</v>
      </c>
      <c r="AW153" s="20">
        <f t="shared" ca="1" si="57"/>
        <v>17</v>
      </c>
      <c r="AX153" s="20">
        <f t="shared" ca="1" si="58"/>
        <v>18</v>
      </c>
      <c r="AY153" s="20">
        <f t="shared" ca="1" si="59"/>
        <v>10</v>
      </c>
      <c r="AZ153" s="20">
        <f t="shared" ca="1" si="60"/>
        <v>21</v>
      </c>
      <c r="BA153" s="20">
        <f t="shared" ca="1" si="61"/>
        <v>28</v>
      </c>
      <c r="BB153" s="20">
        <f t="shared" ca="1" si="62"/>
        <v>28</v>
      </c>
      <c r="BC153" s="20">
        <f t="shared" ca="1" si="63"/>
        <v>25</v>
      </c>
      <c r="BD153" s="20">
        <f t="shared" ca="1" si="64"/>
        <v>28</v>
      </c>
      <c r="BE153" s="20">
        <f t="shared" ca="1" si="65"/>
        <v>28</v>
      </c>
      <c r="BF153" s="20">
        <f t="shared" ca="1" si="66"/>
        <v>28</v>
      </c>
      <c r="BG153" s="20">
        <f t="shared" ca="1" si="67"/>
        <v>24</v>
      </c>
      <c r="BH153" s="20">
        <f t="shared" ca="1" si="68"/>
        <v>28</v>
      </c>
      <c r="BI153" s="20">
        <f t="shared" ca="1" si="69"/>
        <v>22</v>
      </c>
      <c r="BJ153" s="20">
        <f t="shared" ca="1" si="70"/>
        <v>28</v>
      </c>
      <c r="BK153" s="20">
        <f t="shared" ca="1" si="71"/>
        <v>28</v>
      </c>
      <c r="BL153" s="20">
        <f t="shared" ca="1" si="72"/>
        <v>27</v>
      </c>
      <c r="BM153" s="20">
        <f t="shared" ca="1" si="73"/>
        <v>28</v>
      </c>
      <c r="BN153" s="9">
        <f t="shared" si="74"/>
        <v>151</v>
      </c>
      <c r="BO153" s="9">
        <v>3</v>
      </c>
      <c r="BP153" s="22" cm="1">
        <f t="array" aca="1" ref="BP153" ca="1">IF(AV153&gt;INDIRECT(ADDRESS($BN153,$BO153)),0,1)</f>
        <v>0</v>
      </c>
      <c r="BQ153" s="22" cm="1">
        <f t="array" aca="1" ref="BQ153" ca="1">IF(AW153&gt;INDIRECT(ADDRESS($BN153,$BO153)),0,1)</f>
        <v>0</v>
      </c>
      <c r="BR153" s="22" cm="1">
        <f t="array" aca="1" ref="BR153" ca="1">IF(AX153&gt;INDIRECT(ADDRESS($BN153,$BO153)),0,1)</f>
        <v>0</v>
      </c>
      <c r="BS153" s="22" cm="1">
        <f t="array" aca="1" ref="BS153" ca="1">IF(AY153&gt;INDIRECT(ADDRESS($BN153,$BO153)),0,1)</f>
        <v>0</v>
      </c>
      <c r="BT153" s="22" cm="1">
        <f t="array" aca="1" ref="BT153" ca="1">IF(AZ153&gt;INDIRECT(ADDRESS($BN153,$BO153)),0,1)</f>
        <v>0</v>
      </c>
      <c r="BU153" s="22" cm="1">
        <f t="array" aca="1" ref="BU153" ca="1">IF(BA153&gt;INDIRECT(ADDRESS($BN153,$BO153)),0,1)</f>
        <v>0</v>
      </c>
      <c r="BV153" s="22" cm="1">
        <f t="array" aca="1" ref="BV153" ca="1">IF(BB153&gt;INDIRECT(ADDRESS($BN153,$BO153)),0,1)</f>
        <v>0</v>
      </c>
      <c r="BW153" s="22" cm="1">
        <f t="array" aca="1" ref="BW153" ca="1">IF(BC153&gt;INDIRECT(ADDRESS($BN153,$BO153)),0,1)</f>
        <v>0</v>
      </c>
      <c r="BX153" s="22" cm="1">
        <f t="array" aca="1" ref="BX153" ca="1">IF(BD153&gt;INDIRECT(ADDRESS($BN153,$BO153)),0,1)</f>
        <v>0</v>
      </c>
      <c r="BY153" s="22" cm="1">
        <f t="array" aca="1" ref="BY153" ca="1">IF(BE153&gt;INDIRECT(ADDRESS($BN153,$BO153)),0,1)</f>
        <v>0</v>
      </c>
      <c r="BZ153" s="22" cm="1">
        <f t="array" aca="1" ref="BZ153" ca="1">IF(BF153&gt;INDIRECT(ADDRESS($BN153,$BO153)),0,1)</f>
        <v>0</v>
      </c>
      <c r="CA153" s="22" cm="1">
        <f t="array" aca="1" ref="CA153" ca="1">IF(BG153&gt;INDIRECT(ADDRESS($BN153,$BO153)),0,1)</f>
        <v>0</v>
      </c>
      <c r="CB153" s="22" cm="1">
        <f t="array" aca="1" ref="CB153" ca="1">IF(BH153&gt;INDIRECT(ADDRESS($BN153,$BO153)),0,1)</f>
        <v>0</v>
      </c>
      <c r="CC153" s="22" cm="1">
        <f t="array" aca="1" ref="CC153" ca="1">IF(BI153&gt;INDIRECT(ADDRESS($BN153,$BO153)),0,1)</f>
        <v>0</v>
      </c>
      <c r="CD153" s="22" cm="1">
        <f t="array" aca="1" ref="CD153" ca="1">IF(BJ153&gt;INDIRECT(ADDRESS($BN153,$BO153)),0,1)</f>
        <v>0</v>
      </c>
      <c r="CE153" s="22" cm="1">
        <f t="array" aca="1" ref="CE153" ca="1">IF(BK153&gt;INDIRECT(ADDRESS($BN153,$BO153)),0,1)</f>
        <v>0</v>
      </c>
      <c r="CF153" s="22" cm="1">
        <f t="array" aca="1" ref="CF153" ca="1">IF(BL153&gt;INDIRECT(ADDRESS($BN153,$BO153)),0,1)</f>
        <v>0</v>
      </c>
      <c r="CG153" s="22" cm="1">
        <f t="array" aca="1" ref="CG153" ca="1">IF(BM153&gt;INDIRECT(ADDRESS($BN153,$BO153)),0,1)</f>
        <v>0</v>
      </c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55000000000000004">
      <c r="A154" s="3"/>
      <c r="B154" s="3" t="s">
        <v>63</v>
      </c>
      <c r="C154" s="3">
        <v>6</v>
      </c>
      <c r="D154" s="15">
        <f>VALUE(SUBSTITUTE('DPR KPU Raw'!B44,".",","))</f>
        <v>272154</v>
      </c>
      <c r="E154" s="15">
        <f>VALUE(SUBSTITUTE('DPR KPU Raw'!C44,".",","))</f>
        <v>158782</v>
      </c>
      <c r="F154" s="15">
        <f>VALUE(SUBSTITUTE('DPR KPU Raw'!D44,".",","))</f>
        <v>345576</v>
      </c>
      <c r="G154" s="15">
        <f>VALUE(SUBSTITUTE('DPR KPU Raw'!E44,".",","))</f>
        <v>241599</v>
      </c>
      <c r="H154" s="15">
        <f>VALUE(SUBSTITUTE('DPR KPU Raw'!F44,".",","))</f>
        <v>162320</v>
      </c>
      <c r="I154" s="15"/>
      <c r="J154" s="15"/>
      <c r="K154" s="15">
        <f>VALUE(SUBSTITUTE('DPR KPU Raw'!I44,".",","))</f>
        <v>25024</v>
      </c>
      <c r="L154" s="15"/>
      <c r="M154" s="15"/>
      <c r="N154" s="15"/>
      <c r="O154" s="15">
        <f>VALUE(SUBSTITUTE('DPR KPU Raw'!M44,".",","))</f>
        <v>90173</v>
      </c>
      <c r="P154" s="15"/>
      <c r="Q154" s="15">
        <f>VALUE(SUBSTITUTE('DPR KPU Raw'!O44,".",","))</f>
        <v>53738</v>
      </c>
      <c r="R154" s="15"/>
      <c r="S154" s="15"/>
      <c r="T154" s="15">
        <f>VALUE(SUBSTITUTE('DPR KPU Raw'!R44,".",","))</f>
        <v>86707</v>
      </c>
      <c r="U154" s="15"/>
      <c r="V154" s="5">
        <v>1</v>
      </c>
      <c r="W154" s="5">
        <f>W153+3</f>
        <v>154</v>
      </c>
      <c r="X154" s="5">
        <v>4</v>
      </c>
      <c r="Y154" s="5">
        <f t="shared" si="75"/>
        <v>26</v>
      </c>
      <c r="Z154" s="18" cm="1">
        <f t="array" aca="1" ref="Z154" ca="1">INDIRECT(ADDRESS($W154,COLUMN()-$Y154+$X154))/$V154</f>
        <v>272154</v>
      </c>
      <c r="AA154" s="18" cm="1">
        <f t="array" aca="1" ref="AA154" ca="1">INDIRECT(ADDRESS($W154,COLUMN()-$Y154+$X154))/$V154</f>
        <v>158782</v>
      </c>
      <c r="AB154" s="18" cm="1">
        <f t="array" aca="1" ref="AB154" ca="1">INDIRECT(ADDRESS($W154,COLUMN()-$Y154+$X154))/$V154</f>
        <v>345576</v>
      </c>
      <c r="AC154" s="18" cm="1">
        <f t="array" aca="1" ref="AC154" ca="1">INDIRECT(ADDRESS($W154,COLUMN()-$Y154+$X154))/$V154</f>
        <v>241599</v>
      </c>
      <c r="AD154" s="18" cm="1">
        <f t="array" aca="1" ref="AD154" ca="1">INDIRECT(ADDRESS($W154,COLUMN()-$Y154+$X154))/$V154</f>
        <v>162320</v>
      </c>
      <c r="AE154" s="18" cm="1">
        <f t="array" aca="1" ref="AE154" ca="1">INDIRECT(ADDRESS($W154,COLUMN()-$Y154+$X154))/$V154</f>
        <v>0</v>
      </c>
      <c r="AF154" s="18" cm="1">
        <f t="array" aca="1" ref="AF154" ca="1">INDIRECT(ADDRESS($W154,COLUMN()-$Y154+$X154))/$V154</f>
        <v>0</v>
      </c>
      <c r="AG154" s="18" cm="1">
        <f t="array" aca="1" ref="AG154" ca="1">INDIRECT(ADDRESS($W154,COLUMN()-$Y154+$X154))/$V154</f>
        <v>25024</v>
      </c>
      <c r="AH154" s="18" cm="1">
        <f t="array" aca="1" ref="AH154" ca="1">INDIRECT(ADDRESS($W154,COLUMN()-$Y154+$X154))/$V154</f>
        <v>0</v>
      </c>
      <c r="AI154" s="18" cm="1">
        <f t="array" aca="1" ref="AI154" ca="1">INDIRECT(ADDRESS($W154,COLUMN()-$Y154+$X154))/$V154</f>
        <v>0</v>
      </c>
      <c r="AJ154" s="18" cm="1">
        <f t="array" aca="1" ref="AJ154" ca="1">INDIRECT(ADDRESS($W154,COLUMN()-$Y154+$X154))/$V154</f>
        <v>0</v>
      </c>
      <c r="AK154" s="18" cm="1">
        <f t="array" aca="1" ref="AK154" ca="1">INDIRECT(ADDRESS($W154,COLUMN()-$Y154+$X154))/$V154</f>
        <v>90173</v>
      </c>
      <c r="AL154" s="18" cm="1">
        <f t="array" aca="1" ref="AL154" ca="1">INDIRECT(ADDRESS($W154,COLUMN()-$Y154+$X154))/$V154</f>
        <v>0</v>
      </c>
      <c r="AM154" s="18" cm="1">
        <f t="array" aca="1" ref="AM154" ca="1">INDIRECT(ADDRESS($W154,COLUMN()-$Y154+$X154))/$V154</f>
        <v>53738</v>
      </c>
      <c r="AN154" s="18" cm="1">
        <f t="array" aca="1" ref="AN154" ca="1">INDIRECT(ADDRESS($W154,COLUMN()-$Y154+$X154))/$V154</f>
        <v>0</v>
      </c>
      <c r="AO154" s="18" cm="1">
        <f t="array" aca="1" ref="AO154" ca="1">INDIRECT(ADDRESS($W154,COLUMN()-$Y154+$X154))/$V154</f>
        <v>0</v>
      </c>
      <c r="AP154" s="18" cm="1">
        <f t="array" aca="1" ref="AP154" ca="1">INDIRECT(ADDRESS($W154,COLUMN()-$Y154+$X154))/$V154</f>
        <v>86707</v>
      </c>
      <c r="AQ154" s="18" cm="1">
        <f t="array" aca="1" ref="AQ154" ca="1">INDIRECT(ADDRESS($W154,COLUMN()-$Y154+$X154))/$V154</f>
        <v>0</v>
      </c>
      <c r="AR154" s="9">
        <f t="shared" si="54"/>
        <v>154</v>
      </c>
      <c r="AS154" s="9">
        <f t="shared" si="76"/>
        <v>156</v>
      </c>
      <c r="AT154" s="9">
        <f t="shared" si="55"/>
        <v>26</v>
      </c>
      <c r="AU154" s="3">
        <f t="shared" si="77"/>
        <v>43</v>
      </c>
      <c r="AV154" s="20">
        <f t="shared" ca="1" si="56"/>
        <v>2</v>
      </c>
      <c r="AW154" s="20">
        <f t="shared" ca="1" si="57"/>
        <v>5</v>
      </c>
      <c r="AX154" s="20">
        <f t="shared" ca="1" si="58"/>
        <v>1</v>
      </c>
      <c r="AY154" s="20">
        <f t="shared" ca="1" si="59"/>
        <v>3</v>
      </c>
      <c r="AZ154" s="20">
        <f t="shared" ca="1" si="60"/>
        <v>4</v>
      </c>
      <c r="BA154" s="20">
        <f t="shared" ca="1" si="61"/>
        <v>28</v>
      </c>
      <c r="BB154" s="20">
        <f t="shared" ca="1" si="62"/>
        <v>28</v>
      </c>
      <c r="BC154" s="20">
        <f t="shared" ca="1" si="63"/>
        <v>21</v>
      </c>
      <c r="BD154" s="20">
        <f t="shared" ca="1" si="64"/>
        <v>28</v>
      </c>
      <c r="BE154" s="20">
        <f t="shared" ca="1" si="65"/>
        <v>28</v>
      </c>
      <c r="BF154" s="20">
        <f t="shared" ca="1" si="66"/>
        <v>28</v>
      </c>
      <c r="BG154" s="20">
        <f t="shared" ca="1" si="67"/>
        <v>8</v>
      </c>
      <c r="BH154" s="20">
        <f t="shared" ca="1" si="68"/>
        <v>28</v>
      </c>
      <c r="BI154" s="20">
        <f t="shared" ca="1" si="69"/>
        <v>14</v>
      </c>
      <c r="BJ154" s="20">
        <f t="shared" ca="1" si="70"/>
        <v>28</v>
      </c>
      <c r="BK154" s="20">
        <f t="shared" ca="1" si="71"/>
        <v>28</v>
      </c>
      <c r="BL154" s="20">
        <f t="shared" ca="1" si="72"/>
        <v>9</v>
      </c>
      <c r="BM154" s="20">
        <f t="shared" ca="1" si="73"/>
        <v>28</v>
      </c>
      <c r="BN154" s="9">
        <f t="shared" si="74"/>
        <v>154</v>
      </c>
      <c r="BO154" s="9">
        <v>3</v>
      </c>
      <c r="BP154" s="22" cm="1">
        <f t="array" aca="1" ref="BP154" ca="1">IF(AV154&gt;INDIRECT(ADDRESS($BN154,$BO154)),0,1)</f>
        <v>1</v>
      </c>
      <c r="BQ154" s="22" cm="1">
        <f t="array" aca="1" ref="BQ154" ca="1">IF(AW154&gt;INDIRECT(ADDRESS($BN154,$BO154)),0,1)</f>
        <v>1</v>
      </c>
      <c r="BR154" s="22" cm="1">
        <f t="array" aca="1" ref="BR154" ca="1">IF(AX154&gt;INDIRECT(ADDRESS($BN154,$BO154)),0,1)</f>
        <v>1</v>
      </c>
      <c r="BS154" s="22" cm="1">
        <f t="array" aca="1" ref="BS154" ca="1">IF(AY154&gt;INDIRECT(ADDRESS($BN154,$BO154)),0,1)</f>
        <v>1</v>
      </c>
      <c r="BT154" s="22" cm="1">
        <f t="array" aca="1" ref="BT154" ca="1">IF(AZ154&gt;INDIRECT(ADDRESS($BN154,$BO154)),0,1)</f>
        <v>1</v>
      </c>
      <c r="BU154" s="22" cm="1">
        <f t="array" aca="1" ref="BU154" ca="1">IF(BA154&gt;INDIRECT(ADDRESS($BN154,$BO154)),0,1)</f>
        <v>0</v>
      </c>
      <c r="BV154" s="22" cm="1">
        <f t="array" aca="1" ref="BV154" ca="1">IF(BB154&gt;INDIRECT(ADDRESS($BN154,$BO154)),0,1)</f>
        <v>0</v>
      </c>
      <c r="BW154" s="22" cm="1">
        <f t="array" aca="1" ref="BW154" ca="1">IF(BC154&gt;INDIRECT(ADDRESS($BN154,$BO154)),0,1)</f>
        <v>0</v>
      </c>
      <c r="BX154" s="22" cm="1">
        <f t="array" aca="1" ref="BX154" ca="1">IF(BD154&gt;INDIRECT(ADDRESS($BN154,$BO154)),0,1)</f>
        <v>0</v>
      </c>
      <c r="BY154" s="22" cm="1">
        <f t="array" aca="1" ref="BY154" ca="1">IF(BE154&gt;INDIRECT(ADDRESS($BN154,$BO154)),0,1)</f>
        <v>0</v>
      </c>
      <c r="BZ154" s="22" cm="1">
        <f t="array" aca="1" ref="BZ154" ca="1">IF(BF154&gt;INDIRECT(ADDRESS($BN154,$BO154)),0,1)</f>
        <v>0</v>
      </c>
      <c r="CA154" s="22" cm="1">
        <f t="array" aca="1" ref="CA154" ca="1">IF(BG154&gt;INDIRECT(ADDRESS($BN154,$BO154)),0,1)</f>
        <v>0</v>
      </c>
      <c r="CB154" s="22" cm="1">
        <f t="array" aca="1" ref="CB154" ca="1">IF(BH154&gt;INDIRECT(ADDRESS($BN154,$BO154)),0,1)</f>
        <v>0</v>
      </c>
      <c r="CC154" s="22" cm="1">
        <f t="array" aca="1" ref="CC154" ca="1">IF(BI154&gt;INDIRECT(ADDRESS($BN154,$BO154)),0,1)</f>
        <v>0</v>
      </c>
      <c r="CD154" s="22" cm="1">
        <f t="array" aca="1" ref="CD154" ca="1">IF(BJ154&gt;INDIRECT(ADDRESS($BN154,$BO154)),0,1)</f>
        <v>0</v>
      </c>
      <c r="CE154" s="22" cm="1">
        <f t="array" aca="1" ref="CE154" ca="1">IF(BK154&gt;INDIRECT(ADDRESS($BN154,$BO154)),0,1)</f>
        <v>0</v>
      </c>
      <c r="CF154" s="22" cm="1">
        <f t="array" aca="1" ref="CF154" ca="1">IF(BL154&gt;INDIRECT(ADDRESS($BN154,$BO154)),0,1)</f>
        <v>0</v>
      </c>
      <c r="CG154" s="22" cm="1">
        <f t="array" aca="1" ref="CG154" ca="1">IF(BM154&gt;INDIRECT(ADDRESS($BN154,$BO154)),0,1)</f>
        <v>0</v>
      </c>
      <c r="CH154" s="9">
        <f>AR154</f>
        <v>154</v>
      </c>
      <c r="CI154" s="9">
        <f>AS154</f>
        <v>156</v>
      </c>
      <c r="CJ154" s="3">
        <f>COLUMN(BP154)</f>
        <v>68</v>
      </c>
      <c r="CK154" s="3">
        <f>COLUMN(CG154)</f>
        <v>85</v>
      </c>
      <c r="CL154" s="3">
        <f ca="1">SUM(OFFSET($A$1,CH154-1,CJ154-1,CI154-CH154+1,CK154-CJ154+1))</f>
        <v>6</v>
      </c>
      <c r="CM154" s="3" t="b">
        <f ca="1">CL154=C154</f>
        <v>1</v>
      </c>
      <c r="CN154" s="3">
        <f>COLUMN(V154)</f>
        <v>22</v>
      </c>
      <c r="CO154" s="3">
        <f ca="1">LARGE(OFFSET($A$1,$CH154-1,$CN154-1,$CI154-$CH154+1,1),1)</f>
        <v>5</v>
      </c>
      <c r="CP154" s="4">
        <f ca="1">LARGE(OFFSET($A$1,$AR154-1,$AT154-1,$AS154-$AR154+1,$AU154-$AT154+1),1)/(CO154+2)</f>
        <v>49368</v>
      </c>
      <c r="CQ154" s="4">
        <f ca="1">LARGE(OFFSET($A$1,$AR154-1,$AT154-1,$AS154-$AR154+1,$AU154-$AT154+1),C154)</f>
        <v>115192</v>
      </c>
      <c r="CR154" s="3" t="b">
        <f ca="1">CQ154&gt;CP154</f>
        <v>1</v>
      </c>
    </row>
    <row r="155" spans="1:96" x14ac:dyDescent="0.55000000000000004">
      <c r="A155" s="3"/>
      <c r="B155" s="3"/>
      <c r="C155" s="3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5">
        <v>3</v>
      </c>
      <c r="W155" s="5">
        <f>W154</f>
        <v>154</v>
      </c>
      <c r="X155" s="5">
        <v>4</v>
      </c>
      <c r="Y155" s="5">
        <f t="shared" si="75"/>
        <v>26</v>
      </c>
      <c r="Z155" s="18" cm="1">
        <f t="array" aca="1" ref="Z155" ca="1">INDIRECT(ADDRESS($W155,COLUMN()-$Y155+$X155))/$V155</f>
        <v>90718</v>
      </c>
      <c r="AA155" s="18" cm="1">
        <f t="array" aca="1" ref="AA155" ca="1">INDIRECT(ADDRESS($W155,COLUMN()-$Y155+$X155))/$V155</f>
        <v>52927.333333333336</v>
      </c>
      <c r="AB155" s="18" cm="1">
        <f t="array" aca="1" ref="AB155" ca="1">INDIRECT(ADDRESS($W155,COLUMN()-$Y155+$X155))/$V155</f>
        <v>115192</v>
      </c>
      <c r="AC155" s="18" cm="1">
        <f t="array" aca="1" ref="AC155" ca="1">INDIRECT(ADDRESS($W155,COLUMN()-$Y155+$X155))/$V155</f>
        <v>80533</v>
      </c>
      <c r="AD155" s="18" cm="1">
        <f t="array" aca="1" ref="AD155" ca="1">INDIRECT(ADDRESS($W155,COLUMN()-$Y155+$X155))/$V155</f>
        <v>54106.666666666664</v>
      </c>
      <c r="AE155" s="18" cm="1">
        <f t="array" aca="1" ref="AE155" ca="1">INDIRECT(ADDRESS($W155,COLUMN()-$Y155+$X155))/$V155</f>
        <v>0</v>
      </c>
      <c r="AF155" s="18" cm="1">
        <f t="array" aca="1" ref="AF155" ca="1">INDIRECT(ADDRESS($W155,COLUMN()-$Y155+$X155))/$V155</f>
        <v>0</v>
      </c>
      <c r="AG155" s="18" cm="1">
        <f t="array" aca="1" ref="AG155" ca="1">INDIRECT(ADDRESS($W155,COLUMN()-$Y155+$X155))/$V155</f>
        <v>8341.3333333333339</v>
      </c>
      <c r="AH155" s="18" cm="1">
        <f t="array" aca="1" ref="AH155" ca="1">INDIRECT(ADDRESS($W155,COLUMN()-$Y155+$X155))/$V155</f>
        <v>0</v>
      </c>
      <c r="AI155" s="18" cm="1">
        <f t="array" aca="1" ref="AI155" ca="1">INDIRECT(ADDRESS($W155,COLUMN()-$Y155+$X155))/$V155</f>
        <v>0</v>
      </c>
      <c r="AJ155" s="18" cm="1">
        <f t="array" aca="1" ref="AJ155" ca="1">INDIRECT(ADDRESS($W155,COLUMN()-$Y155+$X155))/$V155</f>
        <v>0</v>
      </c>
      <c r="AK155" s="18" cm="1">
        <f t="array" aca="1" ref="AK155" ca="1">INDIRECT(ADDRESS($W155,COLUMN()-$Y155+$X155))/$V155</f>
        <v>30057.666666666668</v>
      </c>
      <c r="AL155" s="18" cm="1">
        <f t="array" aca="1" ref="AL155" ca="1">INDIRECT(ADDRESS($W155,COLUMN()-$Y155+$X155))/$V155</f>
        <v>0</v>
      </c>
      <c r="AM155" s="18" cm="1">
        <f t="array" aca="1" ref="AM155" ca="1">INDIRECT(ADDRESS($W155,COLUMN()-$Y155+$X155))/$V155</f>
        <v>17912.666666666668</v>
      </c>
      <c r="AN155" s="18" cm="1">
        <f t="array" aca="1" ref="AN155" ca="1">INDIRECT(ADDRESS($W155,COLUMN()-$Y155+$X155))/$V155</f>
        <v>0</v>
      </c>
      <c r="AO155" s="18" cm="1">
        <f t="array" aca="1" ref="AO155" ca="1">INDIRECT(ADDRESS($W155,COLUMN()-$Y155+$X155))/$V155</f>
        <v>0</v>
      </c>
      <c r="AP155" s="18" cm="1">
        <f t="array" aca="1" ref="AP155" ca="1">INDIRECT(ADDRESS($W155,COLUMN()-$Y155+$X155))/$V155</f>
        <v>28902.333333333332</v>
      </c>
      <c r="AQ155" s="18" cm="1">
        <f t="array" aca="1" ref="AQ155" ca="1">INDIRECT(ADDRESS($W155,COLUMN()-$Y155+$X155))/$V155</f>
        <v>0</v>
      </c>
      <c r="AR155" s="9">
        <f t="shared" si="54"/>
        <v>154</v>
      </c>
      <c r="AS155" s="9">
        <f t="shared" si="76"/>
        <v>156</v>
      </c>
      <c r="AT155" s="9">
        <f t="shared" si="55"/>
        <v>26</v>
      </c>
      <c r="AU155" s="3">
        <f t="shared" si="77"/>
        <v>43</v>
      </c>
      <c r="AV155" s="20">
        <f t="shared" ca="1" si="56"/>
        <v>7</v>
      </c>
      <c r="AW155" s="20">
        <f t="shared" ca="1" si="57"/>
        <v>15</v>
      </c>
      <c r="AX155" s="20">
        <f t="shared" ca="1" si="58"/>
        <v>6</v>
      </c>
      <c r="AY155" s="20">
        <f t="shared" ca="1" si="59"/>
        <v>10</v>
      </c>
      <c r="AZ155" s="20">
        <f t="shared" ca="1" si="60"/>
        <v>13</v>
      </c>
      <c r="BA155" s="20">
        <f t="shared" ca="1" si="61"/>
        <v>28</v>
      </c>
      <c r="BB155" s="20">
        <f t="shared" ca="1" si="62"/>
        <v>28</v>
      </c>
      <c r="BC155" s="20">
        <f t="shared" ca="1" si="63"/>
        <v>26</v>
      </c>
      <c r="BD155" s="20">
        <f t="shared" ca="1" si="64"/>
        <v>28</v>
      </c>
      <c r="BE155" s="20">
        <f t="shared" ca="1" si="65"/>
        <v>28</v>
      </c>
      <c r="BF155" s="20">
        <f t="shared" ca="1" si="66"/>
        <v>28</v>
      </c>
      <c r="BG155" s="20">
        <f t="shared" ca="1" si="67"/>
        <v>19</v>
      </c>
      <c r="BH155" s="20">
        <f t="shared" ca="1" si="68"/>
        <v>28</v>
      </c>
      <c r="BI155" s="20">
        <f t="shared" ca="1" si="69"/>
        <v>23</v>
      </c>
      <c r="BJ155" s="20">
        <f t="shared" ca="1" si="70"/>
        <v>28</v>
      </c>
      <c r="BK155" s="20">
        <f t="shared" ca="1" si="71"/>
        <v>28</v>
      </c>
      <c r="BL155" s="20">
        <f t="shared" ca="1" si="72"/>
        <v>20</v>
      </c>
      <c r="BM155" s="20">
        <f t="shared" ca="1" si="73"/>
        <v>28</v>
      </c>
      <c r="BN155" s="9">
        <f t="shared" si="74"/>
        <v>154</v>
      </c>
      <c r="BO155" s="9">
        <v>3</v>
      </c>
      <c r="BP155" s="22" cm="1">
        <f t="array" aca="1" ref="BP155" ca="1">IF(AV155&gt;INDIRECT(ADDRESS($BN155,$BO155)),0,1)</f>
        <v>0</v>
      </c>
      <c r="BQ155" s="22" cm="1">
        <f t="array" aca="1" ref="BQ155" ca="1">IF(AW155&gt;INDIRECT(ADDRESS($BN155,$BO155)),0,1)</f>
        <v>0</v>
      </c>
      <c r="BR155" s="22" cm="1">
        <f t="array" aca="1" ref="BR155" ca="1">IF(AX155&gt;INDIRECT(ADDRESS($BN155,$BO155)),0,1)</f>
        <v>1</v>
      </c>
      <c r="BS155" s="22" cm="1">
        <f t="array" aca="1" ref="BS155" ca="1">IF(AY155&gt;INDIRECT(ADDRESS($BN155,$BO155)),0,1)</f>
        <v>0</v>
      </c>
      <c r="BT155" s="22" cm="1">
        <f t="array" aca="1" ref="BT155" ca="1">IF(AZ155&gt;INDIRECT(ADDRESS($BN155,$BO155)),0,1)</f>
        <v>0</v>
      </c>
      <c r="BU155" s="22" cm="1">
        <f t="array" aca="1" ref="BU155" ca="1">IF(BA155&gt;INDIRECT(ADDRESS($BN155,$BO155)),0,1)</f>
        <v>0</v>
      </c>
      <c r="BV155" s="22" cm="1">
        <f t="array" aca="1" ref="BV155" ca="1">IF(BB155&gt;INDIRECT(ADDRESS($BN155,$BO155)),0,1)</f>
        <v>0</v>
      </c>
      <c r="BW155" s="22" cm="1">
        <f t="array" aca="1" ref="BW155" ca="1">IF(BC155&gt;INDIRECT(ADDRESS($BN155,$BO155)),0,1)</f>
        <v>0</v>
      </c>
      <c r="BX155" s="22" cm="1">
        <f t="array" aca="1" ref="BX155" ca="1">IF(BD155&gt;INDIRECT(ADDRESS($BN155,$BO155)),0,1)</f>
        <v>0</v>
      </c>
      <c r="BY155" s="22" cm="1">
        <f t="array" aca="1" ref="BY155" ca="1">IF(BE155&gt;INDIRECT(ADDRESS($BN155,$BO155)),0,1)</f>
        <v>0</v>
      </c>
      <c r="BZ155" s="22" cm="1">
        <f t="array" aca="1" ref="BZ155" ca="1">IF(BF155&gt;INDIRECT(ADDRESS($BN155,$BO155)),0,1)</f>
        <v>0</v>
      </c>
      <c r="CA155" s="22" cm="1">
        <f t="array" aca="1" ref="CA155" ca="1">IF(BG155&gt;INDIRECT(ADDRESS($BN155,$BO155)),0,1)</f>
        <v>0</v>
      </c>
      <c r="CB155" s="22" cm="1">
        <f t="array" aca="1" ref="CB155" ca="1">IF(BH155&gt;INDIRECT(ADDRESS($BN155,$BO155)),0,1)</f>
        <v>0</v>
      </c>
      <c r="CC155" s="22" cm="1">
        <f t="array" aca="1" ref="CC155" ca="1">IF(BI155&gt;INDIRECT(ADDRESS($BN155,$BO155)),0,1)</f>
        <v>0</v>
      </c>
      <c r="CD155" s="22" cm="1">
        <f t="array" aca="1" ref="CD155" ca="1">IF(BJ155&gt;INDIRECT(ADDRESS($BN155,$BO155)),0,1)</f>
        <v>0</v>
      </c>
      <c r="CE155" s="22" cm="1">
        <f t="array" aca="1" ref="CE155" ca="1">IF(BK155&gt;INDIRECT(ADDRESS($BN155,$BO155)),0,1)</f>
        <v>0</v>
      </c>
      <c r="CF155" s="22" cm="1">
        <f t="array" aca="1" ref="CF155" ca="1">IF(BL155&gt;INDIRECT(ADDRESS($BN155,$BO155)),0,1)</f>
        <v>0</v>
      </c>
      <c r="CG155" s="22" cm="1">
        <f t="array" aca="1" ref="CG155" ca="1">IF(BM155&gt;INDIRECT(ADDRESS($BN155,$BO155)),0,1)</f>
        <v>0</v>
      </c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55000000000000004">
      <c r="A156" s="3"/>
      <c r="B156" s="3"/>
      <c r="C156" s="3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5">
        <v>5</v>
      </c>
      <c r="W156" s="5">
        <f>W155</f>
        <v>154</v>
      </c>
      <c r="X156" s="5">
        <v>4</v>
      </c>
      <c r="Y156" s="5">
        <f t="shared" si="75"/>
        <v>26</v>
      </c>
      <c r="Z156" s="18" cm="1">
        <f t="array" aca="1" ref="Z156" ca="1">INDIRECT(ADDRESS($W156,COLUMN()-$Y156+$X156))/$V156</f>
        <v>54430.8</v>
      </c>
      <c r="AA156" s="18" cm="1">
        <f t="array" aca="1" ref="AA156" ca="1">INDIRECT(ADDRESS($W156,COLUMN()-$Y156+$X156))/$V156</f>
        <v>31756.400000000001</v>
      </c>
      <c r="AB156" s="18" cm="1">
        <f t="array" aca="1" ref="AB156" ca="1">INDIRECT(ADDRESS($W156,COLUMN()-$Y156+$X156))/$V156</f>
        <v>69115.199999999997</v>
      </c>
      <c r="AC156" s="18" cm="1">
        <f t="array" aca="1" ref="AC156" ca="1">INDIRECT(ADDRESS($W156,COLUMN()-$Y156+$X156))/$V156</f>
        <v>48319.8</v>
      </c>
      <c r="AD156" s="18" cm="1">
        <f t="array" aca="1" ref="AD156" ca="1">INDIRECT(ADDRESS($W156,COLUMN()-$Y156+$X156))/$V156</f>
        <v>32464</v>
      </c>
      <c r="AE156" s="18" cm="1">
        <f t="array" aca="1" ref="AE156" ca="1">INDIRECT(ADDRESS($W156,COLUMN()-$Y156+$X156))/$V156</f>
        <v>0</v>
      </c>
      <c r="AF156" s="18" cm="1">
        <f t="array" aca="1" ref="AF156" ca="1">INDIRECT(ADDRESS($W156,COLUMN()-$Y156+$X156))/$V156</f>
        <v>0</v>
      </c>
      <c r="AG156" s="18" cm="1">
        <f t="array" aca="1" ref="AG156" ca="1">INDIRECT(ADDRESS($W156,COLUMN()-$Y156+$X156))/$V156</f>
        <v>5004.8</v>
      </c>
      <c r="AH156" s="18" cm="1">
        <f t="array" aca="1" ref="AH156" ca="1">INDIRECT(ADDRESS($W156,COLUMN()-$Y156+$X156))/$V156</f>
        <v>0</v>
      </c>
      <c r="AI156" s="18" cm="1">
        <f t="array" aca="1" ref="AI156" ca="1">INDIRECT(ADDRESS($W156,COLUMN()-$Y156+$X156))/$V156</f>
        <v>0</v>
      </c>
      <c r="AJ156" s="18" cm="1">
        <f t="array" aca="1" ref="AJ156" ca="1">INDIRECT(ADDRESS($W156,COLUMN()-$Y156+$X156))/$V156</f>
        <v>0</v>
      </c>
      <c r="AK156" s="18" cm="1">
        <f t="array" aca="1" ref="AK156" ca="1">INDIRECT(ADDRESS($W156,COLUMN()-$Y156+$X156))/$V156</f>
        <v>18034.599999999999</v>
      </c>
      <c r="AL156" s="18" cm="1">
        <f t="array" aca="1" ref="AL156" ca="1">INDIRECT(ADDRESS($W156,COLUMN()-$Y156+$X156))/$V156</f>
        <v>0</v>
      </c>
      <c r="AM156" s="18" cm="1">
        <f t="array" aca="1" ref="AM156" ca="1">INDIRECT(ADDRESS($W156,COLUMN()-$Y156+$X156))/$V156</f>
        <v>10747.6</v>
      </c>
      <c r="AN156" s="18" cm="1">
        <f t="array" aca="1" ref="AN156" ca="1">INDIRECT(ADDRESS($W156,COLUMN()-$Y156+$X156))/$V156</f>
        <v>0</v>
      </c>
      <c r="AO156" s="18" cm="1">
        <f t="array" aca="1" ref="AO156" ca="1">INDIRECT(ADDRESS($W156,COLUMN()-$Y156+$X156))/$V156</f>
        <v>0</v>
      </c>
      <c r="AP156" s="18" cm="1">
        <f t="array" aca="1" ref="AP156" ca="1">INDIRECT(ADDRESS($W156,COLUMN()-$Y156+$X156))/$V156</f>
        <v>17341.400000000001</v>
      </c>
      <c r="AQ156" s="18" cm="1">
        <f t="array" aca="1" ref="AQ156" ca="1">INDIRECT(ADDRESS($W156,COLUMN()-$Y156+$X156))/$V156</f>
        <v>0</v>
      </c>
      <c r="AR156" s="9">
        <f t="shared" si="54"/>
        <v>154</v>
      </c>
      <c r="AS156" s="9">
        <f t="shared" si="76"/>
        <v>156</v>
      </c>
      <c r="AT156" s="9">
        <f t="shared" si="55"/>
        <v>26</v>
      </c>
      <c r="AU156" s="3">
        <f t="shared" si="77"/>
        <v>43</v>
      </c>
      <c r="AV156" s="20">
        <f t="shared" ca="1" si="56"/>
        <v>12</v>
      </c>
      <c r="AW156" s="20">
        <f t="shared" ca="1" si="57"/>
        <v>18</v>
      </c>
      <c r="AX156" s="20">
        <f t="shared" ca="1" si="58"/>
        <v>11</v>
      </c>
      <c r="AY156" s="20">
        <f t="shared" ca="1" si="59"/>
        <v>16</v>
      </c>
      <c r="AZ156" s="20">
        <f t="shared" ca="1" si="60"/>
        <v>17</v>
      </c>
      <c r="BA156" s="20">
        <f t="shared" ca="1" si="61"/>
        <v>28</v>
      </c>
      <c r="BB156" s="20">
        <f t="shared" ca="1" si="62"/>
        <v>28</v>
      </c>
      <c r="BC156" s="20">
        <f t="shared" ca="1" si="63"/>
        <v>27</v>
      </c>
      <c r="BD156" s="20">
        <f t="shared" ca="1" si="64"/>
        <v>28</v>
      </c>
      <c r="BE156" s="20">
        <f t="shared" ca="1" si="65"/>
        <v>28</v>
      </c>
      <c r="BF156" s="20">
        <f t="shared" ca="1" si="66"/>
        <v>28</v>
      </c>
      <c r="BG156" s="20">
        <f t="shared" ca="1" si="67"/>
        <v>22</v>
      </c>
      <c r="BH156" s="20">
        <f t="shared" ca="1" si="68"/>
        <v>28</v>
      </c>
      <c r="BI156" s="20">
        <f t="shared" ca="1" si="69"/>
        <v>25</v>
      </c>
      <c r="BJ156" s="20">
        <f t="shared" ca="1" si="70"/>
        <v>28</v>
      </c>
      <c r="BK156" s="20">
        <f t="shared" ca="1" si="71"/>
        <v>28</v>
      </c>
      <c r="BL156" s="20">
        <f t="shared" ca="1" si="72"/>
        <v>24</v>
      </c>
      <c r="BM156" s="20">
        <f t="shared" ca="1" si="73"/>
        <v>28</v>
      </c>
      <c r="BN156" s="9">
        <f t="shared" si="74"/>
        <v>154</v>
      </c>
      <c r="BO156" s="9">
        <v>3</v>
      </c>
      <c r="BP156" s="22" cm="1">
        <f t="array" aca="1" ref="BP156" ca="1">IF(AV156&gt;INDIRECT(ADDRESS($BN156,$BO156)),0,1)</f>
        <v>0</v>
      </c>
      <c r="BQ156" s="22" cm="1">
        <f t="array" aca="1" ref="BQ156" ca="1">IF(AW156&gt;INDIRECT(ADDRESS($BN156,$BO156)),0,1)</f>
        <v>0</v>
      </c>
      <c r="BR156" s="22" cm="1">
        <f t="array" aca="1" ref="BR156" ca="1">IF(AX156&gt;INDIRECT(ADDRESS($BN156,$BO156)),0,1)</f>
        <v>0</v>
      </c>
      <c r="BS156" s="22" cm="1">
        <f t="array" aca="1" ref="BS156" ca="1">IF(AY156&gt;INDIRECT(ADDRESS($BN156,$BO156)),0,1)</f>
        <v>0</v>
      </c>
      <c r="BT156" s="22" cm="1">
        <f t="array" aca="1" ref="BT156" ca="1">IF(AZ156&gt;INDIRECT(ADDRESS($BN156,$BO156)),0,1)</f>
        <v>0</v>
      </c>
      <c r="BU156" s="22" cm="1">
        <f t="array" aca="1" ref="BU156" ca="1">IF(BA156&gt;INDIRECT(ADDRESS($BN156,$BO156)),0,1)</f>
        <v>0</v>
      </c>
      <c r="BV156" s="22" cm="1">
        <f t="array" aca="1" ref="BV156" ca="1">IF(BB156&gt;INDIRECT(ADDRESS($BN156,$BO156)),0,1)</f>
        <v>0</v>
      </c>
      <c r="BW156" s="22" cm="1">
        <f t="array" aca="1" ref="BW156" ca="1">IF(BC156&gt;INDIRECT(ADDRESS($BN156,$BO156)),0,1)</f>
        <v>0</v>
      </c>
      <c r="BX156" s="22" cm="1">
        <f t="array" aca="1" ref="BX156" ca="1">IF(BD156&gt;INDIRECT(ADDRESS($BN156,$BO156)),0,1)</f>
        <v>0</v>
      </c>
      <c r="BY156" s="22" cm="1">
        <f t="array" aca="1" ref="BY156" ca="1">IF(BE156&gt;INDIRECT(ADDRESS($BN156,$BO156)),0,1)</f>
        <v>0</v>
      </c>
      <c r="BZ156" s="22" cm="1">
        <f t="array" aca="1" ref="BZ156" ca="1">IF(BF156&gt;INDIRECT(ADDRESS($BN156,$BO156)),0,1)</f>
        <v>0</v>
      </c>
      <c r="CA156" s="22" cm="1">
        <f t="array" aca="1" ref="CA156" ca="1">IF(BG156&gt;INDIRECT(ADDRESS($BN156,$BO156)),0,1)</f>
        <v>0</v>
      </c>
      <c r="CB156" s="22" cm="1">
        <f t="array" aca="1" ref="CB156" ca="1">IF(BH156&gt;INDIRECT(ADDRESS($BN156,$BO156)),0,1)</f>
        <v>0</v>
      </c>
      <c r="CC156" s="22" cm="1">
        <f t="array" aca="1" ref="CC156" ca="1">IF(BI156&gt;INDIRECT(ADDRESS($BN156,$BO156)),0,1)</f>
        <v>0</v>
      </c>
      <c r="CD156" s="22" cm="1">
        <f t="array" aca="1" ref="CD156" ca="1">IF(BJ156&gt;INDIRECT(ADDRESS($BN156,$BO156)),0,1)</f>
        <v>0</v>
      </c>
      <c r="CE156" s="22" cm="1">
        <f t="array" aca="1" ref="CE156" ca="1">IF(BK156&gt;INDIRECT(ADDRESS($BN156,$BO156)),0,1)</f>
        <v>0</v>
      </c>
      <c r="CF156" s="22" cm="1">
        <f t="array" aca="1" ref="CF156" ca="1">IF(BL156&gt;INDIRECT(ADDRESS($BN156,$BO156)),0,1)</f>
        <v>0</v>
      </c>
      <c r="CG156" s="22" cm="1">
        <f t="array" aca="1" ref="CG156" ca="1">IF(BM156&gt;INDIRECT(ADDRESS($BN156,$BO156)),0,1)</f>
        <v>0</v>
      </c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55000000000000004">
      <c r="A157" s="3"/>
      <c r="B157" s="3" t="s">
        <v>64</v>
      </c>
      <c r="C157" s="3">
        <v>8</v>
      </c>
      <c r="D157" s="15">
        <f>VALUE(SUBSTITUTE('DPR KPU Raw'!B45,".",","))</f>
        <v>316380</v>
      </c>
      <c r="E157" s="15">
        <f>VALUE(SUBSTITUTE('DPR KPU Raw'!C45,".",","))</f>
        <v>247837</v>
      </c>
      <c r="F157" s="15">
        <f>VALUE(SUBSTITUTE('DPR KPU Raw'!D45,".",","))</f>
        <v>659980</v>
      </c>
      <c r="G157" s="15">
        <f>VALUE(SUBSTITUTE('DPR KPU Raw'!E45,".",","))</f>
        <v>509793</v>
      </c>
      <c r="H157" s="15">
        <f>VALUE(SUBSTITUTE('DPR KPU Raw'!F45,".",","))</f>
        <v>265822</v>
      </c>
      <c r="I157" s="15"/>
      <c r="J157" s="15"/>
      <c r="K157" s="15">
        <f>VALUE(SUBSTITUTE('DPR KPU Raw'!I45,".",","))</f>
        <v>17376</v>
      </c>
      <c r="L157" s="15"/>
      <c r="M157" s="15"/>
      <c r="N157" s="15"/>
      <c r="O157" s="15">
        <f>VALUE(SUBSTITUTE('DPR KPU Raw'!M45,".",","))</f>
        <v>269199</v>
      </c>
      <c r="P157" s="15"/>
      <c r="Q157" s="15">
        <f>VALUE(SUBSTITUTE('DPR KPU Raw'!O45,".",","))</f>
        <v>265524</v>
      </c>
      <c r="R157" s="15"/>
      <c r="S157" s="15"/>
      <c r="T157" s="15">
        <f>VALUE(SUBSTITUTE('DPR KPU Raw'!R45,".",","))</f>
        <v>408412</v>
      </c>
      <c r="U157" s="15"/>
      <c r="V157" s="5">
        <v>1</v>
      </c>
      <c r="W157" s="5">
        <f>W156+3</f>
        <v>157</v>
      </c>
      <c r="X157" s="5">
        <v>4</v>
      </c>
      <c r="Y157" s="5">
        <f t="shared" si="75"/>
        <v>26</v>
      </c>
      <c r="Z157" s="18" cm="1">
        <f t="array" aca="1" ref="Z157" ca="1">INDIRECT(ADDRESS($W157,COLUMN()-$Y157+$X157))/$V157</f>
        <v>316380</v>
      </c>
      <c r="AA157" s="18" cm="1">
        <f t="array" aca="1" ref="AA157" ca="1">INDIRECT(ADDRESS($W157,COLUMN()-$Y157+$X157))/$V157</f>
        <v>247837</v>
      </c>
      <c r="AB157" s="18" cm="1">
        <f t="array" aca="1" ref="AB157" ca="1">INDIRECT(ADDRESS($W157,COLUMN()-$Y157+$X157))/$V157</f>
        <v>659980</v>
      </c>
      <c r="AC157" s="18" cm="1">
        <f t="array" aca="1" ref="AC157" ca="1">INDIRECT(ADDRESS($W157,COLUMN()-$Y157+$X157))/$V157</f>
        <v>509793</v>
      </c>
      <c r="AD157" s="18" cm="1">
        <f t="array" aca="1" ref="AD157" ca="1">INDIRECT(ADDRESS($W157,COLUMN()-$Y157+$X157))/$V157</f>
        <v>265822</v>
      </c>
      <c r="AE157" s="18" cm="1">
        <f t="array" aca="1" ref="AE157" ca="1">INDIRECT(ADDRESS($W157,COLUMN()-$Y157+$X157))/$V157</f>
        <v>0</v>
      </c>
      <c r="AF157" s="18" cm="1">
        <f t="array" aca="1" ref="AF157" ca="1">INDIRECT(ADDRESS($W157,COLUMN()-$Y157+$X157))/$V157</f>
        <v>0</v>
      </c>
      <c r="AG157" s="18" cm="1">
        <f t="array" aca="1" ref="AG157" ca="1">INDIRECT(ADDRESS($W157,COLUMN()-$Y157+$X157))/$V157</f>
        <v>17376</v>
      </c>
      <c r="AH157" s="18" cm="1">
        <f t="array" aca="1" ref="AH157" ca="1">INDIRECT(ADDRESS($W157,COLUMN()-$Y157+$X157))/$V157</f>
        <v>0</v>
      </c>
      <c r="AI157" s="18" cm="1">
        <f t="array" aca="1" ref="AI157" ca="1">INDIRECT(ADDRESS($W157,COLUMN()-$Y157+$X157))/$V157</f>
        <v>0</v>
      </c>
      <c r="AJ157" s="18" cm="1">
        <f t="array" aca="1" ref="AJ157" ca="1">INDIRECT(ADDRESS($W157,COLUMN()-$Y157+$X157))/$V157</f>
        <v>0</v>
      </c>
      <c r="AK157" s="18" cm="1">
        <f t="array" aca="1" ref="AK157" ca="1">INDIRECT(ADDRESS($W157,COLUMN()-$Y157+$X157))/$V157</f>
        <v>269199</v>
      </c>
      <c r="AL157" s="18" cm="1">
        <f t="array" aca="1" ref="AL157" ca="1">INDIRECT(ADDRESS($W157,COLUMN()-$Y157+$X157))/$V157</f>
        <v>0</v>
      </c>
      <c r="AM157" s="18" cm="1">
        <f t="array" aca="1" ref="AM157" ca="1">INDIRECT(ADDRESS($W157,COLUMN()-$Y157+$X157))/$V157</f>
        <v>265524</v>
      </c>
      <c r="AN157" s="18" cm="1">
        <f t="array" aca="1" ref="AN157" ca="1">INDIRECT(ADDRESS($W157,COLUMN()-$Y157+$X157))/$V157</f>
        <v>0</v>
      </c>
      <c r="AO157" s="18" cm="1">
        <f t="array" aca="1" ref="AO157" ca="1">INDIRECT(ADDRESS($W157,COLUMN()-$Y157+$X157))/$V157</f>
        <v>0</v>
      </c>
      <c r="AP157" s="18" cm="1">
        <f t="array" aca="1" ref="AP157" ca="1">INDIRECT(ADDRESS($W157,COLUMN()-$Y157+$X157))/$V157</f>
        <v>408412</v>
      </c>
      <c r="AQ157" s="18" cm="1">
        <f t="array" aca="1" ref="AQ157" ca="1">INDIRECT(ADDRESS($W157,COLUMN()-$Y157+$X157))/$V157</f>
        <v>0</v>
      </c>
      <c r="AR157" s="9">
        <f t="shared" si="54"/>
        <v>157</v>
      </c>
      <c r="AS157" s="9">
        <f t="shared" si="76"/>
        <v>159</v>
      </c>
      <c r="AT157" s="9">
        <f t="shared" si="55"/>
        <v>26</v>
      </c>
      <c r="AU157" s="3">
        <f t="shared" si="77"/>
        <v>43</v>
      </c>
      <c r="AV157" s="20">
        <f t="shared" ca="1" si="56"/>
        <v>4</v>
      </c>
      <c r="AW157" s="20">
        <f t="shared" ca="1" si="57"/>
        <v>8</v>
      </c>
      <c r="AX157" s="20">
        <f t="shared" ca="1" si="58"/>
        <v>1</v>
      </c>
      <c r="AY157" s="20">
        <f t="shared" ca="1" si="59"/>
        <v>2</v>
      </c>
      <c r="AZ157" s="20">
        <f t="shared" ca="1" si="60"/>
        <v>6</v>
      </c>
      <c r="BA157" s="20">
        <f t="shared" ca="1" si="61"/>
        <v>28</v>
      </c>
      <c r="BB157" s="20">
        <f t="shared" ca="1" si="62"/>
        <v>28</v>
      </c>
      <c r="BC157" s="20">
        <f t="shared" ca="1" si="63"/>
        <v>25</v>
      </c>
      <c r="BD157" s="20">
        <f t="shared" ca="1" si="64"/>
        <v>28</v>
      </c>
      <c r="BE157" s="20">
        <f t="shared" ca="1" si="65"/>
        <v>28</v>
      </c>
      <c r="BF157" s="20">
        <f t="shared" ca="1" si="66"/>
        <v>28</v>
      </c>
      <c r="BG157" s="20">
        <f t="shared" ca="1" si="67"/>
        <v>5</v>
      </c>
      <c r="BH157" s="20">
        <f t="shared" ca="1" si="68"/>
        <v>28</v>
      </c>
      <c r="BI157" s="20">
        <f t="shared" ca="1" si="69"/>
        <v>7</v>
      </c>
      <c r="BJ157" s="20">
        <f t="shared" ca="1" si="70"/>
        <v>28</v>
      </c>
      <c r="BK157" s="20">
        <f t="shared" ca="1" si="71"/>
        <v>28</v>
      </c>
      <c r="BL157" s="20">
        <f t="shared" ca="1" si="72"/>
        <v>3</v>
      </c>
      <c r="BM157" s="20">
        <f t="shared" ca="1" si="73"/>
        <v>28</v>
      </c>
      <c r="BN157" s="9">
        <f t="shared" si="74"/>
        <v>157</v>
      </c>
      <c r="BO157" s="9">
        <v>3</v>
      </c>
      <c r="BP157" s="22" cm="1">
        <f t="array" aca="1" ref="BP157" ca="1">IF(AV157&gt;INDIRECT(ADDRESS($BN157,$BO157)),0,1)</f>
        <v>1</v>
      </c>
      <c r="BQ157" s="22" cm="1">
        <f t="array" aca="1" ref="BQ157" ca="1">IF(AW157&gt;INDIRECT(ADDRESS($BN157,$BO157)),0,1)</f>
        <v>1</v>
      </c>
      <c r="BR157" s="22" cm="1">
        <f t="array" aca="1" ref="BR157" ca="1">IF(AX157&gt;INDIRECT(ADDRESS($BN157,$BO157)),0,1)</f>
        <v>1</v>
      </c>
      <c r="BS157" s="22" cm="1">
        <f t="array" aca="1" ref="BS157" ca="1">IF(AY157&gt;INDIRECT(ADDRESS($BN157,$BO157)),0,1)</f>
        <v>1</v>
      </c>
      <c r="BT157" s="22" cm="1">
        <f t="array" aca="1" ref="BT157" ca="1">IF(AZ157&gt;INDIRECT(ADDRESS($BN157,$BO157)),0,1)</f>
        <v>1</v>
      </c>
      <c r="BU157" s="22" cm="1">
        <f t="array" aca="1" ref="BU157" ca="1">IF(BA157&gt;INDIRECT(ADDRESS($BN157,$BO157)),0,1)</f>
        <v>0</v>
      </c>
      <c r="BV157" s="22" cm="1">
        <f t="array" aca="1" ref="BV157" ca="1">IF(BB157&gt;INDIRECT(ADDRESS($BN157,$BO157)),0,1)</f>
        <v>0</v>
      </c>
      <c r="BW157" s="22" cm="1">
        <f t="array" aca="1" ref="BW157" ca="1">IF(BC157&gt;INDIRECT(ADDRESS($BN157,$BO157)),0,1)</f>
        <v>0</v>
      </c>
      <c r="BX157" s="22" cm="1">
        <f t="array" aca="1" ref="BX157" ca="1">IF(BD157&gt;INDIRECT(ADDRESS($BN157,$BO157)),0,1)</f>
        <v>0</v>
      </c>
      <c r="BY157" s="22" cm="1">
        <f t="array" aca="1" ref="BY157" ca="1">IF(BE157&gt;INDIRECT(ADDRESS($BN157,$BO157)),0,1)</f>
        <v>0</v>
      </c>
      <c r="BZ157" s="22" cm="1">
        <f t="array" aca="1" ref="BZ157" ca="1">IF(BF157&gt;INDIRECT(ADDRESS($BN157,$BO157)),0,1)</f>
        <v>0</v>
      </c>
      <c r="CA157" s="22" cm="1">
        <f t="array" aca="1" ref="CA157" ca="1">IF(BG157&gt;INDIRECT(ADDRESS($BN157,$BO157)),0,1)</f>
        <v>1</v>
      </c>
      <c r="CB157" s="22" cm="1">
        <f t="array" aca="1" ref="CB157" ca="1">IF(BH157&gt;INDIRECT(ADDRESS($BN157,$BO157)),0,1)</f>
        <v>0</v>
      </c>
      <c r="CC157" s="22" cm="1">
        <f t="array" aca="1" ref="CC157" ca="1">IF(BI157&gt;INDIRECT(ADDRESS($BN157,$BO157)),0,1)</f>
        <v>1</v>
      </c>
      <c r="CD157" s="22" cm="1">
        <f t="array" aca="1" ref="CD157" ca="1">IF(BJ157&gt;INDIRECT(ADDRESS($BN157,$BO157)),0,1)</f>
        <v>0</v>
      </c>
      <c r="CE157" s="22" cm="1">
        <f t="array" aca="1" ref="CE157" ca="1">IF(BK157&gt;INDIRECT(ADDRESS($BN157,$BO157)),0,1)</f>
        <v>0</v>
      </c>
      <c r="CF157" s="22" cm="1">
        <f t="array" aca="1" ref="CF157" ca="1">IF(BL157&gt;INDIRECT(ADDRESS($BN157,$BO157)),0,1)</f>
        <v>1</v>
      </c>
      <c r="CG157" s="22" cm="1">
        <f t="array" aca="1" ref="CG157" ca="1">IF(BM157&gt;INDIRECT(ADDRESS($BN157,$BO157)),0,1)</f>
        <v>0</v>
      </c>
      <c r="CH157" s="9">
        <f>AR157</f>
        <v>157</v>
      </c>
      <c r="CI157" s="9">
        <f>AS157</f>
        <v>159</v>
      </c>
      <c r="CJ157" s="3">
        <f>COLUMN(BP157)</f>
        <v>68</v>
      </c>
      <c r="CK157" s="3">
        <f>COLUMN(CG157)</f>
        <v>85</v>
      </c>
      <c r="CL157" s="3">
        <f ca="1">SUM(OFFSET($A$1,CH157-1,CJ157-1,CI157-CH157+1,CK157-CJ157+1))</f>
        <v>8</v>
      </c>
      <c r="CM157" s="3" t="b">
        <f ca="1">CL157=C157</f>
        <v>1</v>
      </c>
      <c r="CN157" s="3">
        <f>COLUMN(V157)</f>
        <v>22</v>
      </c>
      <c r="CO157" s="3">
        <f ca="1">LARGE(OFFSET($A$1,$CH157-1,$CN157-1,$CI157-$CH157+1,1),1)</f>
        <v>5</v>
      </c>
      <c r="CP157" s="4">
        <f ca="1">LARGE(OFFSET($A$1,$AR157-1,$AT157-1,$AS157-$AR157+1,$AU157-$AT157+1),1)/(CO157+2)</f>
        <v>94282.857142857145</v>
      </c>
      <c r="CQ157" s="4">
        <f ca="1">LARGE(OFFSET($A$1,$AR157-1,$AT157-1,$AS157-$AR157+1,$AU157-$AT157+1),C157)</f>
        <v>247837</v>
      </c>
      <c r="CR157" s="3" t="b">
        <f ca="1">CQ157&gt;CP157</f>
        <v>1</v>
      </c>
    </row>
    <row r="158" spans="1:96" x14ac:dyDescent="0.55000000000000004">
      <c r="A158" s="3"/>
      <c r="B158" s="3"/>
      <c r="C158" s="3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5">
        <v>3</v>
      </c>
      <c r="W158" s="5">
        <f>W157</f>
        <v>157</v>
      </c>
      <c r="X158" s="5">
        <v>4</v>
      </c>
      <c r="Y158" s="5">
        <f t="shared" si="75"/>
        <v>26</v>
      </c>
      <c r="Z158" s="18" cm="1">
        <f t="array" aca="1" ref="Z158" ca="1">INDIRECT(ADDRESS($W158,COLUMN()-$Y158+$X158))/$V158</f>
        <v>105460</v>
      </c>
      <c r="AA158" s="18" cm="1">
        <f t="array" aca="1" ref="AA158" ca="1">INDIRECT(ADDRESS($W158,COLUMN()-$Y158+$X158))/$V158</f>
        <v>82612.333333333328</v>
      </c>
      <c r="AB158" s="18" cm="1">
        <f t="array" aca="1" ref="AB158" ca="1">INDIRECT(ADDRESS($W158,COLUMN()-$Y158+$X158))/$V158</f>
        <v>219993.33333333334</v>
      </c>
      <c r="AC158" s="18" cm="1">
        <f t="array" aca="1" ref="AC158" ca="1">INDIRECT(ADDRESS($W158,COLUMN()-$Y158+$X158))/$V158</f>
        <v>169931</v>
      </c>
      <c r="AD158" s="18" cm="1">
        <f t="array" aca="1" ref="AD158" ca="1">INDIRECT(ADDRESS($W158,COLUMN()-$Y158+$X158))/$V158</f>
        <v>88607.333333333328</v>
      </c>
      <c r="AE158" s="18" cm="1">
        <f t="array" aca="1" ref="AE158" ca="1">INDIRECT(ADDRESS($W158,COLUMN()-$Y158+$X158))/$V158</f>
        <v>0</v>
      </c>
      <c r="AF158" s="18" cm="1">
        <f t="array" aca="1" ref="AF158" ca="1">INDIRECT(ADDRESS($W158,COLUMN()-$Y158+$X158))/$V158</f>
        <v>0</v>
      </c>
      <c r="AG158" s="18" cm="1">
        <f t="array" aca="1" ref="AG158" ca="1">INDIRECT(ADDRESS($W158,COLUMN()-$Y158+$X158))/$V158</f>
        <v>5792</v>
      </c>
      <c r="AH158" s="18" cm="1">
        <f t="array" aca="1" ref="AH158" ca="1">INDIRECT(ADDRESS($W158,COLUMN()-$Y158+$X158))/$V158</f>
        <v>0</v>
      </c>
      <c r="AI158" s="18" cm="1">
        <f t="array" aca="1" ref="AI158" ca="1">INDIRECT(ADDRESS($W158,COLUMN()-$Y158+$X158))/$V158</f>
        <v>0</v>
      </c>
      <c r="AJ158" s="18" cm="1">
        <f t="array" aca="1" ref="AJ158" ca="1">INDIRECT(ADDRESS($W158,COLUMN()-$Y158+$X158))/$V158</f>
        <v>0</v>
      </c>
      <c r="AK158" s="18" cm="1">
        <f t="array" aca="1" ref="AK158" ca="1">INDIRECT(ADDRESS($W158,COLUMN()-$Y158+$X158))/$V158</f>
        <v>89733</v>
      </c>
      <c r="AL158" s="18" cm="1">
        <f t="array" aca="1" ref="AL158" ca="1">INDIRECT(ADDRESS($W158,COLUMN()-$Y158+$X158))/$V158</f>
        <v>0</v>
      </c>
      <c r="AM158" s="18" cm="1">
        <f t="array" aca="1" ref="AM158" ca="1">INDIRECT(ADDRESS($W158,COLUMN()-$Y158+$X158))/$V158</f>
        <v>88508</v>
      </c>
      <c r="AN158" s="18" cm="1">
        <f t="array" aca="1" ref="AN158" ca="1">INDIRECT(ADDRESS($W158,COLUMN()-$Y158+$X158))/$V158</f>
        <v>0</v>
      </c>
      <c r="AO158" s="18" cm="1">
        <f t="array" aca="1" ref="AO158" ca="1">INDIRECT(ADDRESS($W158,COLUMN()-$Y158+$X158))/$V158</f>
        <v>0</v>
      </c>
      <c r="AP158" s="18" cm="1">
        <f t="array" aca="1" ref="AP158" ca="1">INDIRECT(ADDRESS($W158,COLUMN()-$Y158+$X158))/$V158</f>
        <v>136137.33333333334</v>
      </c>
      <c r="AQ158" s="18" cm="1">
        <f t="array" aca="1" ref="AQ158" ca="1">INDIRECT(ADDRESS($W158,COLUMN()-$Y158+$X158))/$V158</f>
        <v>0</v>
      </c>
      <c r="AR158" s="9">
        <f t="shared" si="54"/>
        <v>157</v>
      </c>
      <c r="AS158" s="9">
        <f t="shared" si="76"/>
        <v>159</v>
      </c>
      <c r="AT158" s="9">
        <f t="shared" si="55"/>
        <v>26</v>
      </c>
      <c r="AU158" s="3">
        <f t="shared" si="77"/>
        <v>43</v>
      </c>
      <c r="AV158" s="20">
        <f t="shared" ca="1" si="56"/>
        <v>13</v>
      </c>
      <c r="AW158" s="20">
        <f t="shared" ca="1" si="57"/>
        <v>18</v>
      </c>
      <c r="AX158" s="20">
        <f t="shared" ca="1" si="58"/>
        <v>9</v>
      </c>
      <c r="AY158" s="20">
        <f t="shared" ca="1" si="59"/>
        <v>10</v>
      </c>
      <c r="AZ158" s="20">
        <f t="shared" ca="1" si="60"/>
        <v>16</v>
      </c>
      <c r="BA158" s="20">
        <f t="shared" ca="1" si="61"/>
        <v>28</v>
      </c>
      <c r="BB158" s="20">
        <f t="shared" ca="1" si="62"/>
        <v>28</v>
      </c>
      <c r="BC158" s="20">
        <f t="shared" ca="1" si="63"/>
        <v>26</v>
      </c>
      <c r="BD158" s="20">
        <f t="shared" ca="1" si="64"/>
        <v>28</v>
      </c>
      <c r="BE158" s="20">
        <f t="shared" ca="1" si="65"/>
        <v>28</v>
      </c>
      <c r="BF158" s="20">
        <f t="shared" ca="1" si="66"/>
        <v>28</v>
      </c>
      <c r="BG158" s="20">
        <f t="shared" ca="1" si="67"/>
        <v>15</v>
      </c>
      <c r="BH158" s="20">
        <f t="shared" ca="1" si="68"/>
        <v>28</v>
      </c>
      <c r="BI158" s="20">
        <f t="shared" ca="1" si="69"/>
        <v>17</v>
      </c>
      <c r="BJ158" s="20">
        <f t="shared" ca="1" si="70"/>
        <v>28</v>
      </c>
      <c r="BK158" s="20">
        <f t="shared" ca="1" si="71"/>
        <v>28</v>
      </c>
      <c r="BL158" s="20">
        <f t="shared" ca="1" si="72"/>
        <v>11</v>
      </c>
      <c r="BM158" s="20">
        <f t="shared" ca="1" si="73"/>
        <v>28</v>
      </c>
      <c r="BN158" s="9">
        <f t="shared" si="74"/>
        <v>157</v>
      </c>
      <c r="BO158" s="9">
        <v>3</v>
      </c>
      <c r="BP158" s="22" cm="1">
        <f t="array" aca="1" ref="BP158" ca="1">IF(AV158&gt;INDIRECT(ADDRESS($BN158,$BO158)),0,1)</f>
        <v>0</v>
      </c>
      <c r="BQ158" s="22" cm="1">
        <f t="array" aca="1" ref="BQ158" ca="1">IF(AW158&gt;INDIRECT(ADDRESS($BN158,$BO158)),0,1)</f>
        <v>0</v>
      </c>
      <c r="BR158" s="22" cm="1">
        <f t="array" aca="1" ref="BR158" ca="1">IF(AX158&gt;INDIRECT(ADDRESS($BN158,$BO158)),0,1)</f>
        <v>0</v>
      </c>
      <c r="BS158" s="22" cm="1">
        <f t="array" aca="1" ref="BS158" ca="1">IF(AY158&gt;INDIRECT(ADDRESS($BN158,$BO158)),0,1)</f>
        <v>0</v>
      </c>
      <c r="BT158" s="22" cm="1">
        <f t="array" aca="1" ref="BT158" ca="1">IF(AZ158&gt;INDIRECT(ADDRESS($BN158,$BO158)),0,1)</f>
        <v>0</v>
      </c>
      <c r="BU158" s="22" cm="1">
        <f t="array" aca="1" ref="BU158" ca="1">IF(BA158&gt;INDIRECT(ADDRESS($BN158,$BO158)),0,1)</f>
        <v>0</v>
      </c>
      <c r="BV158" s="22" cm="1">
        <f t="array" aca="1" ref="BV158" ca="1">IF(BB158&gt;INDIRECT(ADDRESS($BN158,$BO158)),0,1)</f>
        <v>0</v>
      </c>
      <c r="BW158" s="22" cm="1">
        <f t="array" aca="1" ref="BW158" ca="1">IF(BC158&gt;INDIRECT(ADDRESS($BN158,$BO158)),0,1)</f>
        <v>0</v>
      </c>
      <c r="BX158" s="22" cm="1">
        <f t="array" aca="1" ref="BX158" ca="1">IF(BD158&gt;INDIRECT(ADDRESS($BN158,$BO158)),0,1)</f>
        <v>0</v>
      </c>
      <c r="BY158" s="22" cm="1">
        <f t="array" aca="1" ref="BY158" ca="1">IF(BE158&gt;INDIRECT(ADDRESS($BN158,$BO158)),0,1)</f>
        <v>0</v>
      </c>
      <c r="BZ158" s="22" cm="1">
        <f t="array" aca="1" ref="BZ158" ca="1">IF(BF158&gt;INDIRECT(ADDRESS($BN158,$BO158)),0,1)</f>
        <v>0</v>
      </c>
      <c r="CA158" s="22" cm="1">
        <f t="array" aca="1" ref="CA158" ca="1">IF(BG158&gt;INDIRECT(ADDRESS($BN158,$BO158)),0,1)</f>
        <v>0</v>
      </c>
      <c r="CB158" s="22" cm="1">
        <f t="array" aca="1" ref="CB158" ca="1">IF(BH158&gt;INDIRECT(ADDRESS($BN158,$BO158)),0,1)</f>
        <v>0</v>
      </c>
      <c r="CC158" s="22" cm="1">
        <f t="array" aca="1" ref="CC158" ca="1">IF(BI158&gt;INDIRECT(ADDRESS($BN158,$BO158)),0,1)</f>
        <v>0</v>
      </c>
      <c r="CD158" s="22" cm="1">
        <f t="array" aca="1" ref="CD158" ca="1">IF(BJ158&gt;INDIRECT(ADDRESS($BN158,$BO158)),0,1)</f>
        <v>0</v>
      </c>
      <c r="CE158" s="22" cm="1">
        <f t="array" aca="1" ref="CE158" ca="1">IF(BK158&gt;INDIRECT(ADDRESS($BN158,$BO158)),0,1)</f>
        <v>0</v>
      </c>
      <c r="CF158" s="22" cm="1">
        <f t="array" aca="1" ref="CF158" ca="1">IF(BL158&gt;INDIRECT(ADDRESS($BN158,$BO158)),0,1)</f>
        <v>0</v>
      </c>
      <c r="CG158" s="22" cm="1">
        <f t="array" aca="1" ref="CG158" ca="1">IF(BM158&gt;INDIRECT(ADDRESS($BN158,$BO158)),0,1)</f>
        <v>0</v>
      </c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55000000000000004">
      <c r="A159" s="3"/>
      <c r="B159" s="3"/>
      <c r="C159" s="3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5">
        <v>5</v>
      </c>
      <c r="W159" s="5">
        <f>W158</f>
        <v>157</v>
      </c>
      <c r="X159" s="5">
        <v>4</v>
      </c>
      <c r="Y159" s="5">
        <f t="shared" si="75"/>
        <v>26</v>
      </c>
      <c r="Z159" s="18" cm="1">
        <f t="array" aca="1" ref="Z159" ca="1">INDIRECT(ADDRESS($W159,COLUMN()-$Y159+$X159))/$V159</f>
        <v>63276</v>
      </c>
      <c r="AA159" s="18" cm="1">
        <f t="array" aca="1" ref="AA159" ca="1">INDIRECT(ADDRESS($W159,COLUMN()-$Y159+$X159))/$V159</f>
        <v>49567.4</v>
      </c>
      <c r="AB159" s="18" cm="1">
        <f t="array" aca="1" ref="AB159" ca="1">INDIRECT(ADDRESS($W159,COLUMN()-$Y159+$X159))/$V159</f>
        <v>131996</v>
      </c>
      <c r="AC159" s="18" cm="1">
        <f t="array" aca="1" ref="AC159" ca="1">INDIRECT(ADDRESS($W159,COLUMN()-$Y159+$X159))/$V159</f>
        <v>101958.6</v>
      </c>
      <c r="AD159" s="18" cm="1">
        <f t="array" aca="1" ref="AD159" ca="1">INDIRECT(ADDRESS($W159,COLUMN()-$Y159+$X159))/$V159</f>
        <v>53164.4</v>
      </c>
      <c r="AE159" s="18" cm="1">
        <f t="array" aca="1" ref="AE159" ca="1">INDIRECT(ADDRESS($W159,COLUMN()-$Y159+$X159))/$V159</f>
        <v>0</v>
      </c>
      <c r="AF159" s="18" cm="1">
        <f t="array" aca="1" ref="AF159" ca="1">INDIRECT(ADDRESS($W159,COLUMN()-$Y159+$X159))/$V159</f>
        <v>0</v>
      </c>
      <c r="AG159" s="18" cm="1">
        <f t="array" aca="1" ref="AG159" ca="1">INDIRECT(ADDRESS($W159,COLUMN()-$Y159+$X159))/$V159</f>
        <v>3475.2</v>
      </c>
      <c r="AH159" s="18" cm="1">
        <f t="array" aca="1" ref="AH159" ca="1">INDIRECT(ADDRESS($W159,COLUMN()-$Y159+$X159))/$V159</f>
        <v>0</v>
      </c>
      <c r="AI159" s="18" cm="1">
        <f t="array" aca="1" ref="AI159" ca="1">INDIRECT(ADDRESS($W159,COLUMN()-$Y159+$X159))/$V159</f>
        <v>0</v>
      </c>
      <c r="AJ159" s="18" cm="1">
        <f t="array" aca="1" ref="AJ159" ca="1">INDIRECT(ADDRESS($W159,COLUMN()-$Y159+$X159))/$V159</f>
        <v>0</v>
      </c>
      <c r="AK159" s="18" cm="1">
        <f t="array" aca="1" ref="AK159" ca="1">INDIRECT(ADDRESS($W159,COLUMN()-$Y159+$X159))/$V159</f>
        <v>53839.8</v>
      </c>
      <c r="AL159" s="18" cm="1">
        <f t="array" aca="1" ref="AL159" ca="1">INDIRECT(ADDRESS($W159,COLUMN()-$Y159+$X159))/$V159</f>
        <v>0</v>
      </c>
      <c r="AM159" s="18" cm="1">
        <f t="array" aca="1" ref="AM159" ca="1">INDIRECT(ADDRESS($W159,COLUMN()-$Y159+$X159))/$V159</f>
        <v>53104.800000000003</v>
      </c>
      <c r="AN159" s="18" cm="1">
        <f t="array" aca="1" ref="AN159" ca="1">INDIRECT(ADDRESS($W159,COLUMN()-$Y159+$X159))/$V159</f>
        <v>0</v>
      </c>
      <c r="AO159" s="18" cm="1">
        <f t="array" aca="1" ref="AO159" ca="1">INDIRECT(ADDRESS($W159,COLUMN()-$Y159+$X159))/$V159</f>
        <v>0</v>
      </c>
      <c r="AP159" s="18" cm="1">
        <f t="array" aca="1" ref="AP159" ca="1">INDIRECT(ADDRESS($W159,COLUMN()-$Y159+$X159))/$V159</f>
        <v>81682.399999999994</v>
      </c>
      <c r="AQ159" s="18" cm="1">
        <f t="array" aca="1" ref="AQ159" ca="1">INDIRECT(ADDRESS($W159,COLUMN()-$Y159+$X159))/$V159</f>
        <v>0</v>
      </c>
      <c r="AR159" s="9">
        <f t="shared" si="54"/>
        <v>157</v>
      </c>
      <c r="AS159" s="9">
        <f t="shared" si="76"/>
        <v>159</v>
      </c>
      <c r="AT159" s="9">
        <f t="shared" si="55"/>
        <v>26</v>
      </c>
      <c r="AU159" s="3">
        <f t="shared" si="77"/>
        <v>43</v>
      </c>
      <c r="AV159" s="20">
        <f t="shared" ca="1" si="56"/>
        <v>20</v>
      </c>
      <c r="AW159" s="20">
        <f t="shared" ca="1" si="57"/>
        <v>24</v>
      </c>
      <c r="AX159" s="20">
        <f t="shared" ca="1" si="58"/>
        <v>12</v>
      </c>
      <c r="AY159" s="20">
        <f t="shared" ca="1" si="59"/>
        <v>14</v>
      </c>
      <c r="AZ159" s="20">
        <f t="shared" ca="1" si="60"/>
        <v>22</v>
      </c>
      <c r="BA159" s="20">
        <f t="shared" ca="1" si="61"/>
        <v>28</v>
      </c>
      <c r="BB159" s="20">
        <f t="shared" ca="1" si="62"/>
        <v>28</v>
      </c>
      <c r="BC159" s="20">
        <f t="shared" ca="1" si="63"/>
        <v>27</v>
      </c>
      <c r="BD159" s="20">
        <f t="shared" ca="1" si="64"/>
        <v>28</v>
      </c>
      <c r="BE159" s="20">
        <f t="shared" ca="1" si="65"/>
        <v>28</v>
      </c>
      <c r="BF159" s="20">
        <f t="shared" ca="1" si="66"/>
        <v>28</v>
      </c>
      <c r="BG159" s="20">
        <f t="shared" ca="1" si="67"/>
        <v>21</v>
      </c>
      <c r="BH159" s="20">
        <f t="shared" ca="1" si="68"/>
        <v>28</v>
      </c>
      <c r="BI159" s="20">
        <f t="shared" ca="1" si="69"/>
        <v>23</v>
      </c>
      <c r="BJ159" s="20">
        <f t="shared" ca="1" si="70"/>
        <v>28</v>
      </c>
      <c r="BK159" s="20">
        <f t="shared" ca="1" si="71"/>
        <v>28</v>
      </c>
      <c r="BL159" s="20">
        <f t="shared" ca="1" si="72"/>
        <v>19</v>
      </c>
      <c r="BM159" s="20">
        <f t="shared" ca="1" si="73"/>
        <v>28</v>
      </c>
      <c r="BN159" s="9">
        <f t="shared" si="74"/>
        <v>157</v>
      </c>
      <c r="BO159" s="9">
        <v>3</v>
      </c>
      <c r="BP159" s="22" cm="1">
        <f t="array" aca="1" ref="BP159" ca="1">IF(AV159&gt;INDIRECT(ADDRESS($BN159,$BO159)),0,1)</f>
        <v>0</v>
      </c>
      <c r="BQ159" s="22" cm="1">
        <f t="array" aca="1" ref="BQ159" ca="1">IF(AW159&gt;INDIRECT(ADDRESS($BN159,$BO159)),0,1)</f>
        <v>0</v>
      </c>
      <c r="BR159" s="22" cm="1">
        <f t="array" aca="1" ref="BR159" ca="1">IF(AX159&gt;INDIRECT(ADDRESS($BN159,$BO159)),0,1)</f>
        <v>0</v>
      </c>
      <c r="BS159" s="22" cm="1">
        <f t="array" aca="1" ref="BS159" ca="1">IF(AY159&gt;INDIRECT(ADDRESS($BN159,$BO159)),0,1)</f>
        <v>0</v>
      </c>
      <c r="BT159" s="22" cm="1">
        <f t="array" aca="1" ref="BT159" ca="1">IF(AZ159&gt;INDIRECT(ADDRESS($BN159,$BO159)),0,1)</f>
        <v>0</v>
      </c>
      <c r="BU159" s="22" cm="1">
        <f t="array" aca="1" ref="BU159" ca="1">IF(BA159&gt;INDIRECT(ADDRESS($BN159,$BO159)),0,1)</f>
        <v>0</v>
      </c>
      <c r="BV159" s="22" cm="1">
        <f t="array" aca="1" ref="BV159" ca="1">IF(BB159&gt;INDIRECT(ADDRESS($BN159,$BO159)),0,1)</f>
        <v>0</v>
      </c>
      <c r="BW159" s="22" cm="1">
        <f t="array" aca="1" ref="BW159" ca="1">IF(BC159&gt;INDIRECT(ADDRESS($BN159,$BO159)),0,1)</f>
        <v>0</v>
      </c>
      <c r="BX159" s="22" cm="1">
        <f t="array" aca="1" ref="BX159" ca="1">IF(BD159&gt;INDIRECT(ADDRESS($BN159,$BO159)),0,1)</f>
        <v>0</v>
      </c>
      <c r="BY159" s="22" cm="1">
        <f t="array" aca="1" ref="BY159" ca="1">IF(BE159&gt;INDIRECT(ADDRESS($BN159,$BO159)),0,1)</f>
        <v>0</v>
      </c>
      <c r="BZ159" s="22" cm="1">
        <f t="array" aca="1" ref="BZ159" ca="1">IF(BF159&gt;INDIRECT(ADDRESS($BN159,$BO159)),0,1)</f>
        <v>0</v>
      </c>
      <c r="CA159" s="22" cm="1">
        <f t="array" aca="1" ref="CA159" ca="1">IF(BG159&gt;INDIRECT(ADDRESS($BN159,$BO159)),0,1)</f>
        <v>0</v>
      </c>
      <c r="CB159" s="22" cm="1">
        <f t="array" aca="1" ref="CB159" ca="1">IF(BH159&gt;INDIRECT(ADDRESS($BN159,$BO159)),0,1)</f>
        <v>0</v>
      </c>
      <c r="CC159" s="22" cm="1">
        <f t="array" aca="1" ref="CC159" ca="1">IF(BI159&gt;INDIRECT(ADDRESS($BN159,$BO159)),0,1)</f>
        <v>0</v>
      </c>
      <c r="CD159" s="22" cm="1">
        <f t="array" aca="1" ref="CD159" ca="1">IF(BJ159&gt;INDIRECT(ADDRESS($BN159,$BO159)),0,1)</f>
        <v>0</v>
      </c>
      <c r="CE159" s="22" cm="1">
        <f t="array" aca="1" ref="CE159" ca="1">IF(BK159&gt;INDIRECT(ADDRESS($BN159,$BO159)),0,1)</f>
        <v>0</v>
      </c>
      <c r="CF159" s="22" cm="1">
        <f t="array" aca="1" ref="CF159" ca="1">IF(BL159&gt;INDIRECT(ADDRESS($BN159,$BO159)),0,1)</f>
        <v>0</v>
      </c>
      <c r="CG159" s="22" cm="1">
        <f t="array" aca="1" ref="CG159" ca="1">IF(BM159&gt;INDIRECT(ADDRESS($BN159,$BO159)),0,1)</f>
        <v>0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55000000000000004">
      <c r="A160" s="3" t="s">
        <v>65</v>
      </c>
      <c r="B160" s="3" t="s">
        <v>66</v>
      </c>
      <c r="C160" s="3">
        <v>8</v>
      </c>
      <c r="D160" s="15">
        <f>VALUE(SUBSTITUTE('DPR KPU Raw'!B8,".",","))</f>
        <v>245627</v>
      </c>
      <c r="E160" s="15">
        <f>VALUE(SUBSTITUTE('DPR KPU Raw'!C8,".",","))</f>
        <v>272165</v>
      </c>
      <c r="F160" s="15">
        <f>VALUE(SUBSTITUTE('DPR KPU Raw'!D8,".",","))</f>
        <v>593969</v>
      </c>
      <c r="G160" s="15">
        <f>VALUE(SUBSTITUTE('DPR KPU Raw'!E8,".",","))</f>
        <v>302845</v>
      </c>
      <c r="H160" s="15">
        <f>VALUE(SUBSTITUTE('DPR KPU Raw'!F8,".",","))</f>
        <v>130830</v>
      </c>
      <c r="I160" s="15"/>
      <c r="J160" s="15"/>
      <c r="K160" s="15">
        <f>VALUE(SUBSTITUTE('DPR KPU Raw'!I8,".",","))</f>
        <v>272061</v>
      </c>
      <c r="L160" s="15"/>
      <c r="M160" s="15"/>
      <c r="N160" s="15"/>
      <c r="O160" s="15">
        <f>VALUE(SUBSTITUTE('DPR KPU Raw'!M8,".",","))</f>
        <v>198662</v>
      </c>
      <c r="P160" s="15"/>
      <c r="Q160" s="15">
        <f>VALUE(SUBSTITUTE('DPR KPU Raw'!O8,".",","))</f>
        <v>49203</v>
      </c>
      <c r="R160" s="15"/>
      <c r="S160" s="15"/>
      <c r="T160" s="15">
        <f>VALUE(SUBSTITUTE('DPR KPU Raw'!R8,".",","))</f>
        <v>47873</v>
      </c>
      <c r="U160" s="15"/>
      <c r="V160" s="5">
        <v>1</v>
      </c>
      <c r="W160" s="5">
        <f>W159+3</f>
        <v>160</v>
      </c>
      <c r="X160" s="5">
        <v>4</v>
      </c>
      <c r="Y160" s="5">
        <f t="shared" si="75"/>
        <v>26</v>
      </c>
      <c r="Z160" s="18" cm="1">
        <f t="array" aca="1" ref="Z160" ca="1">INDIRECT(ADDRESS($W160,COLUMN()-$Y160+$X160))/$V160</f>
        <v>245627</v>
      </c>
      <c r="AA160" s="18" cm="1">
        <f t="array" aca="1" ref="AA160" ca="1">INDIRECT(ADDRESS($W160,COLUMN()-$Y160+$X160))/$V160</f>
        <v>272165</v>
      </c>
      <c r="AB160" s="18" cm="1">
        <f t="array" aca="1" ref="AB160" ca="1">INDIRECT(ADDRESS($W160,COLUMN()-$Y160+$X160))/$V160</f>
        <v>593969</v>
      </c>
      <c r="AC160" s="18" cm="1">
        <f t="array" aca="1" ref="AC160" ca="1">INDIRECT(ADDRESS($W160,COLUMN()-$Y160+$X160))/$V160</f>
        <v>302845</v>
      </c>
      <c r="AD160" s="18" cm="1">
        <f t="array" aca="1" ref="AD160" ca="1">INDIRECT(ADDRESS($W160,COLUMN()-$Y160+$X160))/$V160</f>
        <v>130830</v>
      </c>
      <c r="AE160" s="18" cm="1">
        <f t="array" aca="1" ref="AE160" ca="1">INDIRECT(ADDRESS($W160,COLUMN()-$Y160+$X160))/$V160</f>
        <v>0</v>
      </c>
      <c r="AF160" s="18" cm="1">
        <f t="array" aca="1" ref="AF160" ca="1">INDIRECT(ADDRESS($W160,COLUMN()-$Y160+$X160))/$V160</f>
        <v>0</v>
      </c>
      <c r="AG160" s="18" cm="1">
        <f t="array" aca="1" ref="AG160" ca="1">INDIRECT(ADDRESS($W160,COLUMN()-$Y160+$X160))/$V160</f>
        <v>272061</v>
      </c>
      <c r="AH160" s="18" cm="1">
        <f t="array" aca="1" ref="AH160" ca="1">INDIRECT(ADDRESS($W160,COLUMN()-$Y160+$X160))/$V160</f>
        <v>0</v>
      </c>
      <c r="AI160" s="18" cm="1">
        <f t="array" aca="1" ref="AI160" ca="1">INDIRECT(ADDRESS($W160,COLUMN()-$Y160+$X160))/$V160</f>
        <v>0</v>
      </c>
      <c r="AJ160" s="18" cm="1">
        <f t="array" aca="1" ref="AJ160" ca="1">INDIRECT(ADDRESS($W160,COLUMN()-$Y160+$X160))/$V160</f>
        <v>0</v>
      </c>
      <c r="AK160" s="18" cm="1">
        <f t="array" aca="1" ref="AK160" ca="1">INDIRECT(ADDRESS($W160,COLUMN()-$Y160+$X160))/$V160</f>
        <v>198662</v>
      </c>
      <c r="AL160" s="18" cm="1">
        <f t="array" aca="1" ref="AL160" ca="1">INDIRECT(ADDRESS($W160,COLUMN()-$Y160+$X160))/$V160</f>
        <v>0</v>
      </c>
      <c r="AM160" s="18" cm="1">
        <f t="array" aca="1" ref="AM160" ca="1">INDIRECT(ADDRESS($W160,COLUMN()-$Y160+$X160))/$V160</f>
        <v>49203</v>
      </c>
      <c r="AN160" s="18" cm="1">
        <f t="array" aca="1" ref="AN160" ca="1">INDIRECT(ADDRESS($W160,COLUMN()-$Y160+$X160))/$V160</f>
        <v>0</v>
      </c>
      <c r="AO160" s="18" cm="1">
        <f t="array" aca="1" ref="AO160" ca="1">INDIRECT(ADDRESS($W160,COLUMN()-$Y160+$X160))/$V160</f>
        <v>0</v>
      </c>
      <c r="AP160" s="18" cm="1">
        <f t="array" aca="1" ref="AP160" ca="1">INDIRECT(ADDRESS($W160,COLUMN()-$Y160+$X160))/$V160</f>
        <v>47873</v>
      </c>
      <c r="AQ160" s="18" cm="1">
        <f t="array" aca="1" ref="AQ160" ca="1">INDIRECT(ADDRESS($W160,COLUMN()-$Y160+$X160))/$V160</f>
        <v>0</v>
      </c>
      <c r="AR160" s="9">
        <f t="shared" si="54"/>
        <v>160</v>
      </c>
      <c r="AS160" s="9">
        <f t="shared" si="76"/>
        <v>162</v>
      </c>
      <c r="AT160" s="9">
        <f t="shared" si="55"/>
        <v>26</v>
      </c>
      <c r="AU160" s="3">
        <f t="shared" si="77"/>
        <v>43</v>
      </c>
      <c r="AV160" s="20">
        <f t="shared" ca="1" si="56"/>
        <v>5</v>
      </c>
      <c r="AW160" s="20">
        <f t="shared" ca="1" si="57"/>
        <v>3</v>
      </c>
      <c r="AX160" s="20">
        <f t="shared" ca="1" si="58"/>
        <v>1</v>
      </c>
      <c r="AY160" s="20">
        <f t="shared" ca="1" si="59"/>
        <v>2</v>
      </c>
      <c r="AZ160" s="20">
        <f t="shared" ca="1" si="60"/>
        <v>8</v>
      </c>
      <c r="BA160" s="20">
        <f t="shared" ca="1" si="61"/>
        <v>28</v>
      </c>
      <c r="BB160" s="20">
        <f t="shared" ca="1" si="62"/>
        <v>28</v>
      </c>
      <c r="BC160" s="20">
        <f t="shared" ca="1" si="63"/>
        <v>4</v>
      </c>
      <c r="BD160" s="20">
        <f t="shared" ca="1" si="64"/>
        <v>28</v>
      </c>
      <c r="BE160" s="20">
        <f t="shared" ca="1" si="65"/>
        <v>28</v>
      </c>
      <c r="BF160" s="20">
        <f t="shared" ca="1" si="66"/>
        <v>28</v>
      </c>
      <c r="BG160" s="20">
        <f t="shared" ca="1" si="67"/>
        <v>6</v>
      </c>
      <c r="BH160" s="20">
        <f t="shared" ca="1" si="68"/>
        <v>28</v>
      </c>
      <c r="BI160" s="20">
        <f t="shared" ca="1" si="69"/>
        <v>18</v>
      </c>
      <c r="BJ160" s="20">
        <f t="shared" ca="1" si="70"/>
        <v>28</v>
      </c>
      <c r="BK160" s="20">
        <f t="shared" ca="1" si="71"/>
        <v>28</v>
      </c>
      <c r="BL160" s="20">
        <f t="shared" ca="1" si="72"/>
        <v>20</v>
      </c>
      <c r="BM160" s="20">
        <f t="shared" ca="1" si="73"/>
        <v>28</v>
      </c>
      <c r="BN160" s="9">
        <f t="shared" si="74"/>
        <v>160</v>
      </c>
      <c r="BO160" s="9">
        <v>3</v>
      </c>
      <c r="BP160" s="22" cm="1">
        <f t="array" aca="1" ref="BP160" ca="1">IF(AV160&gt;INDIRECT(ADDRESS($BN160,$BO160)),0,1)</f>
        <v>1</v>
      </c>
      <c r="BQ160" s="22" cm="1">
        <f t="array" aca="1" ref="BQ160" ca="1">IF(AW160&gt;INDIRECT(ADDRESS($BN160,$BO160)),0,1)</f>
        <v>1</v>
      </c>
      <c r="BR160" s="22" cm="1">
        <f t="array" aca="1" ref="BR160" ca="1">IF(AX160&gt;INDIRECT(ADDRESS($BN160,$BO160)),0,1)</f>
        <v>1</v>
      </c>
      <c r="BS160" s="22" cm="1">
        <f t="array" aca="1" ref="BS160" ca="1">IF(AY160&gt;INDIRECT(ADDRESS($BN160,$BO160)),0,1)</f>
        <v>1</v>
      </c>
      <c r="BT160" s="22" cm="1">
        <f t="array" aca="1" ref="BT160" ca="1">IF(AZ160&gt;INDIRECT(ADDRESS($BN160,$BO160)),0,1)</f>
        <v>1</v>
      </c>
      <c r="BU160" s="22" cm="1">
        <f t="array" aca="1" ref="BU160" ca="1">IF(BA160&gt;INDIRECT(ADDRESS($BN160,$BO160)),0,1)</f>
        <v>0</v>
      </c>
      <c r="BV160" s="22" cm="1">
        <f t="array" aca="1" ref="BV160" ca="1">IF(BB160&gt;INDIRECT(ADDRESS($BN160,$BO160)),0,1)</f>
        <v>0</v>
      </c>
      <c r="BW160" s="22" cm="1">
        <f t="array" aca="1" ref="BW160" ca="1">IF(BC160&gt;INDIRECT(ADDRESS($BN160,$BO160)),0,1)</f>
        <v>1</v>
      </c>
      <c r="BX160" s="22" cm="1">
        <f t="array" aca="1" ref="BX160" ca="1">IF(BD160&gt;INDIRECT(ADDRESS($BN160,$BO160)),0,1)</f>
        <v>0</v>
      </c>
      <c r="BY160" s="22" cm="1">
        <f t="array" aca="1" ref="BY160" ca="1">IF(BE160&gt;INDIRECT(ADDRESS($BN160,$BO160)),0,1)</f>
        <v>0</v>
      </c>
      <c r="BZ160" s="22" cm="1">
        <f t="array" aca="1" ref="BZ160" ca="1">IF(BF160&gt;INDIRECT(ADDRESS($BN160,$BO160)),0,1)</f>
        <v>0</v>
      </c>
      <c r="CA160" s="22" cm="1">
        <f t="array" aca="1" ref="CA160" ca="1">IF(BG160&gt;INDIRECT(ADDRESS($BN160,$BO160)),0,1)</f>
        <v>1</v>
      </c>
      <c r="CB160" s="22" cm="1">
        <f t="array" aca="1" ref="CB160" ca="1">IF(BH160&gt;INDIRECT(ADDRESS($BN160,$BO160)),0,1)</f>
        <v>0</v>
      </c>
      <c r="CC160" s="22" cm="1">
        <f t="array" aca="1" ref="CC160" ca="1">IF(BI160&gt;INDIRECT(ADDRESS($BN160,$BO160)),0,1)</f>
        <v>0</v>
      </c>
      <c r="CD160" s="22" cm="1">
        <f t="array" aca="1" ref="CD160" ca="1">IF(BJ160&gt;INDIRECT(ADDRESS($BN160,$BO160)),0,1)</f>
        <v>0</v>
      </c>
      <c r="CE160" s="22" cm="1">
        <f t="array" aca="1" ref="CE160" ca="1">IF(BK160&gt;INDIRECT(ADDRESS($BN160,$BO160)),0,1)</f>
        <v>0</v>
      </c>
      <c r="CF160" s="22" cm="1">
        <f t="array" aca="1" ref="CF160" ca="1">IF(BL160&gt;INDIRECT(ADDRESS($BN160,$BO160)),0,1)</f>
        <v>0</v>
      </c>
      <c r="CG160" s="22" cm="1">
        <f t="array" aca="1" ref="CG160" ca="1">IF(BM160&gt;INDIRECT(ADDRESS($BN160,$BO160)),0,1)</f>
        <v>0</v>
      </c>
      <c r="CH160" s="9">
        <f>AR160</f>
        <v>160</v>
      </c>
      <c r="CI160" s="9">
        <f>AS160</f>
        <v>162</v>
      </c>
      <c r="CJ160" s="3">
        <f>COLUMN(BP160)</f>
        <v>68</v>
      </c>
      <c r="CK160" s="3">
        <f>COLUMN(CG160)</f>
        <v>85</v>
      </c>
      <c r="CL160" s="3">
        <f ca="1">SUM(OFFSET($A$1,CH160-1,CJ160-1,CI160-CH160+1,CK160-CJ160+1))</f>
        <v>8</v>
      </c>
      <c r="CM160" s="3" t="b">
        <f ca="1">CL160=C160</f>
        <v>1</v>
      </c>
      <c r="CN160" s="3">
        <f>COLUMN(V160)</f>
        <v>22</v>
      </c>
      <c r="CO160" s="3">
        <f ca="1">LARGE(OFFSET($A$1,$CH160-1,$CN160-1,$CI160-$CH160+1,1),1)</f>
        <v>5</v>
      </c>
      <c r="CP160" s="4">
        <f ca="1">LARGE(OFFSET($A$1,$AR160-1,$AT160-1,$AS160-$AR160+1,$AU160-$AT160+1),1)/(CO160+2)</f>
        <v>84852.71428571429</v>
      </c>
      <c r="CQ160" s="4">
        <f ca="1">LARGE(OFFSET($A$1,$AR160-1,$AT160-1,$AS160-$AR160+1,$AU160-$AT160+1),C160)</f>
        <v>130830</v>
      </c>
      <c r="CR160" s="3" t="b">
        <f ca="1">CQ160&gt;CP160</f>
        <v>1</v>
      </c>
    </row>
    <row r="161" spans="1:96" x14ac:dyDescent="0.55000000000000004">
      <c r="A161" s="3"/>
      <c r="B161" s="3"/>
      <c r="C161" s="3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5">
        <v>3</v>
      </c>
      <c r="W161" s="5">
        <f>W160</f>
        <v>160</v>
      </c>
      <c r="X161" s="5">
        <v>4</v>
      </c>
      <c r="Y161" s="5">
        <f t="shared" si="75"/>
        <v>26</v>
      </c>
      <c r="Z161" s="18" cm="1">
        <f t="array" aca="1" ref="Z161" ca="1">INDIRECT(ADDRESS($W161,COLUMN()-$Y161+$X161))/$V161</f>
        <v>81875.666666666672</v>
      </c>
      <c r="AA161" s="18" cm="1">
        <f t="array" aca="1" ref="AA161" ca="1">INDIRECT(ADDRESS($W161,COLUMN()-$Y161+$X161))/$V161</f>
        <v>90721.666666666672</v>
      </c>
      <c r="AB161" s="18" cm="1">
        <f t="array" aca="1" ref="AB161" ca="1">INDIRECT(ADDRESS($W161,COLUMN()-$Y161+$X161))/$V161</f>
        <v>197989.66666666666</v>
      </c>
      <c r="AC161" s="18" cm="1">
        <f t="array" aca="1" ref="AC161" ca="1">INDIRECT(ADDRESS($W161,COLUMN()-$Y161+$X161))/$V161</f>
        <v>100948.33333333333</v>
      </c>
      <c r="AD161" s="18" cm="1">
        <f t="array" aca="1" ref="AD161" ca="1">INDIRECT(ADDRESS($W161,COLUMN()-$Y161+$X161))/$V161</f>
        <v>43610</v>
      </c>
      <c r="AE161" s="18" cm="1">
        <f t="array" aca="1" ref="AE161" ca="1">INDIRECT(ADDRESS($W161,COLUMN()-$Y161+$X161))/$V161</f>
        <v>0</v>
      </c>
      <c r="AF161" s="18" cm="1">
        <f t="array" aca="1" ref="AF161" ca="1">INDIRECT(ADDRESS($W161,COLUMN()-$Y161+$X161))/$V161</f>
        <v>0</v>
      </c>
      <c r="AG161" s="18" cm="1">
        <f t="array" aca="1" ref="AG161" ca="1">INDIRECT(ADDRESS($W161,COLUMN()-$Y161+$X161))/$V161</f>
        <v>90687</v>
      </c>
      <c r="AH161" s="18" cm="1">
        <f t="array" aca="1" ref="AH161" ca="1">INDIRECT(ADDRESS($W161,COLUMN()-$Y161+$X161))/$V161</f>
        <v>0</v>
      </c>
      <c r="AI161" s="18" cm="1">
        <f t="array" aca="1" ref="AI161" ca="1">INDIRECT(ADDRESS($W161,COLUMN()-$Y161+$X161))/$V161</f>
        <v>0</v>
      </c>
      <c r="AJ161" s="18" cm="1">
        <f t="array" aca="1" ref="AJ161" ca="1">INDIRECT(ADDRESS($W161,COLUMN()-$Y161+$X161))/$V161</f>
        <v>0</v>
      </c>
      <c r="AK161" s="18" cm="1">
        <f t="array" aca="1" ref="AK161" ca="1">INDIRECT(ADDRESS($W161,COLUMN()-$Y161+$X161))/$V161</f>
        <v>66220.666666666672</v>
      </c>
      <c r="AL161" s="18" cm="1">
        <f t="array" aca="1" ref="AL161" ca="1">INDIRECT(ADDRESS($W161,COLUMN()-$Y161+$X161))/$V161</f>
        <v>0</v>
      </c>
      <c r="AM161" s="18" cm="1">
        <f t="array" aca="1" ref="AM161" ca="1">INDIRECT(ADDRESS($W161,COLUMN()-$Y161+$X161))/$V161</f>
        <v>16401</v>
      </c>
      <c r="AN161" s="18" cm="1">
        <f t="array" aca="1" ref="AN161" ca="1">INDIRECT(ADDRESS($W161,COLUMN()-$Y161+$X161))/$V161</f>
        <v>0</v>
      </c>
      <c r="AO161" s="18" cm="1">
        <f t="array" aca="1" ref="AO161" ca="1">INDIRECT(ADDRESS($W161,COLUMN()-$Y161+$X161))/$V161</f>
        <v>0</v>
      </c>
      <c r="AP161" s="18" cm="1">
        <f t="array" aca="1" ref="AP161" ca="1">INDIRECT(ADDRESS($W161,COLUMN()-$Y161+$X161))/$V161</f>
        <v>15957.666666666666</v>
      </c>
      <c r="AQ161" s="18" cm="1">
        <f t="array" aca="1" ref="AQ161" ca="1">INDIRECT(ADDRESS($W161,COLUMN()-$Y161+$X161))/$V161</f>
        <v>0</v>
      </c>
      <c r="AR161" s="9">
        <f t="shared" si="54"/>
        <v>160</v>
      </c>
      <c r="AS161" s="9">
        <f t="shared" si="76"/>
        <v>162</v>
      </c>
      <c r="AT161" s="9">
        <f t="shared" si="55"/>
        <v>26</v>
      </c>
      <c r="AU161" s="3">
        <f t="shared" si="77"/>
        <v>43</v>
      </c>
      <c r="AV161" s="20">
        <f t="shared" ca="1" si="56"/>
        <v>13</v>
      </c>
      <c r="AW161" s="20">
        <f t="shared" ca="1" si="57"/>
        <v>11</v>
      </c>
      <c r="AX161" s="20">
        <f t="shared" ca="1" si="58"/>
        <v>7</v>
      </c>
      <c r="AY161" s="20">
        <f t="shared" ca="1" si="59"/>
        <v>10</v>
      </c>
      <c r="AZ161" s="20">
        <f t="shared" ca="1" si="60"/>
        <v>21</v>
      </c>
      <c r="BA161" s="20">
        <f t="shared" ca="1" si="61"/>
        <v>28</v>
      </c>
      <c r="BB161" s="20">
        <f t="shared" ca="1" si="62"/>
        <v>28</v>
      </c>
      <c r="BC161" s="20">
        <f t="shared" ca="1" si="63"/>
        <v>12</v>
      </c>
      <c r="BD161" s="20">
        <f t="shared" ca="1" si="64"/>
        <v>28</v>
      </c>
      <c r="BE161" s="20">
        <f t="shared" ca="1" si="65"/>
        <v>28</v>
      </c>
      <c r="BF161" s="20">
        <f t="shared" ca="1" si="66"/>
        <v>28</v>
      </c>
      <c r="BG161" s="20">
        <f t="shared" ca="1" si="67"/>
        <v>14</v>
      </c>
      <c r="BH161" s="20">
        <f t="shared" ca="1" si="68"/>
        <v>28</v>
      </c>
      <c r="BI161" s="20">
        <f t="shared" ca="1" si="69"/>
        <v>24</v>
      </c>
      <c r="BJ161" s="20">
        <f t="shared" ca="1" si="70"/>
        <v>28</v>
      </c>
      <c r="BK161" s="20">
        <f t="shared" ca="1" si="71"/>
        <v>28</v>
      </c>
      <c r="BL161" s="20">
        <f t="shared" ca="1" si="72"/>
        <v>25</v>
      </c>
      <c r="BM161" s="20">
        <f t="shared" ca="1" si="73"/>
        <v>28</v>
      </c>
      <c r="BN161" s="9">
        <f t="shared" si="74"/>
        <v>160</v>
      </c>
      <c r="BO161" s="9">
        <v>3</v>
      </c>
      <c r="BP161" s="22" cm="1">
        <f t="array" aca="1" ref="BP161" ca="1">IF(AV161&gt;INDIRECT(ADDRESS($BN161,$BO161)),0,1)</f>
        <v>0</v>
      </c>
      <c r="BQ161" s="22" cm="1">
        <f t="array" aca="1" ref="BQ161" ca="1">IF(AW161&gt;INDIRECT(ADDRESS($BN161,$BO161)),0,1)</f>
        <v>0</v>
      </c>
      <c r="BR161" s="22" cm="1">
        <f t="array" aca="1" ref="BR161" ca="1">IF(AX161&gt;INDIRECT(ADDRESS($BN161,$BO161)),0,1)</f>
        <v>1</v>
      </c>
      <c r="BS161" s="22" cm="1">
        <f t="array" aca="1" ref="BS161" ca="1">IF(AY161&gt;INDIRECT(ADDRESS($BN161,$BO161)),0,1)</f>
        <v>0</v>
      </c>
      <c r="BT161" s="22" cm="1">
        <f t="array" aca="1" ref="BT161" ca="1">IF(AZ161&gt;INDIRECT(ADDRESS($BN161,$BO161)),0,1)</f>
        <v>0</v>
      </c>
      <c r="BU161" s="22" cm="1">
        <f t="array" aca="1" ref="BU161" ca="1">IF(BA161&gt;INDIRECT(ADDRESS($BN161,$BO161)),0,1)</f>
        <v>0</v>
      </c>
      <c r="BV161" s="22" cm="1">
        <f t="array" aca="1" ref="BV161" ca="1">IF(BB161&gt;INDIRECT(ADDRESS($BN161,$BO161)),0,1)</f>
        <v>0</v>
      </c>
      <c r="BW161" s="22" cm="1">
        <f t="array" aca="1" ref="BW161" ca="1">IF(BC161&gt;INDIRECT(ADDRESS($BN161,$BO161)),0,1)</f>
        <v>0</v>
      </c>
      <c r="BX161" s="22" cm="1">
        <f t="array" aca="1" ref="BX161" ca="1">IF(BD161&gt;INDIRECT(ADDRESS($BN161,$BO161)),0,1)</f>
        <v>0</v>
      </c>
      <c r="BY161" s="22" cm="1">
        <f t="array" aca="1" ref="BY161" ca="1">IF(BE161&gt;INDIRECT(ADDRESS($BN161,$BO161)),0,1)</f>
        <v>0</v>
      </c>
      <c r="BZ161" s="22" cm="1">
        <f t="array" aca="1" ref="BZ161" ca="1">IF(BF161&gt;INDIRECT(ADDRESS($BN161,$BO161)),0,1)</f>
        <v>0</v>
      </c>
      <c r="CA161" s="22" cm="1">
        <f t="array" aca="1" ref="CA161" ca="1">IF(BG161&gt;INDIRECT(ADDRESS($BN161,$BO161)),0,1)</f>
        <v>0</v>
      </c>
      <c r="CB161" s="22" cm="1">
        <f t="array" aca="1" ref="CB161" ca="1">IF(BH161&gt;INDIRECT(ADDRESS($BN161,$BO161)),0,1)</f>
        <v>0</v>
      </c>
      <c r="CC161" s="22" cm="1">
        <f t="array" aca="1" ref="CC161" ca="1">IF(BI161&gt;INDIRECT(ADDRESS($BN161,$BO161)),0,1)</f>
        <v>0</v>
      </c>
      <c r="CD161" s="22" cm="1">
        <f t="array" aca="1" ref="CD161" ca="1">IF(BJ161&gt;INDIRECT(ADDRESS($BN161,$BO161)),0,1)</f>
        <v>0</v>
      </c>
      <c r="CE161" s="22" cm="1">
        <f t="array" aca="1" ref="CE161" ca="1">IF(BK161&gt;INDIRECT(ADDRESS($BN161,$BO161)),0,1)</f>
        <v>0</v>
      </c>
      <c r="CF161" s="22" cm="1">
        <f t="array" aca="1" ref="CF161" ca="1">IF(BL161&gt;INDIRECT(ADDRESS($BN161,$BO161)),0,1)</f>
        <v>0</v>
      </c>
      <c r="CG161" s="22" cm="1">
        <f t="array" aca="1" ref="CG161" ca="1">IF(BM161&gt;INDIRECT(ADDRESS($BN161,$BO161)),0,1)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55000000000000004">
      <c r="A162" s="3"/>
      <c r="B162" s="3"/>
      <c r="C162" s="3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5">
        <v>5</v>
      </c>
      <c r="W162" s="5">
        <f>W161</f>
        <v>160</v>
      </c>
      <c r="X162" s="5">
        <v>4</v>
      </c>
      <c r="Y162" s="5">
        <f t="shared" si="75"/>
        <v>26</v>
      </c>
      <c r="Z162" s="18" cm="1">
        <f t="array" aca="1" ref="Z162" ca="1">INDIRECT(ADDRESS($W162,COLUMN()-$Y162+$X162))/$V162</f>
        <v>49125.4</v>
      </c>
      <c r="AA162" s="18" cm="1">
        <f t="array" aca="1" ref="AA162" ca="1">INDIRECT(ADDRESS($W162,COLUMN()-$Y162+$X162))/$V162</f>
        <v>54433</v>
      </c>
      <c r="AB162" s="18" cm="1">
        <f t="array" aca="1" ref="AB162" ca="1">INDIRECT(ADDRESS($W162,COLUMN()-$Y162+$X162))/$V162</f>
        <v>118793.8</v>
      </c>
      <c r="AC162" s="18" cm="1">
        <f t="array" aca="1" ref="AC162" ca="1">INDIRECT(ADDRESS($W162,COLUMN()-$Y162+$X162))/$V162</f>
        <v>60569</v>
      </c>
      <c r="AD162" s="18" cm="1">
        <f t="array" aca="1" ref="AD162" ca="1">INDIRECT(ADDRESS($W162,COLUMN()-$Y162+$X162))/$V162</f>
        <v>26166</v>
      </c>
      <c r="AE162" s="18" cm="1">
        <f t="array" aca="1" ref="AE162" ca="1">INDIRECT(ADDRESS($W162,COLUMN()-$Y162+$X162))/$V162</f>
        <v>0</v>
      </c>
      <c r="AF162" s="18" cm="1">
        <f t="array" aca="1" ref="AF162" ca="1">INDIRECT(ADDRESS($W162,COLUMN()-$Y162+$X162))/$V162</f>
        <v>0</v>
      </c>
      <c r="AG162" s="18" cm="1">
        <f t="array" aca="1" ref="AG162" ca="1">INDIRECT(ADDRESS($W162,COLUMN()-$Y162+$X162))/$V162</f>
        <v>54412.2</v>
      </c>
      <c r="AH162" s="18" cm="1">
        <f t="array" aca="1" ref="AH162" ca="1">INDIRECT(ADDRESS($W162,COLUMN()-$Y162+$X162))/$V162</f>
        <v>0</v>
      </c>
      <c r="AI162" s="18" cm="1">
        <f t="array" aca="1" ref="AI162" ca="1">INDIRECT(ADDRESS($W162,COLUMN()-$Y162+$X162))/$V162</f>
        <v>0</v>
      </c>
      <c r="AJ162" s="18" cm="1">
        <f t="array" aca="1" ref="AJ162" ca="1">INDIRECT(ADDRESS($W162,COLUMN()-$Y162+$X162))/$V162</f>
        <v>0</v>
      </c>
      <c r="AK162" s="18" cm="1">
        <f t="array" aca="1" ref="AK162" ca="1">INDIRECT(ADDRESS($W162,COLUMN()-$Y162+$X162))/$V162</f>
        <v>39732.400000000001</v>
      </c>
      <c r="AL162" s="18" cm="1">
        <f t="array" aca="1" ref="AL162" ca="1">INDIRECT(ADDRESS($W162,COLUMN()-$Y162+$X162))/$V162</f>
        <v>0</v>
      </c>
      <c r="AM162" s="18" cm="1">
        <f t="array" aca="1" ref="AM162" ca="1">INDIRECT(ADDRESS($W162,COLUMN()-$Y162+$X162))/$V162</f>
        <v>9840.6</v>
      </c>
      <c r="AN162" s="18" cm="1">
        <f t="array" aca="1" ref="AN162" ca="1">INDIRECT(ADDRESS($W162,COLUMN()-$Y162+$X162))/$V162</f>
        <v>0</v>
      </c>
      <c r="AO162" s="18" cm="1">
        <f t="array" aca="1" ref="AO162" ca="1">INDIRECT(ADDRESS($W162,COLUMN()-$Y162+$X162))/$V162</f>
        <v>0</v>
      </c>
      <c r="AP162" s="18" cm="1">
        <f t="array" aca="1" ref="AP162" ca="1">INDIRECT(ADDRESS($W162,COLUMN()-$Y162+$X162))/$V162</f>
        <v>9574.6</v>
      </c>
      <c r="AQ162" s="18" cm="1">
        <f t="array" aca="1" ref="AQ162" ca="1">INDIRECT(ADDRESS($W162,COLUMN()-$Y162+$X162))/$V162</f>
        <v>0</v>
      </c>
      <c r="AR162" s="9">
        <f t="shared" si="54"/>
        <v>160</v>
      </c>
      <c r="AS162" s="9">
        <f t="shared" si="76"/>
        <v>162</v>
      </c>
      <c r="AT162" s="9">
        <f t="shared" si="55"/>
        <v>26</v>
      </c>
      <c r="AU162" s="3">
        <f t="shared" si="77"/>
        <v>43</v>
      </c>
      <c r="AV162" s="20">
        <f t="shared" ca="1" si="56"/>
        <v>19</v>
      </c>
      <c r="AW162" s="20">
        <f t="shared" ca="1" si="57"/>
        <v>16</v>
      </c>
      <c r="AX162" s="20">
        <f t="shared" ca="1" si="58"/>
        <v>9</v>
      </c>
      <c r="AY162" s="20">
        <f t="shared" ca="1" si="59"/>
        <v>15</v>
      </c>
      <c r="AZ162" s="20">
        <f t="shared" ca="1" si="60"/>
        <v>23</v>
      </c>
      <c r="BA162" s="20">
        <f t="shared" ca="1" si="61"/>
        <v>28</v>
      </c>
      <c r="BB162" s="20">
        <f t="shared" ca="1" si="62"/>
        <v>28</v>
      </c>
      <c r="BC162" s="20">
        <f t="shared" ca="1" si="63"/>
        <v>17</v>
      </c>
      <c r="BD162" s="20">
        <f t="shared" ca="1" si="64"/>
        <v>28</v>
      </c>
      <c r="BE162" s="20">
        <f t="shared" ca="1" si="65"/>
        <v>28</v>
      </c>
      <c r="BF162" s="20">
        <f t="shared" ca="1" si="66"/>
        <v>28</v>
      </c>
      <c r="BG162" s="20">
        <f t="shared" ca="1" si="67"/>
        <v>22</v>
      </c>
      <c r="BH162" s="20">
        <f t="shared" ca="1" si="68"/>
        <v>28</v>
      </c>
      <c r="BI162" s="20">
        <f t="shared" ca="1" si="69"/>
        <v>26</v>
      </c>
      <c r="BJ162" s="20">
        <f t="shared" ca="1" si="70"/>
        <v>28</v>
      </c>
      <c r="BK162" s="20">
        <f t="shared" ca="1" si="71"/>
        <v>28</v>
      </c>
      <c r="BL162" s="20">
        <f t="shared" ca="1" si="72"/>
        <v>27</v>
      </c>
      <c r="BM162" s="20">
        <f t="shared" ca="1" si="73"/>
        <v>28</v>
      </c>
      <c r="BN162" s="9">
        <f t="shared" si="74"/>
        <v>160</v>
      </c>
      <c r="BO162" s="9">
        <v>3</v>
      </c>
      <c r="BP162" s="22" cm="1">
        <f t="array" aca="1" ref="BP162" ca="1">IF(AV162&gt;INDIRECT(ADDRESS($BN162,$BO162)),0,1)</f>
        <v>0</v>
      </c>
      <c r="BQ162" s="22" cm="1">
        <f t="array" aca="1" ref="BQ162" ca="1">IF(AW162&gt;INDIRECT(ADDRESS($BN162,$BO162)),0,1)</f>
        <v>0</v>
      </c>
      <c r="BR162" s="22" cm="1">
        <f t="array" aca="1" ref="BR162" ca="1">IF(AX162&gt;INDIRECT(ADDRESS($BN162,$BO162)),0,1)</f>
        <v>0</v>
      </c>
      <c r="BS162" s="22" cm="1">
        <f t="array" aca="1" ref="BS162" ca="1">IF(AY162&gt;INDIRECT(ADDRESS($BN162,$BO162)),0,1)</f>
        <v>0</v>
      </c>
      <c r="BT162" s="22" cm="1">
        <f t="array" aca="1" ref="BT162" ca="1">IF(AZ162&gt;INDIRECT(ADDRESS($BN162,$BO162)),0,1)</f>
        <v>0</v>
      </c>
      <c r="BU162" s="22" cm="1">
        <f t="array" aca="1" ref="BU162" ca="1">IF(BA162&gt;INDIRECT(ADDRESS($BN162,$BO162)),0,1)</f>
        <v>0</v>
      </c>
      <c r="BV162" s="22" cm="1">
        <f t="array" aca="1" ref="BV162" ca="1">IF(BB162&gt;INDIRECT(ADDRESS($BN162,$BO162)),0,1)</f>
        <v>0</v>
      </c>
      <c r="BW162" s="22" cm="1">
        <f t="array" aca="1" ref="BW162" ca="1">IF(BC162&gt;INDIRECT(ADDRESS($BN162,$BO162)),0,1)</f>
        <v>0</v>
      </c>
      <c r="BX162" s="22" cm="1">
        <f t="array" aca="1" ref="BX162" ca="1">IF(BD162&gt;INDIRECT(ADDRESS($BN162,$BO162)),0,1)</f>
        <v>0</v>
      </c>
      <c r="BY162" s="22" cm="1">
        <f t="array" aca="1" ref="BY162" ca="1">IF(BE162&gt;INDIRECT(ADDRESS($BN162,$BO162)),0,1)</f>
        <v>0</v>
      </c>
      <c r="BZ162" s="22" cm="1">
        <f t="array" aca="1" ref="BZ162" ca="1">IF(BF162&gt;INDIRECT(ADDRESS($BN162,$BO162)),0,1)</f>
        <v>0</v>
      </c>
      <c r="CA162" s="22" cm="1">
        <f t="array" aca="1" ref="CA162" ca="1">IF(BG162&gt;INDIRECT(ADDRESS($BN162,$BO162)),0,1)</f>
        <v>0</v>
      </c>
      <c r="CB162" s="22" cm="1">
        <f t="array" aca="1" ref="CB162" ca="1">IF(BH162&gt;INDIRECT(ADDRESS($BN162,$BO162)),0,1)</f>
        <v>0</v>
      </c>
      <c r="CC162" s="22" cm="1">
        <f t="array" aca="1" ref="CC162" ca="1">IF(BI162&gt;INDIRECT(ADDRESS($BN162,$BO162)),0,1)</f>
        <v>0</v>
      </c>
      <c r="CD162" s="22" cm="1">
        <f t="array" aca="1" ref="CD162" ca="1">IF(BJ162&gt;INDIRECT(ADDRESS($BN162,$BO162)),0,1)</f>
        <v>0</v>
      </c>
      <c r="CE162" s="22" cm="1">
        <f t="array" aca="1" ref="CE162" ca="1">IF(BK162&gt;INDIRECT(ADDRESS($BN162,$BO162)),0,1)</f>
        <v>0</v>
      </c>
      <c r="CF162" s="22" cm="1">
        <f t="array" aca="1" ref="CF162" ca="1">IF(BL162&gt;INDIRECT(ADDRESS($BN162,$BO162)),0,1)</f>
        <v>0</v>
      </c>
      <c r="CG162" s="22" cm="1">
        <f t="array" aca="1" ref="CG162" ca="1">IF(BM162&gt;INDIRECT(ADDRESS($BN162,$BO162)),0,1)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55000000000000004">
      <c r="A163" s="3" t="s">
        <v>67</v>
      </c>
      <c r="B163" s="3" t="s">
        <v>68</v>
      </c>
      <c r="C163" s="3">
        <v>6</v>
      </c>
      <c r="D163" s="15">
        <f>VALUE(SUBSTITUTE('DPR KPU Raw'!B4,".",","))</f>
        <v>318356</v>
      </c>
      <c r="E163" s="15">
        <f>VALUE(SUBSTITUTE('DPR KPU Raw'!C4,".",","))</f>
        <v>145046</v>
      </c>
      <c r="F163" s="15">
        <f>VALUE(SUBSTITUTE('DPR KPU Raw'!D4,".",","))</f>
        <v>141731</v>
      </c>
      <c r="G163" s="15">
        <f>VALUE(SUBSTITUTE('DPR KPU Raw'!E4,".",","))</f>
        <v>117653</v>
      </c>
      <c r="H163" s="15">
        <f>VALUE(SUBSTITUTE('DPR KPU Raw'!F4,".",","))</f>
        <v>129989</v>
      </c>
      <c r="I163" s="15"/>
      <c r="J163" s="15"/>
      <c r="K163" s="15">
        <f>VALUE(SUBSTITUTE('DPR KPU Raw'!I4,".",","))</f>
        <v>101131</v>
      </c>
      <c r="L163" s="15"/>
      <c r="M163" s="15"/>
      <c r="N163" s="15"/>
      <c r="O163" s="15">
        <f>VALUE(SUBSTITUTE('DPR KPU Raw'!M4,".",","))</f>
        <v>69024</v>
      </c>
      <c r="P163" s="15"/>
      <c r="Q163" s="15">
        <f>VALUE(SUBSTITUTE('DPR KPU Raw'!O4,".",","))</f>
        <v>247664</v>
      </c>
      <c r="R163" s="15"/>
      <c r="S163" s="15"/>
      <c r="T163" s="15">
        <f>VALUE(SUBSTITUTE('DPR KPU Raw'!R4,".",","))</f>
        <v>132212</v>
      </c>
      <c r="U163" s="15"/>
      <c r="V163" s="5">
        <v>1</v>
      </c>
      <c r="W163" s="5">
        <f>W162+3</f>
        <v>163</v>
      </c>
      <c r="X163" s="5">
        <v>4</v>
      </c>
      <c r="Y163" s="5">
        <f t="shared" si="75"/>
        <v>26</v>
      </c>
      <c r="Z163" s="18" cm="1">
        <f t="array" aca="1" ref="Z163" ca="1">INDIRECT(ADDRESS($W163,COLUMN()-$Y163+$X163))/$V163</f>
        <v>318356</v>
      </c>
      <c r="AA163" s="18" cm="1">
        <f t="array" aca="1" ref="AA163" ca="1">INDIRECT(ADDRESS($W163,COLUMN()-$Y163+$X163))/$V163</f>
        <v>145046</v>
      </c>
      <c r="AB163" s="18" cm="1">
        <f t="array" aca="1" ref="AB163" ca="1">INDIRECT(ADDRESS($W163,COLUMN()-$Y163+$X163))/$V163</f>
        <v>141731</v>
      </c>
      <c r="AC163" s="18" cm="1">
        <f t="array" aca="1" ref="AC163" ca="1">INDIRECT(ADDRESS($W163,COLUMN()-$Y163+$X163))/$V163</f>
        <v>117653</v>
      </c>
      <c r="AD163" s="18" cm="1">
        <f t="array" aca="1" ref="AD163" ca="1">INDIRECT(ADDRESS($W163,COLUMN()-$Y163+$X163))/$V163</f>
        <v>129989</v>
      </c>
      <c r="AE163" s="18" cm="1">
        <f t="array" aca="1" ref="AE163" ca="1">INDIRECT(ADDRESS($W163,COLUMN()-$Y163+$X163))/$V163</f>
        <v>0</v>
      </c>
      <c r="AF163" s="18" cm="1">
        <f t="array" aca="1" ref="AF163" ca="1">INDIRECT(ADDRESS($W163,COLUMN()-$Y163+$X163))/$V163</f>
        <v>0</v>
      </c>
      <c r="AG163" s="18" cm="1">
        <f t="array" aca="1" ref="AG163" ca="1">INDIRECT(ADDRESS($W163,COLUMN()-$Y163+$X163))/$V163</f>
        <v>101131</v>
      </c>
      <c r="AH163" s="18" cm="1">
        <f t="array" aca="1" ref="AH163" ca="1">INDIRECT(ADDRESS($W163,COLUMN()-$Y163+$X163))/$V163</f>
        <v>0</v>
      </c>
      <c r="AI163" s="18" cm="1">
        <f t="array" aca="1" ref="AI163" ca="1">INDIRECT(ADDRESS($W163,COLUMN()-$Y163+$X163))/$V163</f>
        <v>0</v>
      </c>
      <c r="AJ163" s="18" cm="1">
        <f t="array" aca="1" ref="AJ163" ca="1">INDIRECT(ADDRESS($W163,COLUMN()-$Y163+$X163))/$V163</f>
        <v>0</v>
      </c>
      <c r="AK163" s="18" cm="1">
        <f t="array" aca="1" ref="AK163" ca="1">INDIRECT(ADDRESS($W163,COLUMN()-$Y163+$X163))/$V163</f>
        <v>69024</v>
      </c>
      <c r="AL163" s="18" cm="1">
        <f t="array" aca="1" ref="AL163" ca="1">INDIRECT(ADDRESS($W163,COLUMN()-$Y163+$X163))/$V163</f>
        <v>0</v>
      </c>
      <c r="AM163" s="18" cm="1">
        <f t="array" aca="1" ref="AM163" ca="1">INDIRECT(ADDRESS($W163,COLUMN()-$Y163+$X163))/$V163</f>
        <v>247664</v>
      </c>
      <c r="AN163" s="18" cm="1">
        <f t="array" aca="1" ref="AN163" ca="1">INDIRECT(ADDRESS($W163,COLUMN()-$Y163+$X163))/$V163</f>
        <v>0</v>
      </c>
      <c r="AO163" s="18" cm="1">
        <f t="array" aca="1" ref="AO163" ca="1">INDIRECT(ADDRESS($W163,COLUMN()-$Y163+$X163))/$V163</f>
        <v>0</v>
      </c>
      <c r="AP163" s="18" cm="1">
        <f t="array" aca="1" ref="AP163" ca="1">INDIRECT(ADDRESS($W163,COLUMN()-$Y163+$X163))/$V163</f>
        <v>132212</v>
      </c>
      <c r="AQ163" s="18" cm="1">
        <f t="array" aca="1" ref="AQ163" ca="1">INDIRECT(ADDRESS($W163,COLUMN()-$Y163+$X163))/$V163</f>
        <v>0</v>
      </c>
      <c r="AR163" s="9">
        <f t="shared" si="54"/>
        <v>163</v>
      </c>
      <c r="AS163" s="9">
        <f t="shared" si="76"/>
        <v>165</v>
      </c>
      <c r="AT163" s="9">
        <f t="shared" si="55"/>
        <v>26</v>
      </c>
      <c r="AU163" s="3">
        <f t="shared" si="77"/>
        <v>43</v>
      </c>
      <c r="AV163" s="20">
        <f t="shared" ca="1" si="56"/>
        <v>1</v>
      </c>
      <c r="AW163" s="20">
        <f t="shared" ca="1" si="57"/>
        <v>3</v>
      </c>
      <c r="AX163" s="20">
        <f t="shared" ca="1" si="58"/>
        <v>4</v>
      </c>
      <c r="AY163" s="20">
        <f t="shared" ca="1" si="59"/>
        <v>7</v>
      </c>
      <c r="AZ163" s="20">
        <f t="shared" ca="1" si="60"/>
        <v>6</v>
      </c>
      <c r="BA163" s="20">
        <f t="shared" ca="1" si="61"/>
        <v>28</v>
      </c>
      <c r="BB163" s="20">
        <f t="shared" ca="1" si="62"/>
        <v>28</v>
      </c>
      <c r="BC163" s="20">
        <f t="shared" ca="1" si="63"/>
        <v>9</v>
      </c>
      <c r="BD163" s="20">
        <f t="shared" ca="1" si="64"/>
        <v>28</v>
      </c>
      <c r="BE163" s="20">
        <f t="shared" ca="1" si="65"/>
        <v>28</v>
      </c>
      <c r="BF163" s="20">
        <f t="shared" ca="1" si="66"/>
        <v>28</v>
      </c>
      <c r="BG163" s="20">
        <f t="shared" ca="1" si="67"/>
        <v>11</v>
      </c>
      <c r="BH163" s="20">
        <f t="shared" ca="1" si="68"/>
        <v>28</v>
      </c>
      <c r="BI163" s="20">
        <f t="shared" ca="1" si="69"/>
        <v>2</v>
      </c>
      <c r="BJ163" s="20">
        <f t="shared" ca="1" si="70"/>
        <v>28</v>
      </c>
      <c r="BK163" s="20">
        <f t="shared" ca="1" si="71"/>
        <v>28</v>
      </c>
      <c r="BL163" s="20">
        <f t="shared" ca="1" si="72"/>
        <v>5</v>
      </c>
      <c r="BM163" s="20">
        <f t="shared" ca="1" si="73"/>
        <v>28</v>
      </c>
      <c r="BN163" s="9">
        <f t="shared" si="74"/>
        <v>163</v>
      </c>
      <c r="BO163" s="9">
        <v>3</v>
      </c>
      <c r="BP163" s="22" cm="1">
        <f t="array" aca="1" ref="BP163" ca="1">IF(AV163&gt;INDIRECT(ADDRESS($BN163,$BO163)),0,1)</f>
        <v>1</v>
      </c>
      <c r="BQ163" s="22" cm="1">
        <f t="array" aca="1" ref="BQ163" ca="1">IF(AW163&gt;INDIRECT(ADDRESS($BN163,$BO163)),0,1)</f>
        <v>1</v>
      </c>
      <c r="BR163" s="22" cm="1">
        <f t="array" aca="1" ref="BR163" ca="1">IF(AX163&gt;INDIRECT(ADDRESS($BN163,$BO163)),0,1)</f>
        <v>1</v>
      </c>
      <c r="BS163" s="22" cm="1">
        <f t="array" aca="1" ref="BS163" ca="1">IF(AY163&gt;INDIRECT(ADDRESS($BN163,$BO163)),0,1)</f>
        <v>0</v>
      </c>
      <c r="BT163" s="22" cm="1">
        <f t="array" aca="1" ref="BT163" ca="1">IF(AZ163&gt;INDIRECT(ADDRESS($BN163,$BO163)),0,1)</f>
        <v>1</v>
      </c>
      <c r="BU163" s="22" cm="1">
        <f t="array" aca="1" ref="BU163" ca="1">IF(BA163&gt;INDIRECT(ADDRESS($BN163,$BO163)),0,1)</f>
        <v>0</v>
      </c>
      <c r="BV163" s="22" cm="1">
        <f t="array" aca="1" ref="BV163" ca="1">IF(BB163&gt;INDIRECT(ADDRESS($BN163,$BO163)),0,1)</f>
        <v>0</v>
      </c>
      <c r="BW163" s="22" cm="1">
        <f t="array" aca="1" ref="BW163" ca="1">IF(BC163&gt;INDIRECT(ADDRESS($BN163,$BO163)),0,1)</f>
        <v>0</v>
      </c>
      <c r="BX163" s="22" cm="1">
        <f t="array" aca="1" ref="BX163" ca="1">IF(BD163&gt;INDIRECT(ADDRESS($BN163,$BO163)),0,1)</f>
        <v>0</v>
      </c>
      <c r="BY163" s="22" cm="1">
        <f t="array" aca="1" ref="BY163" ca="1">IF(BE163&gt;INDIRECT(ADDRESS($BN163,$BO163)),0,1)</f>
        <v>0</v>
      </c>
      <c r="BZ163" s="22" cm="1">
        <f t="array" aca="1" ref="BZ163" ca="1">IF(BF163&gt;INDIRECT(ADDRESS($BN163,$BO163)),0,1)</f>
        <v>0</v>
      </c>
      <c r="CA163" s="22" cm="1">
        <f t="array" aca="1" ref="CA163" ca="1">IF(BG163&gt;INDIRECT(ADDRESS($BN163,$BO163)),0,1)</f>
        <v>0</v>
      </c>
      <c r="CB163" s="22" cm="1">
        <f t="array" aca="1" ref="CB163" ca="1">IF(BH163&gt;INDIRECT(ADDRESS($BN163,$BO163)),0,1)</f>
        <v>0</v>
      </c>
      <c r="CC163" s="22" cm="1">
        <f t="array" aca="1" ref="CC163" ca="1">IF(BI163&gt;INDIRECT(ADDRESS($BN163,$BO163)),0,1)</f>
        <v>1</v>
      </c>
      <c r="CD163" s="22" cm="1">
        <f t="array" aca="1" ref="CD163" ca="1">IF(BJ163&gt;INDIRECT(ADDRESS($BN163,$BO163)),0,1)</f>
        <v>0</v>
      </c>
      <c r="CE163" s="22" cm="1">
        <f t="array" aca="1" ref="CE163" ca="1">IF(BK163&gt;INDIRECT(ADDRESS($BN163,$BO163)),0,1)</f>
        <v>0</v>
      </c>
      <c r="CF163" s="22" cm="1">
        <f t="array" aca="1" ref="CF163" ca="1">IF(BL163&gt;INDIRECT(ADDRESS($BN163,$BO163)),0,1)</f>
        <v>1</v>
      </c>
      <c r="CG163" s="22" cm="1">
        <f t="array" aca="1" ref="CG163" ca="1">IF(BM163&gt;INDIRECT(ADDRESS($BN163,$BO163)),0,1)</f>
        <v>0</v>
      </c>
      <c r="CH163" s="9">
        <f>AR163</f>
        <v>163</v>
      </c>
      <c r="CI163" s="9">
        <f>AS163</f>
        <v>165</v>
      </c>
      <c r="CJ163" s="3">
        <f>COLUMN(BP163)</f>
        <v>68</v>
      </c>
      <c r="CK163" s="3">
        <f>COLUMN(CG163)</f>
        <v>85</v>
      </c>
      <c r="CL163" s="3">
        <f ca="1">SUM(OFFSET($A$1,CH163-1,CJ163-1,CI163-CH163+1,CK163-CJ163+1))</f>
        <v>6</v>
      </c>
      <c r="CM163" s="3" t="b">
        <f ca="1">CL163=C163</f>
        <v>1</v>
      </c>
      <c r="CN163" s="3">
        <f>COLUMN(V163)</f>
        <v>22</v>
      </c>
      <c r="CO163" s="3">
        <f ca="1">LARGE(OFFSET($A$1,$CH163-1,$CN163-1,$CI163-$CH163+1,1),1)</f>
        <v>5</v>
      </c>
      <c r="CP163" s="4">
        <f ca="1">LARGE(OFFSET($A$1,$AR163-1,$AT163-1,$AS163-$AR163+1,$AU163-$AT163+1),1)/(CO163+2)</f>
        <v>45479.428571428572</v>
      </c>
      <c r="CQ163" s="4">
        <f ca="1">LARGE(OFFSET($A$1,$AR163-1,$AT163-1,$AS163-$AR163+1,$AU163-$AT163+1),C163)</f>
        <v>129989</v>
      </c>
      <c r="CR163" s="3" t="b">
        <f ca="1">CQ163&gt;CP163</f>
        <v>1</v>
      </c>
    </row>
    <row r="164" spans="1:96" x14ac:dyDescent="0.55000000000000004">
      <c r="A164" s="3"/>
      <c r="B164" s="3"/>
      <c r="C164" s="3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5">
        <v>3</v>
      </c>
      <c r="W164" s="5">
        <f>W163</f>
        <v>163</v>
      </c>
      <c r="X164" s="5">
        <v>4</v>
      </c>
      <c r="Y164" s="5">
        <f t="shared" si="75"/>
        <v>26</v>
      </c>
      <c r="Z164" s="18" cm="1">
        <f t="array" aca="1" ref="Z164" ca="1">INDIRECT(ADDRESS($W164,COLUMN()-$Y164+$X164))/$V164</f>
        <v>106118.66666666667</v>
      </c>
      <c r="AA164" s="18" cm="1">
        <f t="array" aca="1" ref="AA164" ca="1">INDIRECT(ADDRESS($W164,COLUMN()-$Y164+$X164))/$V164</f>
        <v>48348.666666666664</v>
      </c>
      <c r="AB164" s="18" cm="1">
        <f t="array" aca="1" ref="AB164" ca="1">INDIRECT(ADDRESS($W164,COLUMN()-$Y164+$X164))/$V164</f>
        <v>47243.666666666664</v>
      </c>
      <c r="AC164" s="18" cm="1">
        <f t="array" aca="1" ref="AC164" ca="1">INDIRECT(ADDRESS($W164,COLUMN()-$Y164+$X164))/$V164</f>
        <v>39217.666666666664</v>
      </c>
      <c r="AD164" s="18" cm="1">
        <f t="array" aca="1" ref="AD164" ca="1">INDIRECT(ADDRESS($W164,COLUMN()-$Y164+$X164))/$V164</f>
        <v>43329.666666666664</v>
      </c>
      <c r="AE164" s="18" cm="1">
        <f t="array" aca="1" ref="AE164" ca="1">INDIRECT(ADDRESS($W164,COLUMN()-$Y164+$X164))/$V164</f>
        <v>0</v>
      </c>
      <c r="AF164" s="18" cm="1">
        <f t="array" aca="1" ref="AF164" ca="1">INDIRECT(ADDRESS($W164,COLUMN()-$Y164+$X164))/$V164</f>
        <v>0</v>
      </c>
      <c r="AG164" s="18" cm="1">
        <f t="array" aca="1" ref="AG164" ca="1">INDIRECT(ADDRESS($W164,COLUMN()-$Y164+$X164))/$V164</f>
        <v>33710.333333333336</v>
      </c>
      <c r="AH164" s="18" cm="1">
        <f t="array" aca="1" ref="AH164" ca="1">INDIRECT(ADDRESS($W164,COLUMN()-$Y164+$X164))/$V164</f>
        <v>0</v>
      </c>
      <c r="AI164" s="18" cm="1">
        <f t="array" aca="1" ref="AI164" ca="1">INDIRECT(ADDRESS($W164,COLUMN()-$Y164+$X164))/$V164</f>
        <v>0</v>
      </c>
      <c r="AJ164" s="18" cm="1">
        <f t="array" aca="1" ref="AJ164" ca="1">INDIRECT(ADDRESS($W164,COLUMN()-$Y164+$X164))/$V164</f>
        <v>0</v>
      </c>
      <c r="AK164" s="18" cm="1">
        <f t="array" aca="1" ref="AK164" ca="1">INDIRECT(ADDRESS($W164,COLUMN()-$Y164+$X164))/$V164</f>
        <v>23008</v>
      </c>
      <c r="AL164" s="18" cm="1">
        <f t="array" aca="1" ref="AL164" ca="1">INDIRECT(ADDRESS($W164,COLUMN()-$Y164+$X164))/$V164</f>
        <v>0</v>
      </c>
      <c r="AM164" s="18" cm="1">
        <f t="array" aca="1" ref="AM164" ca="1">INDIRECT(ADDRESS($W164,COLUMN()-$Y164+$X164))/$V164</f>
        <v>82554.666666666672</v>
      </c>
      <c r="AN164" s="18" cm="1">
        <f t="array" aca="1" ref="AN164" ca="1">INDIRECT(ADDRESS($W164,COLUMN()-$Y164+$X164))/$V164</f>
        <v>0</v>
      </c>
      <c r="AO164" s="18" cm="1">
        <f t="array" aca="1" ref="AO164" ca="1">INDIRECT(ADDRESS($W164,COLUMN()-$Y164+$X164))/$V164</f>
        <v>0</v>
      </c>
      <c r="AP164" s="18" cm="1">
        <f t="array" aca="1" ref="AP164" ca="1">INDIRECT(ADDRESS($W164,COLUMN()-$Y164+$X164))/$V164</f>
        <v>44070.666666666664</v>
      </c>
      <c r="AQ164" s="18" cm="1">
        <f t="array" aca="1" ref="AQ164" ca="1">INDIRECT(ADDRESS($W164,COLUMN()-$Y164+$X164))/$V164</f>
        <v>0</v>
      </c>
      <c r="AR164" s="9">
        <f t="shared" si="54"/>
        <v>163</v>
      </c>
      <c r="AS164" s="9">
        <f t="shared" si="76"/>
        <v>165</v>
      </c>
      <c r="AT164" s="9">
        <f t="shared" si="55"/>
        <v>26</v>
      </c>
      <c r="AU164" s="3">
        <f t="shared" si="77"/>
        <v>43</v>
      </c>
      <c r="AV164" s="20">
        <f t="shared" ca="1" si="56"/>
        <v>8</v>
      </c>
      <c r="AW164" s="20">
        <f t="shared" ca="1" si="57"/>
        <v>14</v>
      </c>
      <c r="AX164" s="20">
        <f t="shared" ca="1" si="58"/>
        <v>15</v>
      </c>
      <c r="AY164" s="20">
        <f t="shared" ca="1" si="59"/>
        <v>18</v>
      </c>
      <c r="AZ164" s="20">
        <f t="shared" ca="1" si="60"/>
        <v>17</v>
      </c>
      <c r="BA164" s="20">
        <f t="shared" ca="1" si="61"/>
        <v>28</v>
      </c>
      <c r="BB164" s="20">
        <f t="shared" ca="1" si="62"/>
        <v>28</v>
      </c>
      <c r="BC164" s="20">
        <f t="shared" ca="1" si="63"/>
        <v>19</v>
      </c>
      <c r="BD164" s="20">
        <f t="shared" ca="1" si="64"/>
        <v>28</v>
      </c>
      <c r="BE164" s="20">
        <f t="shared" ca="1" si="65"/>
        <v>28</v>
      </c>
      <c r="BF164" s="20">
        <f t="shared" ca="1" si="66"/>
        <v>28</v>
      </c>
      <c r="BG164" s="20">
        <f t="shared" ca="1" si="67"/>
        <v>25</v>
      </c>
      <c r="BH164" s="20">
        <f t="shared" ca="1" si="68"/>
        <v>28</v>
      </c>
      <c r="BI164" s="20">
        <f t="shared" ca="1" si="69"/>
        <v>10</v>
      </c>
      <c r="BJ164" s="20">
        <f t="shared" ca="1" si="70"/>
        <v>28</v>
      </c>
      <c r="BK164" s="20">
        <f t="shared" ca="1" si="71"/>
        <v>28</v>
      </c>
      <c r="BL164" s="20">
        <f t="shared" ca="1" si="72"/>
        <v>16</v>
      </c>
      <c r="BM164" s="20">
        <f t="shared" ca="1" si="73"/>
        <v>28</v>
      </c>
      <c r="BN164" s="9">
        <f t="shared" si="74"/>
        <v>163</v>
      </c>
      <c r="BO164" s="9">
        <v>3</v>
      </c>
      <c r="BP164" s="22" cm="1">
        <f t="array" aca="1" ref="BP164" ca="1">IF(AV164&gt;INDIRECT(ADDRESS($BN164,$BO164)),0,1)</f>
        <v>0</v>
      </c>
      <c r="BQ164" s="22" cm="1">
        <f t="array" aca="1" ref="BQ164" ca="1">IF(AW164&gt;INDIRECT(ADDRESS($BN164,$BO164)),0,1)</f>
        <v>0</v>
      </c>
      <c r="BR164" s="22" cm="1">
        <f t="array" aca="1" ref="BR164" ca="1">IF(AX164&gt;INDIRECT(ADDRESS($BN164,$BO164)),0,1)</f>
        <v>0</v>
      </c>
      <c r="BS164" s="22" cm="1">
        <f t="array" aca="1" ref="BS164" ca="1">IF(AY164&gt;INDIRECT(ADDRESS($BN164,$BO164)),0,1)</f>
        <v>0</v>
      </c>
      <c r="BT164" s="22" cm="1">
        <f t="array" aca="1" ref="BT164" ca="1">IF(AZ164&gt;INDIRECT(ADDRESS($BN164,$BO164)),0,1)</f>
        <v>0</v>
      </c>
      <c r="BU164" s="22" cm="1">
        <f t="array" aca="1" ref="BU164" ca="1">IF(BA164&gt;INDIRECT(ADDRESS($BN164,$BO164)),0,1)</f>
        <v>0</v>
      </c>
      <c r="BV164" s="22" cm="1">
        <f t="array" aca="1" ref="BV164" ca="1">IF(BB164&gt;INDIRECT(ADDRESS($BN164,$BO164)),0,1)</f>
        <v>0</v>
      </c>
      <c r="BW164" s="22" cm="1">
        <f t="array" aca="1" ref="BW164" ca="1">IF(BC164&gt;INDIRECT(ADDRESS($BN164,$BO164)),0,1)</f>
        <v>0</v>
      </c>
      <c r="BX164" s="22" cm="1">
        <f t="array" aca="1" ref="BX164" ca="1">IF(BD164&gt;INDIRECT(ADDRESS($BN164,$BO164)),0,1)</f>
        <v>0</v>
      </c>
      <c r="BY164" s="22" cm="1">
        <f t="array" aca="1" ref="BY164" ca="1">IF(BE164&gt;INDIRECT(ADDRESS($BN164,$BO164)),0,1)</f>
        <v>0</v>
      </c>
      <c r="BZ164" s="22" cm="1">
        <f t="array" aca="1" ref="BZ164" ca="1">IF(BF164&gt;INDIRECT(ADDRESS($BN164,$BO164)),0,1)</f>
        <v>0</v>
      </c>
      <c r="CA164" s="22" cm="1">
        <f t="array" aca="1" ref="CA164" ca="1">IF(BG164&gt;INDIRECT(ADDRESS($BN164,$BO164)),0,1)</f>
        <v>0</v>
      </c>
      <c r="CB164" s="22" cm="1">
        <f t="array" aca="1" ref="CB164" ca="1">IF(BH164&gt;INDIRECT(ADDRESS($BN164,$BO164)),0,1)</f>
        <v>0</v>
      </c>
      <c r="CC164" s="22" cm="1">
        <f t="array" aca="1" ref="CC164" ca="1">IF(BI164&gt;INDIRECT(ADDRESS($BN164,$BO164)),0,1)</f>
        <v>0</v>
      </c>
      <c r="CD164" s="22" cm="1">
        <f t="array" aca="1" ref="CD164" ca="1">IF(BJ164&gt;INDIRECT(ADDRESS($BN164,$BO164)),0,1)</f>
        <v>0</v>
      </c>
      <c r="CE164" s="22" cm="1">
        <f t="array" aca="1" ref="CE164" ca="1">IF(BK164&gt;INDIRECT(ADDRESS($BN164,$BO164)),0,1)</f>
        <v>0</v>
      </c>
      <c r="CF164" s="22" cm="1">
        <f t="array" aca="1" ref="CF164" ca="1">IF(BL164&gt;INDIRECT(ADDRESS($BN164,$BO164)),0,1)</f>
        <v>0</v>
      </c>
      <c r="CG164" s="22" cm="1">
        <f t="array" aca="1" ref="CG164" ca="1">IF(BM164&gt;INDIRECT(ADDRESS($BN164,$BO164)),0,1)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55000000000000004">
      <c r="A165" s="3"/>
      <c r="B165" s="3"/>
      <c r="C165" s="3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5">
        <v>5</v>
      </c>
      <c r="W165" s="5">
        <f>W164</f>
        <v>163</v>
      </c>
      <c r="X165" s="5">
        <v>4</v>
      </c>
      <c r="Y165" s="5">
        <f t="shared" si="75"/>
        <v>26</v>
      </c>
      <c r="Z165" s="18" cm="1">
        <f t="array" aca="1" ref="Z165" ca="1">INDIRECT(ADDRESS($W165,COLUMN()-$Y165+$X165))/$V165</f>
        <v>63671.199999999997</v>
      </c>
      <c r="AA165" s="18" cm="1">
        <f t="array" aca="1" ref="AA165" ca="1">INDIRECT(ADDRESS($W165,COLUMN()-$Y165+$X165))/$V165</f>
        <v>29009.200000000001</v>
      </c>
      <c r="AB165" s="18" cm="1">
        <f t="array" aca="1" ref="AB165" ca="1">INDIRECT(ADDRESS($W165,COLUMN()-$Y165+$X165))/$V165</f>
        <v>28346.2</v>
      </c>
      <c r="AC165" s="18" cm="1">
        <f t="array" aca="1" ref="AC165" ca="1">INDIRECT(ADDRESS($W165,COLUMN()-$Y165+$X165))/$V165</f>
        <v>23530.6</v>
      </c>
      <c r="AD165" s="18" cm="1">
        <f t="array" aca="1" ref="AD165" ca="1">INDIRECT(ADDRESS($W165,COLUMN()-$Y165+$X165))/$V165</f>
        <v>25997.8</v>
      </c>
      <c r="AE165" s="18" cm="1">
        <f t="array" aca="1" ref="AE165" ca="1">INDIRECT(ADDRESS($W165,COLUMN()-$Y165+$X165))/$V165</f>
        <v>0</v>
      </c>
      <c r="AF165" s="18" cm="1">
        <f t="array" aca="1" ref="AF165" ca="1">INDIRECT(ADDRESS($W165,COLUMN()-$Y165+$X165))/$V165</f>
        <v>0</v>
      </c>
      <c r="AG165" s="18" cm="1">
        <f t="array" aca="1" ref="AG165" ca="1">INDIRECT(ADDRESS($W165,COLUMN()-$Y165+$X165))/$V165</f>
        <v>20226.2</v>
      </c>
      <c r="AH165" s="18" cm="1">
        <f t="array" aca="1" ref="AH165" ca="1">INDIRECT(ADDRESS($W165,COLUMN()-$Y165+$X165))/$V165</f>
        <v>0</v>
      </c>
      <c r="AI165" s="18" cm="1">
        <f t="array" aca="1" ref="AI165" ca="1">INDIRECT(ADDRESS($W165,COLUMN()-$Y165+$X165))/$V165</f>
        <v>0</v>
      </c>
      <c r="AJ165" s="18" cm="1">
        <f t="array" aca="1" ref="AJ165" ca="1">INDIRECT(ADDRESS($W165,COLUMN()-$Y165+$X165))/$V165</f>
        <v>0</v>
      </c>
      <c r="AK165" s="18" cm="1">
        <f t="array" aca="1" ref="AK165" ca="1">INDIRECT(ADDRESS($W165,COLUMN()-$Y165+$X165))/$V165</f>
        <v>13804.8</v>
      </c>
      <c r="AL165" s="18" cm="1">
        <f t="array" aca="1" ref="AL165" ca="1">INDIRECT(ADDRESS($W165,COLUMN()-$Y165+$X165))/$V165</f>
        <v>0</v>
      </c>
      <c r="AM165" s="18" cm="1">
        <f t="array" aca="1" ref="AM165" ca="1">INDIRECT(ADDRESS($W165,COLUMN()-$Y165+$X165))/$V165</f>
        <v>49532.800000000003</v>
      </c>
      <c r="AN165" s="18" cm="1">
        <f t="array" aca="1" ref="AN165" ca="1">INDIRECT(ADDRESS($W165,COLUMN()-$Y165+$X165))/$V165</f>
        <v>0</v>
      </c>
      <c r="AO165" s="18" cm="1">
        <f t="array" aca="1" ref="AO165" ca="1">INDIRECT(ADDRESS($W165,COLUMN()-$Y165+$X165))/$V165</f>
        <v>0</v>
      </c>
      <c r="AP165" s="18" cm="1">
        <f t="array" aca="1" ref="AP165" ca="1">INDIRECT(ADDRESS($W165,COLUMN()-$Y165+$X165))/$V165</f>
        <v>26442.400000000001</v>
      </c>
      <c r="AQ165" s="18" cm="1">
        <f t="array" aca="1" ref="AQ165" ca="1">INDIRECT(ADDRESS($W165,COLUMN()-$Y165+$X165))/$V165</f>
        <v>0</v>
      </c>
      <c r="AR165" s="9">
        <f t="shared" si="54"/>
        <v>163</v>
      </c>
      <c r="AS165" s="9">
        <f t="shared" si="76"/>
        <v>165</v>
      </c>
      <c r="AT165" s="9">
        <f t="shared" si="55"/>
        <v>26</v>
      </c>
      <c r="AU165" s="3">
        <f t="shared" si="77"/>
        <v>43</v>
      </c>
      <c r="AV165" s="20">
        <f t="shared" ca="1" si="56"/>
        <v>12</v>
      </c>
      <c r="AW165" s="20">
        <f t="shared" ca="1" si="57"/>
        <v>20</v>
      </c>
      <c r="AX165" s="20">
        <f t="shared" ca="1" si="58"/>
        <v>21</v>
      </c>
      <c r="AY165" s="20">
        <f t="shared" ca="1" si="59"/>
        <v>24</v>
      </c>
      <c r="AZ165" s="20">
        <f t="shared" ca="1" si="60"/>
        <v>23</v>
      </c>
      <c r="BA165" s="20">
        <f t="shared" ca="1" si="61"/>
        <v>28</v>
      </c>
      <c r="BB165" s="20">
        <f t="shared" ca="1" si="62"/>
        <v>28</v>
      </c>
      <c r="BC165" s="20">
        <f t="shared" ca="1" si="63"/>
        <v>26</v>
      </c>
      <c r="BD165" s="20">
        <f t="shared" ca="1" si="64"/>
        <v>28</v>
      </c>
      <c r="BE165" s="20">
        <f t="shared" ca="1" si="65"/>
        <v>28</v>
      </c>
      <c r="BF165" s="20">
        <f t="shared" ca="1" si="66"/>
        <v>28</v>
      </c>
      <c r="BG165" s="20">
        <f t="shared" ca="1" si="67"/>
        <v>27</v>
      </c>
      <c r="BH165" s="20">
        <f t="shared" ca="1" si="68"/>
        <v>28</v>
      </c>
      <c r="BI165" s="20">
        <f t="shared" ca="1" si="69"/>
        <v>13</v>
      </c>
      <c r="BJ165" s="20">
        <f t="shared" ca="1" si="70"/>
        <v>28</v>
      </c>
      <c r="BK165" s="20">
        <f t="shared" ca="1" si="71"/>
        <v>28</v>
      </c>
      <c r="BL165" s="20">
        <f t="shared" ca="1" si="72"/>
        <v>22</v>
      </c>
      <c r="BM165" s="20">
        <f t="shared" ca="1" si="73"/>
        <v>28</v>
      </c>
      <c r="BN165" s="9">
        <f t="shared" si="74"/>
        <v>163</v>
      </c>
      <c r="BO165" s="9">
        <v>3</v>
      </c>
      <c r="BP165" s="22" cm="1">
        <f t="array" aca="1" ref="BP165" ca="1">IF(AV165&gt;INDIRECT(ADDRESS($BN165,$BO165)),0,1)</f>
        <v>0</v>
      </c>
      <c r="BQ165" s="22" cm="1">
        <f t="array" aca="1" ref="BQ165" ca="1">IF(AW165&gt;INDIRECT(ADDRESS($BN165,$BO165)),0,1)</f>
        <v>0</v>
      </c>
      <c r="BR165" s="22" cm="1">
        <f t="array" aca="1" ref="BR165" ca="1">IF(AX165&gt;INDIRECT(ADDRESS($BN165,$BO165)),0,1)</f>
        <v>0</v>
      </c>
      <c r="BS165" s="22" cm="1">
        <f t="array" aca="1" ref="BS165" ca="1">IF(AY165&gt;INDIRECT(ADDRESS($BN165,$BO165)),0,1)</f>
        <v>0</v>
      </c>
      <c r="BT165" s="22" cm="1">
        <f t="array" aca="1" ref="BT165" ca="1">IF(AZ165&gt;INDIRECT(ADDRESS($BN165,$BO165)),0,1)</f>
        <v>0</v>
      </c>
      <c r="BU165" s="22" cm="1">
        <f t="array" aca="1" ref="BU165" ca="1">IF(BA165&gt;INDIRECT(ADDRESS($BN165,$BO165)),0,1)</f>
        <v>0</v>
      </c>
      <c r="BV165" s="22" cm="1">
        <f t="array" aca="1" ref="BV165" ca="1">IF(BB165&gt;INDIRECT(ADDRESS($BN165,$BO165)),0,1)</f>
        <v>0</v>
      </c>
      <c r="BW165" s="22" cm="1">
        <f t="array" aca="1" ref="BW165" ca="1">IF(BC165&gt;INDIRECT(ADDRESS($BN165,$BO165)),0,1)</f>
        <v>0</v>
      </c>
      <c r="BX165" s="22" cm="1">
        <f t="array" aca="1" ref="BX165" ca="1">IF(BD165&gt;INDIRECT(ADDRESS($BN165,$BO165)),0,1)</f>
        <v>0</v>
      </c>
      <c r="BY165" s="22" cm="1">
        <f t="array" aca="1" ref="BY165" ca="1">IF(BE165&gt;INDIRECT(ADDRESS($BN165,$BO165)),0,1)</f>
        <v>0</v>
      </c>
      <c r="BZ165" s="22" cm="1">
        <f t="array" aca="1" ref="BZ165" ca="1">IF(BF165&gt;INDIRECT(ADDRESS($BN165,$BO165)),0,1)</f>
        <v>0</v>
      </c>
      <c r="CA165" s="22" cm="1">
        <f t="array" aca="1" ref="CA165" ca="1">IF(BG165&gt;INDIRECT(ADDRESS($BN165,$BO165)),0,1)</f>
        <v>0</v>
      </c>
      <c r="CB165" s="22" cm="1">
        <f t="array" aca="1" ref="CB165" ca="1">IF(BH165&gt;INDIRECT(ADDRESS($BN165,$BO165)),0,1)</f>
        <v>0</v>
      </c>
      <c r="CC165" s="22" cm="1">
        <f t="array" aca="1" ref="CC165" ca="1">IF(BI165&gt;INDIRECT(ADDRESS($BN165,$BO165)),0,1)</f>
        <v>0</v>
      </c>
      <c r="CD165" s="22" cm="1">
        <f t="array" aca="1" ref="CD165" ca="1">IF(BJ165&gt;INDIRECT(ADDRESS($BN165,$BO165)),0,1)</f>
        <v>0</v>
      </c>
      <c r="CE165" s="22" cm="1">
        <f t="array" aca="1" ref="CE165" ca="1">IF(BK165&gt;INDIRECT(ADDRESS($BN165,$BO165)),0,1)</f>
        <v>0</v>
      </c>
      <c r="CF165" s="22" cm="1">
        <f t="array" aca="1" ref="CF165" ca="1">IF(BL165&gt;INDIRECT(ADDRESS($BN165,$BO165)),0,1)</f>
        <v>0</v>
      </c>
      <c r="CG165" s="22" cm="1">
        <f t="array" aca="1" ref="CG165" ca="1">IF(BM165&gt;INDIRECT(ADDRESS($BN165,$BO165)),0,1)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55000000000000004">
      <c r="A166" s="3"/>
      <c r="B166" s="3" t="s">
        <v>69</v>
      </c>
      <c r="C166" s="3">
        <v>6</v>
      </c>
      <c r="D166" s="15">
        <f>VALUE(SUBSTITUTE('DPR KPU Raw'!B5,".",","))</f>
        <v>86766</v>
      </c>
      <c r="E166" s="15">
        <f>VALUE(SUBSTITUTE('DPR KPU Raw'!C5,".",","))</f>
        <v>197429</v>
      </c>
      <c r="F166" s="15">
        <f>VALUE(SUBSTITUTE('DPR KPU Raw'!D5,".",","))</f>
        <v>143703</v>
      </c>
      <c r="G166" s="15">
        <f>VALUE(SUBSTITUTE('DPR KPU Raw'!E5,".",","))</f>
        <v>174577</v>
      </c>
      <c r="H166" s="15">
        <f>VALUE(SUBSTITUTE('DPR KPU Raw'!F5,".",","))</f>
        <v>208803</v>
      </c>
      <c r="I166" s="15"/>
      <c r="J166" s="15"/>
      <c r="K166" s="15">
        <f>VALUE(SUBSTITUTE('DPR KPU Raw'!I5,".",","))</f>
        <v>165436</v>
      </c>
      <c r="L166" s="15"/>
      <c r="M166" s="15"/>
      <c r="N166" s="15"/>
      <c r="O166" s="15">
        <f>VALUE(SUBSTITUTE('DPR KPU Raw'!M5,".",","))</f>
        <v>244983</v>
      </c>
      <c r="P166" s="15"/>
      <c r="Q166" s="15">
        <f>VALUE(SUBSTITUTE('DPR KPU Raw'!O5,".",","))</f>
        <v>142279</v>
      </c>
      <c r="R166" s="15"/>
      <c r="S166" s="15"/>
      <c r="T166" s="15">
        <f>VALUE(SUBSTITUTE('DPR KPU Raw'!R5,".",","))</f>
        <v>64362</v>
      </c>
      <c r="U166" s="15"/>
      <c r="V166" s="5">
        <v>1</v>
      </c>
      <c r="W166" s="5">
        <f>W165+3</f>
        <v>166</v>
      </c>
      <c r="X166" s="5">
        <v>4</v>
      </c>
      <c r="Y166" s="5">
        <f t="shared" si="75"/>
        <v>26</v>
      </c>
      <c r="Z166" s="18" cm="1">
        <f t="array" aca="1" ref="Z166" ca="1">INDIRECT(ADDRESS($W166,COLUMN()-$Y166+$X166))/$V166</f>
        <v>86766</v>
      </c>
      <c r="AA166" s="18" cm="1">
        <f t="array" aca="1" ref="AA166" ca="1">INDIRECT(ADDRESS($W166,COLUMN()-$Y166+$X166))/$V166</f>
        <v>197429</v>
      </c>
      <c r="AB166" s="18" cm="1">
        <f t="array" aca="1" ref="AB166" ca="1">INDIRECT(ADDRESS($W166,COLUMN()-$Y166+$X166))/$V166</f>
        <v>143703</v>
      </c>
      <c r="AC166" s="18" cm="1">
        <f t="array" aca="1" ref="AC166" ca="1">INDIRECT(ADDRESS($W166,COLUMN()-$Y166+$X166))/$V166</f>
        <v>174577</v>
      </c>
      <c r="AD166" s="18" cm="1">
        <f t="array" aca="1" ref="AD166" ca="1">INDIRECT(ADDRESS($W166,COLUMN()-$Y166+$X166))/$V166</f>
        <v>208803</v>
      </c>
      <c r="AE166" s="18" cm="1">
        <f t="array" aca="1" ref="AE166" ca="1">INDIRECT(ADDRESS($W166,COLUMN()-$Y166+$X166))/$V166</f>
        <v>0</v>
      </c>
      <c r="AF166" s="18" cm="1">
        <f t="array" aca="1" ref="AF166" ca="1">INDIRECT(ADDRESS($W166,COLUMN()-$Y166+$X166))/$V166</f>
        <v>0</v>
      </c>
      <c r="AG166" s="18" cm="1">
        <f t="array" aca="1" ref="AG166" ca="1">INDIRECT(ADDRESS($W166,COLUMN()-$Y166+$X166))/$V166</f>
        <v>165436</v>
      </c>
      <c r="AH166" s="18" cm="1">
        <f t="array" aca="1" ref="AH166" ca="1">INDIRECT(ADDRESS($W166,COLUMN()-$Y166+$X166))/$V166</f>
        <v>0</v>
      </c>
      <c r="AI166" s="18" cm="1">
        <f t="array" aca="1" ref="AI166" ca="1">INDIRECT(ADDRESS($W166,COLUMN()-$Y166+$X166))/$V166</f>
        <v>0</v>
      </c>
      <c r="AJ166" s="18" cm="1">
        <f t="array" aca="1" ref="AJ166" ca="1">INDIRECT(ADDRESS($W166,COLUMN()-$Y166+$X166))/$V166</f>
        <v>0</v>
      </c>
      <c r="AK166" s="18" cm="1">
        <f t="array" aca="1" ref="AK166" ca="1">INDIRECT(ADDRESS($W166,COLUMN()-$Y166+$X166))/$V166</f>
        <v>244983</v>
      </c>
      <c r="AL166" s="18" cm="1">
        <f t="array" aca="1" ref="AL166" ca="1">INDIRECT(ADDRESS($W166,COLUMN()-$Y166+$X166))/$V166</f>
        <v>0</v>
      </c>
      <c r="AM166" s="18" cm="1">
        <f t="array" aca="1" ref="AM166" ca="1">INDIRECT(ADDRESS($W166,COLUMN()-$Y166+$X166))/$V166</f>
        <v>142279</v>
      </c>
      <c r="AN166" s="18" cm="1">
        <f t="array" aca="1" ref="AN166" ca="1">INDIRECT(ADDRESS($W166,COLUMN()-$Y166+$X166))/$V166</f>
        <v>0</v>
      </c>
      <c r="AO166" s="18" cm="1">
        <f t="array" aca="1" ref="AO166" ca="1">INDIRECT(ADDRESS($W166,COLUMN()-$Y166+$X166))/$V166</f>
        <v>0</v>
      </c>
      <c r="AP166" s="18" cm="1">
        <f t="array" aca="1" ref="AP166" ca="1">INDIRECT(ADDRESS($W166,COLUMN()-$Y166+$X166))/$V166</f>
        <v>64362</v>
      </c>
      <c r="AQ166" s="18" cm="1">
        <f t="array" aca="1" ref="AQ166" ca="1">INDIRECT(ADDRESS($W166,COLUMN()-$Y166+$X166))/$V166</f>
        <v>0</v>
      </c>
      <c r="AR166" s="9">
        <f t="shared" si="54"/>
        <v>166</v>
      </c>
      <c r="AS166" s="9">
        <f t="shared" si="76"/>
        <v>168</v>
      </c>
      <c r="AT166" s="9">
        <f t="shared" si="55"/>
        <v>26</v>
      </c>
      <c r="AU166" s="3">
        <f t="shared" si="77"/>
        <v>43</v>
      </c>
      <c r="AV166" s="20">
        <f t="shared" ca="1" si="56"/>
        <v>8</v>
      </c>
      <c r="AW166" s="20">
        <f t="shared" ca="1" si="57"/>
        <v>3</v>
      </c>
      <c r="AX166" s="20">
        <f t="shared" ca="1" si="58"/>
        <v>6</v>
      </c>
      <c r="AY166" s="20">
        <f t="shared" ca="1" si="59"/>
        <v>4</v>
      </c>
      <c r="AZ166" s="20">
        <f t="shared" ca="1" si="60"/>
        <v>2</v>
      </c>
      <c r="BA166" s="20">
        <f t="shared" ca="1" si="61"/>
        <v>28</v>
      </c>
      <c r="BB166" s="20">
        <f t="shared" ca="1" si="62"/>
        <v>28</v>
      </c>
      <c r="BC166" s="20">
        <f t="shared" ca="1" si="63"/>
        <v>5</v>
      </c>
      <c r="BD166" s="20">
        <f t="shared" ca="1" si="64"/>
        <v>28</v>
      </c>
      <c r="BE166" s="20">
        <f t="shared" ca="1" si="65"/>
        <v>28</v>
      </c>
      <c r="BF166" s="20">
        <f t="shared" ca="1" si="66"/>
        <v>28</v>
      </c>
      <c r="BG166" s="20">
        <f t="shared" ca="1" si="67"/>
        <v>1</v>
      </c>
      <c r="BH166" s="20">
        <f t="shared" ca="1" si="68"/>
        <v>28</v>
      </c>
      <c r="BI166" s="20">
        <f t="shared" ca="1" si="69"/>
        <v>7</v>
      </c>
      <c r="BJ166" s="20">
        <f t="shared" ca="1" si="70"/>
        <v>28</v>
      </c>
      <c r="BK166" s="20">
        <f t="shared" ca="1" si="71"/>
        <v>28</v>
      </c>
      <c r="BL166" s="20">
        <f t="shared" ca="1" si="72"/>
        <v>12</v>
      </c>
      <c r="BM166" s="20">
        <f t="shared" ca="1" si="73"/>
        <v>28</v>
      </c>
      <c r="BN166" s="9">
        <f t="shared" si="74"/>
        <v>166</v>
      </c>
      <c r="BO166" s="9">
        <v>3</v>
      </c>
      <c r="BP166" s="22" cm="1">
        <f t="array" aca="1" ref="BP166" ca="1">IF(AV166&gt;INDIRECT(ADDRESS($BN166,$BO166)),0,1)</f>
        <v>0</v>
      </c>
      <c r="BQ166" s="22" cm="1">
        <f t="array" aca="1" ref="BQ166" ca="1">IF(AW166&gt;INDIRECT(ADDRESS($BN166,$BO166)),0,1)</f>
        <v>1</v>
      </c>
      <c r="BR166" s="22" cm="1">
        <f t="array" aca="1" ref="BR166" ca="1">IF(AX166&gt;INDIRECT(ADDRESS($BN166,$BO166)),0,1)</f>
        <v>1</v>
      </c>
      <c r="BS166" s="22" cm="1">
        <f t="array" aca="1" ref="BS166" ca="1">IF(AY166&gt;INDIRECT(ADDRESS($BN166,$BO166)),0,1)</f>
        <v>1</v>
      </c>
      <c r="BT166" s="22" cm="1">
        <f t="array" aca="1" ref="BT166" ca="1">IF(AZ166&gt;INDIRECT(ADDRESS($BN166,$BO166)),0,1)</f>
        <v>1</v>
      </c>
      <c r="BU166" s="22" cm="1">
        <f t="array" aca="1" ref="BU166" ca="1">IF(BA166&gt;INDIRECT(ADDRESS($BN166,$BO166)),0,1)</f>
        <v>0</v>
      </c>
      <c r="BV166" s="22" cm="1">
        <f t="array" aca="1" ref="BV166" ca="1">IF(BB166&gt;INDIRECT(ADDRESS($BN166,$BO166)),0,1)</f>
        <v>0</v>
      </c>
      <c r="BW166" s="22" cm="1">
        <f t="array" aca="1" ref="BW166" ca="1">IF(BC166&gt;INDIRECT(ADDRESS($BN166,$BO166)),0,1)</f>
        <v>1</v>
      </c>
      <c r="BX166" s="22" cm="1">
        <f t="array" aca="1" ref="BX166" ca="1">IF(BD166&gt;INDIRECT(ADDRESS($BN166,$BO166)),0,1)</f>
        <v>0</v>
      </c>
      <c r="BY166" s="22" cm="1">
        <f t="array" aca="1" ref="BY166" ca="1">IF(BE166&gt;INDIRECT(ADDRESS($BN166,$BO166)),0,1)</f>
        <v>0</v>
      </c>
      <c r="BZ166" s="22" cm="1">
        <f t="array" aca="1" ref="BZ166" ca="1">IF(BF166&gt;INDIRECT(ADDRESS($BN166,$BO166)),0,1)</f>
        <v>0</v>
      </c>
      <c r="CA166" s="22" cm="1">
        <f t="array" aca="1" ref="CA166" ca="1">IF(BG166&gt;INDIRECT(ADDRESS($BN166,$BO166)),0,1)</f>
        <v>1</v>
      </c>
      <c r="CB166" s="22" cm="1">
        <f t="array" aca="1" ref="CB166" ca="1">IF(BH166&gt;INDIRECT(ADDRESS($BN166,$BO166)),0,1)</f>
        <v>0</v>
      </c>
      <c r="CC166" s="22" cm="1">
        <f t="array" aca="1" ref="CC166" ca="1">IF(BI166&gt;INDIRECT(ADDRESS($BN166,$BO166)),0,1)</f>
        <v>0</v>
      </c>
      <c r="CD166" s="22" cm="1">
        <f t="array" aca="1" ref="CD166" ca="1">IF(BJ166&gt;INDIRECT(ADDRESS($BN166,$BO166)),0,1)</f>
        <v>0</v>
      </c>
      <c r="CE166" s="22" cm="1">
        <f t="array" aca="1" ref="CE166" ca="1">IF(BK166&gt;INDIRECT(ADDRESS($BN166,$BO166)),0,1)</f>
        <v>0</v>
      </c>
      <c r="CF166" s="22" cm="1">
        <f t="array" aca="1" ref="CF166" ca="1">IF(BL166&gt;INDIRECT(ADDRESS($BN166,$BO166)),0,1)</f>
        <v>0</v>
      </c>
      <c r="CG166" s="22" cm="1">
        <f t="array" aca="1" ref="CG166" ca="1">IF(BM166&gt;INDIRECT(ADDRESS($BN166,$BO166)),0,1)</f>
        <v>0</v>
      </c>
      <c r="CH166" s="9">
        <f>AR166</f>
        <v>166</v>
      </c>
      <c r="CI166" s="9">
        <f>AS166</f>
        <v>168</v>
      </c>
      <c r="CJ166" s="3">
        <f>COLUMN(BP166)</f>
        <v>68</v>
      </c>
      <c r="CK166" s="3">
        <f>COLUMN(CG166)</f>
        <v>85</v>
      </c>
      <c r="CL166" s="3">
        <f ca="1">SUM(OFFSET($A$1,CH166-1,CJ166-1,CI166-CH166+1,CK166-CJ166+1))</f>
        <v>6</v>
      </c>
      <c r="CM166" s="3" t="b">
        <f ca="1">CL166=C166</f>
        <v>1</v>
      </c>
      <c r="CN166" s="3">
        <f>COLUMN(V166)</f>
        <v>22</v>
      </c>
      <c r="CO166" s="3">
        <f ca="1">LARGE(OFFSET($A$1,$CH166-1,$CN166-1,$CI166-$CH166+1,1),1)</f>
        <v>5</v>
      </c>
      <c r="CP166" s="4">
        <f ca="1">LARGE(OFFSET($A$1,$AR166-1,$AT166-1,$AS166-$AR166+1,$AU166-$AT166+1),1)/(CO166+2)</f>
        <v>34997.571428571428</v>
      </c>
      <c r="CQ166" s="4">
        <f ca="1">LARGE(OFFSET($A$1,$AR166-1,$AT166-1,$AS166-$AR166+1,$AU166-$AT166+1),C166)</f>
        <v>143703</v>
      </c>
      <c r="CR166" s="3" t="b">
        <f ca="1">CQ166&gt;CP166</f>
        <v>1</v>
      </c>
    </row>
    <row r="167" spans="1:96" x14ac:dyDescent="0.55000000000000004">
      <c r="A167" s="3"/>
      <c r="B167" s="3"/>
      <c r="C167" s="3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5">
        <v>3</v>
      </c>
      <c r="W167" s="5">
        <f>W166</f>
        <v>166</v>
      </c>
      <c r="X167" s="5">
        <v>4</v>
      </c>
      <c r="Y167" s="5">
        <f t="shared" si="75"/>
        <v>26</v>
      </c>
      <c r="Z167" s="18" cm="1">
        <f t="array" aca="1" ref="Z167" ca="1">INDIRECT(ADDRESS($W167,COLUMN()-$Y167+$X167))/$V167</f>
        <v>28922</v>
      </c>
      <c r="AA167" s="18" cm="1">
        <f t="array" aca="1" ref="AA167" ca="1">INDIRECT(ADDRESS($W167,COLUMN()-$Y167+$X167))/$V167</f>
        <v>65809.666666666672</v>
      </c>
      <c r="AB167" s="18" cm="1">
        <f t="array" aca="1" ref="AB167" ca="1">INDIRECT(ADDRESS($W167,COLUMN()-$Y167+$X167))/$V167</f>
        <v>47901</v>
      </c>
      <c r="AC167" s="18" cm="1">
        <f t="array" aca="1" ref="AC167" ca="1">INDIRECT(ADDRESS($W167,COLUMN()-$Y167+$X167))/$V167</f>
        <v>58192.333333333336</v>
      </c>
      <c r="AD167" s="18" cm="1">
        <f t="array" aca="1" ref="AD167" ca="1">INDIRECT(ADDRESS($W167,COLUMN()-$Y167+$X167))/$V167</f>
        <v>69601</v>
      </c>
      <c r="AE167" s="18" cm="1">
        <f t="array" aca="1" ref="AE167" ca="1">INDIRECT(ADDRESS($W167,COLUMN()-$Y167+$X167))/$V167</f>
        <v>0</v>
      </c>
      <c r="AF167" s="18" cm="1">
        <f t="array" aca="1" ref="AF167" ca="1">INDIRECT(ADDRESS($W167,COLUMN()-$Y167+$X167))/$V167</f>
        <v>0</v>
      </c>
      <c r="AG167" s="18" cm="1">
        <f t="array" aca="1" ref="AG167" ca="1">INDIRECT(ADDRESS($W167,COLUMN()-$Y167+$X167))/$V167</f>
        <v>55145.333333333336</v>
      </c>
      <c r="AH167" s="18" cm="1">
        <f t="array" aca="1" ref="AH167" ca="1">INDIRECT(ADDRESS($W167,COLUMN()-$Y167+$X167))/$V167</f>
        <v>0</v>
      </c>
      <c r="AI167" s="18" cm="1">
        <f t="array" aca="1" ref="AI167" ca="1">INDIRECT(ADDRESS($W167,COLUMN()-$Y167+$X167))/$V167</f>
        <v>0</v>
      </c>
      <c r="AJ167" s="18" cm="1">
        <f t="array" aca="1" ref="AJ167" ca="1">INDIRECT(ADDRESS($W167,COLUMN()-$Y167+$X167))/$V167</f>
        <v>0</v>
      </c>
      <c r="AK167" s="18" cm="1">
        <f t="array" aca="1" ref="AK167" ca="1">INDIRECT(ADDRESS($W167,COLUMN()-$Y167+$X167))/$V167</f>
        <v>81661</v>
      </c>
      <c r="AL167" s="18" cm="1">
        <f t="array" aca="1" ref="AL167" ca="1">INDIRECT(ADDRESS($W167,COLUMN()-$Y167+$X167))/$V167</f>
        <v>0</v>
      </c>
      <c r="AM167" s="18" cm="1">
        <f t="array" aca="1" ref="AM167" ca="1">INDIRECT(ADDRESS($W167,COLUMN()-$Y167+$X167))/$V167</f>
        <v>47426.333333333336</v>
      </c>
      <c r="AN167" s="18" cm="1">
        <f t="array" aca="1" ref="AN167" ca="1">INDIRECT(ADDRESS($W167,COLUMN()-$Y167+$X167))/$V167</f>
        <v>0</v>
      </c>
      <c r="AO167" s="18" cm="1">
        <f t="array" aca="1" ref="AO167" ca="1">INDIRECT(ADDRESS($W167,COLUMN()-$Y167+$X167))/$V167</f>
        <v>0</v>
      </c>
      <c r="AP167" s="18" cm="1">
        <f t="array" aca="1" ref="AP167" ca="1">INDIRECT(ADDRESS($W167,COLUMN()-$Y167+$X167))/$V167</f>
        <v>21454</v>
      </c>
      <c r="AQ167" s="18" cm="1">
        <f t="array" aca="1" ref="AQ167" ca="1">INDIRECT(ADDRESS($W167,COLUMN()-$Y167+$X167))/$V167</f>
        <v>0</v>
      </c>
      <c r="AR167" s="9">
        <f t="shared" si="54"/>
        <v>166</v>
      </c>
      <c r="AS167" s="9">
        <f t="shared" si="76"/>
        <v>168</v>
      </c>
      <c r="AT167" s="9">
        <f t="shared" si="55"/>
        <v>26</v>
      </c>
      <c r="AU167" s="3">
        <f t="shared" si="77"/>
        <v>43</v>
      </c>
      <c r="AV167" s="20">
        <f t="shared" ca="1" si="56"/>
        <v>22</v>
      </c>
      <c r="AW167" s="20">
        <f t="shared" ca="1" si="57"/>
        <v>11</v>
      </c>
      <c r="AX167" s="20">
        <f t="shared" ca="1" si="58"/>
        <v>16</v>
      </c>
      <c r="AY167" s="20">
        <f t="shared" ca="1" si="59"/>
        <v>13</v>
      </c>
      <c r="AZ167" s="20">
        <f t="shared" ca="1" si="60"/>
        <v>10</v>
      </c>
      <c r="BA167" s="20">
        <f t="shared" ca="1" si="61"/>
        <v>28</v>
      </c>
      <c r="BB167" s="20">
        <f t="shared" ca="1" si="62"/>
        <v>28</v>
      </c>
      <c r="BC167" s="20">
        <f t="shared" ca="1" si="63"/>
        <v>14</v>
      </c>
      <c r="BD167" s="20">
        <f t="shared" ca="1" si="64"/>
        <v>28</v>
      </c>
      <c r="BE167" s="20">
        <f t="shared" ca="1" si="65"/>
        <v>28</v>
      </c>
      <c r="BF167" s="20">
        <f t="shared" ca="1" si="66"/>
        <v>28</v>
      </c>
      <c r="BG167" s="20">
        <f t="shared" ca="1" si="67"/>
        <v>9</v>
      </c>
      <c r="BH167" s="20">
        <f t="shared" ca="1" si="68"/>
        <v>28</v>
      </c>
      <c r="BI167" s="20">
        <f t="shared" ca="1" si="69"/>
        <v>17</v>
      </c>
      <c r="BJ167" s="20">
        <f t="shared" ca="1" si="70"/>
        <v>28</v>
      </c>
      <c r="BK167" s="20">
        <f t="shared" ca="1" si="71"/>
        <v>28</v>
      </c>
      <c r="BL167" s="20">
        <f t="shared" ca="1" si="72"/>
        <v>25</v>
      </c>
      <c r="BM167" s="20">
        <f t="shared" ca="1" si="73"/>
        <v>28</v>
      </c>
      <c r="BN167" s="9">
        <f t="shared" si="74"/>
        <v>166</v>
      </c>
      <c r="BO167" s="9">
        <v>3</v>
      </c>
      <c r="BP167" s="22" cm="1">
        <f t="array" aca="1" ref="BP167" ca="1">IF(AV167&gt;INDIRECT(ADDRESS($BN167,$BO167)),0,1)</f>
        <v>0</v>
      </c>
      <c r="BQ167" s="22" cm="1">
        <f t="array" aca="1" ref="BQ167" ca="1">IF(AW167&gt;INDIRECT(ADDRESS($BN167,$BO167)),0,1)</f>
        <v>0</v>
      </c>
      <c r="BR167" s="22" cm="1">
        <f t="array" aca="1" ref="BR167" ca="1">IF(AX167&gt;INDIRECT(ADDRESS($BN167,$BO167)),0,1)</f>
        <v>0</v>
      </c>
      <c r="BS167" s="22" cm="1">
        <f t="array" aca="1" ref="BS167" ca="1">IF(AY167&gt;INDIRECT(ADDRESS($BN167,$BO167)),0,1)</f>
        <v>0</v>
      </c>
      <c r="BT167" s="22" cm="1">
        <f t="array" aca="1" ref="BT167" ca="1">IF(AZ167&gt;INDIRECT(ADDRESS($BN167,$BO167)),0,1)</f>
        <v>0</v>
      </c>
      <c r="BU167" s="22" cm="1">
        <f t="array" aca="1" ref="BU167" ca="1">IF(BA167&gt;INDIRECT(ADDRESS($BN167,$BO167)),0,1)</f>
        <v>0</v>
      </c>
      <c r="BV167" s="22" cm="1">
        <f t="array" aca="1" ref="BV167" ca="1">IF(BB167&gt;INDIRECT(ADDRESS($BN167,$BO167)),0,1)</f>
        <v>0</v>
      </c>
      <c r="BW167" s="22" cm="1">
        <f t="array" aca="1" ref="BW167" ca="1">IF(BC167&gt;INDIRECT(ADDRESS($BN167,$BO167)),0,1)</f>
        <v>0</v>
      </c>
      <c r="BX167" s="22" cm="1">
        <f t="array" aca="1" ref="BX167" ca="1">IF(BD167&gt;INDIRECT(ADDRESS($BN167,$BO167)),0,1)</f>
        <v>0</v>
      </c>
      <c r="BY167" s="22" cm="1">
        <f t="array" aca="1" ref="BY167" ca="1">IF(BE167&gt;INDIRECT(ADDRESS($BN167,$BO167)),0,1)</f>
        <v>0</v>
      </c>
      <c r="BZ167" s="22" cm="1">
        <f t="array" aca="1" ref="BZ167" ca="1">IF(BF167&gt;INDIRECT(ADDRESS($BN167,$BO167)),0,1)</f>
        <v>0</v>
      </c>
      <c r="CA167" s="22" cm="1">
        <f t="array" aca="1" ref="CA167" ca="1">IF(BG167&gt;INDIRECT(ADDRESS($BN167,$BO167)),0,1)</f>
        <v>0</v>
      </c>
      <c r="CB167" s="22" cm="1">
        <f t="array" aca="1" ref="CB167" ca="1">IF(BH167&gt;INDIRECT(ADDRESS($BN167,$BO167)),0,1)</f>
        <v>0</v>
      </c>
      <c r="CC167" s="22" cm="1">
        <f t="array" aca="1" ref="CC167" ca="1">IF(BI167&gt;INDIRECT(ADDRESS($BN167,$BO167)),0,1)</f>
        <v>0</v>
      </c>
      <c r="CD167" s="22" cm="1">
        <f t="array" aca="1" ref="CD167" ca="1">IF(BJ167&gt;INDIRECT(ADDRESS($BN167,$BO167)),0,1)</f>
        <v>0</v>
      </c>
      <c r="CE167" s="22" cm="1">
        <f t="array" aca="1" ref="CE167" ca="1">IF(BK167&gt;INDIRECT(ADDRESS($BN167,$BO167)),0,1)</f>
        <v>0</v>
      </c>
      <c r="CF167" s="22" cm="1">
        <f t="array" aca="1" ref="CF167" ca="1">IF(BL167&gt;INDIRECT(ADDRESS($BN167,$BO167)),0,1)</f>
        <v>0</v>
      </c>
      <c r="CG167" s="22" cm="1">
        <f t="array" aca="1" ref="CG167" ca="1">IF(BM167&gt;INDIRECT(ADDRESS($BN167,$BO167)),0,1)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55000000000000004">
      <c r="A168" s="3"/>
      <c r="B168" s="3"/>
      <c r="C168" s="3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5">
        <v>5</v>
      </c>
      <c r="W168" s="5">
        <f>W167</f>
        <v>166</v>
      </c>
      <c r="X168" s="5">
        <v>4</v>
      </c>
      <c r="Y168" s="5">
        <f t="shared" si="75"/>
        <v>26</v>
      </c>
      <c r="Z168" s="18" cm="1">
        <f t="array" aca="1" ref="Z168" ca="1">INDIRECT(ADDRESS($W168,COLUMN()-$Y168+$X168))/$V168</f>
        <v>17353.2</v>
      </c>
      <c r="AA168" s="18" cm="1">
        <f t="array" aca="1" ref="AA168" ca="1">INDIRECT(ADDRESS($W168,COLUMN()-$Y168+$X168))/$V168</f>
        <v>39485.800000000003</v>
      </c>
      <c r="AB168" s="18" cm="1">
        <f t="array" aca="1" ref="AB168" ca="1">INDIRECT(ADDRESS($W168,COLUMN()-$Y168+$X168))/$V168</f>
        <v>28740.6</v>
      </c>
      <c r="AC168" s="18" cm="1">
        <f t="array" aca="1" ref="AC168" ca="1">INDIRECT(ADDRESS($W168,COLUMN()-$Y168+$X168))/$V168</f>
        <v>34915.4</v>
      </c>
      <c r="AD168" s="18" cm="1">
        <f t="array" aca="1" ref="AD168" ca="1">INDIRECT(ADDRESS($W168,COLUMN()-$Y168+$X168))/$V168</f>
        <v>41760.6</v>
      </c>
      <c r="AE168" s="18" cm="1">
        <f t="array" aca="1" ref="AE168" ca="1">INDIRECT(ADDRESS($W168,COLUMN()-$Y168+$X168))/$V168</f>
        <v>0</v>
      </c>
      <c r="AF168" s="18" cm="1">
        <f t="array" aca="1" ref="AF168" ca="1">INDIRECT(ADDRESS($W168,COLUMN()-$Y168+$X168))/$V168</f>
        <v>0</v>
      </c>
      <c r="AG168" s="18" cm="1">
        <f t="array" aca="1" ref="AG168" ca="1">INDIRECT(ADDRESS($W168,COLUMN()-$Y168+$X168))/$V168</f>
        <v>33087.199999999997</v>
      </c>
      <c r="AH168" s="18" cm="1">
        <f t="array" aca="1" ref="AH168" ca="1">INDIRECT(ADDRESS($W168,COLUMN()-$Y168+$X168))/$V168</f>
        <v>0</v>
      </c>
      <c r="AI168" s="18" cm="1">
        <f t="array" aca="1" ref="AI168" ca="1">INDIRECT(ADDRESS($W168,COLUMN()-$Y168+$X168))/$V168</f>
        <v>0</v>
      </c>
      <c r="AJ168" s="18" cm="1">
        <f t="array" aca="1" ref="AJ168" ca="1">INDIRECT(ADDRESS($W168,COLUMN()-$Y168+$X168))/$V168</f>
        <v>0</v>
      </c>
      <c r="AK168" s="18" cm="1">
        <f t="array" aca="1" ref="AK168" ca="1">INDIRECT(ADDRESS($W168,COLUMN()-$Y168+$X168))/$V168</f>
        <v>48996.6</v>
      </c>
      <c r="AL168" s="18" cm="1">
        <f t="array" aca="1" ref="AL168" ca="1">INDIRECT(ADDRESS($W168,COLUMN()-$Y168+$X168))/$V168</f>
        <v>0</v>
      </c>
      <c r="AM168" s="18" cm="1">
        <f t="array" aca="1" ref="AM168" ca="1">INDIRECT(ADDRESS($W168,COLUMN()-$Y168+$X168))/$V168</f>
        <v>28455.8</v>
      </c>
      <c r="AN168" s="18" cm="1">
        <f t="array" aca="1" ref="AN168" ca="1">INDIRECT(ADDRESS($W168,COLUMN()-$Y168+$X168))/$V168</f>
        <v>0</v>
      </c>
      <c r="AO168" s="18" cm="1">
        <f t="array" aca="1" ref="AO168" ca="1">INDIRECT(ADDRESS($W168,COLUMN()-$Y168+$X168))/$V168</f>
        <v>0</v>
      </c>
      <c r="AP168" s="18" cm="1">
        <f t="array" aca="1" ref="AP168" ca="1">INDIRECT(ADDRESS($W168,COLUMN()-$Y168+$X168))/$V168</f>
        <v>12872.4</v>
      </c>
      <c r="AQ168" s="18" cm="1">
        <f t="array" aca="1" ref="AQ168" ca="1">INDIRECT(ADDRESS($W168,COLUMN()-$Y168+$X168))/$V168</f>
        <v>0</v>
      </c>
      <c r="AR168" s="9">
        <f t="shared" si="54"/>
        <v>166</v>
      </c>
      <c r="AS168" s="9">
        <f t="shared" si="76"/>
        <v>168</v>
      </c>
      <c r="AT168" s="9">
        <f t="shared" si="55"/>
        <v>26</v>
      </c>
      <c r="AU168" s="3">
        <f t="shared" si="77"/>
        <v>43</v>
      </c>
      <c r="AV168" s="20">
        <f t="shared" ca="1" si="56"/>
        <v>26</v>
      </c>
      <c r="AW168" s="20">
        <f t="shared" ca="1" si="57"/>
        <v>19</v>
      </c>
      <c r="AX168" s="20">
        <f t="shared" ca="1" si="58"/>
        <v>23</v>
      </c>
      <c r="AY168" s="20">
        <f t="shared" ca="1" si="59"/>
        <v>20</v>
      </c>
      <c r="AZ168" s="20">
        <f t="shared" ca="1" si="60"/>
        <v>18</v>
      </c>
      <c r="BA168" s="20">
        <f t="shared" ca="1" si="61"/>
        <v>28</v>
      </c>
      <c r="BB168" s="20">
        <f t="shared" ca="1" si="62"/>
        <v>28</v>
      </c>
      <c r="BC168" s="20">
        <f t="shared" ca="1" si="63"/>
        <v>21</v>
      </c>
      <c r="BD168" s="20">
        <f t="shared" ca="1" si="64"/>
        <v>28</v>
      </c>
      <c r="BE168" s="20">
        <f t="shared" ca="1" si="65"/>
        <v>28</v>
      </c>
      <c r="BF168" s="20">
        <f t="shared" ca="1" si="66"/>
        <v>28</v>
      </c>
      <c r="BG168" s="20">
        <f t="shared" ca="1" si="67"/>
        <v>15</v>
      </c>
      <c r="BH168" s="20">
        <f t="shared" ca="1" si="68"/>
        <v>28</v>
      </c>
      <c r="BI168" s="20">
        <f t="shared" ca="1" si="69"/>
        <v>24</v>
      </c>
      <c r="BJ168" s="20">
        <f t="shared" ca="1" si="70"/>
        <v>28</v>
      </c>
      <c r="BK168" s="20">
        <f t="shared" ca="1" si="71"/>
        <v>28</v>
      </c>
      <c r="BL168" s="20">
        <f t="shared" ca="1" si="72"/>
        <v>27</v>
      </c>
      <c r="BM168" s="20">
        <f t="shared" ca="1" si="73"/>
        <v>28</v>
      </c>
      <c r="BN168" s="9">
        <f t="shared" si="74"/>
        <v>166</v>
      </c>
      <c r="BO168" s="9">
        <v>3</v>
      </c>
      <c r="BP168" s="22" cm="1">
        <f t="array" aca="1" ref="BP168" ca="1">IF(AV168&gt;INDIRECT(ADDRESS($BN168,$BO168)),0,1)</f>
        <v>0</v>
      </c>
      <c r="BQ168" s="22" cm="1">
        <f t="array" aca="1" ref="BQ168" ca="1">IF(AW168&gt;INDIRECT(ADDRESS($BN168,$BO168)),0,1)</f>
        <v>0</v>
      </c>
      <c r="BR168" s="22" cm="1">
        <f t="array" aca="1" ref="BR168" ca="1">IF(AX168&gt;INDIRECT(ADDRESS($BN168,$BO168)),0,1)</f>
        <v>0</v>
      </c>
      <c r="BS168" s="22" cm="1">
        <f t="array" aca="1" ref="BS168" ca="1">IF(AY168&gt;INDIRECT(ADDRESS($BN168,$BO168)),0,1)</f>
        <v>0</v>
      </c>
      <c r="BT168" s="22" cm="1">
        <f t="array" aca="1" ref="BT168" ca="1">IF(AZ168&gt;INDIRECT(ADDRESS($BN168,$BO168)),0,1)</f>
        <v>0</v>
      </c>
      <c r="BU168" s="22" cm="1">
        <f t="array" aca="1" ref="BU168" ca="1">IF(BA168&gt;INDIRECT(ADDRESS($BN168,$BO168)),0,1)</f>
        <v>0</v>
      </c>
      <c r="BV168" s="22" cm="1">
        <f t="array" aca="1" ref="BV168" ca="1">IF(BB168&gt;INDIRECT(ADDRESS($BN168,$BO168)),0,1)</f>
        <v>0</v>
      </c>
      <c r="BW168" s="22" cm="1">
        <f t="array" aca="1" ref="BW168" ca="1">IF(BC168&gt;INDIRECT(ADDRESS($BN168,$BO168)),0,1)</f>
        <v>0</v>
      </c>
      <c r="BX168" s="22" cm="1">
        <f t="array" aca="1" ref="BX168" ca="1">IF(BD168&gt;INDIRECT(ADDRESS($BN168,$BO168)),0,1)</f>
        <v>0</v>
      </c>
      <c r="BY168" s="22" cm="1">
        <f t="array" aca="1" ref="BY168" ca="1">IF(BE168&gt;INDIRECT(ADDRESS($BN168,$BO168)),0,1)</f>
        <v>0</v>
      </c>
      <c r="BZ168" s="22" cm="1">
        <f t="array" aca="1" ref="BZ168" ca="1">IF(BF168&gt;INDIRECT(ADDRESS($BN168,$BO168)),0,1)</f>
        <v>0</v>
      </c>
      <c r="CA168" s="22" cm="1">
        <f t="array" aca="1" ref="CA168" ca="1">IF(BG168&gt;INDIRECT(ADDRESS($BN168,$BO168)),0,1)</f>
        <v>0</v>
      </c>
      <c r="CB168" s="22" cm="1">
        <f t="array" aca="1" ref="CB168" ca="1">IF(BH168&gt;INDIRECT(ADDRESS($BN168,$BO168)),0,1)</f>
        <v>0</v>
      </c>
      <c r="CC168" s="22" cm="1">
        <f t="array" aca="1" ref="CC168" ca="1">IF(BI168&gt;INDIRECT(ADDRESS($BN168,$BO168)),0,1)</f>
        <v>0</v>
      </c>
      <c r="CD168" s="22" cm="1">
        <f t="array" aca="1" ref="CD168" ca="1">IF(BJ168&gt;INDIRECT(ADDRESS($BN168,$BO168)),0,1)</f>
        <v>0</v>
      </c>
      <c r="CE168" s="22" cm="1">
        <f t="array" aca="1" ref="CE168" ca="1">IF(BK168&gt;INDIRECT(ADDRESS($BN168,$BO168)),0,1)</f>
        <v>0</v>
      </c>
      <c r="CF168" s="22" cm="1">
        <f t="array" aca="1" ref="CF168" ca="1">IF(BL168&gt;INDIRECT(ADDRESS($BN168,$BO168)),0,1)</f>
        <v>0</v>
      </c>
      <c r="CG168" s="22" cm="1">
        <f t="array" aca="1" ref="CG168" ca="1">IF(BM168&gt;INDIRECT(ADDRESS($BN168,$BO168)),0,1)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55000000000000004">
      <c r="A169" s="3"/>
      <c r="B169" s="3" t="s">
        <v>70</v>
      </c>
      <c r="C169" s="3">
        <v>10</v>
      </c>
      <c r="D169" s="15">
        <f>VALUE(SUBSTITUTE('DPR KPU Raw'!B6,".",","))</f>
        <v>286556</v>
      </c>
      <c r="E169" s="15">
        <f>VALUE(SUBSTITUTE('DPR KPU Raw'!C6,".",","))</f>
        <v>364440</v>
      </c>
      <c r="F169" s="15">
        <f>VALUE(SUBSTITUTE('DPR KPU Raw'!D6,".",","))</f>
        <v>535004</v>
      </c>
      <c r="G169" s="15">
        <f>VALUE(SUBSTITUTE('DPR KPU Raw'!E6,".",","))</f>
        <v>639064</v>
      </c>
      <c r="H169" s="15">
        <f>VALUE(SUBSTITUTE('DPR KPU Raw'!F6,".",","))</f>
        <v>231754</v>
      </c>
      <c r="I169" s="15"/>
      <c r="J169" s="15"/>
      <c r="K169" s="15">
        <f>VALUE(SUBSTITUTE('DPR KPU Raw'!I6,".",","))</f>
        <v>419898</v>
      </c>
      <c r="L169" s="15"/>
      <c r="M169" s="15"/>
      <c r="N169" s="15"/>
      <c r="O169" s="15">
        <f>VALUE(SUBSTITUTE('DPR KPU Raw'!M6,".",","))</f>
        <v>267138</v>
      </c>
      <c r="P169" s="15"/>
      <c r="Q169" s="15">
        <f>VALUE(SUBSTITUTE('DPR KPU Raw'!O6,".",","))</f>
        <v>237876</v>
      </c>
      <c r="R169" s="15"/>
      <c r="S169" s="15"/>
      <c r="T169" s="15">
        <f>VALUE(SUBSTITUTE('DPR KPU Raw'!R6,".",","))</f>
        <v>93456</v>
      </c>
      <c r="U169" s="15"/>
      <c r="V169" s="5">
        <v>1</v>
      </c>
      <c r="W169" s="5">
        <f>W168+3</f>
        <v>169</v>
      </c>
      <c r="X169" s="5">
        <v>4</v>
      </c>
      <c r="Y169" s="5">
        <f t="shared" si="75"/>
        <v>26</v>
      </c>
      <c r="Z169" s="18" cm="1">
        <f t="array" aca="1" ref="Z169" ca="1">INDIRECT(ADDRESS($W169,COLUMN()-$Y169+$X169))/$V169</f>
        <v>286556</v>
      </c>
      <c r="AA169" s="18" cm="1">
        <f t="array" aca="1" ref="AA169" ca="1">INDIRECT(ADDRESS($W169,COLUMN()-$Y169+$X169))/$V169</f>
        <v>364440</v>
      </c>
      <c r="AB169" s="18" cm="1">
        <f t="array" aca="1" ref="AB169" ca="1">INDIRECT(ADDRESS($W169,COLUMN()-$Y169+$X169))/$V169</f>
        <v>535004</v>
      </c>
      <c r="AC169" s="18" cm="1">
        <f t="array" aca="1" ref="AC169" ca="1">INDIRECT(ADDRESS($W169,COLUMN()-$Y169+$X169))/$V169</f>
        <v>639064</v>
      </c>
      <c r="AD169" s="18" cm="1">
        <f t="array" aca="1" ref="AD169" ca="1">INDIRECT(ADDRESS($W169,COLUMN()-$Y169+$X169))/$V169</f>
        <v>231754</v>
      </c>
      <c r="AE169" s="18" cm="1">
        <f t="array" aca="1" ref="AE169" ca="1">INDIRECT(ADDRESS($W169,COLUMN()-$Y169+$X169))/$V169</f>
        <v>0</v>
      </c>
      <c r="AF169" s="18" cm="1">
        <f t="array" aca="1" ref="AF169" ca="1">INDIRECT(ADDRESS($W169,COLUMN()-$Y169+$X169))/$V169</f>
        <v>0</v>
      </c>
      <c r="AG169" s="18" cm="1">
        <f t="array" aca="1" ref="AG169" ca="1">INDIRECT(ADDRESS($W169,COLUMN()-$Y169+$X169))/$V169</f>
        <v>419898</v>
      </c>
      <c r="AH169" s="18" cm="1">
        <f t="array" aca="1" ref="AH169" ca="1">INDIRECT(ADDRESS($W169,COLUMN()-$Y169+$X169))/$V169</f>
        <v>0</v>
      </c>
      <c r="AI169" s="18" cm="1">
        <f t="array" aca="1" ref="AI169" ca="1">INDIRECT(ADDRESS($W169,COLUMN()-$Y169+$X169))/$V169</f>
        <v>0</v>
      </c>
      <c r="AJ169" s="18" cm="1">
        <f t="array" aca="1" ref="AJ169" ca="1">INDIRECT(ADDRESS($W169,COLUMN()-$Y169+$X169))/$V169</f>
        <v>0</v>
      </c>
      <c r="AK169" s="18" cm="1">
        <f t="array" aca="1" ref="AK169" ca="1">INDIRECT(ADDRESS($W169,COLUMN()-$Y169+$X169))/$V169</f>
        <v>267138</v>
      </c>
      <c r="AL169" s="18" cm="1">
        <f t="array" aca="1" ref="AL169" ca="1">INDIRECT(ADDRESS($W169,COLUMN()-$Y169+$X169))/$V169</f>
        <v>0</v>
      </c>
      <c r="AM169" s="18" cm="1">
        <f t="array" aca="1" ref="AM169" ca="1">INDIRECT(ADDRESS($W169,COLUMN()-$Y169+$X169))/$V169</f>
        <v>237876</v>
      </c>
      <c r="AN169" s="18" cm="1">
        <f t="array" aca="1" ref="AN169" ca="1">INDIRECT(ADDRESS($W169,COLUMN()-$Y169+$X169))/$V169</f>
        <v>0</v>
      </c>
      <c r="AO169" s="18" cm="1">
        <f t="array" aca="1" ref="AO169" ca="1">INDIRECT(ADDRESS($W169,COLUMN()-$Y169+$X169))/$V169</f>
        <v>0</v>
      </c>
      <c r="AP169" s="18" cm="1">
        <f t="array" aca="1" ref="AP169" ca="1">INDIRECT(ADDRESS($W169,COLUMN()-$Y169+$X169))/$V169</f>
        <v>93456</v>
      </c>
      <c r="AQ169" s="18" cm="1">
        <f t="array" aca="1" ref="AQ169" ca="1">INDIRECT(ADDRESS($W169,COLUMN()-$Y169+$X169))/$V169</f>
        <v>0</v>
      </c>
      <c r="AR169" s="9">
        <f t="shared" si="54"/>
        <v>169</v>
      </c>
      <c r="AS169" s="9">
        <f t="shared" si="76"/>
        <v>171</v>
      </c>
      <c r="AT169" s="9">
        <f t="shared" si="55"/>
        <v>26</v>
      </c>
      <c r="AU169" s="3">
        <f t="shared" si="77"/>
        <v>43</v>
      </c>
      <c r="AV169" s="20">
        <f t="shared" ca="1" si="56"/>
        <v>5</v>
      </c>
      <c r="AW169" s="20">
        <f t="shared" ca="1" si="57"/>
        <v>4</v>
      </c>
      <c r="AX169" s="20">
        <f t="shared" ca="1" si="58"/>
        <v>2</v>
      </c>
      <c r="AY169" s="20">
        <f t="shared" ca="1" si="59"/>
        <v>1</v>
      </c>
      <c r="AZ169" s="20">
        <f t="shared" ca="1" si="60"/>
        <v>8</v>
      </c>
      <c r="BA169" s="20">
        <f t="shared" ca="1" si="61"/>
        <v>28</v>
      </c>
      <c r="BB169" s="20">
        <f t="shared" ca="1" si="62"/>
        <v>28</v>
      </c>
      <c r="BC169" s="20">
        <f t="shared" ca="1" si="63"/>
        <v>3</v>
      </c>
      <c r="BD169" s="20">
        <f t="shared" ca="1" si="64"/>
        <v>28</v>
      </c>
      <c r="BE169" s="20">
        <f t="shared" ca="1" si="65"/>
        <v>28</v>
      </c>
      <c r="BF169" s="20">
        <f t="shared" ca="1" si="66"/>
        <v>28</v>
      </c>
      <c r="BG169" s="20">
        <f t="shared" ca="1" si="67"/>
        <v>6</v>
      </c>
      <c r="BH169" s="20">
        <f t="shared" ca="1" si="68"/>
        <v>28</v>
      </c>
      <c r="BI169" s="20">
        <f t="shared" ca="1" si="69"/>
        <v>7</v>
      </c>
      <c r="BJ169" s="20">
        <f t="shared" ca="1" si="70"/>
        <v>28</v>
      </c>
      <c r="BK169" s="20">
        <f t="shared" ca="1" si="71"/>
        <v>28</v>
      </c>
      <c r="BL169" s="20">
        <f t="shared" ca="1" si="72"/>
        <v>16</v>
      </c>
      <c r="BM169" s="20">
        <f t="shared" ca="1" si="73"/>
        <v>28</v>
      </c>
      <c r="BN169" s="9">
        <f t="shared" si="74"/>
        <v>169</v>
      </c>
      <c r="BO169" s="9">
        <v>3</v>
      </c>
      <c r="BP169" s="22" cm="1">
        <f t="array" aca="1" ref="BP169" ca="1">IF(AV169&gt;INDIRECT(ADDRESS($BN169,$BO169)),0,1)</f>
        <v>1</v>
      </c>
      <c r="BQ169" s="22" cm="1">
        <f t="array" aca="1" ref="BQ169" ca="1">IF(AW169&gt;INDIRECT(ADDRESS($BN169,$BO169)),0,1)</f>
        <v>1</v>
      </c>
      <c r="BR169" s="22" cm="1">
        <f t="array" aca="1" ref="BR169" ca="1">IF(AX169&gt;INDIRECT(ADDRESS($BN169,$BO169)),0,1)</f>
        <v>1</v>
      </c>
      <c r="BS169" s="22" cm="1">
        <f t="array" aca="1" ref="BS169" ca="1">IF(AY169&gt;INDIRECT(ADDRESS($BN169,$BO169)),0,1)</f>
        <v>1</v>
      </c>
      <c r="BT169" s="22" cm="1">
        <f t="array" aca="1" ref="BT169" ca="1">IF(AZ169&gt;INDIRECT(ADDRESS($BN169,$BO169)),0,1)</f>
        <v>1</v>
      </c>
      <c r="BU169" s="22" cm="1">
        <f t="array" aca="1" ref="BU169" ca="1">IF(BA169&gt;INDIRECT(ADDRESS($BN169,$BO169)),0,1)</f>
        <v>0</v>
      </c>
      <c r="BV169" s="22" cm="1">
        <f t="array" aca="1" ref="BV169" ca="1">IF(BB169&gt;INDIRECT(ADDRESS($BN169,$BO169)),0,1)</f>
        <v>0</v>
      </c>
      <c r="BW169" s="22" cm="1">
        <f t="array" aca="1" ref="BW169" ca="1">IF(BC169&gt;INDIRECT(ADDRESS($BN169,$BO169)),0,1)</f>
        <v>1</v>
      </c>
      <c r="BX169" s="22" cm="1">
        <f t="array" aca="1" ref="BX169" ca="1">IF(BD169&gt;INDIRECT(ADDRESS($BN169,$BO169)),0,1)</f>
        <v>0</v>
      </c>
      <c r="BY169" s="22" cm="1">
        <f t="array" aca="1" ref="BY169" ca="1">IF(BE169&gt;INDIRECT(ADDRESS($BN169,$BO169)),0,1)</f>
        <v>0</v>
      </c>
      <c r="BZ169" s="22" cm="1">
        <f t="array" aca="1" ref="BZ169" ca="1">IF(BF169&gt;INDIRECT(ADDRESS($BN169,$BO169)),0,1)</f>
        <v>0</v>
      </c>
      <c r="CA169" s="22" cm="1">
        <f t="array" aca="1" ref="CA169" ca="1">IF(BG169&gt;INDIRECT(ADDRESS($BN169,$BO169)),0,1)</f>
        <v>1</v>
      </c>
      <c r="CB169" s="22" cm="1">
        <f t="array" aca="1" ref="CB169" ca="1">IF(BH169&gt;INDIRECT(ADDRESS($BN169,$BO169)),0,1)</f>
        <v>0</v>
      </c>
      <c r="CC169" s="22" cm="1">
        <f t="array" aca="1" ref="CC169" ca="1">IF(BI169&gt;INDIRECT(ADDRESS($BN169,$BO169)),0,1)</f>
        <v>1</v>
      </c>
      <c r="CD169" s="22" cm="1">
        <f t="array" aca="1" ref="CD169" ca="1">IF(BJ169&gt;INDIRECT(ADDRESS($BN169,$BO169)),0,1)</f>
        <v>0</v>
      </c>
      <c r="CE169" s="22" cm="1">
        <f t="array" aca="1" ref="CE169" ca="1">IF(BK169&gt;INDIRECT(ADDRESS($BN169,$BO169)),0,1)</f>
        <v>0</v>
      </c>
      <c r="CF169" s="22" cm="1">
        <f t="array" aca="1" ref="CF169" ca="1">IF(BL169&gt;INDIRECT(ADDRESS($BN169,$BO169)),0,1)</f>
        <v>0</v>
      </c>
      <c r="CG169" s="22" cm="1">
        <f t="array" aca="1" ref="CG169" ca="1">IF(BM169&gt;INDIRECT(ADDRESS($BN169,$BO169)),0,1)</f>
        <v>0</v>
      </c>
      <c r="CH169" s="9">
        <f>AR169</f>
        <v>169</v>
      </c>
      <c r="CI169" s="9">
        <f>AS169</f>
        <v>171</v>
      </c>
      <c r="CJ169" s="3">
        <f>COLUMN(BP169)</f>
        <v>68</v>
      </c>
      <c r="CK169" s="3">
        <f>COLUMN(CG169)</f>
        <v>85</v>
      </c>
      <c r="CL169" s="3">
        <f ca="1">SUM(OFFSET($A$1,CH169-1,CJ169-1,CI169-CH169+1,CK169-CJ169+1))</f>
        <v>10</v>
      </c>
      <c r="CM169" s="3" t="b">
        <f ca="1">CL169=C169</f>
        <v>1</v>
      </c>
      <c r="CN169" s="3">
        <f>COLUMN(V169)</f>
        <v>22</v>
      </c>
      <c r="CO169" s="3">
        <f ca="1">LARGE(OFFSET($A$1,$CH169-1,$CN169-1,$CI169-$CH169+1,1),1)</f>
        <v>5</v>
      </c>
      <c r="CP169" s="4">
        <f ca="1">LARGE(OFFSET($A$1,$AR169-1,$AT169-1,$AS169-$AR169+1,$AU169-$AT169+1),1)/(CO169+2)</f>
        <v>91294.857142857145</v>
      </c>
      <c r="CQ169" s="4">
        <f ca="1">LARGE(OFFSET($A$1,$AR169-1,$AT169-1,$AS169-$AR169+1,$AU169-$AT169+1),C169)</f>
        <v>178334.66666666666</v>
      </c>
      <c r="CR169" s="3" t="b">
        <f ca="1">CQ169&gt;CP169</f>
        <v>1</v>
      </c>
    </row>
    <row r="170" spans="1:96" x14ac:dyDescent="0.55000000000000004">
      <c r="A170" s="3"/>
      <c r="B170" s="3"/>
      <c r="C170" s="3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5">
        <v>3</v>
      </c>
      <c r="W170" s="5">
        <f>W169</f>
        <v>169</v>
      </c>
      <c r="X170" s="5">
        <v>4</v>
      </c>
      <c r="Y170" s="5">
        <f t="shared" si="75"/>
        <v>26</v>
      </c>
      <c r="Z170" s="18" cm="1">
        <f t="array" aca="1" ref="Z170" ca="1">INDIRECT(ADDRESS($W170,COLUMN()-$Y170+$X170))/$V170</f>
        <v>95518.666666666672</v>
      </c>
      <c r="AA170" s="18" cm="1">
        <f t="array" aca="1" ref="AA170" ca="1">INDIRECT(ADDRESS($W170,COLUMN()-$Y170+$X170))/$V170</f>
        <v>121480</v>
      </c>
      <c r="AB170" s="18" cm="1">
        <f t="array" aca="1" ref="AB170" ca="1">INDIRECT(ADDRESS($W170,COLUMN()-$Y170+$X170))/$V170</f>
        <v>178334.66666666666</v>
      </c>
      <c r="AC170" s="18" cm="1">
        <f t="array" aca="1" ref="AC170" ca="1">INDIRECT(ADDRESS($W170,COLUMN()-$Y170+$X170))/$V170</f>
        <v>213021.33333333334</v>
      </c>
      <c r="AD170" s="18" cm="1">
        <f t="array" aca="1" ref="AD170" ca="1">INDIRECT(ADDRESS($W170,COLUMN()-$Y170+$X170))/$V170</f>
        <v>77251.333333333328</v>
      </c>
      <c r="AE170" s="18" cm="1">
        <f t="array" aca="1" ref="AE170" ca="1">INDIRECT(ADDRESS($W170,COLUMN()-$Y170+$X170))/$V170</f>
        <v>0</v>
      </c>
      <c r="AF170" s="18" cm="1">
        <f t="array" aca="1" ref="AF170" ca="1">INDIRECT(ADDRESS($W170,COLUMN()-$Y170+$X170))/$V170</f>
        <v>0</v>
      </c>
      <c r="AG170" s="18" cm="1">
        <f t="array" aca="1" ref="AG170" ca="1">INDIRECT(ADDRESS($W170,COLUMN()-$Y170+$X170))/$V170</f>
        <v>139966</v>
      </c>
      <c r="AH170" s="18" cm="1">
        <f t="array" aca="1" ref="AH170" ca="1">INDIRECT(ADDRESS($W170,COLUMN()-$Y170+$X170))/$V170</f>
        <v>0</v>
      </c>
      <c r="AI170" s="18" cm="1">
        <f t="array" aca="1" ref="AI170" ca="1">INDIRECT(ADDRESS($W170,COLUMN()-$Y170+$X170))/$V170</f>
        <v>0</v>
      </c>
      <c r="AJ170" s="18" cm="1">
        <f t="array" aca="1" ref="AJ170" ca="1">INDIRECT(ADDRESS($W170,COLUMN()-$Y170+$X170))/$V170</f>
        <v>0</v>
      </c>
      <c r="AK170" s="18" cm="1">
        <f t="array" aca="1" ref="AK170" ca="1">INDIRECT(ADDRESS($W170,COLUMN()-$Y170+$X170))/$V170</f>
        <v>89046</v>
      </c>
      <c r="AL170" s="18" cm="1">
        <f t="array" aca="1" ref="AL170" ca="1">INDIRECT(ADDRESS($W170,COLUMN()-$Y170+$X170))/$V170</f>
        <v>0</v>
      </c>
      <c r="AM170" s="18" cm="1">
        <f t="array" aca="1" ref="AM170" ca="1">INDIRECT(ADDRESS($W170,COLUMN()-$Y170+$X170))/$V170</f>
        <v>79292</v>
      </c>
      <c r="AN170" s="18" cm="1">
        <f t="array" aca="1" ref="AN170" ca="1">INDIRECT(ADDRESS($W170,COLUMN()-$Y170+$X170))/$V170</f>
        <v>0</v>
      </c>
      <c r="AO170" s="18" cm="1">
        <f t="array" aca="1" ref="AO170" ca="1">INDIRECT(ADDRESS($W170,COLUMN()-$Y170+$X170))/$V170</f>
        <v>0</v>
      </c>
      <c r="AP170" s="18" cm="1">
        <f t="array" aca="1" ref="AP170" ca="1">INDIRECT(ADDRESS($W170,COLUMN()-$Y170+$X170))/$V170</f>
        <v>31152</v>
      </c>
      <c r="AQ170" s="18" cm="1">
        <f t="array" aca="1" ref="AQ170" ca="1">INDIRECT(ADDRESS($W170,COLUMN()-$Y170+$X170))/$V170</f>
        <v>0</v>
      </c>
      <c r="AR170" s="9">
        <f t="shared" si="54"/>
        <v>169</v>
      </c>
      <c r="AS170" s="9">
        <f t="shared" si="76"/>
        <v>171</v>
      </c>
      <c r="AT170" s="9">
        <f t="shared" si="55"/>
        <v>26</v>
      </c>
      <c r="AU170" s="3">
        <f t="shared" si="77"/>
        <v>43</v>
      </c>
      <c r="AV170" s="20">
        <f t="shared" ca="1" si="56"/>
        <v>15</v>
      </c>
      <c r="AW170" s="20">
        <f t="shared" ca="1" si="57"/>
        <v>13</v>
      </c>
      <c r="AX170" s="20">
        <f t="shared" ca="1" si="58"/>
        <v>10</v>
      </c>
      <c r="AY170" s="20">
        <f t="shared" ca="1" si="59"/>
        <v>9</v>
      </c>
      <c r="AZ170" s="20">
        <f t="shared" ca="1" si="60"/>
        <v>20</v>
      </c>
      <c r="BA170" s="20">
        <f t="shared" ca="1" si="61"/>
        <v>28</v>
      </c>
      <c r="BB170" s="20">
        <f t="shared" ca="1" si="62"/>
        <v>28</v>
      </c>
      <c r="BC170" s="20">
        <f t="shared" ca="1" si="63"/>
        <v>11</v>
      </c>
      <c r="BD170" s="20">
        <f t="shared" ca="1" si="64"/>
        <v>28</v>
      </c>
      <c r="BE170" s="20">
        <f t="shared" ca="1" si="65"/>
        <v>28</v>
      </c>
      <c r="BF170" s="20">
        <f t="shared" ca="1" si="66"/>
        <v>28</v>
      </c>
      <c r="BG170" s="20">
        <f t="shared" ca="1" si="67"/>
        <v>17</v>
      </c>
      <c r="BH170" s="20">
        <f t="shared" ca="1" si="68"/>
        <v>28</v>
      </c>
      <c r="BI170" s="20">
        <f t="shared" ca="1" si="69"/>
        <v>19</v>
      </c>
      <c r="BJ170" s="20">
        <f t="shared" ca="1" si="70"/>
        <v>28</v>
      </c>
      <c r="BK170" s="20">
        <f t="shared" ca="1" si="71"/>
        <v>28</v>
      </c>
      <c r="BL170" s="20">
        <f t="shared" ca="1" si="72"/>
        <v>26</v>
      </c>
      <c r="BM170" s="20">
        <f t="shared" ca="1" si="73"/>
        <v>28</v>
      </c>
      <c r="BN170" s="9">
        <f t="shared" si="74"/>
        <v>169</v>
      </c>
      <c r="BO170" s="9">
        <v>3</v>
      </c>
      <c r="BP170" s="22" cm="1">
        <f t="array" aca="1" ref="BP170" ca="1">IF(AV170&gt;INDIRECT(ADDRESS($BN170,$BO170)),0,1)</f>
        <v>0</v>
      </c>
      <c r="BQ170" s="22" cm="1">
        <f t="array" aca="1" ref="BQ170" ca="1">IF(AW170&gt;INDIRECT(ADDRESS($BN170,$BO170)),0,1)</f>
        <v>0</v>
      </c>
      <c r="BR170" s="22" cm="1">
        <f t="array" aca="1" ref="BR170" ca="1">IF(AX170&gt;INDIRECT(ADDRESS($BN170,$BO170)),0,1)</f>
        <v>1</v>
      </c>
      <c r="BS170" s="22" cm="1">
        <f t="array" aca="1" ref="BS170" ca="1">IF(AY170&gt;INDIRECT(ADDRESS($BN170,$BO170)),0,1)</f>
        <v>1</v>
      </c>
      <c r="BT170" s="22" cm="1">
        <f t="array" aca="1" ref="BT170" ca="1">IF(AZ170&gt;INDIRECT(ADDRESS($BN170,$BO170)),0,1)</f>
        <v>0</v>
      </c>
      <c r="BU170" s="22" cm="1">
        <f t="array" aca="1" ref="BU170" ca="1">IF(BA170&gt;INDIRECT(ADDRESS($BN170,$BO170)),0,1)</f>
        <v>0</v>
      </c>
      <c r="BV170" s="22" cm="1">
        <f t="array" aca="1" ref="BV170" ca="1">IF(BB170&gt;INDIRECT(ADDRESS($BN170,$BO170)),0,1)</f>
        <v>0</v>
      </c>
      <c r="BW170" s="22" cm="1">
        <f t="array" aca="1" ref="BW170" ca="1">IF(BC170&gt;INDIRECT(ADDRESS($BN170,$BO170)),0,1)</f>
        <v>0</v>
      </c>
      <c r="BX170" s="22" cm="1">
        <f t="array" aca="1" ref="BX170" ca="1">IF(BD170&gt;INDIRECT(ADDRESS($BN170,$BO170)),0,1)</f>
        <v>0</v>
      </c>
      <c r="BY170" s="22" cm="1">
        <f t="array" aca="1" ref="BY170" ca="1">IF(BE170&gt;INDIRECT(ADDRESS($BN170,$BO170)),0,1)</f>
        <v>0</v>
      </c>
      <c r="BZ170" s="22" cm="1">
        <f t="array" aca="1" ref="BZ170" ca="1">IF(BF170&gt;INDIRECT(ADDRESS($BN170,$BO170)),0,1)</f>
        <v>0</v>
      </c>
      <c r="CA170" s="22" cm="1">
        <f t="array" aca="1" ref="CA170" ca="1">IF(BG170&gt;INDIRECT(ADDRESS($BN170,$BO170)),0,1)</f>
        <v>0</v>
      </c>
      <c r="CB170" s="22" cm="1">
        <f t="array" aca="1" ref="CB170" ca="1">IF(BH170&gt;INDIRECT(ADDRESS($BN170,$BO170)),0,1)</f>
        <v>0</v>
      </c>
      <c r="CC170" s="22" cm="1">
        <f t="array" aca="1" ref="CC170" ca="1">IF(BI170&gt;INDIRECT(ADDRESS($BN170,$BO170)),0,1)</f>
        <v>0</v>
      </c>
      <c r="CD170" s="22" cm="1">
        <f t="array" aca="1" ref="CD170" ca="1">IF(BJ170&gt;INDIRECT(ADDRESS($BN170,$BO170)),0,1)</f>
        <v>0</v>
      </c>
      <c r="CE170" s="22" cm="1">
        <f t="array" aca="1" ref="CE170" ca="1">IF(BK170&gt;INDIRECT(ADDRESS($BN170,$BO170)),0,1)</f>
        <v>0</v>
      </c>
      <c r="CF170" s="22" cm="1">
        <f t="array" aca="1" ref="CF170" ca="1">IF(BL170&gt;INDIRECT(ADDRESS($BN170,$BO170)),0,1)</f>
        <v>0</v>
      </c>
      <c r="CG170" s="22" cm="1">
        <f t="array" aca="1" ref="CG170" ca="1">IF(BM170&gt;INDIRECT(ADDRESS($BN170,$BO170)),0,1)</f>
        <v>0</v>
      </c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55000000000000004">
      <c r="A171" s="3"/>
      <c r="B171" s="3"/>
      <c r="C171" s="3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5">
        <v>5</v>
      </c>
      <c r="W171" s="5">
        <f>W170</f>
        <v>169</v>
      </c>
      <c r="X171" s="5">
        <v>4</v>
      </c>
      <c r="Y171" s="5">
        <f t="shared" si="75"/>
        <v>26</v>
      </c>
      <c r="Z171" s="18" cm="1">
        <f t="array" aca="1" ref="Z171" ca="1">INDIRECT(ADDRESS($W171,COLUMN()-$Y171+$X171))/$V171</f>
        <v>57311.199999999997</v>
      </c>
      <c r="AA171" s="18" cm="1">
        <f t="array" aca="1" ref="AA171" ca="1">INDIRECT(ADDRESS($W171,COLUMN()-$Y171+$X171))/$V171</f>
        <v>72888</v>
      </c>
      <c r="AB171" s="18" cm="1">
        <f t="array" aca="1" ref="AB171" ca="1">INDIRECT(ADDRESS($W171,COLUMN()-$Y171+$X171))/$V171</f>
        <v>107000.8</v>
      </c>
      <c r="AC171" s="18" cm="1">
        <f t="array" aca="1" ref="AC171" ca="1">INDIRECT(ADDRESS($W171,COLUMN()-$Y171+$X171))/$V171</f>
        <v>127812.8</v>
      </c>
      <c r="AD171" s="18" cm="1">
        <f t="array" aca="1" ref="AD171" ca="1">INDIRECT(ADDRESS($W171,COLUMN()-$Y171+$X171))/$V171</f>
        <v>46350.8</v>
      </c>
      <c r="AE171" s="18" cm="1">
        <f t="array" aca="1" ref="AE171" ca="1">INDIRECT(ADDRESS($W171,COLUMN()-$Y171+$X171))/$V171</f>
        <v>0</v>
      </c>
      <c r="AF171" s="18" cm="1">
        <f t="array" aca="1" ref="AF171" ca="1">INDIRECT(ADDRESS($W171,COLUMN()-$Y171+$X171))/$V171</f>
        <v>0</v>
      </c>
      <c r="AG171" s="18" cm="1">
        <f t="array" aca="1" ref="AG171" ca="1">INDIRECT(ADDRESS($W171,COLUMN()-$Y171+$X171))/$V171</f>
        <v>83979.6</v>
      </c>
      <c r="AH171" s="18" cm="1">
        <f t="array" aca="1" ref="AH171" ca="1">INDIRECT(ADDRESS($W171,COLUMN()-$Y171+$X171))/$V171</f>
        <v>0</v>
      </c>
      <c r="AI171" s="18" cm="1">
        <f t="array" aca="1" ref="AI171" ca="1">INDIRECT(ADDRESS($W171,COLUMN()-$Y171+$X171))/$V171</f>
        <v>0</v>
      </c>
      <c r="AJ171" s="18" cm="1">
        <f t="array" aca="1" ref="AJ171" ca="1">INDIRECT(ADDRESS($W171,COLUMN()-$Y171+$X171))/$V171</f>
        <v>0</v>
      </c>
      <c r="AK171" s="18" cm="1">
        <f t="array" aca="1" ref="AK171" ca="1">INDIRECT(ADDRESS($W171,COLUMN()-$Y171+$X171))/$V171</f>
        <v>53427.6</v>
      </c>
      <c r="AL171" s="18" cm="1">
        <f t="array" aca="1" ref="AL171" ca="1">INDIRECT(ADDRESS($W171,COLUMN()-$Y171+$X171))/$V171</f>
        <v>0</v>
      </c>
      <c r="AM171" s="18" cm="1">
        <f t="array" aca="1" ref="AM171" ca="1">INDIRECT(ADDRESS($W171,COLUMN()-$Y171+$X171))/$V171</f>
        <v>47575.199999999997</v>
      </c>
      <c r="AN171" s="18" cm="1">
        <f t="array" aca="1" ref="AN171" ca="1">INDIRECT(ADDRESS($W171,COLUMN()-$Y171+$X171))/$V171</f>
        <v>0</v>
      </c>
      <c r="AO171" s="18" cm="1">
        <f t="array" aca="1" ref="AO171" ca="1">INDIRECT(ADDRESS($W171,COLUMN()-$Y171+$X171))/$V171</f>
        <v>0</v>
      </c>
      <c r="AP171" s="18" cm="1">
        <f t="array" aca="1" ref="AP171" ca="1">INDIRECT(ADDRESS($W171,COLUMN()-$Y171+$X171))/$V171</f>
        <v>18691.2</v>
      </c>
      <c r="AQ171" s="18" cm="1">
        <f t="array" aca="1" ref="AQ171" ca="1">INDIRECT(ADDRESS($W171,COLUMN()-$Y171+$X171))/$V171</f>
        <v>0</v>
      </c>
      <c r="AR171" s="9">
        <f t="shared" si="54"/>
        <v>169</v>
      </c>
      <c r="AS171" s="9">
        <f t="shared" si="76"/>
        <v>171</v>
      </c>
      <c r="AT171" s="9">
        <f t="shared" si="55"/>
        <v>26</v>
      </c>
      <c r="AU171" s="3">
        <f t="shared" si="77"/>
        <v>43</v>
      </c>
      <c r="AV171" s="20">
        <f t="shared" ca="1" si="56"/>
        <v>22</v>
      </c>
      <c r="AW171" s="20">
        <f t="shared" ca="1" si="57"/>
        <v>21</v>
      </c>
      <c r="AX171" s="20">
        <f t="shared" ca="1" si="58"/>
        <v>14</v>
      </c>
      <c r="AY171" s="20">
        <f t="shared" ca="1" si="59"/>
        <v>12</v>
      </c>
      <c r="AZ171" s="20">
        <f t="shared" ca="1" si="60"/>
        <v>25</v>
      </c>
      <c r="BA171" s="20">
        <f t="shared" ca="1" si="61"/>
        <v>28</v>
      </c>
      <c r="BB171" s="20">
        <f t="shared" ca="1" si="62"/>
        <v>28</v>
      </c>
      <c r="BC171" s="20">
        <f t="shared" ca="1" si="63"/>
        <v>18</v>
      </c>
      <c r="BD171" s="20">
        <f t="shared" ca="1" si="64"/>
        <v>28</v>
      </c>
      <c r="BE171" s="20">
        <f t="shared" ca="1" si="65"/>
        <v>28</v>
      </c>
      <c r="BF171" s="20">
        <f t="shared" ca="1" si="66"/>
        <v>28</v>
      </c>
      <c r="BG171" s="20">
        <f t="shared" ca="1" si="67"/>
        <v>23</v>
      </c>
      <c r="BH171" s="20">
        <f t="shared" ca="1" si="68"/>
        <v>28</v>
      </c>
      <c r="BI171" s="20">
        <f t="shared" ca="1" si="69"/>
        <v>24</v>
      </c>
      <c r="BJ171" s="20">
        <f t="shared" ca="1" si="70"/>
        <v>28</v>
      </c>
      <c r="BK171" s="20">
        <f t="shared" ca="1" si="71"/>
        <v>28</v>
      </c>
      <c r="BL171" s="20">
        <f t="shared" ca="1" si="72"/>
        <v>27</v>
      </c>
      <c r="BM171" s="20">
        <f t="shared" ca="1" si="73"/>
        <v>28</v>
      </c>
      <c r="BN171" s="9">
        <f t="shared" si="74"/>
        <v>169</v>
      </c>
      <c r="BO171" s="9">
        <v>3</v>
      </c>
      <c r="BP171" s="22" cm="1">
        <f t="array" aca="1" ref="BP171" ca="1">IF(AV171&gt;INDIRECT(ADDRESS($BN171,$BO171)),0,1)</f>
        <v>0</v>
      </c>
      <c r="BQ171" s="22" cm="1">
        <f t="array" aca="1" ref="BQ171" ca="1">IF(AW171&gt;INDIRECT(ADDRESS($BN171,$BO171)),0,1)</f>
        <v>0</v>
      </c>
      <c r="BR171" s="22" cm="1">
        <f t="array" aca="1" ref="BR171" ca="1">IF(AX171&gt;INDIRECT(ADDRESS($BN171,$BO171)),0,1)</f>
        <v>0</v>
      </c>
      <c r="BS171" s="22" cm="1">
        <f t="array" aca="1" ref="BS171" ca="1">IF(AY171&gt;INDIRECT(ADDRESS($BN171,$BO171)),0,1)</f>
        <v>0</v>
      </c>
      <c r="BT171" s="22" cm="1">
        <f t="array" aca="1" ref="BT171" ca="1">IF(AZ171&gt;INDIRECT(ADDRESS($BN171,$BO171)),0,1)</f>
        <v>0</v>
      </c>
      <c r="BU171" s="22" cm="1">
        <f t="array" aca="1" ref="BU171" ca="1">IF(BA171&gt;INDIRECT(ADDRESS($BN171,$BO171)),0,1)</f>
        <v>0</v>
      </c>
      <c r="BV171" s="22" cm="1">
        <f t="array" aca="1" ref="BV171" ca="1">IF(BB171&gt;INDIRECT(ADDRESS($BN171,$BO171)),0,1)</f>
        <v>0</v>
      </c>
      <c r="BW171" s="22" cm="1">
        <f t="array" aca="1" ref="BW171" ca="1">IF(BC171&gt;INDIRECT(ADDRESS($BN171,$BO171)),0,1)</f>
        <v>0</v>
      </c>
      <c r="BX171" s="22" cm="1">
        <f t="array" aca="1" ref="BX171" ca="1">IF(BD171&gt;INDIRECT(ADDRESS($BN171,$BO171)),0,1)</f>
        <v>0</v>
      </c>
      <c r="BY171" s="22" cm="1">
        <f t="array" aca="1" ref="BY171" ca="1">IF(BE171&gt;INDIRECT(ADDRESS($BN171,$BO171)),0,1)</f>
        <v>0</v>
      </c>
      <c r="BZ171" s="22" cm="1">
        <f t="array" aca="1" ref="BZ171" ca="1">IF(BF171&gt;INDIRECT(ADDRESS($BN171,$BO171)),0,1)</f>
        <v>0</v>
      </c>
      <c r="CA171" s="22" cm="1">
        <f t="array" aca="1" ref="CA171" ca="1">IF(BG171&gt;INDIRECT(ADDRESS($BN171,$BO171)),0,1)</f>
        <v>0</v>
      </c>
      <c r="CB171" s="22" cm="1">
        <f t="array" aca="1" ref="CB171" ca="1">IF(BH171&gt;INDIRECT(ADDRESS($BN171,$BO171)),0,1)</f>
        <v>0</v>
      </c>
      <c r="CC171" s="22" cm="1">
        <f t="array" aca="1" ref="CC171" ca="1">IF(BI171&gt;INDIRECT(ADDRESS($BN171,$BO171)),0,1)</f>
        <v>0</v>
      </c>
      <c r="CD171" s="22" cm="1">
        <f t="array" aca="1" ref="CD171" ca="1">IF(BJ171&gt;INDIRECT(ADDRESS($BN171,$BO171)),0,1)</f>
        <v>0</v>
      </c>
      <c r="CE171" s="22" cm="1">
        <f t="array" aca="1" ref="CE171" ca="1">IF(BK171&gt;INDIRECT(ADDRESS($BN171,$BO171)),0,1)</f>
        <v>0</v>
      </c>
      <c r="CF171" s="22" cm="1">
        <f t="array" aca="1" ref="CF171" ca="1">IF(BL171&gt;INDIRECT(ADDRESS($BN171,$BO171)),0,1)</f>
        <v>0</v>
      </c>
      <c r="CG171" s="22" cm="1">
        <f t="array" aca="1" ref="CG171" ca="1">IF(BM171&gt;INDIRECT(ADDRESS($BN171,$BO171)),0,1)</f>
        <v>0</v>
      </c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55000000000000004">
      <c r="A172" s="3" t="s">
        <v>71</v>
      </c>
      <c r="B172" s="3" t="s">
        <v>72</v>
      </c>
      <c r="C172" s="3">
        <v>9</v>
      </c>
      <c r="D172" s="15">
        <f>VALUE(SUBSTITUTE('DPR KPU Raw'!B3,".",","))</f>
        <v>41628</v>
      </c>
      <c r="E172" s="15">
        <f>VALUE(SUBSTITUTE('DPR KPU Raw'!C3,".",","))</f>
        <v>295313</v>
      </c>
      <c r="F172" s="15">
        <f>VALUE(SUBSTITUTE('DPR KPU Raw'!D3,".",","))</f>
        <v>1290884</v>
      </c>
      <c r="G172" s="15">
        <f>VALUE(SUBSTITUTE('DPR KPU Raw'!E3,".",","))</f>
        <v>333521</v>
      </c>
      <c r="H172" s="15">
        <f>VALUE(SUBSTITUTE('DPR KPU Raw'!F3,".",","))</f>
        <v>147678</v>
      </c>
      <c r="I172" s="15"/>
      <c r="J172" s="15"/>
      <c r="K172" s="15">
        <f>VALUE(SUBSTITUTE('DPR KPU Raw'!I3,".",","))</f>
        <v>19145</v>
      </c>
      <c r="L172" s="15"/>
      <c r="M172" s="15"/>
      <c r="N172" s="15"/>
      <c r="O172" s="15">
        <f>VALUE(SUBSTITUTE('DPR KPU Raw'!M3,".",","))</f>
        <v>6683</v>
      </c>
      <c r="P172" s="15"/>
      <c r="Q172" s="15">
        <f>VALUE(SUBSTITUTE('DPR KPU Raw'!O3,".",","))</f>
        <v>174476</v>
      </c>
      <c r="R172" s="15"/>
      <c r="S172" s="15"/>
      <c r="T172" s="15">
        <f>VALUE(SUBSTITUTE('DPR KPU Raw'!R3,".",","))</f>
        <v>5232</v>
      </c>
      <c r="U172" s="15"/>
      <c r="V172" s="5">
        <v>1</v>
      </c>
      <c r="W172" s="5">
        <f>W171+3</f>
        <v>172</v>
      </c>
      <c r="X172" s="5">
        <v>4</v>
      </c>
      <c r="Y172" s="5">
        <f t="shared" si="75"/>
        <v>26</v>
      </c>
      <c r="Z172" s="18" cm="1">
        <f t="array" aca="1" ref="Z172" ca="1">INDIRECT(ADDRESS($W172,COLUMN()-$Y172+$X172))/$V172</f>
        <v>41628</v>
      </c>
      <c r="AA172" s="18" cm="1">
        <f t="array" aca="1" ref="AA172" ca="1">INDIRECT(ADDRESS($W172,COLUMN()-$Y172+$X172))/$V172</f>
        <v>295313</v>
      </c>
      <c r="AB172" s="18" cm="1">
        <f t="array" aca="1" ref="AB172" ca="1">INDIRECT(ADDRESS($W172,COLUMN()-$Y172+$X172))/$V172</f>
        <v>1290884</v>
      </c>
      <c r="AC172" s="18" cm="1">
        <f t="array" aca="1" ref="AC172" ca="1">INDIRECT(ADDRESS($W172,COLUMN()-$Y172+$X172))/$V172</f>
        <v>333521</v>
      </c>
      <c r="AD172" s="18" cm="1">
        <f t="array" aca="1" ref="AD172" ca="1">INDIRECT(ADDRESS($W172,COLUMN()-$Y172+$X172))/$V172</f>
        <v>147678</v>
      </c>
      <c r="AE172" s="18" cm="1">
        <f t="array" aca="1" ref="AE172" ca="1">INDIRECT(ADDRESS($W172,COLUMN()-$Y172+$X172))/$V172</f>
        <v>0</v>
      </c>
      <c r="AF172" s="18" cm="1">
        <f t="array" aca="1" ref="AF172" ca="1">INDIRECT(ADDRESS($W172,COLUMN()-$Y172+$X172))/$V172</f>
        <v>0</v>
      </c>
      <c r="AG172" s="18" cm="1">
        <f t="array" aca="1" ref="AG172" ca="1">INDIRECT(ADDRESS($W172,COLUMN()-$Y172+$X172))/$V172</f>
        <v>19145</v>
      </c>
      <c r="AH172" s="18" cm="1">
        <f t="array" aca="1" ref="AH172" ca="1">INDIRECT(ADDRESS($W172,COLUMN()-$Y172+$X172))/$V172</f>
        <v>0</v>
      </c>
      <c r="AI172" s="18" cm="1">
        <f t="array" aca="1" ref="AI172" ca="1">INDIRECT(ADDRESS($W172,COLUMN()-$Y172+$X172))/$V172</f>
        <v>0</v>
      </c>
      <c r="AJ172" s="18" cm="1">
        <f t="array" aca="1" ref="AJ172" ca="1">INDIRECT(ADDRESS($W172,COLUMN()-$Y172+$X172))/$V172</f>
        <v>0</v>
      </c>
      <c r="AK172" s="18" cm="1">
        <f t="array" aca="1" ref="AK172" ca="1">INDIRECT(ADDRESS($W172,COLUMN()-$Y172+$X172))/$V172</f>
        <v>6683</v>
      </c>
      <c r="AL172" s="18" cm="1">
        <f t="array" aca="1" ref="AL172" ca="1">INDIRECT(ADDRESS($W172,COLUMN()-$Y172+$X172))/$V172</f>
        <v>0</v>
      </c>
      <c r="AM172" s="18" cm="1">
        <f t="array" aca="1" ref="AM172" ca="1">INDIRECT(ADDRESS($W172,COLUMN()-$Y172+$X172))/$V172</f>
        <v>174476</v>
      </c>
      <c r="AN172" s="18" cm="1">
        <f t="array" aca="1" ref="AN172" ca="1">INDIRECT(ADDRESS($W172,COLUMN()-$Y172+$X172))/$V172</f>
        <v>0</v>
      </c>
      <c r="AO172" s="18" cm="1">
        <f t="array" aca="1" ref="AO172" ca="1">INDIRECT(ADDRESS($W172,COLUMN()-$Y172+$X172))/$V172</f>
        <v>0</v>
      </c>
      <c r="AP172" s="18" cm="1">
        <f t="array" aca="1" ref="AP172" ca="1">INDIRECT(ADDRESS($W172,COLUMN()-$Y172+$X172))/$V172</f>
        <v>5232</v>
      </c>
      <c r="AQ172" s="18" cm="1">
        <f t="array" aca="1" ref="AQ172" ca="1">INDIRECT(ADDRESS($W172,COLUMN()-$Y172+$X172))/$V172</f>
        <v>0</v>
      </c>
      <c r="AR172" s="9">
        <f t="shared" si="54"/>
        <v>172</v>
      </c>
      <c r="AS172" s="9">
        <f>AR172+6</f>
        <v>178</v>
      </c>
      <c r="AT172" s="9">
        <f t="shared" si="55"/>
        <v>26</v>
      </c>
      <c r="AU172" s="3">
        <f t="shared" si="77"/>
        <v>43</v>
      </c>
      <c r="AV172" s="20">
        <f t="shared" ca="1" si="56"/>
        <v>20</v>
      </c>
      <c r="AW172" s="20">
        <f t="shared" ca="1" si="57"/>
        <v>4</v>
      </c>
      <c r="AX172" s="20">
        <f t="shared" ca="1" si="58"/>
        <v>1</v>
      </c>
      <c r="AY172" s="20">
        <f t="shared" ca="1" si="59"/>
        <v>3</v>
      </c>
      <c r="AZ172" s="20">
        <f t="shared" ca="1" si="60"/>
        <v>8</v>
      </c>
      <c r="BA172" s="20">
        <f t="shared" ca="1" si="61"/>
        <v>64</v>
      </c>
      <c r="BB172" s="20">
        <f t="shared" ca="1" si="62"/>
        <v>64</v>
      </c>
      <c r="BC172" s="20">
        <f t="shared" ca="1" si="63"/>
        <v>32</v>
      </c>
      <c r="BD172" s="20">
        <f t="shared" ca="1" si="64"/>
        <v>64</v>
      </c>
      <c r="BE172" s="20">
        <f t="shared" ca="1" si="65"/>
        <v>64</v>
      </c>
      <c r="BF172" s="20">
        <f t="shared" ca="1" si="66"/>
        <v>64</v>
      </c>
      <c r="BG172" s="20">
        <f t="shared" ca="1" si="67"/>
        <v>40</v>
      </c>
      <c r="BH172" s="20">
        <f t="shared" ca="1" si="68"/>
        <v>64</v>
      </c>
      <c r="BI172" s="20">
        <f t="shared" ca="1" si="69"/>
        <v>7</v>
      </c>
      <c r="BJ172" s="20">
        <f t="shared" ca="1" si="70"/>
        <v>64</v>
      </c>
      <c r="BK172" s="20">
        <f t="shared" ca="1" si="71"/>
        <v>64</v>
      </c>
      <c r="BL172" s="20">
        <f t="shared" ca="1" si="72"/>
        <v>43</v>
      </c>
      <c r="BM172" s="20">
        <f t="shared" ca="1" si="73"/>
        <v>64</v>
      </c>
      <c r="BN172" s="9">
        <f t="shared" si="74"/>
        <v>172</v>
      </c>
      <c r="BO172" s="9">
        <v>3</v>
      </c>
      <c r="BP172" s="22" cm="1">
        <f t="array" aca="1" ref="BP172" ca="1">IF(AV172&gt;INDIRECT(ADDRESS($BN172,$BO172)),0,1)</f>
        <v>0</v>
      </c>
      <c r="BQ172" s="22" cm="1">
        <f t="array" aca="1" ref="BQ172" ca="1">IF(AW172&gt;INDIRECT(ADDRESS($BN172,$BO172)),0,1)</f>
        <v>1</v>
      </c>
      <c r="BR172" s="22" cm="1">
        <f t="array" aca="1" ref="BR172" ca="1">IF(AX172&gt;INDIRECT(ADDRESS($BN172,$BO172)),0,1)</f>
        <v>1</v>
      </c>
      <c r="BS172" s="22" cm="1">
        <f t="array" aca="1" ref="BS172" ca="1">IF(AY172&gt;INDIRECT(ADDRESS($BN172,$BO172)),0,1)</f>
        <v>1</v>
      </c>
      <c r="BT172" s="22" cm="1">
        <f t="array" aca="1" ref="BT172" ca="1">IF(AZ172&gt;INDIRECT(ADDRESS($BN172,$BO172)),0,1)</f>
        <v>1</v>
      </c>
      <c r="BU172" s="22" cm="1">
        <f t="array" aca="1" ref="BU172" ca="1">IF(BA172&gt;INDIRECT(ADDRESS($BN172,$BO172)),0,1)</f>
        <v>0</v>
      </c>
      <c r="BV172" s="22" cm="1">
        <f t="array" aca="1" ref="BV172" ca="1">IF(BB172&gt;INDIRECT(ADDRESS($BN172,$BO172)),0,1)</f>
        <v>0</v>
      </c>
      <c r="BW172" s="22" cm="1">
        <f t="array" aca="1" ref="BW172" ca="1">IF(BC172&gt;INDIRECT(ADDRESS($BN172,$BO172)),0,1)</f>
        <v>0</v>
      </c>
      <c r="BX172" s="22" cm="1">
        <f t="array" aca="1" ref="BX172" ca="1">IF(BD172&gt;INDIRECT(ADDRESS($BN172,$BO172)),0,1)</f>
        <v>0</v>
      </c>
      <c r="BY172" s="22" cm="1">
        <f t="array" aca="1" ref="BY172" ca="1">IF(BE172&gt;INDIRECT(ADDRESS($BN172,$BO172)),0,1)</f>
        <v>0</v>
      </c>
      <c r="BZ172" s="22" cm="1">
        <f t="array" aca="1" ref="BZ172" ca="1">IF(BF172&gt;INDIRECT(ADDRESS($BN172,$BO172)),0,1)</f>
        <v>0</v>
      </c>
      <c r="CA172" s="22" cm="1">
        <f t="array" aca="1" ref="CA172" ca="1">IF(BG172&gt;INDIRECT(ADDRESS($BN172,$BO172)),0,1)</f>
        <v>0</v>
      </c>
      <c r="CB172" s="22" cm="1">
        <f t="array" aca="1" ref="CB172" ca="1">IF(BH172&gt;INDIRECT(ADDRESS($BN172,$BO172)),0,1)</f>
        <v>0</v>
      </c>
      <c r="CC172" s="22" cm="1">
        <f t="array" aca="1" ref="CC172" ca="1">IF(BI172&gt;INDIRECT(ADDRESS($BN172,$BO172)),0,1)</f>
        <v>1</v>
      </c>
      <c r="CD172" s="22" cm="1">
        <f t="array" aca="1" ref="CD172" ca="1">IF(BJ172&gt;INDIRECT(ADDRESS($BN172,$BO172)),0,1)</f>
        <v>0</v>
      </c>
      <c r="CE172" s="22" cm="1">
        <f t="array" aca="1" ref="CE172" ca="1">IF(BK172&gt;INDIRECT(ADDRESS($BN172,$BO172)),0,1)</f>
        <v>0</v>
      </c>
      <c r="CF172" s="22" cm="1">
        <f t="array" aca="1" ref="CF172" ca="1">IF(BL172&gt;INDIRECT(ADDRESS($BN172,$BO172)),0,1)</f>
        <v>0</v>
      </c>
      <c r="CG172" s="22" cm="1">
        <f t="array" aca="1" ref="CG172" ca="1">IF(BM172&gt;INDIRECT(ADDRESS($BN172,$BO172)),0,1)</f>
        <v>0</v>
      </c>
      <c r="CH172" s="9">
        <f>AR172</f>
        <v>172</v>
      </c>
      <c r="CI172" s="9">
        <f>AS172</f>
        <v>178</v>
      </c>
      <c r="CJ172" s="3">
        <f>COLUMN(BP172)</f>
        <v>68</v>
      </c>
      <c r="CK172" s="3">
        <f>COLUMN(CG172)</f>
        <v>85</v>
      </c>
      <c r="CL172" s="3">
        <f ca="1">SUM(OFFSET($A$1,CH172-1,CJ172-1,CI172-CH172+1,CK172-CJ172+1))</f>
        <v>9</v>
      </c>
      <c r="CM172" s="3" t="b">
        <f ca="1">CL172=C172</f>
        <v>1</v>
      </c>
      <c r="CN172" s="3">
        <f>COLUMN(V172)</f>
        <v>22</v>
      </c>
      <c r="CO172" s="3">
        <f ca="1">LARGE(OFFSET($A$1,$CH172-1,$CN172-1,$CI172-$CH172+1,1),1)</f>
        <v>13</v>
      </c>
      <c r="CP172" s="4">
        <f ca="1">LARGE(OFFSET($A$1,$AR172-1,$AT172-1,$AS172-$AR172+1,$AU172-$AT172+1),1)/(CO172+2)</f>
        <v>86058.933333333334</v>
      </c>
      <c r="CQ172" s="4">
        <f ca="1">LARGE(OFFSET($A$1,$AR172-1,$AT172-1,$AS172-$AR172+1,$AU172-$AT172+1),C172)</f>
        <v>143431.55555555556</v>
      </c>
      <c r="CR172" s="3" t="b">
        <f ca="1">CQ172&gt;CP172</f>
        <v>1</v>
      </c>
    </row>
    <row r="173" spans="1:96" x14ac:dyDescent="0.55000000000000004">
      <c r="A173" s="3"/>
      <c r="B173" s="3"/>
      <c r="C173" s="3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5">
        <v>3</v>
      </c>
      <c r="W173" s="5">
        <f t="shared" ref="W173:W178" si="78">W172</f>
        <v>172</v>
      </c>
      <c r="X173" s="5">
        <v>4</v>
      </c>
      <c r="Y173" s="5">
        <f t="shared" si="75"/>
        <v>26</v>
      </c>
      <c r="Z173" s="18" cm="1">
        <f t="array" aca="1" ref="Z173" ca="1">INDIRECT(ADDRESS($W173,COLUMN()-$Y173+$X173))/$V173</f>
        <v>13876</v>
      </c>
      <c r="AA173" s="18" cm="1">
        <f t="array" aca="1" ref="AA173" ca="1">INDIRECT(ADDRESS($W173,COLUMN()-$Y173+$X173))/$V173</f>
        <v>98437.666666666672</v>
      </c>
      <c r="AB173" s="18" cm="1">
        <f t="array" aca="1" ref="AB173" ca="1">INDIRECT(ADDRESS($W173,COLUMN()-$Y173+$X173))/$V173</f>
        <v>430294.66666666669</v>
      </c>
      <c r="AC173" s="18" cm="1">
        <f t="array" aca="1" ref="AC173" ca="1">INDIRECT(ADDRESS($W173,COLUMN()-$Y173+$X173))/$V173</f>
        <v>111173.66666666667</v>
      </c>
      <c r="AD173" s="18" cm="1">
        <f t="array" aca="1" ref="AD173" ca="1">INDIRECT(ADDRESS($W173,COLUMN()-$Y173+$X173))/$V173</f>
        <v>49226</v>
      </c>
      <c r="AE173" s="18" cm="1">
        <f t="array" aca="1" ref="AE173" ca="1">INDIRECT(ADDRESS($W173,COLUMN()-$Y173+$X173))/$V173</f>
        <v>0</v>
      </c>
      <c r="AF173" s="18" cm="1">
        <f t="array" aca="1" ref="AF173" ca="1">INDIRECT(ADDRESS($W173,COLUMN()-$Y173+$X173))/$V173</f>
        <v>0</v>
      </c>
      <c r="AG173" s="18" cm="1">
        <f t="array" aca="1" ref="AG173" ca="1">INDIRECT(ADDRESS($W173,COLUMN()-$Y173+$X173))/$V173</f>
        <v>6381.666666666667</v>
      </c>
      <c r="AH173" s="18" cm="1">
        <f t="array" aca="1" ref="AH173" ca="1">INDIRECT(ADDRESS($W173,COLUMN()-$Y173+$X173))/$V173</f>
        <v>0</v>
      </c>
      <c r="AI173" s="18" cm="1">
        <f t="array" aca="1" ref="AI173" ca="1">INDIRECT(ADDRESS($W173,COLUMN()-$Y173+$X173))/$V173</f>
        <v>0</v>
      </c>
      <c r="AJ173" s="18" cm="1">
        <f t="array" aca="1" ref="AJ173" ca="1">INDIRECT(ADDRESS($W173,COLUMN()-$Y173+$X173))/$V173</f>
        <v>0</v>
      </c>
      <c r="AK173" s="18" cm="1">
        <f t="array" aca="1" ref="AK173" ca="1">INDIRECT(ADDRESS($W173,COLUMN()-$Y173+$X173))/$V173</f>
        <v>2227.6666666666665</v>
      </c>
      <c r="AL173" s="18" cm="1">
        <f t="array" aca="1" ref="AL173" ca="1">INDIRECT(ADDRESS($W173,COLUMN()-$Y173+$X173))/$V173</f>
        <v>0</v>
      </c>
      <c r="AM173" s="18" cm="1">
        <f t="array" aca="1" ref="AM173" ca="1">INDIRECT(ADDRESS($W173,COLUMN()-$Y173+$X173))/$V173</f>
        <v>58158.666666666664</v>
      </c>
      <c r="AN173" s="18" cm="1">
        <f t="array" aca="1" ref="AN173" ca="1">INDIRECT(ADDRESS($W173,COLUMN()-$Y173+$X173))/$V173</f>
        <v>0</v>
      </c>
      <c r="AO173" s="18" cm="1">
        <f t="array" aca="1" ref="AO173" ca="1">INDIRECT(ADDRESS($W173,COLUMN()-$Y173+$X173))/$V173</f>
        <v>0</v>
      </c>
      <c r="AP173" s="18" cm="1">
        <f t="array" aca="1" ref="AP173" ca="1">INDIRECT(ADDRESS($W173,COLUMN()-$Y173+$X173))/$V173</f>
        <v>1744</v>
      </c>
      <c r="AQ173" s="18" cm="1">
        <f t="array" aca="1" ref="AQ173" ca="1">INDIRECT(ADDRESS($W173,COLUMN()-$Y173+$X173))/$V173</f>
        <v>0</v>
      </c>
      <c r="AR173" s="9">
        <f t="shared" si="54"/>
        <v>172</v>
      </c>
      <c r="AS173" s="9">
        <f t="shared" ref="AS173:AS178" si="79">AR173+6</f>
        <v>178</v>
      </c>
      <c r="AT173" s="9">
        <f t="shared" ref="AT173:AT178" si="80">COLUMN(Z173)</f>
        <v>26</v>
      </c>
      <c r="AU173" s="3">
        <f t="shared" ref="AU173:AU178" si="81">COLUMN(AQ173)</f>
        <v>43</v>
      </c>
      <c r="AV173" s="20">
        <f t="shared" ca="1" si="56"/>
        <v>35</v>
      </c>
      <c r="AW173" s="20">
        <f t="shared" ca="1" si="57"/>
        <v>13</v>
      </c>
      <c r="AX173" s="20">
        <f t="shared" ca="1" si="58"/>
        <v>2</v>
      </c>
      <c r="AY173" s="20">
        <f t="shared" ca="1" si="59"/>
        <v>11</v>
      </c>
      <c r="AZ173" s="20">
        <f t="shared" ca="1" si="60"/>
        <v>17</v>
      </c>
      <c r="BA173" s="20">
        <f t="shared" ca="1" si="61"/>
        <v>64</v>
      </c>
      <c r="BB173" s="20">
        <f t="shared" ca="1" si="62"/>
        <v>64</v>
      </c>
      <c r="BC173" s="20">
        <f t="shared" ca="1" si="63"/>
        <v>41</v>
      </c>
      <c r="BD173" s="20">
        <f t="shared" ca="1" si="64"/>
        <v>64</v>
      </c>
      <c r="BE173" s="20">
        <f t="shared" ca="1" si="65"/>
        <v>64</v>
      </c>
      <c r="BF173" s="20">
        <f t="shared" ca="1" si="66"/>
        <v>64</v>
      </c>
      <c r="BG173" s="20">
        <f t="shared" ca="1" si="67"/>
        <v>49</v>
      </c>
      <c r="BH173" s="20">
        <f t="shared" ca="1" si="68"/>
        <v>64</v>
      </c>
      <c r="BI173" s="20">
        <f t="shared" ca="1" si="69"/>
        <v>16</v>
      </c>
      <c r="BJ173" s="20">
        <f t="shared" ca="1" si="70"/>
        <v>64</v>
      </c>
      <c r="BK173" s="20">
        <f t="shared" ca="1" si="71"/>
        <v>64</v>
      </c>
      <c r="BL173" s="20">
        <f t="shared" ca="1" si="72"/>
        <v>51</v>
      </c>
      <c r="BM173" s="20">
        <f t="shared" ca="1" si="73"/>
        <v>64</v>
      </c>
      <c r="BN173" s="9">
        <f t="shared" si="74"/>
        <v>172</v>
      </c>
      <c r="BO173" s="9">
        <v>3</v>
      </c>
      <c r="BP173" s="22" cm="1">
        <f t="array" aca="1" ref="BP173" ca="1">IF(AV173&gt;INDIRECT(ADDRESS($BN173,$BO173)),0,1)</f>
        <v>0</v>
      </c>
      <c r="BQ173" s="22" cm="1">
        <f t="array" aca="1" ref="BQ173" ca="1">IF(AW173&gt;INDIRECT(ADDRESS($BN173,$BO173)),0,1)</f>
        <v>0</v>
      </c>
      <c r="BR173" s="22" cm="1">
        <f t="array" aca="1" ref="BR173" ca="1">IF(AX173&gt;INDIRECT(ADDRESS($BN173,$BO173)),0,1)</f>
        <v>1</v>
      </c>
      <c r="BS173" s="22" cm="1">
        <f t="array" aca="1" ref="BS173" ca="1">IF(AY173&gt;INDIRECT(ADDRESS($BN173,$BO173)),0,1)</f>
        <v>0</v>
      </c>
      <c r="BT173" s="22" cm="1">
        <f t="array" aca="1" ref="BT173" ca="1">IF(AZ173&gt;INDIRECT(ADDRESS($BN173,$BO173)),0,1)</f>
        <v>0</v>
      </c>
      <c r="BU173" s="22" cm="1">
        <f t="array" aca="1" ref="BU173" ca="1">IF(BA173&gt;INDIRECT(ADDRESS($BN173,$BO173)),0,1)</f>
        <v>0</v>
      </c>
      <c r="BV173" s="22" cm="1">
        <f t="array" aca="1" ref="BV173" ca="1">IF(BB173&gt;INDIRECT(ADDRESS($BN173,$BO173)),0,1)</f>
        <v>0</v>
      </c>
      <c r="BW173" s="22" cm="1">
        <f t="array" aca="1" ref="BW173" ca="1">IF(BC173&gt;INDIRECT(ADDRESS($BN173,$BO173)),0,1)</f>
        <v>0</v>
      </c>
      <c r="BX173" s="22" cm="1">
        <f t="array" aca="1" ref="BX173" ca="1">IF(BD173&gt;INDIRECT(ADDRESS($BN173,$BO173)),0,1)</f>
        <v>0</v>
      </c>
      <c r="BY173" s="22" cm="1">
        <f t="array" aca="1" ref="BY173" ca="1">IF(BE173&gt;INDIRECT(ADDRESS($BN173,$BO173)),0,1)</f>
        <v>0</v>
      </c>
      <c r="BZ173" s="22" cm="1">
        <f t="array" aca="1" ref="BZ173" ca="1">IF(BF173&gt;INDIRECT(ADDRESS($BN173,$BO173)),0,1)</f>
        <v>0</v>
      </c>
      <c r="CA173" s="22" cm="1">
        <f t="array" aca="1" ref="CA173" ca="1">IF(BG173&gt;INDIRECT(ADDRESS($BN173,$BO173)),0,1)</f>
        <v>0</v>
      </c>
      <c r="CB173" s="22" cm="1">
        <f t="array" aca="1" ref="CB173" ca="1">IF(BH173&gt;INDIRECT(ADDRESS($BN173,$BO173)),0,1)</f>
        <v>0</v>
      </c>
      <c r="CC173" s="22" cm="1">
        <f t="array" aca="1" ref="CC173" ca="1">IF(BI173&gt;INDIRECT(ADDRESS($BN173,$BO173)),0,1)</f>
        <v>0</v>
      </c>
      <c r="CD173" s="22" cm="1">
        <f t="array" aca="1" ref="CD173" ca="1">IF(BJ173&gt;INDIRECT(ADDRESS($BN173,$BO173)),0,1)</f>
        <v>0</v>
      </c>
      <c r="CE173" s="22" cm="1">
        <f t="array" aca="1" ref="CE173" ca="1">IF(BK173&gt;INDIRECT(ADDRESS($BN173,$BO173)),0,1)</f>
        <v>0</v>
      </c>
      <c r="CF173" s="22" cm="1">
        <f t="array" aca="1" ref="CF173" ca="1">IF(BL173&gt;INDIRECT(ADDRESS($BN173,$BO173)),0,1)</f>
        <v>0</v>
      </c>
      <c r="CG173" s="22" cm="1">
        <f t="array" aca="1" ref="CG173" ca="1">IF(BM173&gt;INDIRECT(ADDRESS($BN173,$BO173)),0,1)</f>
        <v>0</v>
      </c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55000000000000004">
      <c r="A174" s="3"/>
      <c r="B174" s="3"/>
      <c r="C174" s="3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5">
        <v>5</v>
      </c>
      <c r="W174" s="5">
        <f t="shared" si="78"/>
        <v>172</v>
      </c>
      <c r="X174" s="5">
        <v>4</v>
      </c>
      <c r="Y174" s="5">
        <f t="shared" si="75"/>
        <v>26</v>
      </c>
      <c r="Z174" s="18" cm="1">
        <f t="array" aca="1" ref="Z174" ca="1">INDIRECT(ADDRESS($W174,COLUMN()-$Y174+$X174))/$V174</f>
        <v>8325.6</v>
      </c>
      <c r="AA174" s="18" cm="1">
        <f t="array" aca="1" ref="AA174" ca="1">INDIRECT(ADDRESS($W174,COLUMN()-$Y174+$X174))/$V174</f>
        <v>59062.6</v>
      </c>
      <c r="AB174" s="18" cm="1">
        <f t="array" aca="1" ref="AB174" ca="1">INDIRECT(ADDRESS($W174,COLUMN()-$Y174+$X174))/$V174</f>
        <v>258176.8</v>
      </c>
      <c r="AC174" s="18" cm="1">
        <f t="array" aca="1" ref="AC174" ca="1">INDIRECT(ADDRESS($W174,COLUMN()-$Y174+$X174))/$V174</f>
        <v>66704.2</v>
      </c>
      <c r="AD174" s="18" cm="1">
        <f t="array" aca="1" ref="AD174" ca="1">INDIRECT(ADDRESS($W174,COLUMN()-$Y174+$X174))/$V174</f>
        <v>29535.599999999999</v>
      </c>
      <c r="AE174" s="18" cm="1">
        <f t="array" aca="1" ref="AE174" ca="1">INDIRECT(ADDRESS($W174,COLUMN()-$Y174+$X174))/$V174</f>
        <v>0</v>
      </c>
      <c r="AF174" s="18" cm="1">
        <f t="array" aca="1" ref="AF174" ca="1">INDIRECT(ADDRESS($W174,COLUMN()-$Y174+$X174))/$V174</f>
        <v>0</v>
      </c>
      <c r="AG174" s="18" cm="1">
        <f t="array" aca="1" ref="AG174" ca="1">INDIRECT(ADDRESS($W174,COLUMN()-$Y174+$X174))/$V174</f>
        <v>3829</v>
      </c>
      <c r="AH174" s="18" cm="1">
        <f t="array" aca="1" ref="AH174" ca="1">INDIRECT(ADDRESS($W174,COLUMN()-$Y174+$X174))/$V174</f>
        <v>0</v>
      </c>
      <c r="AI174" s="18" cm="1">
        <f t="array" aca="1" ref="AI174" ca="1">INDIRECT(ADDRESS($W174,COLUMN()-$Y174+$X174))/$V174</f>
        <v>0</v>
      </c>
      <c r="AJ174" s="18" cm="1">
        <f t="array" aca="1" ref="AJ174" ca="1">INDIRECT(ADDRESS($W174,COLUMN()-$Y174+$X174))/$V174</f>
        <v>0</v>
      </c>
      <c r="AK174" s="18" cm="1">
        <f t="array" aca="1" ref="AK174" ca="1">INDIRECT(ADDRESS($W174,COLUMN()-$Y174+$X174))/$V174</f>
        <v>1336.6</v>
      </c>
      <c r="AL174" s="18" cm="1">
        <f t="array" aca="1" ref="AL174" ca="1">INDIRECT(ADDRESS($W174,COLUMN()-$Y174+$X174))/$V174</f>
        <v>0</v>
      </c>
      <c r="AM174" s="18" cm="1">
        <f t="array" aca="1" ref="AM174" ca="1">INDIRECT(ADDRESS($W174,COLUMN()-$Y174+$X174))/$V174</f>
        <v>34895.199999999997</v>
      </c>
      <c r="AN174" s="18" cm="1">
        <f t="array" aca="1" ref="AN174" ca="1">INDIRECT(ADDRESS($W174,COLUMN()-$Y174+$X174))/$V174</f>
        <v>0</v>
      </c>
      <c r="AO174" s="18" cm="1">
        <f t="array" aca="1" ref="AO174" ca="1">INDIRECT(ADDRESS($W174,COLUMN()-$Y174+$X174))/$V174</f>
        <v>0</v>
      </c>
      <c r="AP174" s="18" cm="1">
        <f t="array" aca="1" ref="AP174" ca="1">INDIRECT(ADDRESS($W174,COLUMN()-$Y174+$X174))/$V174</f>
        <v>1046.4000000000001</v>
      </c>
      <c r="AQ174" s="18" cm="1">
        <f t="array" aca="1" ref="AQ174" ca="1">INDIRECT(ADDRESS($W174,COLUMN()-$Y174+$X174))/$V174</f>
        <v>0</v>
      </c>
      <c r="AR174" s="9">
        <f t="shared" si="54"/>
        <v>172</v>
      </c>
      <c r="AS174" s="9">
        <f t="shared" si="79"/>
        <v>178</v>
      </c>
      <c r="AT174" s="9">
        <f t="shared" si="80"/>
        <v>26</v>
      </c>
      <c r="AU174" s="3">
        <f t="shared" si="81"/>
        <v>43</v>
      </c>
      <c r="AV174" s="20">
        <f t="shared" ca="1" si="56"/>
        <v>39</v>
      </c>
      <c r="AW174" s="20">
        <f t="shared" ca="1" si="57"/>
        <v>15</v>
      </c>
      <c r="AX174" s="20">
        <f t="shared" ca="1" si="58"/>
        <v>5</v>
      </c>
      <c r="AY174" s="20">
        <f t="shared" ca="1" si="59"/>
        <v>14</v>
      </c>
      <c r="AZ174" s="20">
        <f t="shared" ca="1" si="60"/>
        <v>25</v>
      </c>
      <c r="BA174" s="20">
        <f t="shared" ca="1" si="61"/>
        <v>64</v>
      </c>
      <c r="BB174" s="20">
        <f t="shared" ca="1" si="62"/>
        <v>64</v>
      </c>
      <c r="BC174" s="20">
        <f t="shared" ca="1" si="63"/>
        <v>45</v>
      </c>
      <c r="BD174" s="20">
        <f t="shared" ca="1" si="64"/>
        <v>64</v>
      </c>
      <c r="BE174" s="20">
        <f t="shared" ca="1" si="65"/>
        <v>64</v>
      </c>
      <c r="BF174" s="20">
        <f t="shared" ca="1" si="66"/>
        <v>64</v>
      </c>
      <c r="BG174" s="20">
        <f t="shared" ca="1" si="67"/>
        <v>54</v>
      </c>
      <c r="BH174" s="20">
        <f t="shared" ca="1" si="68"/>
        <v>64</v>
      </c>
      <c r="BI174" s="20">
        <f t="shared" ca="1" si="69"/>
        <v>22</v>
      </c>
      <c r="BJ174" s="20">
        <f t="shared" ca="1" si="70"/>
        <v>64</v>
      </c>
      <c r="BK174" s="20">
        <f t="shared" ca="1" si="71"/>
        <v>64</v>
      </c>
      <c r="BL174" s="20">
        <f t="shared" ca="1" si="72"/>
        <v>55</v>
      </c>
      <c r="BM174" s="20">
        <f t="shared" ca="1" si="73"/>
        <v>64</v>
      </c>
      <c r="BN174" s="9">
        <f t="shared" si="74"/>
        <v>172</v>
      </c>
      <c r="BO174" s="9">
        <v>3</v>
      </c>
      <c r="BP174" s="22" cm="1">
        <f t="array" aca="1" ref="BP174" ca="1">IF(AV174&gt;INDIRECT(ADDRESS($BN174,$BO174)),0,1)</f>
        <v>0</v>
      </c>
      <c r="BQ174" s="22" cm="1">
        <f t="array" aca="1" ref="BQ174" ca="1">IF(AW174&gt;INDIRECT(ADDRESS($BN174,$BO174)),0,1)</f>
        <v>0</v>
      </c>
      <c r="BR174" s="22" cm="1">
        <f t="array" aca="1" ref="BR174" ca="1">IF(AX174&gt;INDIRECT(ADDRESS($BN174,$BO174)),0,1)</f>
        <v>1</v>
      </c>
      <c r="BS174" s="22" cm="1">
        <f t="array" aca="1" ref="BS174" ca="1">IF(AY174&gt;INDIRECT(ADDRESS($BN174,$BO174)),0,1)</f>
        <v>0</v>
      </c>
      <c r="BT174" s="22" cm="1">
        <f t="array" aca="1" ref="BT174" ca="1">IF(AZ174&gt;INDIRECT(ADDRESS($BN174,$BO174)),0,1)</f>
        <v>0</v>
      </c>
      <c r="BU174" s="22" cm="1">
        <f t="array" aca="1" ref="BU174" ca="1">IF(BA174&gt;INDIRECT(ADDRESS($BN174,$BO174)),0,1)</f>
        <v>0</v>
      </c>
      <c r="BV174" s="22" cm="1">
        <f t="array" aca="1" ref="BV174" ca="1">IF(BB174&gt;INDIRECT(ADDRESS($BN174,$BO174)),0,1)</f>
        <v>0</v>
      </c>
      <c r="BW174" s="22" cm="1">
        <f t="array" aca="1" ref="BW174" ca="1">IF(BC174&gt;INDIRECT(ADDRESS($BN174,$BO174)),0,1)</f>
        <v>0</v>
      </c>
      <c r="BX174" s="22" cm="1">
        <f t="array" aca="1" ref="BX174" ca="1">IF(BD174&gt;INDIRECT(ADDRESS($BN174,$BO174)),0,1)</f>
        <v>0</v>
      </c>
      <c r="BY174" s="22" cm="1">
        <f t="array" aca="1" ref="BY174" ca="1">IF(BE174&gt;INDIRECT(ADDRESS($BN174,$BO174)),0,1)</f>
        <v>0</v>
      </c>
      <c r="BZ174" s="22" cm="1">
        <f t="array" aca="1" ref="BZ174" ca="1">IF(BF174&gt;INDIRECT(ADDRESS($BN174,$BO174)),0,1)</f>
        <v>0</v>
      </c>
      <c r="CA174" s="22" cm="1">
        <f t="array" aca="1" ref="CA174" ca="1">IF(BG174&gt;INDIRECT(ADDRESS($BN174,$BO174)),0,1)</f>
        <v>0</v>
      </c>
      <c r="CB174" s="22" cm="1">
        <f t="array" aca="1" ref="CB174" ca="1">IF(BH174&gt;INDIRECT(ADDRESS($BN174,$BO174)),0,1)</f>
        <v>0</v>
      </c>
      <c r="CC174" s="22" cm="1">
        <f t="array" aca="1" ref="CC174" ca="1">IF(BI174&gt;INDIRECT(ADDRESS($BN174,$BO174)),0,1)</f>
        <v>0</v>
      </c>
      <c r="CD174" s="22" cm="1">
        <f t="array" aca="1" ref="CD174" ca="1">IF(BJ174&gt;INDIRECT(ADDRESS($BN174,$BO174)),0,1)</f>
        <v>0</v>
      </c>
      <c r="CE174" s="22" cm="1">
        <f t="array" aca="1" ref="CE174" ca="1">IF(BK174&gt;INDIRECT(ADDRESS($BN174,$BO174)),0,1)</f>
        <v>0</v>
      </c>
      <c r="CF174" s="22" cm="1">
        <f t="array" aca="1" ref="CF174" ca="1">IF(BL174&gt;INDIRECT(ADDRESS($BN174,$BO174)),0,1)</f>
        <v>0</v>
      </c>
      <c r="CG174" s="22" cm="1">
        <f t="array" aca="1" ref="CG174" ca="1">IF(BM174&gt;INDIRECT(ADDRESS($BN174,$BO174)),0,1)</f>
        <v>0</v>
      </c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55000000000000004">
      <c r="A175" s="3"/>
      <c r="B175" s="3"/>
      <c r="C175" s="3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5">
        <v>7</v>
      </c>
      <c r="W175" s="5">
        <f t="shared" si="78"/>
        <v>172</v>
      </c>
      <c r="X175" s="5">
        <v>4</v>
      </c>
      <c r="Y175" s="5">
        <f t="shared" si="75"/>
        <v>26</v>
      </c>
      <c r="Z175" s="18" cm="1">
        <f t="array" aca="1" ref="Z175" ca="1">INDIRECT(ADDRESS($W175,COLUMN()-$Y175+$X175))/$V175</f>
        <v>5946.8571428571431</v>
      </c>
      <c r="AA175" s="18" cm="1">
        <f t="array" aca="1" ref="AA175" ca="1">INDIRECT(ADDRESS($W175,COLUMN()-$Y175+$X175))/$V175</f>
        <v>42187.571428571428</v>
      </c>
      <c r="AB175" s="18" cm="1">
        <f t="array" aca="1" ref="AB175" ca="1">INDIRECT(ADDRESS($W175,COLUMN()-$Y175+$X175))/$V175</f>
        <v>184412</v>
      </c>
      <c r="AC175" s="18" cm="1">
        <f t="array" aca="1" ref="AC175" ca="1">INDIRECT(ADDRESS($W175,COLUMN()-$Y175+$X175))/$V175</f>
        <v>47645.857142857145</v>
      </c>
      <c r="AD175" s="18" cm="1">
        <f t="array" aca="1" ref="AD175" ca="1">INDIRECT(ADDRESS($W175,COLUMN()-$Y175+$X175))/$V175</f>
        <v>21096.857142857141</v>
      </c>
      <c r="AE175" s="18" cm="1">
        <f t="array" aca="1" ref="AE175" ca="1">INDIRECT(ADDRESS($W175,COLUMN()-$Y175+$X175))/$V175</f>
        <v>0</v>
      </c>
      <c r="AF175" s="18" cm="1">
        <f t="array" aca="1" ref="AF175" ca="1">INDIRECT(ADDRESS($W175,COLUMN()-$Y175+$X175))/$V175</f>
        <v>0</v>
      </c>
      <c r="AG175" s="18" cm="1">
        <f t="array" aca="1" ref="AG175" ca="1">INDIRECT(ADDRESS($W175,COLUMN()-$Y175+$X175))/$V175</f>
        <v>2735</v>
      </c>
      <c r="AH175" s="18" cm="1">
        <f t="array" aca="1" ref="AH175" ca="1">INDIRECT(ADDRESS($W175,COLUMN()-$Y175+$X175))/$V175</f>
        <v>0</v>
      </c>
      <c r="AI175" s="18" cm="1">
        <f t="array" aca="1" ref="AI175" ca="1">INDIRECT(ADDRESS($W175,COLUMN()-$Y175+$X175))/$V175</f>
        <v>0</v>
      </c>
      <c r="AJ175" s="18" cm="1">
        <f t="array" aca="1" ref="AJ175" ca="1">INDIRECT(ADDRESS($W175,COLUMN()-$Y175+$X175))/$V175</f>
        <v>0</v>
      </c>
      <c r="AK175" s="18" cm="1">
        <f t="array" aca="1" ref="AK175" ca="1">INDIRECT(ADDRESS($W175,COLUMN()-$Y175+$X175))/$V175</f>
        <v>954.71428571428567</v>
      </c>
      <c r="AL175" s="18" cm="1">
        <f t="array" aca="1" ref="AL175" ca="1">INDIRECT(ADDRESS($W175,COLUMN()-$Y175+$X175))/$V175</f>
        <v>0</v>
      </c>
      <c r="AM175" s="18" cm="1">
        <f t="array" aca="1" ref="AM175" ca="1">INDIRECT(ADDRESS($W175,COLUMN()-$Y175+$X175))/$V175</f>
        <v>24925.142857142859</v>
      </c>
      <c r="AN175" s="18" cm="1">
        <f t="array" aca="1" ref="AN175" ca="1">INDIRECT(ADDRESS($W175,COLUMN()-$Y175+$X175))/$V175</f>
        <v>0</v>
      </c>
      <c r="AO175" s="18" cm="1">
        <f t="array" aca="1" ref="AO175" ca="1">INDIRECT(ADDRESS($W175,COLUMN()-$Y175+$X175))/$V175</f>
        <v>0</v>
      </c>
      <c r="AP175" s="18" cm="1">
        <f t="array" aca="1" ref="AP175" ca="1">INDIRECT(ADDRESS($W175,COLUMN()-$Y175+$X175))/$V175</f>
        <v>747.42857142857144</v>
      </c>
      <c r="AQ175" s="18" cm="1">
        <f t="array" aca="1" ref="AQ175" ca="1">INDIRECT(ADDRESS($W175,COLUMN()-$Y175+$X175))/$V175</f>
        <v>0</v>
      </c>
      <c r="AR175" s="9">
        <f t="shared" si="54"/>
        <v>172</v>
      </c>
      <c r="AS175" s="9">
        <f t="shared" si="79"/>
        <v>178</v>
      </c>
      <c r="AT175" s="9">
        <f t="shared" si="80"/>
        <v>26</v>
      </c>
      <c r="AU175" s="3">
        <f t="shared" si="81"/>
        <v>43</v>
      </c>
      <c r="AV175" s="20">
        <f t="shared" ca="1" si="56"/>
        <v>42</v>
      </c>
      <c r="AW175" s="20">
        <f t="shared" ca="1" si="57"/>
        <v>19</v>
      </c>
      <c r="AX175" s="20">
        <f t="shared" ca="1" si="58"/>
        <v>6</v>
      </c>
      <c r="AY175" s="20">
        <f t="shared" ca="1" si="59"/>
        <v>18</v>
      </c>
      <c r="AZ175" s="20">
        <f t="shared" ca="1" si="60"/>
        <v>30</v>
      </c>
      <c r="BA175" s="20">
        <f t="shared" ca="1" si="61"/>
        <v>64</v>
      </c>
      <c r="BB175" s="20">
        <f t="shared" ca="1" si="62"/>
        <v>64</v>
      </c>
      <c r="BC175" s="20">
        <f t="shared" ca="1" si="63"/>
        <v>48</v>
      </c>
      <c r="BD175" s="20">
        <f t="shared" ca="1" si="64"/>
        <v>64</v>
      </c>
      <c r="BE175" s="20">
        <f t="shared" ca="1" si="65"/>
        <v>64</v>
      </c>
      <c r="BF175" s="20">
        <f t="shared" ca="1" si="66"/>
        <v>64</v>
      </c>
      <c r="BG175" s="20">
        <f t="shared" ca="1" si="67"/>
        <v>56</v>
      </c>
      <c r="BH175" s="20">
        <f t="shared" ca="1" si="68"/>
        <v>64</v>
      </c>
      <c r="BI175" s="20">
        <f t="shared" ca="1" si="69"/>
        <v>28</v>
      </c>
      <c r="BJ175" s="20">
        <f t="shared" ca="1" si="70"/>
        <v>64</v>
      </c>
      <c r="BK175" s="20">
        <f t="shared" ca="1" si="71"/>
        <v>64</v>
      </c>
      <c r="BL175" s="20">
        <f t="shared" ca="1" si="72"/>
        <v>57</v>
      </c>
      <c r="BM175" s="20">
        <f t="shared" ca="1" si="73"/>
        <v>64</v>
      </c>
      <c r="BN175" s="9">
        <f t="shared" si="74"/>
        <v>172</v>
      </c>
      <c r="BO175" s="9">
        <v>3</v>
      </c>
      <c r="BP175" s="22" cm="1">
        <f t="array" aca="1" ref="BP175" ca="1">IF(AV175&gt;INDIRECT(ADDRESS($BN175,$BO175)),0,1)</f>
        <v>0</v>
      </c>
      <c r="BQ175" s="22" cm="1">
        <f t="array" aca="1" ref="BQ175" ca="1">IF(AW175&gt;INDIRECT(ADDRESS($BN175,$BO175)),0,1)</f>
        <v>0</v>
      </c>
      <c r="BR175" s="22" cm="1">
        <f t="array" aca="1" ref="BR175" ca="1">IF(AX175&gt;INDIRECT(ADDRESS($BN175,$BO175)),0,1)</f>
        <v>1</v>
      </c>
      <c r="BS175" s="22" cm="1">
        <f t="array" aca="1" ref="BS175" ca="1">IF(AY175&gt;INDIRECT(ADDRESS($BN175,$BO175)),0,1)</f>
        <v>0</v>
      </c>
      <c r="BT175" s="22" cm="1">
        <f t="array" aca="1" ref="BT175" ca="1">IF(AZ175&gt;INDIRECT(ADDRESS($BN175,$BO175)),0,1)</f>
        <v>0</v>
      </c>
      <c r="BU175" s="22" cm="1">
        <f t="array" aca="1" ref="BU175" ca="1">IF(BA175&gt;INDIRECT(ADDRESS($BN175,$BO175)),0,1)</f>
        <v>0</v>
      </c>
      <c r="BV175" s="22" cm="1">
        <f t="array" aca="1" ref="BV175" ca="1">IF(BB175&gt;INDIRECT(ADDRESS($BN175,$BO175)),0,1)</f>
        <v>0</v>
      </c>
      <c r="BW175" s="22" cm="1">
        <f t="array" aca="1" ref="BW175" ca="1">IF(BC175&gt;INDIRECT(ADDRESS($BN175,$BO175)),0,1)</f>
        <v>0</v>
      </c>
      <c r="BX175" s="22" cm="1">
        <f t="array" aca="1" ref="BX175" ca="1">IF(BD175&gt;INDIRECT(ADDRESS($BN175,$BO175)),0,1)</f>
        <v>0</v>
      </c>
      <c r="BY175" s="22" cm="1">
        <f t="array" aca="1" ref="BY175" ca="1">IF(BE175&gt;INDIRECT(ADDRESS($BN175,$BO175)),0,1)</f>
        <v>0</v>
      </c>
      <c r="BZ175" s="22" cm="1">
        <f t="array" aca="1" ref="BZ175" ca="1">IF(BF175&gt;INDIRECT(ADDRESS($BN175,$BO175)),0,1)</f>
        <v>0</v>
      </c>
      <c r="CA175" s="22" cm="1">
        <f t="array" aca="1" ref="CA175" ca="1">IF(BG175&gt;INDIRECT(ADDRESS($BN175,$BO175)),0,1)</f>
        <v>0</v>
      </c>
      <c r="CB175" s="22" cm="1">
        <f t="array" aca="1" ref="CB175" ca="1">IF(BH175&gt;INDIRECT(ADDRESS($BN175,$BO175)),0,1)</f>
        <v>0</v>
      </c>
      <c r="CC175" s="22" cm="1">
        <f t="array" aca="1" ref="CC175" ca="1">IF(BI175&gt;INDIRECT(ADDRESS($BN175,$BO175)),0,1)</f>
        <v>0</v>
      </c>
      <c r="CD175" s="22" cm="1">
        <f t="array" aca="1" ref="CD175" ca="1">IF(BJ175&gt;INDIRECT(ADDRESS($BN175,$BO175)),0,1)</f>
        <v>0</v>
      </c>
      <c r="CE175" s="22" cm="1">
        <f t="array" aca="1" ref="CE175" ca="1">IF(BK175&gt;INDIRECT(ADDRESS($BN175,$BO175)),0,1)</f>
        <v>0</v>
      </c>
      <c r="CF175" s="22" cm="1">
        <f t="array" aca="1" ref="CF175" ca="1">IF(BL175&gt;INDIRECT(ADDRESS($BN175,$BO175)),0,1)</f>
        <v>0</v>
      </c>
      <c r="CG175" s="22" cm="1">
        <f t="array" aca="1" ref="CG175" ca="1">IF(BM175&gt;INDIRECT(ADDRESS($BN175,$BO175)),0,1)</f>
        <v>0</v>
      </c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55000000000000004">
      <c r="A176" s="3"/>
      <c r="B176" s="3"/>
      <c r="C176" s="3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5">
        <v>9</v>
      </c>
      <c r="W176" s="5">
        <f t="shared" si="78"/>
        <v>172</v>
      </c>
      <c r="X176" s="5">
        <v>4</v>
      </c>
      <c r="Y176" s="5">
        <f t="shared" si="75"/>
        <v>26</v>
      </c>
      <c r="Z176" s="18" cm="1">
        <f t="array" aca="1" ref="Z176" ca="1">INDIRECT(ADDRESS($W176,COLUMN()-$Y176+$X176))/$V176</f>
        <v>4625.333333333333</v>
      </c>
      <c r="AA176" s="18" cm="1">
        <f t="array" aca="1" ref="AA176" ca="1">INDIRECT(ADDRESS($W176,COLUMN()-$Y176+$X176))/$V176</f>
        <v>32812.555555555555</v>
      </c>
      <c r="AB176" s="18" cm="1">
        <f t="array" aca="1" ref="AB176" ca="1">INDIRECT(ADDRESS($W176,COLUMN()-$Y176+$X176))/$V176</f>
        <v>143431.55555555556</v>
      </c>
      <c r="AC176" s="18" cm="1">
        <f t="array" aca="1" ref="AC176" ca="1">INDIRECT(ADDRESS($W176,COLUMN()-$Y176+$X176))/$V176</f>
        <v>37057.888888888891</v>
      </c>
      <c r="AD176" s="18" cm="1">
        <f t="array" aca="1" ref="AD176" ca="1">INDIRECT(ADDRESS($W176,COLUMN()-$Y176+$X176))/$V176</f>
        <v>16408.666666666668</v>
      </c>
      <c r="AE176" s="18" cm="1">
        <f t="array" aca="1" ref="AE176" ca="1">INDIRECT(ADDRESS($W176,COLUMN()-$Y176+$X176))/$V176</f>
        <v>0</v>
      </c>
      <c r="AF176" s="18" cm="1">
        <f t="array" aca="1" ref="AF176" ca="1">INDIRECT(ADDRESS($W176,COLUMN()-$Y176+$X176))/$V176</f>
        <v>0</v>
      </c>
      <c r="AG176" s="18" cm="1">
        <f t="array" aca="1" ref="AG176" ca="1">INDIRECT(ADDRESS($W176,COLUMN()-$Y176+$X176))/$V176</f>
        <v>2127.2222222222222</v>
      </c>
      <c r="AH176" s="18" cm="1">
        <f t="array" aca="1" ref="AH176" ca="1">INDIRECT(ADDRESS($W176,COLUMN()-$Y176+$X176))/$V176</f>
        <v>0</v>
      </c>
      <c r="AI176" s="18" cm="1">
        <f t="array" aca="1" ref="AI176" ca="1">INDIRECT(ADDRESS($W176,COLUMN()-$Y176+$X176))/$V176</f>
        <v>0</v>
      </c>
      <c r="AJ176" s="18" cm="1">
        <f t="array" aca="1" ref="AJ176" ca="1">INDIRECT(ADDRESS($W176,COLUMN()-$Y176+$X176))/$V176</f>
        <v>0</v>
      </c>
      <c r="AK176" s="18" cm="1">
        <f t="array" aca="1" ref="AK176" ca="1">INDIRECT(ADDRESS($W176,COLUMN()-$Y176+$X176))/$V176</f>
        <v>742.55555555555554</v>
      </c>
      <c r="AL176" s="18" cm="1">
        <f t="array" aca="1" ref="AL176" ca="1">INDIRECT(ADDRESS($W176,COLUMN()-$Y176+$X176))/$V176</f>
        <v>0</v>
      </c>
      <c r="AM176" s="18" cm="1">
        <f t="array" aca="1" ref="AM176" ca="1">INDIRECT(ADDRESS($W176,COLUMN()-$Y176+$X176))/$V176</f>
        <v>19386.222222222223</v>
      </c>
      <c r="AN176" s="18" cm="1">
        <f t="array" aca="1" ref="AN176" ca="1">INDIRECT(ADDRESS($W176,COLUMN()-$Y176+$X176))/$V176</f>
        <v>0</v>
      </c>
      <c r="AO176" s="18" cm="1">
        <f t="array" aca="1" ref="AO176" ca="1">INDIRECT(ADDRESS($W176,COLUMN()-$Y176+$X176))/$V176</f>
        <v>0</v>
      </c>
      <c r="AP176" s="18" cm="1">
        <f t="array" aca="1" ref="AP176" ca="1">INDIRECT(ADDRESS($W176,COLUMN()-$Y176+$X176))/$V176</f>
        <v>581.33333333333337</v>
      </c>
      <c r="AQ176" s="18" cm="1">
        <f t="array" aca="1" ref="AQ176" ca="1">INDIRECT(ADDRESS($W176,COLUMN()-$Y176+$X176))/$V176</f>
        <v>0</v>
      </c>
      <c r="AR176" s="9">
        <f t="shared" si="54"/>
        <v>172</v>
      </c>
      <c r="AS176" s="9">
        <f t="shared" si="79"/>
        <v>178</v>
      </c>
      <c r="AT176" s="9">
        <f t="shared" si="80"/>
        <v>26</v>
      </c>
      <c r="AU176" s="3">
        <f t="shared" si="81"/>
        <v>43</v>
      </c>
      <c r="AV176" s="20">
        <f t="shared" ca="1" si="56"/>
        <v>44</v>
      </c>
      <c r="AW176" s="20">
        <f t="shared" ca="1" si="57"/>
        <v>23</v>
      </c>
      <c r="AX176" s="20">
        <f t="shared" ca="1" si="58"/>
        <v>9</v>
      </c>
      <c r="AY176" s="20">
        <f t="shared" ca="1" si="59"/>
        <v>21</v>
      </c>
      <c r="AZ176" s="20">
        <f t="shared" ca="1" si="60"/>
        <v>33</v>
      </c>
      <c r="BA176" s="20">
        <f t="shared" ca="1" si="61"/>
        <v>64</v>
      </c>
      <c r="BB176" s="20">
        <f t="shared" ca="1" si="62"/>
        <v>64</v>
      </c>
      <c r="BC176" s="20">
        <f t="shared" ca="1" si="63"/>
        <v>50</v>
      </c>
      <c r="BD176" s="20">
        <f t="shared" ca="1" si="64"/>
        <v>64</v>
      </c>
      <c r="BE176" s="20">
        <f t="shared" ca="1" si="65"/>
        <v>64</v>
      </c>
      <c r="BF176" s="20">
        <f t="shared" ca="1" si="66"/>
        <v>64</v>
      </c>
      <c r="BG176" s="20">
        <f t="shared" ca="1" si="67"/>
        <v>58</v>
      </c>
      <c r="BH176" s="20">
        <f t="shared" ca="1" si="68"/>
        <v>64</v>
      </c>
      <c r="BI176" s="20">
        <f t="shared" ca="1" si="69"/>
        <v>31</v>
      </c>
      <c r="BJ176" s="20">
        <f t="shared" ca="1" si="70"/>
        <v>64</v>
      </c>
      <c r="BK176" s="20">
        <f t="shared" ca="1" si="71"/>
        <v>64</v>
      </c>
      <c r="BL176" s="20">
        <f t="shared" ca="1" si="72"/>
        <v>60</v>
      </c>
      <c r="BM176" s="20">
        <f t="shared" ca="1" si="73"/>
        <v>64</v>
      </c>
      <c r="BN176" s="9">
        <f t="shared" si="74"/>
        <v>172</v>
      </c>
      <c r="BO176" s="9">
        <v>3</v>
      </c>
      <c r="BP176" s="22" cm="1">
        <f t="array" aca="1" ref="BP176" ca="1">IF(AV176&gt;INDIRECT(ADDRESS($BN176,$BO176)),0,1)</f>
        <v>0</v>
      </c>
      <c r="BQ176" s="22" cm="1">
        <f t="array" aca="1" ref="BQ176" ca="1">IF(AW176&gt;INDIRECT(ADDRESS($BN176,$BO176)),0,1)</f>
        <v>0</v>
      </c>
      <c r="BR176" s="22" cm="1">
        <f t="array" aca="1" ref="BR176" ca="1">IF(AX176&gt;INDIRECT(ADDRESS($BN176,$BO176)),0,1)</f>
        <v>1</v>
      </c>
      <c r="BS176" s="22" cm="1">
        <f t="array" aca="1" ref="BS176" ca="1">IF(AY176&gt;INDIRECT(ADDRESS($BN176,$BO176)),0,1)</f>
        <v>0</v>
      </c>
      <c r="BT176" s="22" cm="1">
        <f t="array" aca="1" ref="BT176" ca="1">IF(AZ176&gt;INDIRECT(ADDRESS($BN176,$BO176)),0,1)</f>
        <v>0</v>
      </c>
      <c r="BU176" s="22" cm="1">
        <f t="array" aca="1" ref="BU176" ca="1">IF(BA176&gt;INDIRECT(ADDRESS($BN176,$BO176)),0,1)</f>
        <v>0</v>
      </c>
      <c r="BV176" s="22" cm="1">
        <f t="array" aca="1" ref="BV176" ca="1">IF(BB176&gt;INDIRECT(ADDRESS($BN176,$BO176)),0,1)</f>
        <v>0</v>
      </c>
      <c r="BW176" s="22" cm="1">
        <f t="array" aca="1" ref="BW176" ca="1">IF(BC176&gt;INDIRECT(ADDRESS($BN176,$BO176)),0,1)</f>
        <v>0</v>
      </c>
      <c r="BX176" s="22" cm="1">
        <f t="array" aca="1" ref="BX176" ca="1">IF(BD176&gt;INDIRECT(ADDRESS($BN176,$BO176)),0,1)</f>
        <v>0</v>
      </c>
      <c r="BY176" s="22" cm="1">
        <f t="array" aca="1" ref="BY176" ca="1">IF(BE176&gt;INDIRECT(ADDRESS($BN176,$BO176)),0,1)</f>
        <v>0</v>
      </c>
      <c r="BZ176" s="22" cm="1">
        <f t="array" aca="1" ref="BZ176" ca="1">IF(BF176&gt;INDIRECT(ADDRESS($BN176,$BO176)),0,1)</f>
        <v>0</v>
      </c>
      <c r="CA176" s="22" cm="1">
        <f t="array" aca="1" ref="CA176" ca="1">IF(BG176&gt;INDIRECT(ADDRESS($BN176,$BO176)),0,1)</f>
        <v>0</v>
      </c>
      <c r="CB176" s="22" cm="1">
        <f t="array" aca="1" ref="CB176" ca="1">IF(BH176&gt;INDIRECT(ADDRESS($BN176,$BO176)),0,1)</f>
        <v>0</v>
      </c>
      <c r="CC176" s="22" cm="1">
        <f t="array" aca="1" ref="CC176" ca="1">IF(BI176&gt;INDIRECT(ADDRESS($BN176,$BO176)),0,1)</f>
        <v>0</v>
      </c>
      <c r="CD176" s="22" cm="1">
        <f t="array" aca="1" ref="CD176" ca="1">IF(BJ176&gt;INDIRECT(ADDRESS($BN176,$BO176)),0,1)</f>
        <v>0</v>
      </c>
      <c r="CE176" s="22" cm="1">
        <f t="array" aca="1" ref="CE176" ca="1">IF(BK176&gt;INDIRECT(ADDRESS($BN176,$BO176)),0,1)</f>
        <v>0</v>
      </c>
      <c r="CF176" s="22" cm="1">
        <f t="array" aca="1" ref="CF176" ca="1">IF(BL176&gt;INDIRECT(ADDRESS($BN176,$BO176)),0,1)</f>
        <v>0</v>
      </c>
      <c r="CG176" s="22" cm="1">
        <f t="array" aca="1" ref="CG176" ca="1">IF(BM176&gt;INDIRECT(ADDRESS($BN176,$BO176)),0,1)</f>
        <v>0</v>
      </c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55000000000000004">
      <c r="A177" s="3"/>
      <c r="B177" s="3"/>
      <c r="C177" s="3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5">
        <v>11</v>
      </c>
      <c r="W177" s="5">
        <f t="shared" si="78"/>
        <v>172</v>
      </c>
      <c r="X177" s="5">
        <v>4</v>
      </c>
      <c r="Y177" s="5">
        <f t="shared" si="75"/>
        <v>26</v>
      </c>
      <c r="Z177" s="18" cm="1">
        <f t="array" aca="1" ref="Z177" ca="1">INDIRECT(ADDRESS($W177,COLUMN()-$Y177+$X177))/$V177</f>
        <v>3784.3636363636365</v>
      </c>
      <c r="AA177" s="18" cm="1">
        <f t="array" aca="1" ref="AA177" ca="1">INDIRECT(ADDRESS($W177,COLUMN()-$Y177+$X177))/$V177</f>
        <v>26846.636363636364</v>
      </c>
      <c r="AB177" s="18" cm="1">
        <f t="array" aca="1" ref="AB177" ca="1">INDIRECT(ADDRESS($W177,COLUMN()-$Y177+$X177))/$V177</f>
        <v>117353.09090909091</v>
      </c>
      <c r="AC177" s="18" cm="1">
        <f t="array" aca="1" ref="AC177" ca="1">INDIRECT(ADDRESS($W177,COLUMN()-$Y177+$X177))/$V177</f>
        <v>30320.090909090908</v>
      </c>
      <c r="AD177" s="18" cm="1">
        <f t="array" aca="1" ref="AD177" ca="1">INDIRECT(ADDRESS($W177,COLUMN()-$Y177+$X177))/$V177</f>
        <v>13425.272727272728</v>
      </c>
      <c r="AE177" s="18" cm="1">
        <f t="array" aca="1" ref="AE177" ca="1">INDIRECT(ADDRESS($W177,COLUMN()-$Y177+$X177))/$V177</f>
        <v>0</v>
      </c>
      <c r="AF177" s="18" cm="1">
        <f t="array" aca="1" ref="AF177" ca="1">INDIRECT(ADDRESS($W177,COLUMN()-$Y177+$X177))/$V177</f>
        <v>0</v>
      </c>
      <c r="AG177" s="18" cm="1">
        <f t="array" aca="1" ref="AG177" ca="1">INDIRECT(ADDRESS($W177,COLUMN()-$Y177+$X177))/$V177</f>
        <v>1740.4545454545455</v>
      </c>
      <c r="AH177" s="18" cm="1">
        <f t="array" aca="1" ref="AH177" ca="1">INDIRECT(ADDRESS($W177,COLUMN()-$Y177+$X177))/$V177</f>
        <v>0</v>
      </c>
      <c r="AI177" s="18" cm="1">
        <f t="array" aca="1" ref="AI177" ca="1">INDIRECT(ADDRESS($W177,COLUMN()-$Y177+$X177))/$V177</f>
        <v>0</v>
      </c>
      <c r="AJ177" s="18" cm="1">
        <f t="array" aca="1" ref="AJ177" ca="1">INDIRECT(ADDRESS($W177,COLUMN()-$Y177+$X177))/$V177</f>
        <v>0</v>
      </c>
      <c r="AK177" s="18" cm="1">
        <f t="array" aca="1" ref="AK177" ca="1">INDIRECT(ADDRESS($W177,COLUMN()-$Y177+$X177))/$V177</f>
        <v>607.5454545454545</v>
      </c>
      <c r="AL177" s="18" cm="1">
        <f t="array" aca="1" ref="AL177" ca="1">INDIRECT(ADDRESS($W177,COLUMN()-$Y177+$X177))/$V177</f>
        <v>0</v>
      </c>
      <c r="AM177" s="18" cm="1">
        <f t="array" aca="1" ref="AM177" ca="1">INDIRECT(ADDRESS($W177,COLUMN()-$Y177+$X177))/$V177</f>
        <v>15861.454545454546</v>
      </c>
      <c r="AN177" s="18" cm="1">
        <f t="array" aca="1" ref="AN177" ca="1">INDIRECT(ADDRESS($W177,COLUMN()-$Y177+$X177))/$V177</f>
        <v>0</v>
      </c>
      <c r="AO177" s="18" cm="1">
        <f t="array" aca="1" ref="AO177" ca="1">INDIRECT(ADDRESS($W177,COLUMN()-$Y177+$X177))/$V177</f>
        <v>0</v>
      </c>
      <c r="AP177" s="18" cm="1">
        <f t="array" aca="1" ref="AP177" ca="1">INDIRECT(ADDRESS($W177,COLUMN()-$Y177+$X177))/$V177</f>
        <v>475.63636363636363</v>
      </c>
      <c r="AQ177" s="18" cm="1">
        <f t="array" aca="1" ref="AQ177" ca="1">INDIRECT(ADDRESS($W177,COLUMN()-$Y177+$X177))/$V177</f>
        <v>0</v>
      </c>
      <c r="AR177" s="9">
        <f t="shared" si="54"/>
        <v>172</v>
      </c>
      <c r="AS177" s="9">
        <f t="shared" si="79"/>
        <v>178</v>
      </c>
      <c r="AT177" s="9">
        <f t="shared" si="80"/>
        <v>26</v>
      </c>
      <c r="AU177" s="3">
        <f t="shared" si="81"/>
        <v>43</v>
      </c>
      <c r="AV177" s="20">
        <f t="shared" ca="1" si="56"/>
        <v>46</v>
      </c>
      <c r="AW177" s="20">
        <f t="shared" ca="1" si="57"/>
        <v>26</v>
      </c>
      <c r="AX177" s="20">
        <f t="shared" ca="1" si="58"/>
        <v>10</v>
      </c>
      <c r="AY177" s="20">
        <f t="shared" ca="1" si="59"/>
        <v>24</v>
      </c>
      <c r="AZ177" s="20">
        <f t="shared" ca="1" si="60"/>
        <v>36</v>
      </c>
      <c r="BA177" s="20">
        <f t="shared" ca="1" si="61"/>
        <v>64</v>
      </c>
      <c r="BB177" s="20">
        <f t="shared" ca="1" si="62"/>
        <v>64</v>
      </c>
      <c r="BC177" s="20">
        <f t="shared" ca="1" si="63"/>
        <v>52</v>
      </c>
      <c r="BD177" s="20">
        <f t="shared" ca="1" si="64"/>
        <v>64</v>
      </c>
      <c r="BE177" s="20">
        <f t="shared" ca="1" si="65"/>
        <v>64</v>
      </c>
      <c r="BF177" s="20">
        <f t="shared" ca="1" si="66"/>
        <v>64</v>
      </c>
      <c r="BG177" s="20">
        <f t="shared" ca="1" si="67"/>
        <v>59</v>
      </c>
      <c r="BH177" s="20">
        <f t="shared" ca="1" si="68"/>
        <v>64</v>
      </c>
      <c r="BI177" s="20">
        <f t="shared" ca="1" si="69"/>
        <v>34</v>
      </c>
      <c r="BJ177" s="20">
        <f t="shared" ca="1" si="70"/>
        <v>64</v>
      </c>
      <c r="BK177" s="20">
        <f t="shared" ca="1" si="71"/>
        <v>64</v>
      </c>
      <c r="BL177" s="20">
        <f t="shared" ca="1" si="72"/>
        <v>62</v>
      </c>
      <c r="BM177" s="20">
        <f t="shared" ca="1" si="73"/>
        <v>64</v>
      </c>
      <c r="BN177" s="9">
        <f t="shared" si="74"/>
        <v>172</v>
      </c>
      <c r="BO177" s="9">
        <v>3</v>
      </c>
      <c r="BP177" s="22" cm="1">
        <f t="array" aca="1" ref="BP177" ca="1">IF(AV177&gt;INDIRECT(ADDRESS($BN177,$BO177)),0,1)</f>
        <v>0</v>
      </c>
      <c r="BQ177" s="22" cm="1">
        <f t="array" aca="1" ref="BQ177" ca="1">IF(AW177&gt;INDIRECT(ADDRESS($BN177,$BO177)),0,1)</f>
        <v>0</v>
      </c>
      <c r="BR177" s="22" cm="1">
        <f t="array" aca="1" ref="BR177" ca="1">IF(AX177&gt;INDIRECT(ADDRESS($BN177,$BO177)),0,1)</f>
        <v>0</v>
      </c>
      <c r="BS177" s="22" cm="1">
        <f t="array" aca="1" ref="BS177" ca="1">IF(AY177&gt;INDIRECT(ADDRESS($BN177,$BO177)),0,1)</f>
        <v>0</v>
      </c>
      <c r="BT177" s="22" cm="1">
        <f t="array" aca="1" ref="BT177" ca="1">IF(AZ177&gt;INDIRECT(ADDRESS($BN177,$BO177)),0,1)</f>
        <v>0</v>
      </c>
      <c r="BU177" s="22" cm="1">
        <f t="array" aca="1" ref="BU177" ca="1">IF(BA177&gt;INDIRECT(ADDRESS($BN177,$BO177)),0,1)</f>
        <v>0</v>
      </c>
      <c r="BV177" s="22" cm="1">
        <f t="array" aca="1" ref="BV177" ca="1">IF(BB177&gt;INDIRECT(ADDRESS($BN177,$BO177)),0,1)</f>
        <v>0</v>
      </c>
      <c r="BW177" s="22" cm="1">
        <f t="array" aca="1" ref="BW177" ca="1">IF(BC177&gt;INDIRECT(ADDRESS($BN177,$BO177)),0,1)</f>
        <v>0</v>
      </c>
      <c r="BX177" s="22" cm="1">
        <f t="array" aca="1" ref="BX177" ca="1">IF(BD177&gt;INDIRECT(ADDRESS($BN177,$BO177)),0,1)</f>
        <v>0</v>
      </c>
      <c r="BY177" s="22" cm="1">
        <f t="array" aca="1" ref="BY177" ca="1">IF(BE177&gt;INDIRECT(ADDRESS($BN177,$BO177)),0,1)</f>
        <v>0</v>
      </c>
      <c r="BZ177" s="22" cm="1">
        <f t="array" aca="1" ref="BZ177" ca="1">IF(BF177&gt;INDIRECT(ADDRESS($BN177,$BO177)),0,1)</f>
        <v>0</v>
      </c>
      <c r="CA177" s="22" cm="1">
        <f t="array" aca="1" ref="CA177" ca="1">IF(BG177&gt;INDIRECT(ADDRESS($BN177,$BO177)),0,1)</f>
        <v>0</v>
      </c>
      <c r="CB177" s="22" cm="1">
        <f t="array" aca="1" ref="CB177" ca="1">IF(BH177&gt;INDIRECT(ADDRESS($BN177,$BO177)),0,1)</f>
        <v>0</v>
      </c>
      <c r="CC177" s="22" cm="1">
        <f t="array" aca="1" ref="CC177" ca="1">IF(BI177&gt;INDIRECT(ADDRESS($BN177,$BO177)),0,1)</f>
        <v>0</v>
      </c>
      <c r="CD177" s="22" cm="1">
        <f t="array" aca="1" ref="CD177" ca="1">IF(BJ177&gt;INDIRECT(ADDRESS($BN177,$BO177)),0,1)</f>
        <v>0</v>
      </c>
      <c r="CE177" s="22" cm="1">
        <f t="array" aca="1" ref="CE177" ca="1">IF(BK177&gt;INDIRECT(ADDRESS($BN177,$BO177)),0,1)</f>
        <v>0</v>
      </c>
      <c r="CF177" s="22" cm="1">
        <f t="array" aca="1" ref="CF177" ca="1">IF(BL177&gt;INDIRECT(ADDRESS($BN177,$BO177)),0,1)</f>
        <v>0</v>
      </c>
      <c r="CG177" s="22" cm="1">
        <f t="array" aca="1" ref="CG177" ca="1">IF(BM177&gt;INDIRECT(ADDRESS($BN177,$BO177)),0,1)</f>
        <v>0</v>
      </c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55000000000000004">
      <c r="A178" s="3"/>
      <c r="B178" s="3"/>
      <c r="C178" s="3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5">
        <v>13</v>
      </c>
      <c r="W178" s="5">
        <f t="shared" si="78"/>
        <v>172</v>
      </c>
      <c r="X178" s="5">
        <v>4</v>
      </c>
      <c r="Y178" s="5">
        <f t="shared" si="75"/>
        <v>26</v>
      </c>
      <c r="Z178" s="18" cm="1">
        <f t="array" aca="1" ref="Z178" ca="1">INDIRECT(ADDRESS($W178,COLUMN()-$Y178+$X178))/$V178</f>
        <v>3202.1538461538462</v>
      </c>
      <c r="AA178" s="18" cm="1">
        <f t="array" aca="1" ref="AA178" ca="1">INDIRECT(ADDRESS($W178,COLUMN()-$Y178+$X178))/$V178</f>
        <v>22716.384615384617</v>
      </c>
      <c r="AB178" s="18" cm="1">
        <f t="array" aca="1" ref="AB178" ca="1">INDIRECT(ADDRESS($W178,COLUMN()-$Y178+$X178))/$V178</f>
        <v>99298.769230769234</v>
      </c>
      <c r="AC178" s="18" cm="1">
        <f t="array" aca="1" ref="AC178" ca="1">INDIRECT(ADDRESS($W178,COLUMN()-$Y178+$X178))/$V178</f>
        <v>25655.461538461539</v>
      </c>
      <c r="AD178" s="18" cm="1">
        <f t="array" aca="1" ref="AD178" ca="1">INDIRECT(ADDRESS($W178,COLUMN()-$Y178+$X178))/$V178</f>
        <v>11359.846153846154</v>
      </c>
      <c r="AE178" s="18" cm="1">
        <f t="array" aca="1" ref="AE178" ca="1">INDIRECT(ADDRESS($W178,COLUMN()-$Y178+$X178))/$V178</f>
        <v>0</v>
      </c>
      <c r="AF178" s="18" cm="1">
        <f t="array" aca="1" ref="AF178" ca="1">INDIRECT(ADDRESS($W178,COLUMN()-$Y178+$X178))/$V178</f>
        <v>0</v>
      </c>
      <c r="AG178" s="18" cm="1">
        <f t="array" aca="1" ref="AG178" ca="1">INDIRECT(ADDRESS($W178,COLUMN()-$Y178+$X178))/$V178</f>
        <v>1472.6923076923076</v>
      </c>
      <c r="AH178" s="18" cm="1">
        <f t="array" aca="1" ref="AH178" ca="1">INDIRECT(ADDRESS($W178,COLUMN()-$Y178+$X178))/$V178</f>
        <v>0</v>
      </c>
      <c r="AI178" s="18" cm="1">
        <f t="array" aca="1" ref="AI178" ca="1">INDIRECT(ADDRESS($W178,COLUMN()-$Y178+$X178))/$V178</f>
        <v>0</v>
      </c>
      <c r="AJ178" s="18" cm="1">
        <f t="array" aca="1" ref="AJ178" ca="1">INDIRECT(ADDRESS($W178,COLUMN()-$Y178+$X178))/$V178</f>
        <v>0</v>
      </c>
      <c r="AK178" s="18" cm="1">
        <f t="array" aca="1" ref="AK178" ca="1">INDIRECT(ADDRESS($W178,COLUMN()-$Y178+$X178))/$V178</f>
        <v>514.07692307692309</v>
      </c>
      <c r="AL178" s="18" cm="1">
        <f t="array" aca="1" ref="AL178" ca="1">INDIRECT(ADDRESS($W178,COLUMN()-$Y178+$X178))/$V178</f>
        <v>0</v>
      </c>
      <c r="AM178" s="18" cm="1">
        <f t="array" aca="1" ref="AM178" ca="1">INDIRECT(ADDRESS($W178,COLUMN()-$Y178+$X178))/$V178</f>
        <v>13421.23076923077</v>
      </c>
      <c r="AN178" s="18" cm="1">
        <f t="array" aca="1" ref="AN178" ca="1">INDIRECT(ADDRESS($W178,COLUMN()-$Y178+$X178))/$V178</f>
        <v>0</v>
      </c>
      <c r="AO178" s="18" cm="1">
        <f t="array" aca="1" ref="AO178" ca="1">INDIRECT(ADDRESS($W178,COLUMN()-$Y178+$X178))/$V178</f>
        <v>0</v>
      </c>
      <c r="AP178" s="18" cm="1">
        <f t="array" aca="1" ref="AP178" ca="1">INDIRECT(ADDRESS($W178,COLUMN()-$Y178+$X178))/$V178</f>
        <v>402.46153846153845</v>
      </c>
      <c r="AQ178" s="18" cm="1">
        <f t="array" aca="1" ref="AQ178" ca="1">INDIRECT(ADDRESS($W178,COLUMN()-$Y178+$X178))/$V178</f>
        <v>0</v>
      </c>
      <c r="AR178" s="9">
        <f t="shared" si="54"/>
        <v>172</v>
      </c>
      <c r="AS178" s="9">
        <f t="shared" si="79"/>
        <v>178</v>
      </c>
      <c r="AT178" s="9">
        <f t="shared" si="80"/>
        <v>26</v>
      </c>
      <c r="AU178" s="3">
        <f t="shared" si="81"/>
        <v>43</v>
      </c>
      <c r="AV178" s="20">
        <f t="shared" ca="1" si="56"/>
        <v>47</v>
      </c>
      <c r="AW178" s="20">
        <f t="shared" ca="1" si="57"/>
        <v>29</v>
      </c>
      <c r="AX178" s="20">
        <f t="shared" ca="1" si="58"/>
        <v>12</v>
      </c>
      <c r="AY178" s="20">
        <f t="shared" ca="1" si="59"/>
        <v>27</v>
      </c>
      <c r="AZ178" s="20">
        <f t="shared" ca="1" si="60"/>
        <v>38</v>
      </c>
      <c r="BA178" s="20">
        <f t="shared" ca="1" si="61"/>
        <v>64</v>
      </c>
      <c r="BB178" s="20">
        <f t="shared" ca="1" si="62"/>
        <v>64</v>
      </c>
      <c r="BC178" s="20">
        <f t="shared" ca="1" si="63"/>
        <v>53</v>
      </c>
      <c r="BD178" s="20">
        <f t="shared" ca="1" si="64"/>
        <v>64</v>
      </c>
      <c r="BE178" s="20">
        <f t="shared" ca="1" si="65"/>
        <v>64</v>
      </c>
      <c r="BF178" s="20">
        <f t="shared" ca="1" si="66"/>
        <v>64</v>
      </c>
      <c r="BG178" s="20">
        <f t="shared" ca="1" si="67"/>
        <v>61</v>
      </c>
      <c r="BH178" s="20">
        <f t="shared" ca="1" si="68"/>
        <v>64</v>
      </c>
      <c r="BI178" s="20">
        <f t="shared" ca="1" si="69"/>
        <v>37</v>
      </c>
      <c r="BJ178" s="20">
        <f t="shared" ca="1" si="70"/>
        <v>64</v>
      </c>
      <c r="BK178" s="20">
        <f t="shared" ca="1" si="71"/>
        <v>64</v>
      </c>
      <c r="BL178" s="20">
        <f t="shared" ca="1" si="72"/>
        <v>63</v>
      </c>
      <c r="BM178" s="20">
        <f t="shared" ca="1" si="73"/>
        <v>64</v>
      </c>
      <c r="BN178" s="9">
        <f t="shared" si="74"/>
        <v>172</v>
      </c>
      <c r="BO178" s="9">
        <v>3</v>
      </c>
      <c r="BP178" s="22" cm="1">
        <f t="array" aca="1" ref="BP178" ca="1">IF(AV178&gt;INDIRECT(ADDRESS($BN178,$BO178)),0,1)</f>
        <v>0</v>
      </c>
      <c r="BQ178" s="22" cm="1">
        <f t="array" aca="1" ref="BQ178" ca="1">IF(AW178&gt;INDIRECT(ADDRESS($BN178,$BO178)),0,1)</f>
        <v>0</v>
      </c>
      <c r="BR178" s="22" cm="1">
        <f t="array" aca="1" ref="BR178" ca="1">IF(AX178&gt;INDIRECT(ADDRESS($BN178,$BO178)),0,1)</f>
        <v>0</v>
      </c>
      <c r="BS178" s="22" cm="1">
        <f t="array" aca="1" ref="BS178" ca="1">IF(AY178&gt;INDIRECT(ADDRESS($BN178,$BO178)),0,1)</f>
        <v>0</v>
      </c>
      <c r="BT178" s="22" cm="1">
        <f t="array" aca="1" ref="BT178" ca="1">IF(AZ178&gt;INDIRECT(ADDRESS($BN178,$BO178)),0,1)</f>
        <v>0</v>
      </c>
      <c r="BU178" s="22" cm="1">
        <f t="array" aca="1" ref="BU178" ca="1">IF(BA178&gt;INDIRECT(ADDRESS($BN178,$BO178)),0,1)</f>
        <v>0</v>
      </c>
      <c r="BV178" s="22" cm="1">
        <f t="array" aca="1" ref="BV178" ca="1">IF(BB178&gt;INDIRECT(ADDRESS($BN178,$BO178)),0,1)</f>
        <v>0</v>
      </c>
      <c r="BW178" s="22" cm="1">
        <f t="array" aca="1" ref="BW178" ca="1">IF(BC178&gt;INDIRECT(ADDRESS($BN178,$BO178)),0,1)</f>
        <v>0</v>
      </c>
      <c r="BX178" s="22" cm="1">
        <f t="array" aca="1" ref="BX178" ca="1">IF(BD178&gt;INDIRECT(ADDRESS($BN178,$BO178)),0,1)</f>
        <v>0</v>
      </c>
      <c r="BY178" s="22" cm="1">
        <f t="array" aca="1" ref="BY178" ca="1">IF(BE178&gt;INDIRECT(ADDRESS($BN178,$BO178)),0,1)</f>
        <v>0</v>
      </c>
      <c r="BZ178" s="22" cm="1">
        <f t="array" aca="1" ref="BZ178" ca="1">IF(BF178&gt;INDIRECT(ADDRESS($BN178,$BO178)),0,1)</f>
        <v>0</v>
      </c>
      <c r="CA178" s="22" cm="1">
        <f t="array" aca="1" ref="CA178" ca="1">IF(BG178&gt;INDIRECT(ADDRESS($BN178,$BO178)),0,1)</f>
        <v>0</v>
      </c>
      <c r="CB178" s="22" cm="1">
        <f t="array" aca="1" ref="CB178" ca="1">IF(BH178&gt;INDIRECT(ADDRESS($BN178,$BO178)),0,1)</f>
        <v>0</v>
      </c>
      <c r="CC178" s="22" cm="1">
        <f t="array" aca="1" ref="CC178" ca="1">IF(BI178&gt;INDIRECT(ADDRESS($BN178,$BO178)),0,1)</f>
        <v>0</v>
      </c>
      <c r="CD178" s="22" cm="1">
        <f t="array" aca="1" ref="CD178" ca="1">IF(BJ178&gt;INDIRECT(ADDRESS($BN178,$BO178)),0,1)</f>
        <v>0</v>
      </c>
      <c r="CE178" s="22" cm="1">
        <f t="array" aca="1" ref="CE178" ca="1">IF(BK178&gt;INDIRECT(ADDRESS($BN178,$BO178)),0,1)</f>
        <v>0</v>
      </c>
      <c r="CF178" s="22" cm="1">
        <f t="array" aca="1" ref="CF178" ca="1">IF(BL178&gt;INDIRECT(ADDRESS($BN178,$BO178)),0,1)</f>
        <v>0</v>
      </c>
      <c r="CG178" s="22" cm="1">
        <f t="array" aca="1" ref="CG178" ca="1">IF(BM178&gt;INDIRECT(ADDRESS($BN178,$BO178)),0,1)</f>
        <v>0</v>
      </c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55000000000000004">
      <c r="A179" s="3" t="s">
        <v>73</v>
      </c>
      <c r="B179" s="3" t="s">
        <v>74</v>
      </c>
      <c r="C179" s="3">
        <v>3</v>
      </c>
      <c r="D179" s="15">
        <f>VALUE(SUBSTITUTE('DPR KPU Raw'!B59,".",","))</f>
        <v>194944</v>
      </c>
      <c r="E179" s="15">
        <f>VALUE(SUBSTITUTE('DPR KPU Raw'!C59,".",","))</f>
        <v>86548</v>
      </c>
      <c r="F179" s="15">
        <f>VALUE(SUBSTITUTE('DPR KPU Raw'!D59,".",","))</f>
        <v>54504</v>
      </c>
      <c r="G179" s="15">
        <f>VALUE(SUBSTITUTE('DPR KPU Raw'!E59,".",","))</f>
        <v>79259</v>
      </c>
      <c r="H179" s="15">
        <f>VALUE(SUBSTITUTE('DPR KPU Raw'!F59,".",","))</f>
        <v>100792</v>
      </c>
      <c r="I179" s="15"/>
      <c r="J179" s="15"/>
      <c r="K179" s="15">
        <f>VALUE(SUBSTITUTE('DPR KPU Raw'!I59,".",","))</f>
        <v>97096</v>
      </c>
      <c r="L179" s="15"/>
      <c r="M179" s="15"/>
      <c r="N179" s="15"/>
      <c r="O179" s="15">
        <f>VALUE(SUBSTITUTE('DPR KPU Raw'!M59,".",","))</f>
        <v>96648</v>
      </c>
      <c r="P179" s="15"/>
      <c r="Q179" s="15">
        <f>VALUE(SUBSTITUTE('DPR KPU Raw'!O59,".",","))</f>
        <v>56453</v>
      </c>
      <c r="R179" s="15"/>
      <c r="S179" s="15"/>
      <c r="T179" s="15">
        <f>VALUE(SUBSTITUTE('DPR KPU Raw'!R59,".",","))</f>
        <v>17483</v>
      </c>
      <c r="U179" s="15"/>
      <c r="V179" s="5">
        <v>1</v>
      </c>
      <c r="W179" s="5">
        <f>W178+7</f>
        <v>179</v>
      </c>
      <c r="X179" s="5">
        <v>4</v>
      </c>
      <c r="Y179" s="5">
        <f t="shared" si="75"/>
        <v>26</v>
      </c>
      <c r="Z179" s="18" cm="1">
        <f t="array" aca="1" ref="Z179" ca="1">INDIRECT(ADDRESS($W179,COLUMN()-$Y179+$X179))/$V179</f>
        <v>194944</v>
      </c>
      <c r="AA179" s="18" cm="1">
        <f t="array" aca="1" ref="AA179" ca="1">INDIRECT(ADDRESS($W179,COLUMN()-$Y179+$X179))/$V179</f>
        <v>86548</v>
      </c>
      <c r="AB179" s="18" cm="1">
        <f t="array" aca="1" ref="AB179" ca="1">INDIRECT(ADDRESS($W179,COLUMN()-$Y179+$X179))/$V179</f>
        <v>54504</v>
      </c>
      <c r="AC179" s="18" cm="1">
        <f t="array" aca="1" ref="AC179" ca="1">INDIRECT(ADDRESS($W179,COLUMN()-$Y179+$X179))/$V179</f>
        <v>79259</v>
      </c>
      <c r="AD179" s="18" cm="1">
        <f t="array" aca="1" ref="AD179" ca="1">INDIRECT(ADDRESS($W179,COLUMN()-$Y179+$X179))/$V179</f>
        <v>100792</v>
      </c>
      <c r="AE179" s="18" cm="1">
        <f t="array" aca="1" ref="AE179" ca="1">INDIRECT(ADDRESS($W179,COLUMN()-$Y179+$X179))/$V179</f>
        <v>0</v>
      </c>
      <c r="AF179" s="18" cm="1">
        <f t="array" aca="1" ref="AF179" ca="1">INDIRECT(ADDRESS($W179,COLUMN()-$Y179+$X179))/$V179</f>
        <v>0</v>
      </c>
      <c r="AG179" s="18" cm="1">
        <f t="array" aca="1" ref="AG179" ca="1">INDIRECT(ADDRESS($W179,COLUMN()-$Y179+$X179))/$V179</f>
        <v>97096</v>
      </c>
      <c r="AH179" s="18" cm="1">
        <f t="array" aca="1" ref="AH179" ca="1">INDIRECT(ADDRESS($W179,COLUMN()-$Y179+$X179))/$V179</f>
        <v>0</v>
      </c>
      <c r="AI179" s="18" cm="1">
        <f t="array" aca="1" ref="AI179" ca="1">INDIRECT(ADDRESS($W179,COLUMN()-$Y179+$X179))/$V179</f>
        <v>0</v>
      </c>
      <c r="AJ179" s="18" cm="1">
        <f t="array" aca="1" ref="AJ179" ca="1">INDIRECT(ADDRESS($W179,COLUMN()-$Y179+$X179))/$V179</f>
        <v>0</v>
      </c>
      <c r="AK179" s="18" cm="1">
        <f t="array" aca="1" ref="AK179" ca="1">INDIRECT(ADDRESS($W179,COLUMN()-$Y179+$X179))/$V179</f>
        <v>96648</v>
      </c>
      <c r="AL179" s="18" cm="1">
        <f t="array" aca="1" ref="AL179" ca="1">INDIRECT(ADDRESS($W179,COLUMN()-$Y179+$X179))/$V179</f>
        <v>0</v>
      </c>
      <c r="AM179" s="18" cm="1">
        <f t="array" aca="1" ref="AM179" ca="1">INDIRECT(ADDRESS($W179,COLUMN()-$Y179+$X179))/$V179</f>
        <v>56453</v>
      </c>
      <c r="AN179" s="18" cm="1">
        <f t="array" aca="1" ref="AN179" ca="1">INDIRECT(ADDRESS($W179,COLUMN()-$Y179+$X179))/$V179</f>
        <v>0</v>
      </c>
      <c r="AO179" s="18" cm="1">
        <f t="array" aca="1" ref="AO179" ca="1">INDIRECT(ADDRESS($W179,COLUMN()-$Y179+$X179))/$V179</f>
        <v>0</v>
      </c>
      <c r="AP179" s="18" cm="1">
        <f t="array" aca="1" ref="AP179" ca="1">INDIRECT(ADDRESS($W179,COLUMN()-$Y179+$X179))/$V179</f>
        <v>17483</v>
      </c>
      <c r="AQ179" s="18" cm="1">
        <f t="array" aca="1" ref="AQ179" ca="1">INDIRECT(ADDRESS($W179,COLUMN()-$Y179+$X179))/$V179</f>
        <v>0</v>
      </c>
      <c r="AR179" s="9">
        <f t="shared" si="54"/>
        <v>179</v>
      </c>
      <c r="AS179" s="9">
        <f t="shared" si="76"/>
        <v>181</v>
      </c>
      <c r="AT179" s="9">
        <f t="shared" si="55"/>
        <v>26</v>
      </c>
      <c r="AU179" s="3">
        <f t="shared" si="77"/>
        <v>43</v>
      </c>
      <c r="AV179" s="20">
        <f t="shared" ca="1" si="56"/>
        <v>1</v>
      </c>
      <c r="AW179" s="20">
        <f t="shared" ca="1" si="57"/>
        <v>5</v>
      </c>
      <c r="AX179" s="20">
        <f t="shared" ca="1" si="58"/>
        <v>9</v>
      </c>
      <c r="AY179" s="20">
        <f t="shared" ca="1" si="59"/>
        <v>6</v>
      </c>
      <c r="AZ179" s="20">
        <f t="shared" ca="1" si="60"/>
        <v>2</v>
      </c>
      <c r="BA179" s="20">
        <f t="shared" ca="1" si="61"/>
        <v>28</v>
      </c>
      <c r="BB179" s="20">
        <f t="shared" ca="1" si="62"/>
        <v>28</v>
      </c>
      <c r="BC179" s="20">
        <f t="shared" ca="1" si="63"/>
        <v>3</v>
      </c>
      <c r="BD179" s="20">
        <f t="shared" ca="1" si="64"/>
        <v>28</v>
      </c>
      <c r="BE179" s="20">
        <f t="shared" ca="1" si="65"/>
        <v>28</v>
      </c>
      <c r="BF179" s="20">
        <f t="shared" ca="1" si="66"/>
        <v>28</v>
      </c>
      <c r="BG179" s="20">
        <f t="shared" ca="1" si="67"/>
        <v>4</v>
      </c>
      <c r="BH179" s="20">
        <f t="shared" ca="1" si="68"/>
        <v>28</v>
      </c>
      <c r="BI179" s="20">
        <f t="shared" ca="1" si="69"/>
        <v>8</v>
      </c>
      <c r="BJ179" s="20">
        <f t="shared" ca="1" si="70"/>
        <v>28</v>
      </c>
      <c r="BK179" s="20">
        <f t="shared" ca="1" si="71"/>
        <v>28</v>
      </c>
      <c r="BL179" s="20">
        <f t="shared" ca="1" si="72"/>
        <v>21</v>
      </c>
      <c r="BM179" s="20">
        <f t="shared" ca="1" si="73"/>
        <v>28</v>
      </c>
      <c r="BN179" s="9">
        <f t="shared" si="74"/>
        <v>179</v>
      </c>
      <c r="BO179" s="9">
        <v>3</v>
      </c>
      <c r="BP179" s="22" cm="1">
        <f t="array" aca="1" ref="BP179" ca="1">IF(AV179&gt;INDIRECT(ADDRESS($BN179,$BO179)),0,1)</f>
        <v>1</v>
      </c>
      <c r="BQ179" s="22" cm="1">
        <f t="array" aca="1" ref="BQ179" ca="1">IF(AW179&gt;INDIRECT(ADDRESS($BN179,$BO179)),0,1)</f>
        <v>0</v>
      </c>
      <c r="BR179" s="22" cm="1">
        <f t="array" aca="1" ref="BR179" ca="1">IF(AX179&gt;INDIRECT(ADDRESS($BN179,$BO179)),0,1)</f>
        <v>0</v>
      </c>
      <c r="BS179" s="22" cm="1">
        <f t="array" aca="1" ref="BS179" ca="1">IF(AY179&gt;INDIRECT(ADDRESS($BN179,$BO179)),0,1)</f>
        <v>0</v>
      </c>
      <c r="BT179" s="22" cm="1">
        <f t="array" aca="1" ref="BT179" ca="1">IF(AZ179&gt;INDIRECT(ADDRESS($BN179,$BO179)),0,1)</f>
        <v>1</v>
      </c>
      <c r="BU179" s="22" cm="1">
        <f t="array" aca="1" ref="BU179" ca="1">IF(BA179&gt;INDIRECT(ADDRESS($BN179,$BO179)),0,1)</f>
        <v>0</v>
      </c>
      <c r="BV179" s="22" cm="1">
        <f t="array" aca="1" ref="BV179" ca="1">IF(BB179&gt;INDIRECT(ADDRESS($BN179,$BO179)),0,1)</f>
        <v>0</v>
      </c>
      <c r="BW179" s="22" cm="1">
        <f t="array" aca="1" ref="BW179" ca="1">IF(BC179&gt;INDIRECT(ADDRESS($BN179,$BO179)),0,1)</f>
        <v>1</v>
      </c>
      <c r="BX179" s="22" cm="1">
        <f t="array" aca="1" ref="BX179" ca="1">IF(BD179&gt;INDIRECT(ADDRESS($BN179,$BO179)),0,1)</f>
        <v>0</v>
      </c>
      <c r="BY179" s="22" cm="1">
        <f t="array" aca="1" ref="BY179" ca="1">IF(BE179&gt;INDIRECT(ADDRESS($BN179,$BO179)),0,1)</f>
        <v>0</v>
      </c>
      <c r="BZ179" s="22" cm="1">
        <f t="array" aca="1" ref="BZ179" ca="1">IF(BF179&gt;INDIRECT(ADDRESS($BN179,$BO179)),0,1)</f>
        <v>0</v>
      </c>
      <c r="CA179" s="22" cm="1">
        <f t="array" aca="1" ref="CA179" ca="1">IF(BG179&gt;INDIRECT(ADDRESS($BN179,$BO179)),0,1)</f>
        <v>0</v>
      </c>
      <c r="CB179" s="22" cm="1">
        <f t="array" aca="1" ref="CB179" ca="1">IF(BH179&gt;INDIRECT(ADDRESS($BN179,$BO179)),0,1)</f>
        <v>0</v>
      </c>
      <c r="CC179" s="22" cm="1">
        <f t="array" aca="1" ref="CC179" ca="1">IF(BI179&gt;INDIRECT(ADDRESS($BN179,$BO179)),0,1)</f>
        <v>0</v>
      </c>
      <c r="CD179" s="22" cm="1">
        <f t="array" aca="1" ref="CD179" ca="1">IF(BJ179&gt;INDIRECT(ADDRESS($BN179,$BO179)),0,1)</f>
        <v>0</v>
      </c>
      <c r="CE179" s="22" cm="1">
        <f t="array" aca="1" ref="CE179" ca="1">IF(BK179&gt;INDIRECT(ADDRESS($BN179,$BO179)),0,1)</f>
        <v>0</v>
      </c>
      <c r="CF179" s="22" cm="1">
        <f t="array" aca="1" ref="CF179" ca="1">IF(BL179&gt;INDIRECT(ADDRESS($BN179,$BO179)),0,1)</f>
        <v>0</v>
      </c>
      <c r="CG179" s="22" cm="1">
        <f t="array" aca="1" ref="CG179" ca="1">IF(BM179&gt;INDIRECT(ADDRESS($BN179,$BO179)),0,1)</f>
        <v>0</v>
      </c>
      <c r="CH179" s="9">
        <f>AR179</f>
        <v>179</v>
      </c>
      <c r="CI179" s="9">
        <f>AS179</f>
        <v>181</v>
      </c>
      <c r="CJ179" s="3">
        <f>COLUMN(BP179)</f>
        <v>68</v>
      </c>
      <c r="CK179" s="3">
        <f>COLUMN(CG179)</f>
        <v>85</v>
      </c>
      <c r="CL179" s="3">
        <f ca="1">SUM(OFFSET($A$1,CH179-1,CJ179-1,CI179-CH179+1,CK179-CJ179+1))</f>
        <v>3</v>
      </c>
      <c r="CM179" s="3" t="b">
        <f ca="1">CL179=C179</f>
        <v>1</v>
      </c>
      <c r="CN179" s="3">
        <f>COLUMN(V179)</f>
        <v>22</v>
      </c>
      <c r="CO179" s="3">
        <f ca="1">LARGE(OFFSET($A$1,$CH179-1,$CN179-1,$CI179-$CH179+1,1),1)</f>
        <v>5</v>
      </c>
      <c r="CP179" s="4">
        <f ca="1">LARGE(OFFSET($A$1,$AR179-1,$AT179-1,$AS179-$AR179+1,$AU179-$AT179+1),1)/(CO179+2)</f>
        <v>27849.142857142859</v>
      </c>
      <c r="CQ179" s="4">
        <f ca="1">LARGE(OFFSET($A$1,$AR179-1,$AT179-1,$AS179-$AR179+1,$AU179-$AT179+1),C179)</f>
        <v>97096</v>
      </c>
      <c r="CR179" s="3" t="b">
        <f ca="1">CQ179&gt;CP179</f>
        <v>1</v>
      </c>
    </row>
    <row r="180" spans="1:96" x14ac:dyDescent="0.55000000000000004">
      <c r="A180" s="3"/>
      <c r="B180" s="3"/>
      <c r="C180" s="3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5">
        <v>3</v>
      </c>
      <c r="W180" s="5">
        <f>W179</f>
        <v>179</v>
      </c>
      <c r="X180" s="5">
        <v>4</v>
      </c>
      <c r="Y180" s="5">
        <f t="shared" si="75"/>
        <v>26</v>
      </c>
      <c r="Z180" s="18" cm="1">
        <f t="array" aca="1" ref="Z180" ca="1">INDIRECT(ADDRESS($W180,COLUMN()-$Y180+$X180))/$V180</f>
        <v>64981.333333333336</v>
      </c>
      <c r="AA180" s="18" cm="1">
        <f t="array" aca="1" ref="AA180" ca="1">INDIRECT(ADDRESS($W180,COLUMN()-$Y180+$X180))/$V180</f>
        <v>28849.333333333332</v>
      </c>
      <c r="AB180" s="18" cm="1">
        <f t="array" aca="1" ref="AB180" ca="1">INDIRECT(ADDRESS($W180,COLUMN()-$Y180+$X180))/$V180</f>
        <v>18168</v>
      </c>
      <c r="AC180" s="18" cm="1">
        <f t="array" aca="1" ref="AC180" ca="1">INDIRECT(ADDRESS($W180,COLUMN()-$Y180+$X180))/$V180</f>
        <v>26419.666666666668</v>
      </c>
      <c r="AD180" s="18" cm="1">
        <f t="array" aca="1" ref="AD180" ca="1">INDIRECT(ADDRESS($W180,COLUMN()-$Y180+$X180))/$V180</f>
        <v>33597.333333333336</v>
      </c>
      <c r="AE180" s="18" cm="1">
        <f t="array" aca="1" ref="AE180" ca="1">INDIRECT(ADDRESS($W180,COLUMN()-$Y180+$X180))/$V180</f>
        <v>0</v>
      </c>
      <c r="AF180" s="18" cm="1">
        <f t="array" aca="1" ref="AF180" ca="1">INDIRECT(ADDRESS($W180,COLUMN()-$Y180+$X180))/$V180</f>
        <v>0</v>
      </c>
      <c r="AG180" s="18" cm="1">
        <f t="array" aca="1" ref="AG180" ca="1">INDIRECT(ADDRESS($W180,COLUMN()-$Y180+$X180))/$V180</f>
        <v>32365.333333333332</v>
      </c>
      <c r="AH180" s="18" cm="1">
        <f t="array" aca="1" ref="AH180" ca="1">INDIRECT(ADDRESS($W180,COLUMN()-$Y180+$X180))/$V180</f>
        <v>0</v>
      </c>
      <c r="AI180" s="18" cm="1">
        <f t="array" aca="1" ref="AI180" ca="1">INDIRECT(ADDRESS($W180,COLUMN()-$Y180+$X180))/$V180</f>
        <v>0</v>
      </c>
      <c r="AJ180" s="18" cm="1">
        <f t="array" aca="1" ref="AJ180" ca="1">INDIRECT(ADDRESS($W180,COLUMN()-$Y180+$X180))/$V180</f>
        <v>0</v>
      </c>
      <c r="AK180" s="18" cm="1">
        <f t="array" aca="1" ref="AK180" ca="1">INDIRECT(ADDRESS($W180,COLUMN()-$Y180+$X180))/$V180</f>
        <v>32216</v>
      </c>
      <c r="AL180" s="18" cm="1">
        <f t="array" aca="1" ref="AL180" ca="1">INDIRECT(ADDRESS($W180,COLUMN()-$Y180+$X180))/$V180</f>
        <v>0</v>
      </c>
      <c r="AM180" s="18" cm="1">
        <f t="array" aca="1" ref="AM180" ca="1">INDIRECT(ADDRESS($W180,COLUMN()-$Y180+$X180))/$V180</f>
        <v>18817.666666666668</v>
      </c>
      <c r="AN180" s="18" cm="1">
        <f t="array" aca="1" ref="AN180" ca="1">INDIRECT(ADDRESS($W180,COLUMN()-$Y180+$X180))/$V180</f>
        <v>0</v>
      </c>
      <c r="AO180" s="18" cm="1">
        <f t="array" aca="1" ref="AO180" ca="1">INDIRECT(ADDRESS($W180,COLUMN()-$Y180+$X180))/$V180</f>
        <v>0</v>
      </c>
      <c r="AP180" s="18" cm="1">
        <f t="array" aca="1" ref="AP180" ca="1">INDIRECT(ADDRESS($W180,COLUMN()-$Y180+$X180))/$V180</f>
        <v>5827.666666666667</v>
      </c>
      <c r="AQ180" s="18" cm="1">
        <f t="array" aca="1" ref="AQ180" ca="1">INDIRECT(ADDRESS($W180,COLUMN()-$Y180+$X180))/$V180</f>
        <v>0</v>
      </c>
      <c r="AR180" s="9">
        <f t="shared" si="54"/>
        <v>179</v>
      </c>
      <c r="AS180" s="9">
        <f t="shared" si="76"/>
        <v>181</v>
      </c>
      <c r="AT180" s="9">
        <f t="shared" si="55"/>
        <v>26</v>
      </c>
      <c r="AU180" s="3">
        <f t="shared" si="77"/>
        <v>43</v>
      </c>
      <c r="AV180" s="20">
        <f t="shared" ca="1" si="56"/>
        <v>7</v>
      </c>
      <c r="AW180" s="20">
        <f t="shared" ca="1" si="57"/>
        <v>14</v>
      </c>
      <c r="AX180" s="20">
        <f t="shared" ca="1" si="58"/>
        <v>20</v>
      </c>
      <c r="AY180" s="20">
        <f t="shared" ca="1" si="59"/>
        <v>15</v>
      </c>
      <c r="AZ180" s="20">
        <f t="shared" ca="1" si="60"/>
        <v>11</v>
      </c>
      <c r="BA180" s="20">
        <f t="shared" ca="1" si="61"/>
        <v>28</v>
      </c>
      <c r="BB180" s="20">
        <f t="shared" ca="1" si="62"/>
        <v>28</v>
      </c>
      <c r="BC180" s="20">
        <f t="shared" ca="1" si="63"/>
        <v>12</v>
      </c>
      <c r="BD180" s="20">
        <f t="shared" ca="1" si="64"/>
        <v>28</v>
      </c>
      <c r="BE180" s="20">
        <f t="shared" ca="1" si="65"/>
        <v>28</v>
      </c>
      <c r="BF180" s="20">
        <f t="shared" ca="1" si="66"/>
        <v>28</v>
      </c>
      <c r="BG180" s="20">
        <f t="shared" ca="1" si="67"/>
        <v>13</v>
      </c>
      <c r="BH180" s="20">
        <f t="shared" ca="1" si="68"/>
        <v>28</v>
      </c>
      <c r="BI180" s="20">
        <f t="shared" ca="1" si="69"/>
        <v>19</v>
      </c>
      <c r="BJ180" s="20">
        <f t="shared" ca="1" si="70"/>
        <v>28</v>
      </c>
      <c r="BK180" s="20">
        <f t="shared" ca="1" si="71"/>
        <v>28</v>
      </c>
      <c r="BL180" s="20">
        <f t="shared" ca="1" si="72"/>
        <v>26</v>
      </c>
      <c r="BM180" s="20">
        <f t="shared" ca="1" si="73"/>
        <v>28</v>
      </c>
      <c r="BN180" s="9">
        <f t="shared" si="74"/>
        <v>179</v>
      </c>
      <c r="BO180" s="9">
        <v>3</v>
      </c>
      <c r="BP180" s="22" cm="1">
        <f t="array" aca="1" ref="BP180" ca="1">IF(AV180&gt;INDIRECT(ADDRESS($BN180,$BO180)),0,1)</f>
        <v>0</v>
      </c>
      <c r="BQ180" s="22" cm="1">
        <f t="array" aca="1" ref="BQ180" ca="1">IF(AW180&gt;INDIRECT(ADDRESS($BN180,$BO180)),0,1)</f>
        <v>0</v>
      </c>
      <c r="BR180" s="22" cm="1">
        <f t="array" aca="1" ref="BR180" ca="1">IF(AX180&gt;INDIRECT(ADDRESS($BN180,$BO180)),0,1)</f>
        <v>0</v>
      </c>
      <c r="BS180" s="22" cm="1">
        <f t="array" aca="1" ref="BS180" ca="1">IF(AY180&gt;INDIRECT(ADDRESS($BN180,$BO180)),0,1)</f>
        <v>0</v>
      </c>
      <c r="BT180" s="22" cm="1">
        <f t="array" aca="1" ref="BT180" ca="1">IF(AZ180&gt;INDIRECT(ADDRESS($BN180,$BO180)),0,1)</f>
        <v>0</v>
      </c>
      <c r="BU180" s="22" cm="1">
        <f t="array" aca="1" ref="BU180" ca="1">IF(BA180&gt;INDIRECT(ADDRESS($BN180,$BO180)),0,1)</f>
        <v>0</v>
      </c>
      <c r="BV180" s="22" cm="1">
        <f t="array" aca="1" ref="BV180" ca="1">IF(BB180&gt;INDIRECT(ADDRESS($BN180,$BO180)),0,1)</f>
        <v>0</v>
      </c>
      <c r="BW180" s="22" cm="1">
        <f t="array" aca="1" ref="BW180" ca="1">IF(BC180&gt;INDIRECT(ADDRESS($BN180,$BO180)),0,1)</f>
        <v>0</v>
      </c>
      <c r="BX180" s="22" cm="1">
        <f t="array" aca="1" ref="BX180" ca="1">IF(BD180&gt;INDIRECT(ADDRESS($BN180,$BO180)),0,1)</f>
        <v>0</v>
      </c>
      <c r="BY180" s="22" cm="1">
        <f t="array" aca="1" ref="BY180" ca="1">IF(BE180&gt;INDIRECT(ADDRESS($BN180,$BO180)),0,1)</f>
        <v>0</v>
      </c>
      <c r="BZ180" s="22" cm="1">
        <f t="array" aca="1" ref="BZ180" ca="1">IF(BF180&gt;INDIRECT(ADDRESS($BN180,$BO180)),0,1)</f>
        <v>0</v>
      </c>
      <c r="CA180" s="22" cm="1">
        <f t="array" aca="1" ref="CA180" ca="1">IF(BG180&gt;INDIRECT(ADDRESS($BN180,$BO180)),0,1)</f>
        <v>0</v>
      </c>
      <c r="CB180" s="22" cm="1">
        <f t="array" aca="1" ref="CB180" ca="1">IF(BH180&gt;INDIRECT(ADDRESS($BN180,$BO180)),0,1)</f>
        <v>0</v>
      </c>
      <c r="CC180" s="22" cm="1">
        <f t="array" aca="1" ref="CC180" ca="1">IF(BI180&gt;INDIRECT(ADDRESS($BN180,$BO180)),0,1)</f>
        <v>0</v>
      </c>
      <c r="CD180" s="22" cm="1">
        <f t="array" aca="1" ref="CD180" ca="1">IF(BJ180&gt;INDIRECT(ADDRESS($BN180,$BO180)),0,1)</f>
        <v>0</v>
      </c>
      <c r="CE180" s="22" cm="1">
        <f t="array" aca="1" ref="CE180" ca="1">IF(BK180&gt;INDIRECT(ADDRESS($BN180,$BO180)),0,1)</f>
        <v>0</v>
      </c>
      <c r="CF180" s="22" cm="1">
        <f t="array" aca="1" ref="CF180" ca="1">IF(BL180&gt;INDIRECT(ADDRESS($BN180,$BO180)),0,1)</f>
        <v>0</v>
      </c>
      <c r="CG180" s="22" cm="1">
        <f t="array" aca="1" ref="CG180" ca="1">IF(BM180&gt;INDIRECT(ADDRESS($BN180,$BO180)),0,1)</f>
        <v>0</v>
      </c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55000000000000004">
      <c r="A181" s="3"/>
      <c r="B181" s="3"/>
      <c r="C181" s="3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5">
        <v>5</v>
      </c>
      <c r="W181" s="5">
        <f>W180</f>
        <v>179</v>
      </c>
      <c r="X181" s="5">
        <v>4</v>
      </c>
      <c r="Y181" s="5">
        <f t="shared" si="75"/>
        <v>26</v>
      </c>
      <c r="Z181" s="18" cm="1">
        <f t="array" aca="1" ref="Z181" ca="1">INDIRECT(ADDRESS($W181,COLUMN()-$Y181+$X181))/$V181</f>
        <v>38988.800000000003</v>
      </c>
      <c r="AA181" s="18" cm="1">
        <f t="array" aca="1" ref="AA181" ca="1">INDIRECT(ADDRESS($W181,COLUMN()-$Y181+$X181))/$V181</f>
        <v>17309.599999999999</v>
      </c>
      <c r="AB181" s="18" cm="1">
        <f t="array" aca="1" ref="AB181" ca="1">INDIRECT(ADDRESS($W181,COLUMN()-$Y181+$X181))/$V181</f>
        <v>10900.8</v>
      </c>
      <c r="AC181" s="18" cm="1">
        <f t="array" aca="1" ref="AC181" ca="1">INDIRECT(ADDRESS($W181,COLUMN()-$Y181+$X181))/$V181</f>
        <v>15851.8</v>
      </c>
      <c r="AD181" s="18" cm="1">
        <f t="array" aca="1" ref="AD181" ca="1">INDIRECT(ADDRESS($W181,COLUMN()-$Y181+$X181))/$V181</f>
        <v>20158.400000000001</v>
      </c>
      <c r="AE181" s="18" cm="1">
        <f t="array" aca="1" ref="AE181" ca="1">INDIRECT(ADDRESS($W181,COLUMN()-$Y181+$X181))/$V181</f>
        <v>0</v>
      </c>
      <c r="AF181" s="18" cm="1">
        <f t="array" aca="1" ref="AF181" ca="1">INDIRECT(ADDRESS($W181,COLUMN()-$Y181+$X181))/$V181</f>
        <v>0</v>
      </c>
      <c r="AG181" s="18" cm="1">
        <f t="array" aca="1" ref="AG181" ca="1">INDIRECT(ADDRESS($W181,COLUMN()-$Y181+$X181))/$V181</f>
        <v>19419.2</v>
      </c>
      <c r="AH181" s="18" cm="1">
        <f t="array" aca="1" ref="AH181" ca="1">INDIRECT(ADDRESS($W181,COLUMN()-$Y181+$X181))/$V181</f>
        <v>0</v>
      </c>
      <c r="AI181" s="18" cm="1">
        <f t="array" aca="1" ref="AI181" ca="1">INDIRECT(ADDRESS($W181,COLUMN()-$Y181+$X181))/$V181</f>
        <v>0</v>
      </c>
      <c r="AJ181" s="18" cm="1">
        <f t="array" aca="1" ref="AJ181" ca="1">INDIRECT(ADDRESS($W181,COLUMN()-$Y181+$X181))/$V181</f>
        <v>0</v>
      </c>
      <c r="AK181" s="18" cm="1">
        <f t="array" aca="1" ref="AK181" ca="1">INDIRECT(ADDRESS($W181,COLUMN()-$Y181+$X181))/$V181</f>
        <v>19329.599999999999</v>
      </c>
      <c r="AL181" s="18" cm="1">
        <f t="array" aca="1" ref="AL181" ca="1">INDIRECT(ADDRESS($W181,COLUMN()-$Y181+$X181))/$V181</f>
        <v>0</v>
      </c>
      <c r="AM181" s="18" cm="1">
        <f t="array" aca="1" ref="AM181" ca="1">INDIRECT(ADDRESS($W181,COLUMN()-$Y181+$X181))/$V181</f>
        <v>11290.6</v>
      </c>
      <c r="AN181" s="18" cm="1">
        <f t="array" aca="1" ref="AN181" ca="1">INDIRECT(ADDRESS($W181,COLUMN()-$Y181+$X181))/$V181</f>
        <v>0</v>
      </c>
      <c r="AO181" s="18" cm="1">
        <f t="array" aca="1" ref="AO181" ca="1">INDIRECT(ADDRESS($W181,COLUMN()-$Y181+$X181))/$V181</f>
        <v>0</v>
      </c>
      <c r="AP181" s="18" cm="1">
        <f t="array" aca="1" ref="AP181" ca="1">INDIRECT(ADDRESS($W181,COLUMN()-$Y181+$X181))/$V181</f>
        <v>3496.6</v>
      </c>
      <c r="AQ181" s="18" cm="1">
        <f t="array" aca="1" ref="AQ181" ca="1">INDIRECT(ADDRESS($W181,COLUMN()-$Y181+$X181))/$V181</f>
        <v>0</v>
      </c>
      <c r="AR181" s="9">
        <f t="shared" si="54"/>
        <v>179</v>
      </c>
      <c r="AS181" s="9">
        <f t="shared" si="76"/>
        <v>181</v>
      </c>
      <c r="AT181" s="9">
        <f t="shared" si="55"/>
        <v>26</v>
      </c>
      <c r="AU181" s="3">
        <f t="shared" si="77"/>
        <v>43</v>
      </c>
      <c r="AV181" s="20">
        <f t="shared" ca="1" si="56"/>
        <v>10</v>
      </c>
      <c r="AW181" s="20">
        <f t="shared" ca="1" si="57"/>
        <v>22</v>
      </c>
      <c r="AX181" s="20">
        <f t="shared" ca="1" si="58"/>
        <v>25</v>
      </c>
      <c r="AY181" s="20">
        <f t="shared" ca="1" si="59"/>
        <v>23</v>
      </c>
      <c r="AZ181" s="20">
        <f t="shared" ca="1" si="60"/>
        <v>16</v>
      </c>
      <c r="BA181" s="20">
        <f t="shared" ca="1" si="61"/>
        <v>28</v>
      </c>
      <c r="BB181" s="20">
        <f t="shared" ca="1" si="62"/>
        <v>28</v>
      </c>
      <c r="BC181" s="20">
        <f t="shared" ca="1" si="63"/>
        <v>17</v>
      </c>
      <c r="BD181" s="20">
        <f t="shared" ca="1" si="64"/>
        <v>28</v>
      </c>
      <c r="BE181" s="20">
        <f t="shared" ca="1" si="65"/>
        <v>28</v>
      </c>
      <c r="BF181" s="20">
        <f t="shared" ca="1" si="66"/>
        <v>28</v>
      </c>
      <c r="BG181" s="20">
        <f t="shared" ca="1" si="67"/>
        <v>18</v>
      </c>
      <c r="BH181" s="20">
        <f t="shared" ca="1" si="68"/>
        <v>28</v>
      </c>
      <c r="BI181" s="20">
        <f t="shared" ca="1" si="69"/>
        <v>24</v>
      </c>
      <c r="BJ181" s="20">
        <f t="shared" ca="1" si="70"/>
        <v>28</v>
      </c>
      <c r="BK181" s="20">
        <f t="shared" ca="1" si="71"/>
        <v>28</v>
      </c>
      <c r="BL181" s="20">
        <f t="shared" ca="1" si="72"/>
        <v>27</v>
      </c>
      <c r="BM181" s="20">
        <f t="shared" ca="1" si="73"/>
        <v>28</v>
      </c>
      <c r="BN181" s="9">
        <f t="shared" si="74"/>
        <v>179</v>
      </c>
      <c r="BO181" s="9">
        <v>3</v>
      </c>
      <c r="BP181" s="22" cm="1">
        <f t="array" aca="1" ref="BP181" ca="1">IF(AV181&gt;INDIRECT(ADDRESS($BN181,$BO181)),0,1)</f>
        <v>0</v>
      </c>
      <c r="BQ181" s="22" cm="1">
        <f t="array" aca="1" ref="BQ181" ca="1">IF(AW181&gt;INDIRECT(ADDRESS($BN181,$BO181)),0,1)</f>
        <v>0</v>
      </c>
      <c r="BR181" s="22" cm="1">
        <f t="array" aca="1" ref="BR181" ca="1">IF(AX181&gt;INDIRECT(ADDRESS($BN181,$BO181)),0,1)</f>
        <v>0</v>
      </c>
      <c r="BS181" s="22" cm="1">
        <f t="array" aca="1" ref="BS181" ca="1">IF(AY181&gt;INDIRECT(ADDRESS($BN181,$BO181)),0,1)</f>
        <v>0</v>
      </c>
      <c r="BT181" s="22" cm="1">
        <f t="array" aca="1" ref="BT181" ca="1">IF(AZ181&gt;INDIRECT(ADDRESS($BN181,$BO181)),0,1)</f>
        <v>0</v>
      </c>
      <c r="BU181" s="22" cm="1">
        <f t="array" aca="1" ref="BU181" ca="1">IF(BA181&gt;INDIRECT(ADDRESS($BN181,$BO181)),0,1)</f>
        <v>0</v>
      </c>
      <c r="BV181" s="22" cm="1">
        <f t="array" aca="1" ref="BV181" ca="1">IF(BB181&gt;INDIRECT(ADDRESS($BN181,$BO181)),0,1)</f>
        <v>0</v>
      </c>
      <c r="BW181" s="22" cm="1">
        <f t="array" aca="1" ref="BW181" ca="1">IF(BC181&gt;INDIRECT(ADDRESS($BN181,$BO181)),0,1)</f>
        <v>0</v>
      </c>
      <c r="BX181" s="22" cm="1">
        <f t="array" aca="1" ref="BX181" ca="1">IF(BD181&gt;INDIRECT(ADDRESS($BN181,$BO181)),0,1)</f>
        <v>0</v>
      </c>
      <c r="BY181" s="22" cm="1">
        <f t="array" aca="1" ref="BY181" ca="1">IF(BE181&gt;INDIRECT(ADDRESS($BN181,$BO181)),0,1)</f>
        <v>0</v>
      </c>
      <c r="BZ181" s="22" cm="1">
        <f t="array" aca="1" ref="BZ181" ca="1">IF(BF181&gt;INDIRECT(ADDRESS($BN181,$BO181)),0,1)</f>
        <v>0</v>
      </c>
      <c r="CA181" s="22" cm="1">
        <f t="array" aca="1" ref="CA181" ca="1">IF(BG181&gt;INDIRECT(ADDRESS($BN181,$BO181)),0,1)</f>
        <v>0</v>
      </c>
      <c r="CB181" s="22" cm="1">
        <f t="array" aca="1" ref="CB181" ca="1">IF(BH181&gt;INDIRECT(ADDRESS($BN181,$BO181)),0,1)</f>
        <v>0</v>
      </c>
      <c r="CC181" s="22" cm="1">
        <f t="array" aca="1" ref="CC181" ca="1">IF(BI181&gt;INDIRECT(ADDRESS($BN181,$BO181)),0,1)</f>
        <v>0</v>
      </c>
      <c r="CD181" s="22" cm="1">
        <f t="array" aca="1" ref="CD181" ca="1">IF(BJ181&gt;INDIRECT(ADDRESS($BN181,$BO181)),0,1)</f>
        <v>0</v>
      </c>
      <c r="CE181" s="22" cm="1">
        <f t="array" aca="1" ref="CE181" ca="1">IF(BK181&gt;INDIRECT(ADDRESS($BN181,$BO181)),0,1)</f>
        <v>0</v>
      </c>
      <c r="CF181" s="22" cm="1">
        <f t="array" aca="1" ref="CF181" ca="1">IF(BL181&gt;INDIRECT(ADDRESS($BN181,$BO181)),0,1)</f>
        <v>0</v>
      </c>
      <c r="CG181" s="22" cm="1">
        <f t="array" aca="1" ref="CG181" ca="1">IF(BM181&gt;INDIRECT(ADDRESS($BN181,$BO181)),0,1)</f>
        <v>0</v>
      </c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55000000000000004">
      <c r="A182" s="3"/>
      <c r="B182" s="3" t="s">
        <v>75</v>
      </c>
      <c r="C182" s="3">
        <v>8</v>
      </c>
      <c r="D182" s="15">
        <f>VALUE(SUBSTITUTE('DPR KPU Raw'!B60,".",","))</f>
        <v>160823</v>
      </c>
      <c r="E182" s="15">
        <f>VALUE(SUBSTITUTE('DPR KPU Raw'!C60,".",","))</f>
        <v>347607</v>
      </c>
      <c r="F182" s="15">
        <f>VALUE(SUBSTITUTE('DPR KPU Raw'!D60,".",","))</f>
        <v>134184</v>
      </c>
      <c r="G182" s="15">
        <f>VALUE(SUBSTITUTE('DPR KPU Raw'!E60,".",","))</f>
        <v>206004</v>
      </c>
      <c r="H182" s="15">
        <f>VALUE(SUBSTITUTE('DPR KPU Raw'!F60,".",","))</f>
        <v>147062</v>
      </c>
      <c r="I182" s="15"/>
      <c r="J182" s="15"/>
      <c r="K182" s="15">
        <f>VALUE(SUBSTITUTE('DPR KPU Raw'!I60,".",","))</f>
        <v>222225</v>
      </c>
      <c r="L182" s="15"/>
      <c r="M182" s="15"/>
      <c r="N182" s="15"/>
      <c r="O182" s="15">
        <f>VALUE(SUBSTITUTE('DPR KPU Raw'!M60,".",","))</f>
        <v>166161</v>
      </c>
      <c r="P182" s="15"/>
      <c r="Q182" s="15">
        <f>VALUE(SUBSTITUTE('DPR KPU Raw'!O60,".",","))</f>
        <v>163985</v>
      </c>
      <c r="R182" s="15"/>
      <c r="S182" s="15"/>
      <c r="T182" s="15">
        <f>VALUE(SUBSTITUTE('DPR KPU Raw'!R60,".",","))</f>
        <v>173716</v>
      </c>
      <c r="U182" s="15"/>
      <c r="V182" s="5">
        <v>1</v>
      </c>
      <c r="W182" s="5">
        <f>W181+3</f>
        <v>182</v>
      </c>
      <c r="X182" s="5">
        <v>4</v>
      </c>
      <c r="Y182" s="5">
        <f t="shared" si="75"/>
        <v>26</v>
      </c>
      <c r="Z182" s="18" cm="1">
        <f t="array" aca="1" ref="Z182" ca="1">INDIRECT(ADDRESS($W182,COLUMN()-$Y182+$X182))/$V182</f>
        <v>160823</v>
      </c>
      <c r="AA182" s="18" cm="1">
        <f t="array" aca="1" ref="AA182" ca="1">INDIRECT(ADDRESS($W182,COLUMN()-$Y182+$X182))/$V182</f>
        <v>347607</v>
      </c>
      <c r="AB182" s="18" cm="1">
        <f t="array" aca="1" ref="AB182" ca="1">INDIRECT(ADDRESS($W182,COLUMN()-$Y182+$X182))/$V182</f>
        <v>134184</v>
      </c>
      <c r="AC182" s="18" cm="1">
        <f t="array" aca="1" ref="AC182" ca="1">INDIRECT(ADDRESS($W182,COLUMN()-$Y182+$X182))/$V182</f>
        <v>206004</v>
      </c>
      <c r="AD182" s="18" cm="1">
        <f t="array" aca="1" ref="AD182" ca="1">INDIRECT(ADDRESS($W182,COLUMN()-$Y182+$X182))/$V182</f>
        <v>147062</v>
      </c>
      <c r="AE182" s="18" cm="1">
        <f t="array" aca="1" ref="AE182" ca="1">INDIRECT(ADDRESS($W182,COLUMN()-$Y182+$X182))/$V182</f>
        <v>0</v>
      </c>
      <c r="AF182" s="18" cm="1">
        <f t="array" aca="1" ref="AF182" ca="1">INDIRECT(ADDRESS($W182,COLUMN()-$Y182+$X182))/$V182</f>
        <v>0</v>
      </c>
      <c r="AG182" s="18" cm="1">
        <f t="array" aca="1" ref="AG182" ca="1">INDIRECT(ADDRESS($W182,COLUMN()-$Y182+$X182))/$V182</f>
        <v>222225</v>
      </c>
      <c r="AH182" s="18" cm="1">
        <f t="array" aca="1" ref="AH182" ca="1">INDIRECT(ADDRESS($W182,COLUMN()-$Y182+$X182))/$V182</f>
        <v>0</v>
      </c>
      <c r="AI182" s="18" cm="1">
        <f t="array" aca="1" ref="AI182" ca="1">INDIRECT(ADDRESS($W182,COLUMN()-$Y182+$X182))/$V182</f>
        <v>0</v>
      </c>
      <c r="AJ182" s="18" cm="1">
        <f t="array" aca="1" ref="AJ182" ca="1">INDIRECT(ADDRESS($W182,COLUMN()-$Y182+$X182))/$V182</f>
        <v>0</v>
      </c>
      <c r="AK182" s="18" cm="1">
        <f t="array" aca="1" ref="AK182" ca="1">INDIRECT(ADDRESS($W182,COLUMN()-$Y182+$X182))/$V182</f>
        <v>166161</v>
      </c>
      <c r="AL182" s="18" cm="1">
        <f t="array" aca="1" ref="AL182" ca="1">INDIRECT(ADDRESS($W182,COLUMN()-$Y182+$X182))/$V182</f>
        <v>0</v>
      </c>
      <c r="AM182" s="18" cm="1">
        <f t="array" aca="1" ref="AM182" ca="1">INDIRECT(ADDRESS($W182,COLUMN()-$Y182+$X182))/$V182</f>
        <v>163985</v>
      </c>
      <c r="AN182" s="18" cm="1">
        <f t="array" aca="1" ref="AN182" ca="1">INDIRECT(ADDRESS($W182,COLUMN()-$Y182+$X182))/$V182</f>
        <v>0</v>
      </c>
      <c r="AO182" s="18" cm="1">
        <f t="array" aca="1" ref="AO182" ca="1">INDIRECT(ADDRESS($W182,COLUMN()-$Y182+$X182))/$V182</f>
        <v>0</v>
      </c>
      <c r="AP182" s="18" cm="1">
        <f t="array" aca="1" ref="AP182" ca="1">INDIRECT(ADDRESS($W182,COLUMN()-$Y182+$X182))/$V182</f>
        <v>173716</v>
      </c>
      <c r="AQ182" s="18" cm="1">
        <f t="array" aca="1" ref="AQ182" ca="1">INDIRECT(ADDRESS($W182,COLUMN()-$Y182+$X182))/$V182</f>
        <v>0</v>
      </c>
      <c r="AR182" s="9">
        <f t="shared" si="54"/>
        <v>182</v>
      </c>
      <c r="AS182" s="9">
        <f t="shared" si="76"/>
        <v>184</v>
      </c>
      <c r="AT182" s="9">
        <f t="shared" si="55"/>
        <v>26</v>
      </c>
      <c r="AU182" s="3">
        <f t="shared" si="77"/>
        <v>43</v>
      </c>
      <c r="AV182" s="20">
        <f t="shared" ca="1" si="56"/>
        <v>7</v>
      </c>
      <c r="AW182" s="20">
        <f t="shared" ca="1" si="57"/>
        <v>1</v>
      </c>
      <c r="AX182" s="20">
        <f t="shared" ca="1" si="58"/>
        <v>9</v>
      </c>
      <c r="AY182" s="20">
        <f t="shared" ca="1" si="59"/>
        <v>3</v>
      </c>
      <c r="AZ182" s="20">
        <f t="shared" ca="1" si="60"/>
        <v>8</v>
      </c>
      <c r="BA182" s="20">
        <f t="shared" ca="1" si="61"/>
        <v>28</v>
      </c>
      <c r="BB182" s="20">
        <f t="shared" ca="1" si="62"/>
        <v>28</v>
      </c>
      <c r="BC182" s="20">
        <f t="shared" ca="1" si="63"/>
        <v>2</v>
      </c>
      <c r="BD182" s="20">
        <f t="shared" ca="1" si="64"/>
        <v>28</v>
      </c>
      <c r="BE182" s="20">
        <f t="shared" ca="1" si="65"/>
        <v>28</v>
      </c>
      <c r="BF182" s="20">
        <f t="shared" ca="1" si="66"/>
        <v>28</v>
      </c>
      <c r="BG182" s="20">
        <f t="shared" ca="1" si="67"/>
        <v>5</v>
      </c>
      <c r="BH182" s="20">
        <f t="shared" ca="1" si="68"/>
        <v>28</v>
      </c>
      <c r="BI182" s="20">
        <f t="shared" ca="1" si="69"/>
        <v>6</v>
      </c>
      <c r="BJ182" s="20">
        <f t="shared" ca="1" si="70"/>
        <v>28</v>
      </c>
      <c r="BK182" s="20">
        <f t="shared" ca="1" si="71"/>
        <v>28</v>
      </c>
      <c r="BL182" s="20">
        <f t="shared" ca="1" si="72"/>
        <v>4</v>
      </c>
      <c r="BM182" s="20">
        <f t="shared" ca="1" si="73"/>
        <v>28</v>
      </c>
      <c r="BN182" s="9">
        <f t="shared" si="74"/>
        <v>182</v>
      </c>
      <c r="BO182" s="9">
        <v>3</v>
      </c>
      <c r="BP182" s="22" cm="1">
        <f t="array" aca="1" ref="BP182" ca="1">IF(AV182&gt;INDIRECT(ADDRESS($BN182,$BO182)),0,1)</f>
        <v>1</v>
      </c>
      <c r="BQ182" s="22" cm="1">
        <f t="array" aca="1" ref="BQ182" ca="1">IF(AW182&gt;INDIRECT(ADDRESS($BN182,$BO182)),0,1)</f>
        <v>1</v>
      </c>
      <c r="BR182" s="22" cm="1">
        <f t="array" aca="1" ref="BR182" ca="1">IF(AX182&gt;INDIRECT(ADDRESS($BN182,$BO182)),0,1)</f>
        <v>0</v>
      </c>
      <c r="BS182" s="22" cm="1">
        <f t="array" aca="1" ref="BS182" ca="1">IF(AY182&gt;INDIRECT(ADDRESS($BN182,$BO182)),0,1)</f>
        <v>1</v>
      </c>
      <c r="BT182" s="22" cm="1">
        <f t="array" aca="1" ref="BT182" ca="1">IF(AZ182&gt;INDIRECT(ADDRESS($BN182,$BO182)),0,1)</f>
        <v>1</v>
      </c>
      <c r="BU182" s="22" cm="1">
        <f t="array" aca="1" ref="BU182" ca="1">IF(BA182&gt;INDIRECT(ADDRESS($BN182,$BO182)),0,1)</f>
        <v>0</v>
      </c>
      <c r="BV182" s="22" cm="1">
        <f t="array" aca="1" ref="BV182" ca="1">IF(BB182&gt;INDIRECT(ADDRESS($BN182,$BO182)),0,1)</f>
        <v>0</v>
      </c>
      <c r="BW182" s="22" cm="1">
        <f t="array" aca="1" ref="BW182" ca="1">IF(BC182&gt;INDIRECT(ADDRESS($BN182,$BO182)),0,1)</f>
        <v>1</v>
      </c>
      <c r="BX182" s="22" cm="1">
        <f t="array" aca="1" ref="BX182" ca="1">IF(BD182&gt;INDIRECT(ADDRESS($BN182,$BO182)),0,1)</f>
        <v>0</v>
      </c>
      <c r="BY182" s="22" cm="1">
        <f t="array" aca="1" ref="BY182" ca="1">IF(BE182&gt;INDIRECT(ADDRESS($BN182,$BO182)),0,1)</f>
        <v>0</v>
      </c>
      <c r="BZ182" s="22" cm="1">
        <f t="array" aca="1" ref="BZ182" ca="1">IF(BF182&gt;INDIRECT(ADDRESS($BN182,$BO182)),0,1)</f>
        <v>0</v>
      </c>
      <c r="CA182" s="22" cm="1">
        <f t="array" aca="1" ref="CA182" ca="1">IF(BG182&gt;INDIRECT(ADDRESS($BN182,$BO182)),0,1)</f>
        <v>1</v>
      </c>
      <c r="CB182" s="22" cm="1">
        <f t="array" aca="1" ref="CB182" ca="1">IF(BH182&gt;INDIRECT(ADDRESS($BN182,$BO182)),0,1)</f>
        <v>0</v>
      </c>
      <c r="CC182" s="22" cm="1">
        <f t="array" aca="1" ref="CC182" ca="1">IF(BI182&gt;INDIRECT(ADDRESS($BN182,$BO182)),0,1)</f>
        <v>1</v>
      </c>
      <c r="CD182" s="22" cm="1">
        <f t="array" aca="1" ref="CD182" ca="1">IF(BJ182&gt;INDIRECT(ADDRESS($BN182,$BO182)),0,1)</f>
        <v>0</v>
      </c>
      <c r="CE182" s="22" cm="1">
        <f t="array" aca="1" ref="CE182" ca="1">IF(BK182&gt;INDIRECT(ADDRESS($BN182,$BO182)),0,1)</f>
        <v>0</v>
      </c>
      <c r="CF182" s="22" cm="1">
        <f t="array" aca="1" ref="CF182" ca="1">IF(BL182&gt;INDIRECT(ADDRESS($BN182,$BO182)),0,1)</f>
        <v>1</v>
      </c>
      <c r="CG182" s="22" cm="1">
        <f t="array" aca="1" ref="CG182" ca="1">IF(BM182&gt;INDIRECT(ADDRESS($BN182,$BO182)),0,1)</f>
        <v>0</v>
      </c>
      <c r="CH182" s="9">
        <f>AR182</f>
        <v>182</v>
      </c>
      <c r="CI182" s="9">
        <f>AS182</f>
        <v>184</v>
      </c>
      <c r="CJ182" s="3">
        <f>COLUMN(BP182)</f>
        <v>68</v>
      </c>
      <c r="CK182" s="3">
        <f>COLUMN(CG182)</f>
        <v>85</v>
      </c>
      <c r="CL182" s="3">
        <f ca="1">SUM(OFFSET($A$1,CH182-1,CJ182-1,CI182-CH182+1,CK182-CJ182+1))</f>
        <v>8</v>
      </c>
      <c r="CM182" s="3" t="b">
        <f ca="1">CL182=C182</f>
        <v>1</v>
      </c>
      <c r="CN182" s="3">
        <f>COLUMN(V182)</f>
        <v>22</v>
      </c>
      <c r="CO182" s="3">
        <f ca="1">LARGE(OFFSET($A$1,$CH182-1,$CN182-1,$CI182-$CH182+1,1),1)</f>
        <v>5</v>
      </c>
      <c r="CP182" s="4">
        <f ca="1">LARGE(OFFSET($A$1,$AR182-1,$AT182-1,$AS182-$AR182+1,$AU182-$AT182+1),1)/(CO182+2)</f>
        <v>49658.142857142855</v>
      </c>
      <c r="CQ182" s="4">
        <f ca="1">LARGE(OFFSET($A$1,$AR182-1,$AT182-1,$AS182-$AR182+1,$AU182-$AT182+1),C182)</f>
        <v>147062</v>
      </c>
      <c r="CR182" s="3" t="b">
        <f ca="1">CQ182&gt;CP182</f>
        <v>1</v>
      </c>
    </row>
    <row r="183" spans="1:96" x14ac:dyDescent="0.55000000000000004">
      <c r="A183" s="3"/>
      <c r="B183" s="3"/>
      <c r="C183" s="3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5">
        <v>3</v>
      </c>
      <c r="W183" s="5">
        <f>W182</f>
        <v>182</v>
      </c>
      <c r="X183" s="5">
        <v>4</v>
      </c>
      <c r="Y183" s="5">
        <f t="shared" si="75"/>
        <v>26</v>
      </c>
      <c r="Z183" s="18" cm="1">
        <f t="array" aca="1" ref="Z183" ca="1">INDIRECT(ADDRESS($W183,COLUMN()-$Y183+$X183))/$V183</f>
        <v>53607.666666666664</v>
      </c>
      <c r="AA183" s="18" cm="1">
        <f t="array" aca="1" ref="AA183" ca="1">INDIRECT(ADDRESS($W183,COLUMN()-$Y183+$X183))/$V183</f>
        <v>115869</v>
      </c>
      <c r="AB183" s="18" cm="1">
        <f t="array" aca="1" ref="AB183" ca="1">INDIRECT(ADDRESS($W183,COLUMN()-$Y183+$X183))/$V183</f>
        <v>44728</v>
      </c>
      <c r="AC183" s="18" cm="1">
        <f t="array" aca="1" ref="AC183" ca="1">INDIRECT(ADDRESS($W183,COLUMN()-$Y183+$X183))/$V183</f>
        <v>68668</v>
      </c>
      <c r="AD183" s="18" cm="1">
        <f t="array" aca="1" ref="AD183" ca="1">INDIRECT(ADDRESS($W183,COLUMN()-$Y183+$X183))/$V183</f>
        <v>49020.666666666664</v>
      </c>
      <c r="AE183" s="18" cm="1">
        <f t="array" aca="1" ref="AE183" ca="1">INDIRECT(ADDRESS($W183,COLUMN()-$Y183+$X183))/$V183</f>
        <v>0</v>
      </c>
      <c r="AF183" s="18" cm="1">
        <f t="array" aca="1" ref="AF183" ca="1">INDIRECT(ADDRESS($W183,COLUMN()-$Y183+$X183))/$V183</f>
        <v>0</v>
      </c>
      <c r="AG183" s="18" cm="1">
        <f t="array" aca="1" ref="AG183" ca="1">INDIRECT(ADDRESS($W183,COLUMN()-$Y183+$X183))/$V183</f>
        <v>74075</v>
      </c>
      <c r="AH183" s="18" cm="1">
        <f t="array" aca="1" ref="AH183" ca="1">INDIRECT(ADDRESS($W183,COLUMN()-$Y183+$X183))/$V183</f>
        <v>0</v>
      </c>
      <c r="AI183" s="18" cm="1">
        <f t="array" aca="1" ref="AI183" ca="1">INDIRECT(ADDRESS($W183,COLUMN()-$Y183+$X183))/$V183</f>
        <v>0</v>
      </c>
      <c r="AJ183" s="18" cm="1">
        <f t="array" aca="1" ref="AJ183" ca="1">INDIRECT(ADDRESS($W183,COLUMN()-$Y183+$X183))/$V183</f>
        <v>0</v>
      </c>
      <c r="AK183" s="18" cm="1">
        <f t="array" aca="1" ref="AK183" ca="1">INDIRECT(ADDRESS($W183,COLUMN()-$Y183+$X183))/$V183</f>
        <v>55387</v>
      </c>
      <c r="AL183" s="18" cm="1">
        <f t="array" aca="1" ref="AL183" ca="1">INDIRECT(ADDRESS($W183,COLUMN()-$Y183+$X183))/$V183</f>
        <v>0</v>
      </c>
      <c r="AM183" s="18" cm="1">
        <f t="array" aca="1" ref="AM183" ca="1">INDIRECT(ADDRESS($W183,COLUMN()-$Y183+$X183))/$V183</f>
        <v>54661.666666666664</v>
      </c>
      <c r="AN183" s="18" cm="1">
        <f t="array" aca="1" ref="AN183" ca="1">INDIRECT(ADDRESS($W183,COLUMN()-$Y183+$X183))/$V183</f>
        <v>0</v>
      </c>
      <c r="AO183" s="18" cm="1">
        <f t="array" aca="1" ref="AO183" ca="1">INDIRECT(ADDRESS($W183,COLUMN()-$Y183+$X183))/$V183</f>
        <v>0</v>
      </c>
      <c r="AP183" s="18" cm="1">
        <f t="array" aca="1" ref="AP183" ca="1">INDIRECT(ADDRESS($W183,COLUMN()-$Y183+$X183))/$V183</f>
        <v>57905.333333333336</v>
      </c>
      <c r="AQ183" s="18" cm="1">
        <f t="array" aca="1" ref="AQ183" ca="1">INDIRECT(ADDRESS($W183,COLUMN()-$Y183+$X183))/$V183</f>
        <v>0</v>
      </c>
      <c r="AR183" s="9">
        <f t="shared" si="54"/>
        <v>182</v>
      </c>
      <c r="AS183" s="9">
        <f t="shared" si="76"/>
        <v>184</v>
      </c>
      <c r="AT183" s="9">
        <f t="shared" si="55"/>
        <v>26</v>
      </c>
      <c r="AU183" s="3">
        <f t="shared" si="77"/>
        <v>43</v>
      </c>
      <c r="AV183" s="20">
        <f t="shared" ca="1" si="56"/>
        <v>17</v>
      </c>
      <c r="AW183" s="20">
        <f t="shared" ca="1" si="57"/>
        <v>10</v>
      </c>
      <c r="AX183" s="20">
        <f t="shared" ca="1" si="58"/>
        <v>19</v>
      </c>
      <c r="AY183" s="20">
        <f t="shared" ca="1" si="59"/>
        <v>13</v>
      </c>
      <c r="AZ183" s="20">
        <f t="shared" ca="1" si="60"/>
        <v>18</v>
      </c>
      <c r="BA183" s="20">
        <f t="shared" ca="1" si="61"/>
        <v>28</v>
      </c>
      <c r="BB183" s="20">
        <f t="shared" ca="1" si="62"/>
        <v>28</v>
      </c>
      <c r="BC183" s="20">
        <f t="shared" ca="1" si="63"/>
        <v>11</v>
      </c>
      <c r="BD183" s="20">
        <f t="shared" ca="1" si="64"/>
        <v>28</v>
      </c>
      <c r="BE183" s="20">
        <f t="shared" ca="1" si="65"/>
        <v>28</v>
      </c>
      <c r="BF183" s="20">
        <f t="shared" ca="1" si="66"/>
        <v>28</v>
      </c>
      <c r="BG183" s="20">
        <f t="shared" ca="1" si="67"/>
        <v>15</v>
      </c>
      <c r="BH183" s="20">
        <f t="shared" ca="1" si="68"/>
        <v>28</v>
      </c>
      <c r="BI183" s="20">
        <f t="shared" ca="1" si="69"/>
        <v>16</v>
      </c>
      <c r="BJ183" s="20">
        <f t="shared" ca="1" si="70"/>
        <v>28</v>
      </c>
      <c r="BK183" s="20">
        <f t="shared" ca="1" si="71"/>
        <v>28</v>
      </c>
      <c r="BL183" s="20">
        <f t="shared" ca="1" si="72"/>
        <v>14</v>
      </c>
      <c r="BM183" s="20">
        <f t="shared" ca="1" si="73"/>
        <v>28</v>
      </c>
      <c r="BN183" s="9">
        <f t="shared" si="74"/>
        <v>182</v>
      </c>
      <c r="BO183" s="9">
        <v>3</v>
      </c>
      <c r="BP183" s="22" cm="1">
        <f t="array" aca="1" ref="BP183" ca="1">IF(AV183&gt;INDIRECT(ADDRESS($BN183,$BO183)),0,1)</f>
        <v>0</v>
      </c>
      <c r="BQ183" s="22" cm="1">
        <f t="array" aca="1" ref="BQ183" ca="1">IF(AW183&gt;INDIRECT(ADDRESS($BN183,$BO183)),0,1)</f>
        <v>0</v>
      </c>
      <c r="BR183" s="22" cm="1">
        <f t="array" aca="1" ref="BR183" ca="1">IF(AX183&gt;INDIRECT(ADDRESS($BN183,$BO183)),0,1)</f>
        <v>0</v>
      </c>
      <c r="BS183" s="22" cm="1">
        <f t="array" aca="1" ref="BS183" ca="1">IF(AY183&gt;INDIRECT(ADDRESS($BN183,$BO183)),0,1)</f>
        <v>0</v>
      </c>
      <c r="BT183" s="22" cm="1">
        <f t="array" aca="1" ref="BT183" ca="1">IF(AZ183&gt;INDIRECT(ADDRESS($BN183,$BO183)),0,1)</f>
        <v>0</v>
      </c>
      <c r="BU183" s="22" cm="1">
        <f t="array" aca="1" ref="BU183" ca="1">IF(BA183&gt;INDIRECT(ADDRESS($BN183,$BO183)),0,1)</f>
        <v>0</v>
      </c>
      <c r="BV183" s="22" cm="1">
        <f t="array" aca="1" ref="BV183" ca="1">IF(BB183&gt;INDIRECT(ADDRESS($BN183,$BO183)),0,1)</f>
        <v>0</v>
      </c>
      <c r="BW183" s="22" cm="1">
        <f t="array" aca="1" ref="BW183" ca="1">IF(BC183&gt;INDIRECT(ADDRESS($BN183,$BO183)),0,1)</f>
        <v>0</v>
      </c>
      <c r="BX183" s="22" cm="1">
        <f t="array" aca="1" ref="BX183" ca="1">IF(BD183&gt;INDIRECT(ADDRESS($BN183,$BO183)),0,1)</f>
        <v>0</v>
      </c>
      <c r="BY183" s="22" cm="1">
        <f t="array" aca="1" ref="BY183" ca="1">IF(BE183&gt;INDIRECT(ADDRESS($BN183,$BO183)),0,1)</f>
        <v>0</v>
      </c>
      <c r="BZ183" s="22" cm="1">
        <f t="array" aca="1" ref="BZ183" ca="1">IF(BF183&gt;INDIRECT(ADDRESS($BN183,$BO183)),0,1)</f>
        <v>0</v>
      </c>
      <c r="CA183" s="22" cm="1">
        <f t="array" aca="1" ref="CA183" ca="1">IF(BG183&gt;INDIRECT(ADDRESS($BN183,$BO183)),0,1)</f>
        <v>0</v>
      </c>
      <c r="CB183" s="22" cm="1">
        <f t="array" aca="1" ref="CB183" ca="1">IF(BH183&gt;INDIRECT(ADDRESS($BN183,$BO183)),0,1)</f>
        <v>0</v>
      </c>
      <c r="CC183" s="22" cm="1">
        <f t="array" aca="1" ref="CC183" ca="1">IF(BI183&gt;INDIRECT(ADDRESS($BN183,$BO183)),0,1)</f>
        <v>0</v>
      </c>
      <c r="CD183" s="22" cm="1">
        <f t="array" aca="1" ref="CD183" ca="1">IF(BJ183&gt;INDIRECT(ADDRESS($BN183,$BO183)),0,1)</f>
        <v>0</v>
      </c>
      <c r="CE183" s="22" cm="1">
        <f t="array" aca="1" ref="CE183" ca="1">IF(BK183&gt;INDIRECT(ADDRESS($BN183,$BO183)),0,1)</f>
        <v>0</v>
      </c>
      <c r="CF183" s="22" cm="1">
        <f t="array" aca="1" ref="CF183" ca="1">IF(BL183&gt;INDIRECT(ADDRESS($BN183,$BO183)),0,1)</f>
        <v>0</v>
      </c>
      <c r="CG183" s="22" cm="1">
        <f t="array" aca="1" ref="CG183" ca="1">IF(BM183&gt;INDIRECT(ADDRESS($BN183,$BO183)),0,1)</f>
        <v>0</v>
      </c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55000000000000004">
      <c r="A184" s="3"/>
      <c r="B184" s="3"/>
      <c r="C184" s="3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5">
        <v>5</v>
      </c>
      <c r="W184" s="5">
        <f>W183</f>
        <v>182</v>
      </c>
      <c r="X184" s="5">
        <v>4</v>
      </c>
      <c r="Y184" s="5">
        <f t="shared" si="75"/>
        <v>26</v>
      </c>
      <c r="Z184" s="18" cm="1">
        <f t="array" aca="1" ref="Z184" ca="1">INDIRECT(ADDRESS($W184,COLUMN()-$Y184+$X184))/$V184</f>
        <v>32164.6</v>
      </c>
      <c r="AA184" s="18" cm="1">
        <f t="array" aca="1" ref="AA184" ca="1">INDIRECT(ADDRESS($W184,COLUMN()-$Y184+$X184))/$V184</f>
        <v>69521.399999999994</v>
      </c>
      <c r="AB184" s="18" cm="1">
        <f t="array" aca="1" ref="AB184" ca="1">INDIRECT(ADDRESS($W184,COLUMN()-$Y184+$X184))/$V184</f>
        <v>26836.799999999999</v>
      </c>
      <c r="AC184" s="18" cm="1">
        <f t="array" aca="1" ref="AC184" ca="1">INDIRECT(ADDRESS($W184,COLUMN()-$Y184+$X184))/$V184</f>
        <v>41200.800000000003</v>
      </c>
      <c r="AD184" s="18" cm="1">
        <f t="array" aca="1" ref="AD184" ca="1">INDIRECT(ADDRESS($W184,COLUMN()-$Y184+$X184))/$V184</f>
        <v>29412.400000000001</v>
      </c>
      <c r="AE184" s="18" cm="1">
        <f t="array" aca="1" ref="AE184" ca="1">INDIRECT(ADDRESS($W184,COLUMN()-$Y184+$X184))/$V184</f>
        <v>0</v>
      </c>
      <c r="AF184" s="18" cm="1">
        <f t="array" aca="1" ref="AF184" ca="1">INDIRECT(ADDRESS($W184,COLUMN()-$Y184+$X184))/$V184</f>
        <v>0</v>
      </c>
      <c r="AG184" s="18" cm="1">
        <f t="array" aca="1" ref="AG184" ca="1">INDIRECT(ADDRESS($W184,COLUMN()-$Y184+$X184))/$V184</f>
        <v>44445</v>
      </c>
      <c r="AH184" s="18" cm="1">
        <f t="array" aca="1" ref="AH184" ca="1">INDIRECT(ADDRESS($W184,COLUMN()-$Y184+$X184))/$V184</f>
        <v>0</v>
      </c>
      <c r="AI184" s="18" cm="1">
        <f t="array" aca="1" ref="AI184" ca="1">INDIRECT(ADDRESS($W184,COLUMN()-$Y184+$X184))/$V184</f>
        <v>0</v>
      </c>
      <c r="AJ184" s="18" cm="1">
        <f t="array" aca="1" ref="AJ184" ca="1">INDIRECT(ADDRESS($W184,COLUMN()-$Y184+$X184))/$V184</f>
        <v>0</v>
      </c>
      <c r="AK184" s="18" cm="1">
        <f t="array" aca="1" ref="AK184" ca="1">INDIRECT(ADDRESS($W184,COLUMN()-$Y184+$X184))/$V184</f>
        <v>33232.199999999997</v>
      </c>
      <c r="AL184" s="18" cm="1">
        <f t="array" aca="1" ref="AL184" ca="1">INDIRECT(ADDRESS($W184,COLUMN()-$Y184+$X184))/$V184</f>
        <v>0</v>
      </c>
      <c r="AM184" s="18" cm="1">
        <f t="array" aca="1" ref="AM184" ca="1">INDIRECT(ADDRESS($W184,COLUMN()-$Y184+$X184))/$V184</f>
        <v>32797</v>
      </c>
      <c r="AN184" s="18" cm="1">
        <f t="array" aca="1" ref="AN184" ca="1">INDIRECT(ADDRESS($W184,COLUMN()-$Y184+$X184))/$V184</f>
        <v>0</v>
      </c>
      <c r="AO184" s="18" cm="1">
        <f t="array" aca="1" ref="AO184" ca="1">INDIRECT(ADDRESS($W184,COLUMN()-$Y184+$X184))/$V184</f>
        <v>0</v>
      </c>
      <c r="AP184" s="18" cm="1">
        <f t="array" aca="1" ref="AP184" ca="1">INDIRECT(ADDRESS($W184,COLUMN()-$Y184+$X184))/$V184</f>
        <v>34743.199999999997</v>
      </c>
      <c r="AQ184" s="18" cm="1">
        <f t="array" aca="1" ref="AQ184" ca="1">INDIRECT(ADDRESS($W184,COLUMN()-$Y184+$X184))/$V184</f>
        <v>0</v>
      </c>
      <c r="AR184" s="9">
        <f t="shared" si="54"/>
        <v>182</v>
      </c>
      <c r="AS184" s="9">
        <f t="shared" si="76"/>
        <v>184</v>
      </c>
      <c r="AT184" s="9">
        <f t="shared" si="55"/>
        <v>26</v>
      </c>
      <c r="AU184" s="3">
        <f t="shared" si="77"/>
        <v>43</v>
      </c>
      <c r="AV184" s="20">
        <f t="shared" ca="1" si="56"/>
        <v>25</v>
      </c>
      <c r="AW184" s="20">
        <f t="shared" ca="1" si="57"/>
        <v>12</v>
      </c>
      <c r="AX184" s="20">
        <f t="shared" ca="1" si="58"/>
        <v>27</v>
      </c>
      <c r="AY184" s="20">
        <f t="shared" ca="1" si="59"/>
        <v>21</v>
      </c>
      <c r="AZ184" s="20">
        <f t="shared" ca="1" si="60"/>
        <v>26</v>
      </c>
      <c r="BA184" s="20">
        <f t="shared" ca="1" si="61"/>
        <v>28</v>
      </c>
      <c r="BB184" s="20">
        <f t="shared" ca="1" si="62"/>
        <v>28</v>
      </c>
      <c r="BC184" s="20">
        <f t="shared" ca="1" si="63"/>
        <v>20</v>
      </c>
      <c r="BD184" s="20">
        <f t="shared" ca="1" si="64"/>
        <v>28</v>
      </c>
      <c r="BE184" s="20">
        <f t="shared" ca="1" si="65"/>
        <v>28</v>
      </c>
      <c r="BF184" s="20">
        <f t="shared" ca="1" si="66"/>
        <v>28</v>
      </c>
      <c r="BG184" s="20">
        <f t="shared" ca="1" si="67"/>
        <v>23</v>
      </c>
      <c r="BH184" s="20">
        <f t="shared" ca="1" si="68"/>
        <v>28</v>
      </c>
      <c r="BI184" s="20">
        <f t="shared" ca="1" si="69"/>
        <v>24</v>
      </c>
      <c r="BJ184" s="20">
        <f t="shared" ca="1" si="70"/>
        <v>28</v>
      </c>
      <c r="BK184" s="20">
        <f t="shared" ca="1" si="71"/>
        <v>28</v>
      </c>
      <c r="BL184" s="20">
        <f t="shared" ca="1" si="72"/>
        <v>22</v>
      </c>
      <c r="BM184" s="20">
        <f t="shared" ca="1" si="73"/>
        <v>28</v>
      </c>
      <c r="BN184" s="9">
        <f t="shared" si="74"/>
        <v>182</v>
      </c>
      <c r="BO184" s="9">
        <v>3</v>
      </c>
      <c r="BP184" s="22" cm="1">
        <f t="array" aca="1" ref="BP184" ca="1">IF(AV184&gt;INDIRECT(ADDRESS($BN184,$BO184)),0,1)</f>
        <v>0</v>
      </c>
      <c r="BQ184" s="22" cm="1">
        <f t="array" aca="1" ref="BQ184" ca="1">IF(AW184&gt;INDIRECT(ADDRESS($BN184,$BO184)),0,1)</f>
        <v>0</v>
      </c>
      <c r="BR184" s="22" cm="1">
        <f t="array" aca="1" ref="BR184" ca="1">IF(AX184&gt;INDIRECT(ADDRESS($BN184,$BO184)),0,1)</f>
        <v>0</v>
      </c>
      <c r="BS184" s="22" cm="1">
        <f t="array" aca="1" ref="BS184" ca="1">IF(AY184&gt;INDIRECT(ADDRESS($BN184,$BO184)),0,1)</f>
        <v>0</v>
      </c>
      <c r="BT184" s="22" cm="1">
        <f t="array" aca="1" ref="BT184" ca="1">IF(AZ184&gt;INDIRECT(ADDRESS($BN184,$BO184)),0,1)</f>
        <v>0</v>
      </c>
      <c r="BU184" s="22" cm="1">
        <f t="array" aca="1" ref="BU184" ca="1">IF(BA184&gt;INDIRECT(ADDRESS($BN184,$BO184)),0,1)</f>
        <v>0</v>
      </c>
      <c r="BV184" s="22" cm="1">
        <f t="array" aca="1" ref="BV184" ca="1">IF(BB184&gt;INDIRECT(ADDRESS($BN184,$BO184)),0,1)</f>
        <v>0</v>
      </c>
      <c r="BW184" s="22" cm="1">
        <f t="array" aca="1" ref="BW184" ca="1">IF(BC184&gt;INDIRECT(ADDRESS($BN184,$BO184)),0,1)</f>
        <v>0</v>
      </c>
      <c r="BX184" s="22" cm="1">
        <f t="array" aca="1" ref="BX184" ca="1">IF(BD184&gt;INDIRECT(ADDRESS($BN184,$BO184)),0,1)</f>
        <v>0</v>
      </c>
      <c r="BY184" s="22" cm="1">
        <f t="array" aca="1" ref="BY184" ca="1">IF(BE184&gt;INDIRECT(ADDRESS($BN184,$BO184)),0,1)</f>
        <v>0</v>
      </c>
      <c r="BZ184" s="22" cm="1">
        <f t="array" aca="1" ref="BZ184" ca="1">IF(BF184&gt;INDIRECT(ADDRESS($BN184,$BO184)),0,1)</f>
        <v>0</v>
      </c>
      <c r="CA184" s="22" cm="1">
        <f t="array" aca="1" ref="CA184" ca="1">IF(BG184&gt;INDIRECT(ADDRESS($BN184,$BO184)),0,1)</f>
        <v>0</v>
      </c>
      <c r="CB184" s="22" cm="1">
        <f t="array" aca="1" ref="CB184" ca="1">IF(BH184&gt;INDIRECT(ADDRESS($BN184,$BO184)),0,1)</f>
        <v>0</v>
      </c>
      <c r="CC184" s="22" cm="1">
        <f t="array" aca="1" ref="CC184" ca="1">IF(BI184&gt;INDIRECT(ADDRESS($BN184,$BO184)),0,1)</f>
        <v>0</v>
      </c>
      <c r="CD184" s="22" cm="1">
        <f t="array" aca="1" ref="CD184" ca="1">IF(BJ184&gt;INDIRECT(ADDRESS($BN184,$BO184)),0,1)</f>
        <v>0</v>
      </c>
      <c r="CE184" s="22" cm="1">
        <f t="array" aca="1" ref="CE184" ca="1">IF(BK184&gt;INDIRECT(ADDRESS($BN184,$BO184)),0,1)</f>
        <v>0</v>
      </c>
      <c r="CF184" s="22" cm="1">
        <f t="array" aca="1" ref="CF184" ca="1">IF(BL184&gt;INDIRECT(ADDRESS($BN184,$BO184)),0,1)</f>
        <v>0</v>
      </c>
      <c r="CG184" s="22" cm="1">
        <f t="array" aca="1" ref="CG184" ca="1">IF(BM184&gt;INDIRECT(ADDRESS($BN184,$BO184)),0,1)</f>
        <v>0</v>
      </c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55000000000000004">
      <c r="A185" s="3" t="s">
        <v>76</v>
      </c>
      <c r="B185" s="3" t="s">
        <v>77</v>
      </c>
      <c r="C185" s="3">
        <v>6</v>
      </c>
      <c r="D185" s="15">
        <f>VALUE(SUBSTITUTE('DPR KPU Raw'!B61,".",","))</f>
        <v>153153</v>
      </c>
      <c r="E185" s="15">
        <f>VALUE(SUBSTITUTE('DPR KPU Raw'!C61,".",","))</f>
        <v>119355</v>
      </c>
      <c r="F185" s="15">
        <f>VALUE(SUBSTITUTE('DPR KPU Raw'!D61,".",","))</f>
        <v>250622</v>
      </c>
      <c r="G185" s="15">
        <f>VALUE(SUBSTITUTE('DPR KPU Raw'!E61,".",","))</f>
        <v>127965</v>
      </c>
      <c r="H185" s="15">
        <f>VALUE(SUBSTITUTE('DPR KPU Raw'!F61,".",","))</f>
        <v>131150</v>
      </c>
      <c r="I185" s="15"/>
      <c r="J185" s="15"/>
      <c r="K185" s="15">
        <f>VALUE(SUBSTITUTE('DPR KPU Raw'!I61,".",","))</f>
        <v>40566</v>
      </c>
      <c r="L185" s="15"/>
      <c r="M185" s="15"/>
      <c r="N185" s="15"/>
      <c r="O185" s="15">
        <f>VALUE(SUBSTITUTE('DPR KPU Raw'!M61,".",","))</f>
        <v>159112</v>
      </c>
      <c r="P185" s="15"/>
      <c r="Q185" s="15">
        <f>VALUE(SUBSTITUTE('DPR KPU Raw'!O61,".",","))</f>
        <v>141202</v>
      </c>
      <c r="R185" s="15"/>
      <c r="S185" s="15"/>
      <c r="T185" s="15">
        <f>VALUE(SUBSTITUTE('DPR KPU Raw'!R61,".",","))</f>
        <v>18497</v>
      </c>
      <c r="U185" s="15"/>
      <c r="V185" s="5">
        <v>1</v>
      </c>
      <c r="W185" s="5">
        <f>W184+3</f>
        <v>185</v>
      </c>
      <c r="X185" s="5">
        <v>4</v>
      </c>
      <c r="Y185" s="5">
        <f t="shared" si="75"/>
        <v>26</v>
      </c>
      <c r="Z185" s="18" cm="1">
        <f t="array" aca="1" ref="Z185" ca="1">INDIRECT(ADDRESS($W185,COLUMN()-$Y185+$X185))/$V185</f>
        <v>153153</v>
      </c>
      <c r="AA185" s="18" cm="1">
        <f t="array" aca="1" ref="AA185" ca="1">INDIRECT(ADDRESS($W185,COLUMN()-$Y185+$X185))/$V185</f>
        <v>119355</v>
      </c>
      <c r="AB185" s="18" cm="1">
        <f t="array" aca="1" ref="AB185" ca="1">INDIRECT(ADDRESS($W185,COLUMN()-$Y185+$X185))/$V185</f>
        <v>250622</v>
      </c>
      <c r="AC185" s="18" cm="1">
        <f t="array" aca="1" ref="AC185" ca="1">INDIRECT(ADDRESS($W185,COLUMN()-$Y185+$X185))/$V185</f>
        <v>127965</v>
      </c>
      <c r="AD185" s="18" cm="1">
        <f t="array" aca="1" ref="AD185" ca="1">INDIRECT(ADDRESS($W185,COLUMN()-$Y185+$X185))/$V185</f>
        <v>131150</v>
      </c>
      <c r="AE185" s="18" cm="1">
        <f t="array" aca="1" ref="AE185" ca="1">INDIRECT(ADDRESS($W185,COLUMN()-$Y185+$X185))/$V185</f>
        <v>0</v>
      </c>
      <c r="AF185" s="18" cm="1">
        <f t="array" aca="1" ref="AF185" ca="1">INDIRECT(ADDRESS($W185,COLUMN()-$Y185+$X185))/$V185</f>
        <v>0</v>
      </c>
      <c r="AG185" s="18" cm="1">
        <f t="array" aca="1" ref="AG185" ca="1">INDIRECT(ADDRESS($W185,COLUMN()-$Y185+$X185))/$V185</f>
        <v>40566</v>
      </c>
      <c r="AH185" s="18" cm="1">
        <f t="array" aca="1" ref="AH185" ca="1">INDIRECT(ADDRESS($W185,COLUMN()-$Y185+$X185))/$V185</f>
        <v>0</v>
      </c>
      <c r="AI185" s="18" cm="1">
        <f t="array" aca="1" ref="AI185" ca="1">INDIRECT(ADDRESS($W185,COLUMN()-$Y185+$X185))/$V185</f>
        <v>0</v>
      </c>
      <c r="AJ185" s="18" cm="1">
        <f t="array" aca="1" ref="AJ185" ca="1">INDIRECT(ADDRESS($W185,COLUMN()-$Y185+$X185))/$V185</f>
        <v>0</v>
      </c>
      <c r="AK185" s="18" cm="1">
        <f t="array" aca="1" ref="AK185" ca="1">INDIRECT(ADDRESS($W185,COLUMN()-$Y185+$X185))/$V185</f>
        <v>159112</v>
      </c>
      <c r="AL185" s="18" cm="1">
        <f t="array" aca="1" ref="AL185" ca="1">INDIRECT(ADDRESS($W185,COLUMN()-$Y185+$X185))/$V185</f>
        <v>0</v>
      </c>
      <c r="AM185" s="18" cm="1">
        <f t="array" aca="1" ref="AM185" ca="1">INDIRECT(ADDRESS($W185,COLUMN()-$Y185+$X185))/$V185</f>
        <v>141202</v>
      </c>
      <c r="AN185" s="18" cm="1">
        <f t="array" aca="1" ref="AN185" ca="1">INDIRECT(ADDRESS($W185,COLUMN()-$Y185+$X185))/$V185</f>
        <v>0</v>
      </c>
      <c r="AO185" s="18" cm="1">
        <f t="array" aca="1" ref="AO185" ca="1">INDIRECT(ADDRESS($W185,COLUMN()-$Y185+$X185))/$V185</f>
        <v>0</v>
      </c>
      <c r="AP185" s="18" cm="1">
        <f t="array" aca="1" ref="AP185" ca="1">INDIRECT(ADDRESS($W185,COLUMN()-$Y185+$X185))/$V185</f>
        <v>18497</v>
      </c>
      <c r="AQ185" s="18" cm="1">
        <f t="array" aca="1" ref="AQ185" ca="1">INDIRECT(ADDRESS($W185,COLUMN()-$Y185+$X185))/$V185</f>
        <v>0</v>
      </c>
      <c r="AR185" s="9">
        <f t="shared" si="54"/>
        <v>185</v>
      </c>
      <c r="AS185" s="9">
        <f t="shared" si="76"/>
        <v>187</v>
      </c>
      <c r="AT185" s="9">
        <f t="shared" si="55"/>
        <v>26</v>
      </c>
      <c r="AU185" s="3">
        <f t="shared" si="77"/>
        <v>43</v>
      </c>
      <c r="AV185" s="20">
        <f t="shared" ca="1" si="56"/>
        <v>3</v>
      </c>
      <c r="AW185" s="20">
        <f t="shared" ca="1" si="57"/>
        <v>7</v>
      </c>
      <c r="AX185" s="20">
        <f t="shared" ca="1" si="58"/>
        <v>1</v>
      </c>
      <c r="AY185" s="20">
        <f t="shared" ca="1" si="59"/>
        <v>6</v>
      </c>
      <c r="AZ185" s="20">
        <f t="shared" ca="1" si="60"/>
        <v>5</v>
      </c>
      <c r="BA185" s="20">
        <f t="shared" ca="1" si="61"/>
        <v>28</v>
      </c>
      <c r="BB185" s="20">
        <f t="shared" ca="1" si="62"/>
        <v>28</v>
      </c>
      <c r="BC185" s="20">
        <f t="shared" ca="1" si="63"/>
        <v>15</v>
      </c>
      <c r="BD185" s="20">
        <f t="shared" ca="1" si="64"/>
        <v>28</v>
      </c>
      <c r="BE185" s="20">
        <f t="shared" ca="1" si="65"/>
        <v>28</v>
      </c>
      <c r="BF185" s="20">
        <f t="shared" ca="1" si="66"/>
        <v>28</v>
      </c>
      <c r="BG185" s="20">
        <f t="shared" ca="1" si="67"/>
        <v>2</v>
      </c>
      <c r="BH185" s="20">
        <f t="shared" ca="1" si="68"/>
        <v>28</v>
      </c>
      <c r="BI185" s="20">
        <f t="shared" ca="1" si="69"/>
        <v>4</v>
      </c>
      <c r="BJ185" s="20">
        <f t="shared" ca="1" si="70"/>
        <v>28</v>
      </c>
      <c r="BK185" s="20">
        <f t="shared" ca="1" si="71"/>
        <v>28</v>
      </c>
      <c r="BL185" s="20">
        <f t="shared" ca="1" si="72"/>
        <v>23</v>
      </c>
      <c r="BM185" s="20">
        <f t="shared" ca="1" si="73"/>
        <v>28</v>
      </c>
      <c r="BN185" s="9">
        <f t="shared" si="74"/>
        <v>185</v>
      </c>
      <c r="BO185" s="9">
        <v>3</v>
      </c>
      <c r="BP185" s="22" cm="1">
        <f t="array" aca="1" ref="BP185" ca="1">IF(AV185&gt;INDIRECT(ADDRESS($BN185,$BO185)),0,1)</f>
        <v>1</v>
      </c>
      <c r="BQ185" s="22" cm="1">
        <f t="array" aca="1" ref="BQ185" ca="1">IF(AW185&gt;INDIRECT(ADDRESS($BN185,$BO185)),0,1)</f>
        <v>0</v>
      </c>
      <c r="BR185" s="22" cm="1">
        <f t="array" aca="1" ref="BR185" ca="1">IF(AX185&gt;INDIRECT(ADDRESS($BN185,$BO185)),0,1)</f>
        <v>1</v>
      </c>
      <c r="BS185" s="22" cm="1">
        <f t="array" aca="1" ref="BS185" ca="1">IF(AY185&gt;INDIRECT(ADDRESS($BN185,$BO185)),0,1)</f>
        <v>1</v>
      </c>
      <c r="BT185" s="22" cm="1">
        <f t="array" aca="1" ref="BT185" ca="1">IF(AZ185&gt;INDIRECT(ADDRESS($BN185,$BO185)),0,1)</f>
        <v>1</v>
      </c>
      <c r="BU185" s="22" cm="1">
        <f t="array" aca="1" ref="BU185" ca="1">IF(BA185&gt;INDIRECT(ADDRESS($BN185,$BO185)),0,1)</f>
        <v>0</v>
      </c>
      <c r="BV185" s="22" cm="1">
        <f t="array" aca="1" ref="BV185" ca="1">IF(BB185&gt;INDIRECT(ADDRESS($BN185,$BO185)),0,1)</f>
        <v>0</v>
      </c>
      <c r="BW185" s="22" cm="1">
        <f t="array" aca="1" ref="BW185" ca="1">IF(BC185&gt;INDIRECT(ADDRESS($BN185,$BO185)),0,1)</f>
        <v>0</v>
      </c>
      <c r="BX185" s="22" cm="1">
        <f t="array" aca="1" ref="BX185" ca="1">IF(BD185&gt;INDIRECT(ADDRESS($BN185,$BO185)),0,1)</f>
        <v>0</v>
      </c>
      <c r="BY185" s="22" cm="1">
        <f t="array" aca="1" ref="BY185" ca="1">IF(BE185&gt;INDIRECT(ADDRESS($BN185,$BO185)),0,1)</f>
        <v>0</v>
      </c>
      <c r="BZ185" s="22" cm="1">
        <f t="array" aca="1" ref="BZ185" ca="1">IF(BF185&gt;INDIRECT(ADDRESS($BN185,$BO185)),0,1)</f>
        <v>0</v>
      </c>
      <c r="CA185" s="22" cm="1">
        <f t="array" aca="1" ref="CA185" ca="1">IF(BG185&gt;INDIRECT(ADDRESS($BN185,$BO185)),0,1)</f>
        <v>1</v>
      </c>
      <c r="CB185" s="22" cm="1">
        <f t="array" aca="1" ref="CB185" ca="1">IF(BH185&gt;INDIRECT(ADDRESS($BN185,$BO185)),0,1)</f>
        <v>0</v>
      </c>
      <c r="CC185" s="22" cm="1">
        <f t="array" aca="1" ref="CC185" ca="1">IF(BI185&gt;INDIRECT(ADDRESS($BN185,$BO185)),0,1)</f>
        <v>1</v>
      </c>
      <c r="CD185" s="22" cm="1">
        <f t="array" aca="1" ref="CD185" ca="1">IF(BJ185&gt;INDIRECT(ADDRESS($BN185,$BO185)),0,1)</f>
        <v>0</v>
      </c>
      <c r="CE185" s="22" cm="1">
        <f t="array" aca="1" ref="CE185" ca="1">IF(BK185&gt;INDIRECT(ADDRESS($BN185,$BO185)),0,1)</f>
        <v>0</v>
      </c>
      <c r="CF185" s="22" cm="1">
        <f t="array" aca="1" ref="CF185" ca="1">IF(BL185&gt;INDIRECT(ADDRESS($BN185,$BO185)),0,1)</f>
        <v>0</v>
      </c>
      <c r="CG185" s="22" cm="1">
        <f t="array" aca="1" ref="CG185" ca="1">IF(BM185&gt;INDIRECT(ADDRESS($BN185,$BO185)),0,1)</f>
        <v>0</v>
      </c>
      <c r="CH185" s="9">
        <f>AR185</f>
        <v>185</v>
      </c>
      <c r="CI185" s="9">
        <f>AS185</f>
        <v>187</v>
      </c>
      <c r="CJ185" s="3">
        <f>COLUMN(BP185)</f>
        <v>68</v>
      </c>
      <c r="CK185" s="3">
        <f>COLUMN(CG185)</f>
        <v>85</v>
      </c>
      <c r="CL185" s="3">
        <f ca="1">SUM(OFFSET($A$1,CH185-1,CJ185-1,CI185-CH185+1,CK185-CJ185+1))</f>
        <v>6</v>
      </c>
      <c r="CM185" s="3" t="b">
        <f ca="1">CL185=C185</f>
        <v>1</v>
      </c>
      <c r="CN185" s="3">
        <f>COLUMN(V185)</f>
        <v>22</v>
      </c>
      <c r="CO185" s="3">
        <f ca="1">LARGE(OFFSET($A$1,$CH185-1,$CN185-1,$CI185-$CH185+1,1),1)</f>
        <v>5</v>
      </c>
      <c r="CP185" s="4">
        <f ca="1">LARGE(OFFSET($A$1,$AR185-1,$AT185-1,$AS185-$AR185+1,$AU185-$AT185+1),1)/(CO185+2)</f>
        <v>35803.142857142855</v>
      </c>
      <c r="CQ185" s="4">
        <f ca="1">LARGE(OFFSET($A$1,$AR185-1,$AT185-1,$AS185-$AR185+1,$AU185-$AT185+1),C185)</f>
        <v>127965</v>
      </c>
      <c r="CR185" s="3" t="b">
        <f ca="1">CQ185&gt;CP185</f>
        <v>1</v>
      </c>
    </row>
    <row r="186" spans="1:96" x14ac:dyDescent="0.55000000000000004">
      <c r="A186" s="3"/>
      <c r="B186" s="3"/>
      <c r="C186" s="3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5">
        <v>3</v>
      </c>
      <c r="W186" s="5">
        <f>W185</f>
        <v>185</v>
      </c>
      <c r="X186" s="5">
        <v>4</v>
      </c>
      <c r="Y186" s="5">
        <f t="shared" si="75"/>
        <v>26</v>
      </c>
      <c r="Z186" s="18" cm="1">
        <f t="array" aca="1" ref="Z186" ca="1">INDIRECT(ADDRESS($W186,COLUMN()-$Y186+$X186))/$V186</f>
        <v>51051</v>
      </c>
      <c r="AA186" s="18" cm="1">
        <f t="array" aca="1" ref="AA186" ca="1">INDIRECT(ADDRESS($W186,COLUMN()-$Y186+$X186))/$V186</f>
        <v>39785</v>
      </c>
      <c r="AB186" s="18" cm="1">
        <f t="array" aca="1" ref="AB186" ca="1">INDIRECT(ADDRESS($W186,COLUMN()-$Y186+$X186))/$V186</f>
        <v>83540.666666666672</v>
      </c>
      <c r="AC186" s="18" cm="1">
        <f t="array" aca="1" ref="AC186" ca="1">INDIRECT(ADDRESS($W186,COLUMN()-$Y186+$X186))/$V186</f>
        <v>42655</v>
      </c>
      <c r="AD186" s="18" cm="1">
        <f t="array" aca="1" ref="AD186" ca="1">INDIRECT(ADDRESS($W186,COLUMN()-$Y186+$X186))/$V186</f>
        <v>43716.666666666664</v>
      </c>
      <c r="AE186" s="18" cm="1">
        <f t="array" aca="1" ref="AE186" ca="1">INDIRECT(ADDRESS($W186,COLUMN()-$Y186+$X186))/$V186</f>
        <v>0</v>
      </c>
      <c r="AF186" s="18" cm="1">
        <f t="array" aca="1" ref="AF186" ca="1">INDIRECT(ADDRESS($W186,COLUMN()-$Y186+$X186))/$V186</f>
        <v>0</v>
      </c>
      <c r="AG186" s="18" cm="1">
        <f t="array" aca="1" ref="AG186" ca="1">INDIRECT(ADDRESS($W186,COLUMN()-$Y186+$X186))/$V186</f>
        <v>13522</v>
      </c>
      <c r="AH186" s="18" cm="1">
        <f t="array" aca="1" ref="AH186" ca="1">INDIRECT(ADDRESS($W186,COLUMN()-$Y186+$X186))/$V186</f>
        <v>0</v>
      </c>
      <c r="AI186" s="18" cm="1">
        <f t="array" aca="1" ref="AI186" ca="1">INDIRECT(ADDRESS($W186,COLUMN()-$Y186+$X186))/$V186</f>
        <v>0</v>
      </c>
      <c r="AJ186" s="18" cm="1">
        <f t="array" aca="1" ref="AJ186" ca="1">INDIRECT(ADDRESS($W186,COLUMN()-$Y186+$X186))/$V186</f>
        <v>0</v>
      </c>
      <c r="AK186" s="18" cm="1">
        <f t="array" aca="1" ref="AK186" ca="1">INDIRECT(ADDRESS($W186,COLUMN()-$Y186+$X186))/$V186</f>
        <v>53037.333333333336</v>
      </c>
      <c r="AL186" s="18" cm="1">
        <f t="array" aca="1" ref="AL186" ca="1">INDIRECT(ADDRESS($W186,COLUMN()-$Y186+$X186))/$V186</f>
        <v>0</v>
      </c>
      <c r="AM186" s="18" cm="1">
        <f t="array" aca="1" ref="AM186" ca="1">INDIRECT(ADDRESS($W186,COLUMN()-$Y186+$X186))/$V186</f>
        <v>47067.333333333336</v>
      </c>
      <c r="AN186" s="18" cm="1">
        <f t="array" aca="1" ref="AN186" ca="1">INDIRECT(ADDRESS($W186,COLUMN()-$Y186+$X186))/$V186</f>
        <v>0</v>
      </c>
      <c r="AO186" s="18" cm="1">
        <f t="array" aca="1" ref="AO186" ca="1">INDIRECT(ADDRESS($W186,COLUMN()-$Y186+$X186))/$V186</f>
        <v>0</v>
      </c>
      <c r="AP186" s="18" cm="1">
        <f t="array" aca="1" ref="AP186" ca="1">INDIRECT(ADDRESS($W186,COLUMN()-$Y186+$X186))/$V186</f>
        <v>6165.666666666667</v>
      </c>
      <c r="AQ186" s="18" cm="1">
        <f t="array" aca="1" ref="AQ186" ca="1">INDIRECT(ADDRESS($W186,COLUMN()-$Y186+$X186))/$V186</f>
        <v>0</v>
      </c>
      <c r="AR186" s="9">
        <f t="shared" si="54"/>
        <v>185</v>
      </c>
      <c r="AS186" s="9">
        <f t="shared" si="76"/>
        <v>187</v>
      </c>
      <c r="AT186" s="9">
        <f t="shared" si="55"/>
        <v>26</v>
      </c>
      <c r="AU186" s="3">
        <f t="shared" si="77"/>
        <v>43</v>
      </c>
      <c r="AV186" s="20">
        <f t="shared" ca="1" si="56"/>
        <v>10</v>
      </c>
      <c r="AW186" s="20">
        <f t="shared" ca="1" si="57"/>
        <v>16</v>
      </c>
      <c r="AX186" s="20">
        <f t="shared" ca="1" si="58"/>
        <v>8</v>
      </c>
      <c r="AY186" s="20">
        <f t="shared" ca="1" si="59"/>
        <v>14</v>
      </c>
      <c r="AZ186" s="20">
        <f t="shared" ca="1" si="60"/>
        <v>13</v>
      </c>
      <c r="BA186" s="20">
        <f t="shared" ca="1" si="61"/>
        <v>28</v>
      </c>
      <c r="BB186" s="20">
        <f t="shared" ca="1" si="62"/>
        <v>28</v>
      </c>
      <c r="BC186" s="20">
        <f t="shared" ca="1" si="63"/>
        <v>24</v>
      </c>
      <c r="BD186" s="20">
        <f t="shared" ca="1" si="64"/>
        <v>28</v>
      </c>
      <c r="BE186" s="20">
        <f t="shared" ca="1" si="65"/>
        <v>28</v>
      </c>
      <c r="BF186" s="20">
        <f t="shared" ca="1" si="66"/>
        <v>28</v>
      </c>
      <c r="BG186" s="20">
        <f t="shared" ca="1" si="67"/>
        <v>9</v>
      </c>
      <c r="BH186" s="20">
        <f t="shared" ca="1" si="68"/>
        <v>28</v>
      </c>
      <c r="BI186" s="20">
        <f t="shared" ca="1" si="69"/>
        <v>12</v>
      </c>
      <c r="BJ186" s="20">
        <f t="shared" ca="1" si="70"/>
        <v>28</v>
      </c>
      <c r="BK186" s="20">
        <f t="shared" ca="1" si="71"/>
        <v>28</v>
      </c>
      <c r="BL186" s="20">
        <f t="shared" ca="1" si="72"/>
        <v>26</v>
      </c>
      <c r="BM186" s="20">
        <f t="shared" ca="1" si="73"/>
        <v>28</v>
      </c>
      <c r="BN186" s="9">
        <f t="shared" si="74"/>
        <v>185</v>
      </c>
      <c r="BO186" s="9">
        <v>3</v>
      </c>
      <c r="BP186" s="22" cm="1">
        <f t="array" aca="1" ref="BP186" ca="1">IF(AV186&gt;INDIRECT(ADDRESS($BN186,$BO186)),0,1)</f>
        <v>0</v>
      </c>
      <c r="BQ186" s="22" cm="1">
        <f t="array" aca="1" ref="BQ186" ca="1">IF(AW186&gt;INDIRECT(ADDRESS($BN186,$BO186)),0,1)</f>
        <v>0</v>
      </c>
      <c r="BR186" s="22" cm="1">
        <f t="array" aca="1" ref="BR186" ca="1">IF(AX186&gt;INDIRECT(ADDRESS($BN186,$BO186)),0,1)</f>
        <v>0</v>
      </c>
      <c r="BS186" s="22" cm="1">
        <f t="array" aca="1" ref="BS186" ca="1">IF(AY186&gt;INDIRECT(ADDRESS($BN186,$BO186)),0,1)</f>
        <v>0</v>
      </c>
      <c r="BT186" s="22" cm="1">
        <f t="array" aca="1" ref="BT186" ca="1">IF(AZ186&gt;INDIRECT(ADDRESS($BN186,$BO186)),0,1)</f>
        <v>0</v>
      </c>
      <c r="BU186" s="22" cm="1">
        <f t="array" aca="1" ref="BU186" ca="1">IF(BA186&gt;INDIRECT(ADDRESS($BN186,$BO186)),0,1)</f>
        <v>0</v>
      </c>
      <c r="BV186" s="22" cm="1">
        <f t="array" aca="1" ref="BV186" ca="1">IF(BB186&gt;INDIRECT(ADDRESS($BN186,$BO186)),0,1)</f>
        <v>0</v>
      </c>
      <c r="BW186" s="22" cm="1">
        <f t="array" aca="1" ref="BW186" ca="1">IF(BC186&gt;INDIRECT(ADDRESS($BN186,$BO186)),0,1)</f>
        <v>0</v>
      </c>
      <c r="BX186" s="22" cm="1">
        <f t="array" aca="1" ref="BX186" ca="1">IF(BD186&gt;INDIRECT(ADDRESS($BN186,$BO186)),0,1)</f>
        <v>0</v>
      </c>
      <c r="BY186" s="22" cm="1">
        <f t="array" aca="1" ref="BY186" ca="1">IF(BE186&gt;INDIRECT(ADDRESS($BN186,$BO186)),0,1)</f>
        <v>0</v>
      </c>
      <c r="BZ186" s="22" cm="1">
        <f t="array" aca="1" ref="BZ186" ca="1">IF(BF186&gt;INDIRECT(ADDRESS($BN186,$BO186)),0,1)</f>
        <v>0</v>
      </c>
      <c r="CA186" s="22" cm="1">
        <f t="array" aca="1" ref="CA186" ca="1">IF(BG186&gt;INDIRECT(ADDRESS($BN186,$BO186)),0,1)</f>
        <v>0</v>
      </c>
      <c r="CB186" s="22" cm="1">
        <f t="array" aca="1" ref="CB186" ca="1">IF(BH186&gt;INDIRECT(ADDRESS($BN186,$BO186)),0,1)</f>
        <v>0</v>
      </c>
      <c r="CC186" s="22" cm="1">
        <f t="array" aca="1" ref="CC186" ca="1">IF(BI186&gt;INDIRECT(ADDRESS($BN186,$BO186)),0,1)</f>
        <v>0</v>
      </c>
      <c r="CD186" s="22" cm="1">
        <f t="array" aca="1" ref="CD186" ca="1">IF(BJ186&gt;INDIRECT(ADDRESS($BN186,$BO186)),0,1)</f>
        <v>0</v>
      </c>
      <c r="CE186" s="22" cm="1">
        <f t="array" aca="1" ref="CE186" ca="1">IF(BK186&gt;INDIRECT(ADDRESS($BN186,$BO186)),0,1)</f>
        <v>0</v>
      </c>
      <c r="CF186" s="22" cm="1">
        <f t="array" aca="1" ref="CF186" ca="1">IF(BL186&gt;INDIRECT(ADDRESS($BN186,$BO186)),0,1)</f>
        <v>0</v>
      </c>
      <c r="CG186" s="22" cm="1">
        <f t="array" aca="1" ref="CG186" ca="1">IF(BM186&gt;INDIRECT(ADDRESS($BN186,$BO186)),0,1)</f>
        <v>0</v>
      </c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55000000000000004">
      <c r="A187" s="3"/>
      <c r="B187" s="3"/>
      <c r="C187" s="3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5">
        <v>5</v>
      </c>
      <c r="W187" s="5">
        <f>W186</f>
        <v>185</v>
      </c>
      <c r="X187" s="5">
        <v>4</v>
      </c>
      <c r="Y187" s="5">
        <f t="shared" si="75"/>
        <v>26</v>
      </c>
      <c r="Z187" s="18" cm="1">
        <f t="array" aca="1" ref="Z187" ca="1">INDIRECT(ADDRESS($W187,COLUMN()-$Y187+$X187))/$V187</f>
        <v>30630.6</v>
      </c>
      <c r="AA187" s="18" cm="1">
        <f t="array" aca="1" ref="AA187" ca="1">INDIRECT(ADDRESS($W187,COLUMN()-$Y187+$X187))/$V187</f>
        <v>23871</v>
      </c>
      <c r="AB187" s="18" cm="1">
        <f t="array" aca="1" ref="AB187" ca="1">INDIRECT(ADDRESS($W187,COLUMN()-$Y187+$X187))/$V187</f>
        <v>50124.4</v>
      </c>
      <c r="AC187" s="18" cm="1">
        <f t="array" aca="1" ref="AC187" ca="1">INDIRECT(ADDRESS($W187,COLUMN()-$Y187+$X187))/$V187</f>
        <v>25593</v>
      </c>
      <c r="AD187" s="18" cm="1">
        <f t="array" aca="1" ref="AD187" ca="1">INDIRECT(ADDRESS($W187,COLUMN()-$Y187+$X187))/$V187</f>
        <v>26230</v>
      </c>
      <c r="AE187" s="18" cm="1">
        <f t="array" aca="1" ref="AE187" ca="1">INDIRECT(ADDRESS($W187,COLUMN()-$Y187+$X187))/$V187</f>
        <v>0</v>
      </c>
      <c r="AF187" s="18" cm="1">
        <f t="array" aca="1" ref="AF187" ca="1">INDIRECT(ADDRESS($W187,COLUMN()-$Y187+$X187))/$V187</f>
        <v>0</v>
      </c>
      <c r="AG187" s="18" cm="1">
        <f t="array" aca="1" ref="AG187" ca="1">INDIRECT(ADDRESS($W187,COLUMN()-$Y187+$X187))/$V187</f>
        <v>8113.2</v>
      </c>
      <c r="AH187" s="18" cm="1">
        <f t="array" aca="1" ref="AH187" ca="1">INDIRECT(ADDRESS($W187,COLUMN()-$Y187+$X187))/$V187</f>
        <v>0</v>
      </c>
      <c r="AI187" s="18" cm="1">
        <f t="array" aca="1" ref="AI187" ca="1">INDIRECT(ADDRESS($W187,COLUMN()-$Y187+$X187))/$V187</f>
        <v>0</v>
      </c>
      <c r="AJ187" s="18" cm="1">
        <f t="array" aca="1" ref="AJ187" ca="1">INDIRECT(ADDRESS($W187,COLUMN()-$Y187+$X187))/$V187</f>
        <v>0</v>
      </c>
      <c r="AK187" s="18" cm="1">
        <f t="array" aca="1" ref="AK187" ca="1">INDIRECT(ADDRESS($W187,COLUMN()-$Y187+$X187))/$V187</f>
        <v>31822.400000000001</v>
      </c>
      <c r="AL187" s="18" cm="1">
        <f t="array" aca="1" ref="AL187" ca="1">INDIRECT(ADDRESS($W187,COLUMN()-$Y187+$X187))/$V187</f>
        <v>0</v>
      </c>
      <c r="AM187" s="18" cm="1">
        <f t="array" aca="1" ref="AM187" ca="1">INDIRECT(ADDRESS($W187,COLUMN()-$Y187+$X187))/$V187</f>
        <v>28240.400000000001</v>
      </c>
      <c r="AN187" s="18" cm="1">
        <f t="array" aca="1" ref="AN187" ca="1">INDIRECT(ADDRESS($W187,COLUMN()-$Y187+$X187))/$V187</f>
        <v>0</v>
      </c>
      <c r="AO187" s="18" cm="1">
        <f t="array" aca="1" ref="AO187" ca="1">INDIRECT(ADDRESS($W187,COLUMN()-$Y187+$X187))/$V187</f>
        <v>0</v>
      </c>
      <c r="AP187" s="18" cm="1">
        <f t="array" aca="1" ref="AP187" ca="1">INDIRECT(ADDRESS($W187,COLUMN()-$Y187+$X187))/$V187</f>
        <v>3699.4</v>
      </c>
      <c r="AQ187" s="18" cm="1">
        <f t="array" aca="1" ref="AQ187" ca="1">INDIRECT(ADDRESS($W187,COLUMN()-$Y187+$X187))/$V187</f>
        <v>0</v>
      </c>
      <c r="AR187" s="9">
        <f t="shared" si="54"/>
        <v>185</v>
      </c>
      <c r="AS187" s="9">
        <f t="shared" si="76"/>
        <v>187</v>
      </c>
      <c r="AT187" s="9">
        <f t="shared" si="55"/>
        <v>26</v>
      </c>
      <c r="AU187" s="3">
        <f t="shared" si="77"/>
        <v>43</v>
      </c>
      <c r="AV187" s="20">
        <f t="shared" ca="1" si="56"/>
        <v>18</v>
      </c>
      <c r="AW187" s="20">
        <f t="shared" ca="1" si="57"/>
        <v>22</v>
      </c>
      <c r="AX187" s="20">
        <f t="shared" ca="1" si="58"/>
        <v>11</v>
      </c>
      <c r="AY187" s="20">
        <f t="shared" ca="1" si="59"/>
        <v>21</v>
      </c>
      <c r="AZ187" s="20">
        <f t="shared" ca="1" si="60"/>
        <v>20</v>
      </c>
      <c r="BA187" s="20">
        <f t="shared" ca="1" si="61"/>
        <v>28</v>
      </c>
      <c r="BB187" s="20">
        <f t="shared" ca="1" si="62"/>
        <v>28</v>
      </c>
      <c r="BC187" s="20">
        <f t="shared" ca="1" si="63"/>
        <v>25</v>
      </c>
      <c r="BD187" s="20">
        <f t="shared" ca="1" si="64"/>
        <v>28</v>
      </c>
      <c r="BE187" s="20">
        <f t="shared" ca="1" si="65"/>
        <v>28</v>
      </c>
      <c r="BF187" s="20">
        <f t="shared" ca="1" si="66"/>
        <v>28</v>
      </c>
      <c r="BG187" s="20">
        <f t="shared" ca="1" si="67"/>
        <v>17</v>
      </c>
      <c r="BH187" s="20">
        <f t="shared" ca="1" si="68"/>
        <v>28</v>
      </c>
      <c r="BI187" s="20">
        <f t="shared" ca="1" si="69"/>
        <v>19</v>
      </c>
      <c r="BJ187" s="20">
        <f t="shared" ca="1" si="70"/>
        <v>28</v>
      </c>
      <c r="BK187" s="20">
        <f t="shared" ca="1" si="71"/>
        <v>28</v>
      </c>
      <c r="BL187" s="20">
        <f t="shared" ca="1" si="72"/>
        <v>27</v>
      </c>
      <c r="BM187" s="20">
        <f t="shared" ca="1" si="73"/>
        <v>28</v>
      </c>
      <c r="BN187" s="9">
        <f t="shared" si="74"/>
        <v>185</v>
      </c>
      <c r="BO187" s="9">
        <v>3</v>
      </c>
      <c r="BP187" s="22" cm="1">
        <f t="array" aca="1" ref="BP187" ca="1">IF(AV187&gt;INDIRECT(ADDRESS($BN187,$BO187)),0,1)</f>
        <v>0</v>
      </c>
      <c r="BQ187" s="22" cm="1">
        <f t="array" aca="1" ref="BQ187" ca="1">IF(AW187&gt;INDIRECT(ADDRESS($BN187,$BO187)),0,1)</f>
        <v>0</v>
      </c>
      <c r="BR187" s="22" cm="1">
        <f t="array" aca="1" ref="BR187" ca="1">IF(AX187&gt;INDIRECT(ADDRESS($BN187,$BO187)),0,1)</f>
        <v>0</v>
      </c>
      <c r="BS187" s="22" cm="1">
        <f t="array" aca="1" ref="BS187" ca="1">IF(AY187&gt;INDIRECT(ADDRESS($BN187,$BO187)),0,1)</f>
        <v>0</v>
      </c>
      <c r="BT187" s="22" cm="1">
        <f t="array" aca="1" ref="BT187" ca="1">IF(AZ187&gt;INDIRECT(ADDRESS($BN187,$BO187)),0,1)</f>
        <v>0</v>
      </c>
      <c r="BU187" s="22" cm="1">
        <f t="array" aca="1" ref="BU187" ca="1">IF(BA187&gt;INDIRECT(ADDRESS($BN187,$BO187)),0,1)</f>
        <v>0</v>
      </c>
      <c r="BV187" s="22" cm="1">
        <f t="array" aca="1" ref="BV187" ca="1">IF(BB187&gt;INDIRECT(ADDRESS($BN187,$BO187)),0,1)</f>
        <v>0</v>
      </c>
      <c r="BW187" s="22" cm="1">
        <f t="array" aca="1" ref="BW187" ca="1">IF(BC187&gt;INDIRECT(ADDRESS($BN187,$BO187)),0,1)</f>
        <v>0</v>
      </c>
      <c r="BX187" s="22" cm="1">
        <f t="array" aca="1" ref="BX187" ca="1">IF(BD187&gt;INDIRECT(ADDRESS($BN187,$BO187)),0,1)</f>
        <v>0</v>
      </c>
      <c r="BY187" s="22" cm="1">
        <f t="array" aca="1" ref="BY187" ca="1">IF(BE187&gt;INDIRECT(ADDRESS($BN187,$BO187)),0,1)</f>
        <v>0</v>
      </c>
      <c r="BZ187" s="22" cm="1">
        <f t="array" aca="1" ref="BZ187" ca="1">IF(BF187&gt;INDIRECT(ADDRESS($BN187,$BO187)),0,1)</f>
        <v>0</v>
      </c>
      <c r="CA187" s="22" cm="1">
        <f t="array" aca="1" ref="CA187" ca="1">IF(BG187&gt;INDIRECT(ADDRESS($BN187,$BO187)),0,1)</f>
        <v>0</v>
      </c>
      <c r="CB187" s="22" cm="1">
        <f t="array" aca="1" ref="CB187" ca="1">IF(BH187&gt;INDIRECT(ADDRESS($BN187,$BO187)),0,1)</f>
        <v>0</v>
      </c>
      <c r="CC187" s="22" cm="1">
        <f t="array" aca="1" ref="CC187" ca="1">IF(BI187&gt;INDIRECT(ADDRESS($BN187,$BO187)),0,1)</f>
        <v>0</v>
      </c>
      <c r="CD187" s="22" cm="1">
        <f t="array" aca="1" ref="CD187" ca="1">IF(BJ187&gt;INDIRECT(ADDRESS($BN187,$BO187)),0,1)</f>
        <v>0</v>
      </c>
      <c r="CE187" s="22" cm="1">
        <f t="array" aca="1" ref="CE187" ca="1">IF(BK187&gt;INDIRECT(ADDRESS($BN187,$BO187)),0,1)</f>
        <v>0</v>
      </c>
      <c r="CF187" s="22" cm="1">
        <f t="array" aca="1" ref="CF187" ca="1">IF(BL187&gt;INDIRECT(ADDRESS($BN187,$BO187)),0,1)</f>
        <v>0</v>
      </c>
      <c r="CG187" s="22" cm="1">
        <f t="array" aca="1" ref="CG187" ca="1">IF(BM187&gt;INDIRECT(ADDRESS($BN187,$BO187)),0,1)</f>
        <v>0</v>
      </c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55000000000000004">
      <c r="A188" s="3"/>
      <c r="B188" s="3" t="s">
        <v>78</v>
      </c>
      <c r="C188" s="3">
        <v>7</v>
      </c>
      <c r="D188" s="15">
        <f>VALUE(SUBSTITUTE('DPR KPU Raw'!B62,".",","))</f>
        <v>102124</v>
      </c>
      <c r="E188" s="15">
        <f>VALUE(SUBSTITUTE('DPR KPU Raw'!C62,".",","))</f>
        <v>205847</v>
      </c>
      <c r="F188" s="15">
        <f>VALUE(SUBSTITUTE('DPR KPU Raw'!D62,".",","))</f>
        <v>196820</v>
      </c>
      <c r="G188" s="15">
        <f>VALUE(SUBSTITUTE('DPR KPU Raw'!E62,".",","))</f>
        <v>251031</v>
      </c>
      <c r="H188" s="15">
        <f>VALUE(SUBSTITUTE('DPR KPU Raw'!F62,".",","))</f>
        <v>207732</v>
      </c>
      <c r="I188" s="15"/>
      <c r="J188" s="15"/>
      <c r="K188" s="15">
        <f>VALUE(SUBSTITUTE('DPR KPU Raw'!I62,".",","))</f>
        <v>15416</v>
      </c>
      <c r="L188" s="15"/>
      <c r="M188" s="15"/>
      <c r="N188" s="15"/>
      <c r="O188" s="15">
        <f>VALUE(SUBSTITUTE('DPR KPU Raw'!M62,".",","))</f>
        <v>53742</v>
      </c>
      <c r="P188" s="15"/>
      <c r="Q188" s="15">
        <f>VALUE(SUBSTITUTE('DPR KPU Raw'!O62,".",","))</f>
        <v>200799</v>
      </c>
      <c r="R188" s="15"/>
      <c r="S188" s="15"/>
      <c r="T188" s="15">
        <f>VALUE(SUBSTITUTE('DPR KPU Raw'!R62,".",","))</f>
        <v>36169</v>
      </c>
      <c r="U188" s="15"/>
      <c r="V188" s="5">
        <v>1</v>
      </c>
      <c r="W188" s="5">
        <f>W187+3</f>
        <v>188</v>
      </c>
      <c r="X188" s="5">
        <v>4</v>
      </c>
      <c r="Y188" s="5">
        <f t="shared" si="75"/>
        <v>26</v>
      </c>
      <c r="Z188" s="18" cm="1">
        <f t="array" aca="1" ref="Z188" ca="1">INDIRECT(ADDRESS($W188,COLUMN()-$Y188+$X188))/$V188</f>
        <v>102124</v>
      </c>
      <c r="AA188" s="18" cm="1">
        <f t="array" aca="1" ref="AA188" ca="1">INDIRECT(ADDRESS($W188,COLUMN()-$Y188+$X188))/$V188</f>
        <v>205847</v>
      </c>
      <c r="AB188" s="18" cm="1">
        <f t="array" aca="1" ref="AB188" ca="1">INDIRECT(ADDRESS($W188,COLUMN()-$Y188+$X188))/$V188</f>
        <v>196820</v>
      </c>
      <c r="AC188" s="18" cm="1">
        <f t="array" aca="1" ref="AC188" ca="1">INDIRECT(ADDRESS($W188,COLUMN()-$Y188+$X188))/$V188</f>
        <v>251031</v>
      </c>
      <c r="AD188" s="18" cm="1">
        <f t="array" aca="1" ref="AD188" ca="1">INDIRECT(ADDRESS($W188,COLUMN()-$Y188+$X188))/$V188</f>
        <v>207732</v>
      </c>
      <c r="AE188" s="18" cm="1">
        <f t="array" aca="1" ref="AE188" ca="1">INDIRECT(ADDRESS($W188,COLUMN()-$Y188+$X188))/$V188</f>
        <v>0</v>
      </c>
      <c r="AF188" s="18" cm="1">
        <f t="array" aca="1" ref="AF188" ca="1">INDIRECT(ADDRESS($W188,COLUMN()-$Y188+$X188))/$V188</f>
        <v>0</v>
      </c>
      <c r="AG188" s="18" cm="1">
        <f t="array" aca="1" ref="AG188" ca="1">INDIRECT(ADDRESS($W188,COLUMN()-$Y188+$X188))/$V188</f>
        <v>15416</v>
      </c>
      <c r="AH188" s="18" cm="1">
        <f t="array" aca="1" ref="AH188" ca="1">INDIRECT(ADDRESS($W188,COLUMN()-$Y188+$X188))/$V188</f>
        <v>0</v>
      </c>
      <c r="AI188" s="18" cm="1">
        <f t="array" aca="1" ref="AI188" ca="1">INDIRECT(ADDRESS($W188,COLUMN()-$Y188+$X188))/$V188</f>
        <v>0</v>
      </c>
      <c r="AJ188" s="18" cm="1">
        <f t="array" aca="1" ref="AJ188" ca="1">INDIRECT(ADDRESS($W188,COLUMN()-$Y188+$X188))/$V188</f>
        <v>0</v>
      </c>
      <c r="AK188" s="18" cm="1">
        <f t="array" aca="1" ref="AK188" ca="1">INDIRECT(ADDRESS($W188,COLUMN()-$Y188+$X188))/$V188</f>
        <v>53742</v>
      </c>
      <c r="AL188" s="18" cm="1">
        <f t="array" aca="1" ref="AL188" ca="1">INDIRECT(ADDRESS($W188,COLUMN()-$Y188+$X188))/$V188</f>
        <v>0</v>
      </c>
      <c r="AM188" s="18" cm="1">
        <f t="array" aca="1" ref="AM188" ca="1">INDIRECT(ADDRESS($W188,COLUMN()-$Y188+$X188))/$V188</f>
        <v>200799</v>
      </c>
      <c r="AN188" s="18" cm="1">
        <f t="array" aca="1" ref="AN188" ca="1">INDIRECT(ADDRESS($W188,COLUMN()-$Y188+$X188))/$V188</f>
        <v>0</v>
      </c>
      <c r="AO188" s="18" cm="1">
        <f t="array" aca="1" ref="AO188" ca="1">INDIRECT(ADDRESS($W188,COLUMN()-$Y188+$X188))/$V188</f>
        <v>0</v>
      </c>
      <c r="AP188" s="18" cm="1">
        <f t="array" aca="1" ref="AP188" ca="1">INDIRECT(ADDRESS($W188,COLUMN()-$Y188+$X188))/$V188</f>
        <v>36169</v>
      </c>
      <c r="AQ188" s="18" cm="1">
        <f t="array" aca="1" ref="AQ188" ca="1">INDIRECT(ADDRESS($W188,COLUMN()-$Y188+$X188))/$V188</f>
        <v>0</v>
      </c>
      <c r="AR188" s="9">
        <f t="shared" si="54"/>
        <v>188</v>
      </c>
      <c r="AS188" s="9">
        <f t="shared" si="76"/>
        <v>190</v>
      </c>
      <c r="AT188" s="9">
        <f t="shared" si="55"/>
        <v>26</v>
      </c>
      <c r="AU188" s="3">
        <f t="shared" si="77"/>
        <v>43</v>
      </c>
      <c r="AV188" s="20">
        <f t="shared" ca="1" si="56"/>
        <v>6</v>
      </c>
      <c r="AW188" s="20">
        <f t="shared" ca="1" si="57"/>
        <v>3</v>
      </c>
      <c r="AX188" s="20">
        <f t="shared" ca="1" si="58"/>
        <v>5</v>
      </c>
      <c r="AY188" s="20">
        <f t="shared" ca="1" si="59"/>
        <v>1</v>
      </c>
      <c r="AZ188" s="20">
        <f t="shared" ca="1" si="60"/>
        <v>2</v>
      </c>
      <c r="BA188" s="20">
        <f t="shared" ca="1" si="61"/>
        <v>28</v>
      </c>
      <c r="BB188" s="20">
        <f t="shared" ca="1" si="62"/>
        <v>28</v>
      </c>
      <c r="BC188" s="20">
        <f t="shared" ca="1" si="63"/>
        <v>22</v>
      </c>
      <c r="BD188" s="20">
        <f t="shared" ca="1" si="64"/>
        <v>28</v>
      </c>
      <c r="BE188" s="20">
        <f t="shared" ca="1" si="65"/>
        <v>28</v>
      </c>
      <c r="BF188" s="20">
        <f t="shared" ca="1" si="66"/>
        <v>28</v>
      </c>
      <c r="BG188" s="20">
        <f t="shared" ca="1" si="67"/>
        <v>12</v>
      </c>
      <c r="BH188" s="20">
        <f t="shared" ca="1" si="68"/>
        <v>28</v>
      </c>
      <c r="BI188" s="20">
        <f t="shared" ca="1" si="69"/>
        <v>4</v>
      </c>
      <c r="BJ188" s="20">
        <f t="shared" ca="1" si="70"/>
        <v>28</v>
      </c>
      <c r="BK188" s="20">
        <f t="shared" ca="1" si="71"/>
        <v>28</v>
      </c>
      <c r="BL188" s="20">
        <f t="shared" ca="1" si="72"/>
        <v>18</v>
      </c>
      <c r="BM188" s="20">
        <f t="shared" ca="1" si="73"/>
        <v>28</v>
      </c>
      <c r="BN188" s="9">
        <f t="shared" si="74"/>
        <v>188</v>
      </c>
      <c r="BO188" s="9">
        <v>3</v>
      </c>
      <c r="BP188" s="22" cm="1">
        <f t="array" aca="1" ref="BP188" ca="1">IF(AV188&gt;INDIRECT(ADDRESS($BN188,$BO188)),0,1)</f>
        <v>1</v>
      </c>
      <c r="BQ188" s="22" cm="1">
        <f t="array" aca="1" ref="BQ188" ca="1">IF(AW188&gt;INDIRECT(ADDRESS($BN188,$BO188)),0,1)</f>
        <v>1</v>
      </c>
      <c r="BR188" s="22" cm="1">
        <f t="array" aca="1" ref="BR188" ca="1">IF(AX188&gt;INDIRECT(ADDRESS($BN188,$BO188)),0,1)</f>
        <v>1</v>
      </c>
      <c r="BS188" s="22" cm="1">
        <f t="array" aca="1" ref="BS188" ca="1">IF(AY188&gt;INDIRECT(ADDRESS($BN188,$BO188)),0,1)</f>
        <v>1</v>
      </c>
      <c r="BT188" s="22" cm="1">
        <f t="array" aca="1" ref="BT188" ca="1">IF(AZ188&gt;INDIRECT(ADDRESS($BN188,$BO188)),0,1)</f>
        <v>1</v>
      </c>
      <c r="BU188" s="22" cm="1">
        <f t="array" aca="1" ref="BU188" ca="1">IF(BA188&gt;INDIRECT(ADDRESS($BN188,$BO188)),0,1)</f>
        <v>0</v>
      </c>
      <c r="BV188" s="22" cm="1">
        <f t="array" aca="1" ref="BV188" ca="1">IF(BB188&gt;INDIRECT(ADDRESS($BN188,$BO188)),0,1)</f>
        <v>0</v>
      </c>
      <c r="BW188" s="22" cm="1">
        <f t="array" aca="1" ref="BW188" ca="1">IF(BC188&gt;INDIRECT(ADDRESS($BN188,$BO188)),0,1)</f>
        <v>0</v>
      </c>
      <c r="BX188" s="22" cm="1">
        <f t="array" aca="1" ref="BX188" ca="1">IF(BD188&gt;INDIRECT(ADDRESS($BN188,$BO188)),0,1)</f>
        <v>0</v>
      </c>
      <c r="BY188" s="22" cm="1">
        <f t="array" aca="1" ref="BY188" ca="1">IF(BE188&gt;INDIRECT(ADDRESS($BN188,$BO188)),0,1)</f>
        <v>0</v>
      </c>
      <c r="BZ188" s="22" cm="1">
        <f t="array" aca="1" ref="BZ188" ca="1">IF(BF188&gt;INDIRECT(ADDRESS($BN188,$BO188)),0,1)</f>
        <v>0</v>
      </c>
      <c r="CA188" s="22" cm="1">
        <f t="array" aca="1" ref="CA188" ca="1">IF(BG188&gt;INDIRECT(ADDRESS($BN188,$BO188)),0,1)</f>
        <v>0</v>
      </c>
      <c r="CB188" s="22" cm="1">
        <f t="array" aca="1" ref="CB188" ca="1">IF(BH188&gt;INDIRECT(ADDRESS($BN188,$BO188)),0,1)</f>
        <v>0</v>
      </c>
      <c r="CC188" s="22" cm="1">
        <f t="array" aca="1" ref="CC188" ca="1">IF(BI188&gt;INDIRECT(ADDRESS($BN188,$BO188)),0,1)</f>
        <v>1</v>
      </c>
      <c r="CD188" s="22" cm="1">
        <f t="array" aca="1" ref="CD188" ca="1">IF(BJ188&gt;INDIRECT(ADDRESS($BN188,$BO188)),0,1)</f>
        <v>0</v>
      </c>
      <c r="CE188" s="22" cm="1">
        <f t="array" aca="1" ref="CE188" ca="1">IF(BK188&gt;INDIRECT(ADDRESS($BN188,$BO188)),0,1)</f>
        <v>0</v>
      </c>
      <c r="CF188" s="22" cm="1">
        <f t="array" aca="1" ref="CF188" ca="1">IF(BL188&gt;INDIRECT(ADDRESS($BN188,$BO188)),0,1)</f>
        <v>0</v>
      </c>
      <c r="CG188" s="22" cm="1">
        <f t="array" aca="1" ref="CG188" ca="1">IF(BM188&gt;INDIRECT(ADDRESS($BN188,$BO188)),0,1)</f>
        <v>0</v>
      </c>
      <c r="CH188" s="9">
        <f>AR188</f>
        <v>188</v>
      </c>
      <c r="CI188" s="9">
        <f>AS188</f>
        <v>190</v>
      </c>
      <c r="CJ188" s="3">
        <f>COLUMN(BP188)</f>
        <v>68</v>
      </c>
      <c r="CK188" s="3">
        <f>COLUMN(CG188)</f>
        <v>85</v>
      </c>
      <c r="CL188" s="3">
        <f ca="1">SUM(OFFSET($A$1,CH188-1,CJ188-1,CI188-CH188+1,CK188-CJ188+1))</f>
        <v>7</v>
      </c>
      <c r="CM188" s="3" t="b">
        <f ca="1">CL188=C188</f>
        <v>1</v>
      </c>
      <c r="CN188" s="3">
        <f>COLUMN(V188)</f>
        <v>22</v>
      </c>
      <c r="CO188" s="3">
        <f ca="1">LARGE(OFFSET($A$1,$CH188-1,$CN188-1,$CI188-$CH188+1,1),1)</f>
        <v>5</v>
      </c>
      <c r="CP188" s="4">
        <f ca="1">LARGE(OFFSET($A$1,$AR188-1,$AT188-1,$AS188-$AR188+1,$AU188-$AT188+1),1)/(CO188+2)</f>
        <v>35861.571428571428</v>
      </c>
      <c r="CQ188" s="4">
        <f ca="1">LARGE(OFFSET($A$1,$AR188-1,$AT188-1,$AS188-$AR188+1,$AU188-$AT188+1),C188)</f>
        <v>83677</v>
      </c>
      <c r="CR188" s="3" t="b">
        <f ca="1">CQ188&gt;CP188</f>
        <v>1</v>
      </c>
    </row>
    <row r="189" spans="1:96" x14ac:dyDescent="0.55000000000000004">
      <c r="A189" s="3"/>
      <c r="B189" s="3"/>
      <c r="C189" s="3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5">
        <v>3</v>
      </c>
      <c r="W189" s="5">
        <f>W188</f>
        <v>188</v>
      </c>
      <c r="X189" s="5">
        <v>4</v>
      </c>
      <c r="Y189" s="5">
        <f t="shared" si="75"/>
        <v>26</v>
      </c>
      <c r="Z189" s="18" cm="1">
        <f t="array" aca="1" ref="Z189" ca="1">INDIRECT(ADDRESS($W189,COLUMN()-$Y189+$X189))/$V189</f>
        <v>34041.333333333336</v>
      </c>
      <c r="AA189" s="18" cm="1">
        <f t="array" aca="1" ref="AA189" ca="1">INDIRECT(ADDRESS($W189,COLUMN()-$Y189+$X189))/$V189</f>
        <v>68615.666666666672</v>
      </c>
      <c r="AB189" s="18" cm="1">
        <f t="array" aca="1" ref="AB189" ca="1">INDIRECT(ADDRESS($W189,COLUMN()-$Y189+$X189))/$V189</f>
        <v>65606.666666666672</v>
      </c>
      <c r="AC189" s="18" cm="1">
        <f t="array" aca="1" ref="AC189" ca="1">INDIRECT(ADDRESS($W189,COLUMN()-$Y189+$X189))/$V189</f>
        <v>83677</v>
      </c>
      <c r="AD189" s="18" cm="1">
        <f t="array" aca="1" ref="AD189" ca="1">INDIRECT(ADDRESS($W189,COLUMN()-$Y189+$X189))/$V189</f>
        <v>69244</v>
      </c>
      <c r="AE189" s="18" cm="1">
        <f t="array" aca="1" ref="AE189" ca="1">INDIRECT(ADDRESS($W189,COLUMN()-$Y189+$X189))/$V189</f>
        <v>0</v>
      </c>
      <c r="AF189" s="18" cm="1">
        <f t="array" aca="1" ref="AF189" ca="1">INDIRECT(ADDRESS($W189,COLUMN()-$Y189+$X189))/$V189</f>
        <v>0</v>
      </c>
      <c r="AG189" s="18" cm="1">
        <f t="array" aca="1" ref="AG189" ca="1">INDIRECT(ADDRESS($W189,COLUMN()-$Y189+$X189))/$V189</f>
        <v>5138.666666666667</v>
      </c>
      <c r="AH189" s="18" cm="1">
        <f t="array" aca="1" ref="AH189" ca="1">INDIRECT(ADDRESS($W189,COLUMN()-$Y189+$X189))/$V189</f>
        <v>0</v>
      </c>
      <c r="AI189" s="18" cm="1">
        <f t="array" aca="1" ref="AI189" ca="1">INDIRECT(ADDRESS($W189,COLUMN()-$Y189+$X189))/$V189</f>
        <v>0</v>
      </c>
      <c r="AJ189" s="18" cm="1">
        <f t="array" aca="1" ref="AJ189" ca="1">INDIRECT(ADDRESS($W189,COLUMN()-$Y189+$X189))/$V189</f>
        <v>0</v>
      </c>
      <c r="AK189" s="18" cm="1">
        <f t="array" aca="1" ref="AK189" ca="1">INDIRECT(ADDRESS($W189,COLUMN()-$Y189+$X189))/$V189</f>
        <v>17914</v>
      </c>
      <c r="AL189" s="18" cm="1">
        <f t="array" aca="1" ref="AL189" ca="1">INDIRECT(ADDRESS($W189,COLUMN()-$Y189+$X189))/$V189</f>
        <v>0</v>
      </c>
      <c r="AM189" s="18" cm="1">
        <f t="array" aca="1" ref="AM189" ca="1">INDIRECT(ADDRESS($W189,COLUMN()-$Y189+$X189))/$V189</f>
        <v>66933</v>
      </c>
      <c r="AN189" s="18" cm="1">
        <f t="array" aca="1" ref="AN189" ca="1">INDIRECT(ADDRESS($W189,COLUMN()-$Y189+$X189))/$V189</f>
        <v>0</v>
      </c>
      <c r="AO189" s="18" cm="1">
        <f t="array" aca="1" ref="AO189" ca="1">INDIRECT(ADDRESS($W189,COLUMN()-$Y189+$X189))/$V189</f>
        <v>0</v>
      </c>
      <c r="AP189" s="18" cm="1">
        <f t="array" aca="1" ref="AP189" ca="1">INDIRECT(ADDRESS($W189,COLUMN()-$Y189+$X189))/$V189</f>
        <v>12056.333333333334</v>
      </c>
      <c r="AQ189" s="18" cm="1">
        <f t="array" aca="1" ref="AQ189" ca="1">INDIRECT(ADDRESS($W189,COLUMN()-$Y189+$X189))/$V189</f>
        <v>0</v>
      </c>
      <c r="AR189" s="9">
        <f t="shared" si="54"/>
        <v>188</v>
      </c>
      <c r="AS189" s="9">
        <f t="shared" si="76"/>
        <v>190</v>
      </c>
      <c r="AT189" s="9">
        <f t="shared" si="55"/>
        <v>26</v>
      </c>
      <c r="AU189" s="3">
        <f t="shared" si="77"/>
        <v>43</v>
      </c>
      <c r="AV189" s="20">
        <f t="shared" ca="1" si="56"/>
        <v>19</v>
      </c>
      <c r="AW189" s="20">
        <f t="shared" ca="1" si="57"/>
        <v>9</v>
      </c>
      <c r="AX189" s="20">
        <f t="shared" ca="1" si="58"/>
        <v>11</v>
      </c>
      <c r="AY189" s="20">
        <f t="shared" ca="1" si="59"/>
        <v>7</v>
      </c>
      <c r="AZ189" s="20">
        <f t="shared" ca="1" si="60"/>
        <v>8</v>
      </c>
      <c r="BA189" s="20">
        <f t="shared" ca="1" si="61"/>
        <v>28</v>
      </c>
      <c r="BB189" s="20">
        <f t="shared" ca="1" si="62"/>
        <v>28</v>
      </c>
      <c r="BC189" s="20">
        <f t="shared" ca="1" si="63"/>
        <v>26</v>
      </c>
      <c r="BD189" s="20">
        <f t="shared" ca="1" si="64"/>
        <v>28</v>
      </c>
      <c r="BE189" s="20">
        <f t="shared" ca="1" si="65"/>
        <v>28</v>
      </c>
      <c r="BF189" s="20">
        <f t="shared" ca="1" si="66"/>
        <v>28</v>
      </c>
      <c r="BG189" s="20">
        <f t="shared" ca="1" si="67"/>
        <v>21</v>
      </c>
      <c r="BH189" s="20">
        <f t="shared" ca="1" si="68"/>
        <v>28</v>
      </c>
      <c r="BI189" s="20">
        <f t="shared" ca="1" si="69"/>
        <v>10</v>
      </c>
      <c r="BJ189" s="20">
        <f t="shared" ca="1" si="70"/>
        <v>28</v>
      </c>
      <c r="BK189" s="20">
        <f t="shared" ca="1" si="71"/>
        <v>28</v>
      </c>
      <c r="BL189" s="20">
        <f t="shared" ca="1" si="72"/>
        <v>23</v>
      </c>
      <c r="BM189" s="20">
        <f t="shared" ca="1" si="73"/>
        <v>28</v>
      </c>
      <c r="BN189" s="9">
        <f t="shared" si="74"/>
        <v>188</v>
      </c>
      <c r="BO189" s="9">
        <v>3</v>
      </c>
      <c r="BP189" s="22" cm="1">
        <f t="array" aca="1" ref="BP189" ca="1">IF(AV189&gt;INDIRECT(ADDRESS($BN189,$BO189)),0,1)</f>
        <v>0</v>
      </c>
      <c r="BQ189" s="22" cm="1">
        <f t="array" aca="1" ref="BQ189" ca="1">IF(AW189&gt;INDIRECT(ADDRESS($BN189,$BO189)),0,1)</f>
        <v>0</v>
      </c>
      <c r="BR189" s="22" cm="1">
        <f t="array" aca="1" ref="BR189" ca="1">IF(AX189&gt;INDIRECT(ADDRESS($BN189,$BO189)),0,1)</f>
        <v>0</v>
      </c>
      <c r="BS189" s="22" cm="1">
        <f t="array" aca="1" ref="BS189" ca="1">IF(AY189&gt;INDIRECT(ADDRESS($BN189,$BO189)),0,1)</f>
        <v>1</v>
      </c>
      <c r="BT189" s="22" cm="1">
        <f t="array" aca="1" ref="BT189" ca="1">IF(AZ189&gt;INDIRECT(ADDRESS($BN189,$BO189)),0,1)</f>
        <v>0</v>
      </c>
      <c r="BU189" s="22" cm="1">
        <f t="array" aca="1" ref="BU189" ca="1">IF(BA189&gt;INDIRECT(ADDRESS($BN189,$BO189)),0,1)</f>
        <v>0</v>
      </c>
      <c r="BV189" s="22" cm="1">
        <f t="array" aca="1" ref="BV189" ca="1">IF(BB189&gt;INDIRECT(ADDRESS($BN189,$BO189)),0,1)</f>
        <v>0</v>
      </c>
      <c r="BW189" s="22" cm="1">
        <f t="array" aca="1" ref="BW189" ca="1">IF(BC189&gt;INDIRECT(ADDRESS($BN189,$BO189)),0,1)</f>
        <v>0</v>
      </c>
      <c r="BX189" s="22" cm="1">
        <f t="array" aca="1" ref="BX189" ca="1">IF(BD189&gt;INDIRECT(ADDRESS($BN189,$BO189)),0,1)</f>
        <v>0</v>
      </c>
      <c r="BY189" s="22" cm="1">
        <f t="array" aca="1" ref="BY189" ca="1">IF(BE189&gt;INDIRECT(ADDRESS($BN189,$BO189)),0,1)</f>
        <v>0</v>
      </c>
      <c r="BZ189" s="22" cm="1">
        <f t="array" aca="1" ref="BZ189" ca="1">IF(BF189&gt;INDIRECT(ADDRESS($BN189,$BO189)),0,1)</f>
        <v>0</v>
      </c>
      <c r="CA189" s="22" cm="1">
        <f t="array" aca="1" ref="CA189" ca="1">IF(BG189&gt;INDIRECT(ADDRESS($BN189,$BO189)),0,1)</f>
        <v>0</v>
      </c>
      <c r="CB189" s="22" cm="1">
        <f t="array" aca="1" ref="CB189" ca="1">IF(BH189&gt;INDIRECT(ADDRESS($BN189,$BO189)),0,1)</f>
        <v>0</v>
      </c>
      <c r="CC189" s="22" cm="1">
        <f t="array" aca="1" ref="CC189" ca="1">IF(BI189&gt;INDIRECT(ADDRESS($BN189,$BO189)),0,1)</f>
        <v>0</v>
      </c>
      <c r="CD189" s="22" cm="1">
        <f t="array" aca="1" ref="CD189" ca="1">IF(BJ189&gt;INDIRECT(ADDRESS($BN189,$BO189)),0,1)</f>
        <v>0</v>
      </c>
      <c r="CE189" s="22" cm="1">
        <f t="array" aca="1" ref="CE189" ca="1">IF(BK189&gt;INDIRECT(ADDRESS($BN189,$BO189)),0,1)</f>
        <v>0</v>
      </c>
      <c r="CF189" s="22" cm="1">
        <f t="array" aca="1" ref="CF189" ca="1">IF(BL189&gt;INDIRECT(ADDRESS($BN189,$BO189)),0,1)</f>
        <v>0</v>
      </c>
      <c r="CG189" s="22" cm="1">
        <f t="array" aca="1" ref="CG189" ca="1">IF(BM189&gt;INDIRECT(ADDRESS($BN189,$BO189)),0,1)</f>
        <v>0</v>
      </c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55000000000000004">
      <c r="A190" s="3"/>
      <c r="B190" s="3"/>
      <c r="C190" s="3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5">
        <v>5</v>
      </c>
      <c r="W190" s="5">
        <f>W189</f>
        <v>188</v>
      </c>
      <c r="X190" s="5">
        <v>4</v>
      </c>
      <c r="Y190" s="5">
        <f t="shared" si="75"/>
        <v>26</v>
      </c>
      <c r="Z190" s="18" cm="1">
        <f t="array" aca="1" ref="Z190" ca="1">INDIRECT(ADDRESS($W190,COLUMN()-$Y190+$X190))/$V190</f>
        <v>20424.8</v>
      </c>
      <c r="AA190" s="18" cm="1">
        <f t="array" aca="1" ref="AA190" ca="1">INDIRECT(ADDRESS($W190,COLUMN()-$Y190+$X190))/$V190</f>
        <v>41169.4</v>
      </c>
      <c r="AB190" s="18" cm="1">
        <f t="array" aca="1" ref="AB190" ca="1">INDIRECT(ADDRESS($W190,COLUMN()-$Y190+$X190))/$V190</f>
        <v>39364</v>
      </c>
      <c r="AC190" s="18" cm="1">
        <f t="array" aca="1" ref="AC190" ca="1">INDIRECT(ADDRESS($W190,COLUMN()-$Y190+$X190))/$V190</f>
        <v>50206.2</v>
      </c>
      <c r="AD190" s="18" cm="1">
        <f t="array" aca="1" ref="AD190" ca="1">INDIRECT(ADDRESS($W190,COLUMN()-$Y190+$X190))/$V190</f>
        <v>41546.400000000001</v>
      </c>
      <c r="AE190" s="18" cm="1">
        <f t="array" aca="1" ref="AE190" ca="1">INDIRECT(ADDRESS($W190,COLUMN()-$Y190+$X190))/$V190</f>
        <v>0</v>
      </c>
      <c r="AF190" s="18" cm="1">
        <f t="array" aca="1" ref="AF190" ca="1">INDIRECT(ADDRESS($W190,COLUMN()-$Y190+$X190))/$V190</f>
        <v>0</v>
      </c>
      <c r="AG190" s="18" cm="1">
        <f t="array" aca="1" ref="AG190" ca="1">INDIRECT(ADDRESS($W190,COLUMN()-$Y190+$X190))/$V190</f>
        <v>3083.2</v>
      </c>
      <c r="AH190" s="18" cm="1">
        <f t="array" aca="1" ref="AH190" ca="1">INDIRECT(ADDRESS($W190,COLUMN()-$Y190+$X190))/$V190</f>
        <v>0</v>
      </c>
      <c r="AI190" s="18" cm="1">
        <f t="array" aca="1" ref="AI190" ca="1">INDIRECT(ADDRESS($W190,COLUMN()-$Y190+$X190))/$V190</f>
        <v>0</v>
      </c>
      <c r="AJ190" s="18" cm="1">
        <f t="array" aca="1" ref="AJ190" ca="1">INDIRECT(ADDRESS($W190,COLUMN()-$Y190+$X190))/$V190</f>
        <v>0</v>
      </c>
      <c r="AK190" s="18" cm="1">
        <f t="array" aca="1" ref="AK190" ca="1">INDIRECT(ADDRESS($W190,COLUMN()-$Y190+$X190))/$V190</f>
        <v>10748.4</v>
      </c>
      <c r="AL190" s="18" cm="1">
        <f t="array" aca="1" ref="AL190" ca="1">INDIRECT(ADDRESS($W190,COLUMN()-$Y190+$X190))/$V190</f>
        <v>0</v>
      </c>
      <c r="AM190" s="18" cm="1">
        <f t="array" aca="1" ref="AM190" ca="1">INDIRECT(ADDRESS($W190,COLUMN()-$Y190+$X190))/$V190</f>
        <v>40159.800000000003</v>
      </c>
      <c r="AN190" s="18" cm="1">
        <f t="array" aca="1" ref="AN190" ca="1">INDIRECT(ADDRESS($W190,COLUMN()-$Y190+$X190))/$V190</f>
        <v>0</v>
      </c>
      <c r="AO190" s="18" cm="1">
        <f t="array" aca="1" ref="AO190" ca="1">INDIRECT(ADDRESS($W190,COLUMN()-$Y190+$X190))/$V190</f>
        <v>0</v>
      </c>
      <c r="AP190" s="18" cm="1">
        <f t="array" aca="1" ref="AP190" ca="1">INDIRECT(ADDRESS($W190,COLUMN()-$Y190+$X190))/$V190</f>
        <v>7233.8</v>
      </c>
      <c r="AQ190" s="18" cm="1">
        <f t="array" aca="1" ref="AQ190" ca="1">INDIRECT(ADDRESS($W190,COLUMN()-$Y190+$X190))/$V190</f>
        <v>0</v>
      </c>
      <c r="AR190" s="9">
        <f t="shared" si="54"/>
        <v>188</v>
      </c>
      <c r="AS190" s="9">
        <f t="shared" si="76"/>
        <v>190</v>
      </c>
      <c r="AT190" s="9">
        <f t="shared" si="55"/>
        <v>26</v>
      </c>
      <c r="AU190" s="3">
        <f t="shared" si="77"/>
        <v>43</v>
      </c>
      <c r="AV190" s="20">
        <f t="shared" ca="1" si="56"/>
        <v>20</v>
      </c>
      <c r="AW190" s="20">
        <f t="shared" ca="1" si="57"/>
        <v>15</v>
      </c>
      <c r="AX190" s="20">
        <f t="shared" ca="1" si="58"/>
        <v>17</v>
      </c>
      <c r="AY190" s="20">
        <f t="shared" ca="1" si="59"/>
        <v>13</v>
      </c>
      <c r="AZ190" s="20">
        <f t="shared" ca="1" si="60"/>
        <v>14</v>
      </c>
      <c r="BA190" s="20">
        <f t="shared" ca="1" si="61"/>
        <v>28</v>
      </c>
      <c r="BB190" s="20">
        <f t="shared" ca="1" si="62"/>
        <v>28</v>
      </c>
      <c r="BC190" s="20">
        <f t="shared" ca="1" si="63"/>
        <v>27</v>
      </c>
      <c r="BD190" s="20">
        <f t="shared" ca="1" si="64"/>
        <v>28</v>
      </c>
      <c r="BE190" s="20">
        <f t="shared" ca="1" si="65"/>
        <v>28</v>
      </c>
      <c r="BF190" s="20">
        <f t="shared" ca="1" si="66"/>
        <v>28</v>
      </c>
      <c r="BG190" s="20">
        <f t="shared" ca="1" si="67"/>
        <v>24</v>
      </c>
      <c r="BH190" s="20">
        <f t="shared" ca="1" si="68"/>
        <v>28</v>
      </c>
      <c r="BI190" s="20">
        <f t="shared" ca="1" si="69"/>
        <v>16</v>
      </c>
      <c r="BJ190" s="20">
        <f t="shared" ca="1" si="70"/>
        <v>28</v>
      </c>
      <c r="BK190" s="20">
        <f t="shared" ca="1" si="71"/>
        <v>28</v>
      </c>
      <c r="BL190" s="20">
        <f t="shared" ca="1" si="72"/>
        <v>25</v>
      </c>
      <c r="BM190" s="20">
        <f t="shared" ca="1" si="73"/>
        <v>28</v>
      </c>
      <c r="BN190" s="9">
        <f t="shared" si="74"/>
        <v>188</v>
      </c>
      <c r="BO190" s="9">
        <v>3</v>
      </c>
      <c r="BP190" s="22" cm="1">
        <f t="array" aca="1" ref="BP190" ca="1">IF(AV190&gt;INDIRECT(ADDRESS($BN190,$BO190)),0,1)</f>
        <v>0</v>
      </c>
      <c r="BQ190" s="22" cm="1">
        <f t="array" aca="1" ref="BQ190" ca="1">IF(AW190&gt;INDIRECT(ADDRESS($BN190,$BO190)),0,1)</f>
        <v>0</v>
      </c>
      <c r="BR190" s="22" cm="1">
        <f t="array" aca="1" ref="BR190" ca="1">IF(AX190&gt;INDIRECT(ADDRESS($BN190,$BO190)),0,1)</f>
        <v>0</v>
      </c>
      <c r="BS190" s="22" cm="1">
        <f t="array" aca="1" ref="BS190" ca="1">IF(AY190&gt;INDIRECT(ADDRESS($BN190,$BO190)),0,1)</f>
        <v>0</v>
      </c>
      <c r="BT190" s="22" cm="1">
        <f t="array" aca="1" ref="BT190" ca="1">IF(AZ190&gt;INDIRECT(ADDRESS($BN190,$BO190)),0,1)</f>
        <v>0</v>
      </c>
      <c r="BU190" s="22" cm="1">
        <f t="array" aca="1" ref="BU190" ca="1">IF(BA190&gt;INDIRECT(ADDRESS($BN190,$BO190)),0,1)</f>
        <v>0</v>
      </c>
      <c r="BV190" s="22" cm="1">
        <f t="array" aca="1" ref="BV190" ca="1">IF(BB190&gt;INDIRECT(ADDRESS($BN190,$BO190)),0,1)</f>
        <v>0</v>
      </c>
      <c r="BW190" s="22" cm="1">
        <f t="array" aca="1" ref="BW190" ca="1">IF(BC190&gt;INDIRECT(ADDRESS($BN190,$BO190)),0,1)</f>
        <v>0</v>
      </c>
      <c r="BX190" s="22" cm="1">
        <f t="array" aca="1" ref="BX190" ca="1">IF(BD190&gt;INDIRECT(ADDRESS($BN190,$BO190)),0,1)</f>
        <v>0</v>
      </c>
      <c r="BY190" s="22" cm="1">
        <f t="array" aca="1" ref="BY190" ca="1">IF(BE190&gt;INDIRECT(ADDRESS($BN190,$BO190)),0,1)</f>
        <v>0</v>
      </c>
      <c r="BZ190" s="22" cm="1">
        <f t="array" aca="1" ref="BZ190" ca="1">IF(BF190&gt;INDIRECT(ADDRESS($BN190,$BO190)),0,1)</f>
        <v>0</v>
      </c>
      <c r="CA190" s="22" cm="1">
        <f t="array" aca="1" ref="CA190" ca="1">IF(BG190&gt;INDIRECT(ADDRESS($BN190,$BO190)),0,1)</f>
        <v>0</v>
      </c>
      <c r="CB190" s="22" cm="1">
        <f t="array" aca="1" ref="CB190" ca="1">IF(BH190&gt;INDIRECT(ADDRESS($BN190,$BO190)),0,1)</f>
        <v>0</v>
      </c>
      <c r="CC190" s="22" cm="1">
        <f t="array" aca="1" ref="CC190" ca="1">IF(BI190&gt;INDIRECT(ADDRESS($BN190,$BO190)),0,1)</f>
        <v>0</v>
      </c>
      <c r="CD190" s="22" cm="1">
        <f t="array" aca="1" ref="CD190" ca="1">IF(BJ190&gt;INDIRECT(ADDRESS($BN190,$BO190)),0,1)</f>
        <v>0</v>
      </c>
      <c r="CE190" s="22" cm="1">
        <f t="array" aca="1" ref="CE190" ca="1">IF(BK190&gt;INDIRECT(ADDRESS($BN190,$BO190)),0,1)</f>
        <v>0</v>
      </c>
      <c r="CF190" s="22" cm="1">
        <f t="array" aca="1" ref="CF190" ca="1">IF(BL190&gt;INDIRECT(ADDRESS($BN190,$BO190)),0,1)</f>
        <v>0</v>
      </c>
      <c r="CG190" s="22" cm="1">
        <f t="array" aca="1" ref="CG190" ca="1">IF(BM190&gt;INDIRECT(ADDRESS($BN190,$BO190)),0,1)</f>
        <v>0</v>
      </c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55000000000000004">
      <c r="A191" s="3" t="s">
        <v>79</v>
      </c>
      <c r="B191" s="3" t="s">
        <v>80</v>
      </c>
      <c r="C191" s="3">
        <v>8</v>
      </c>
      <c r="D191" s="15">
        <f>VALUE(SUBSTITUTE('DPR KPU Raw'!B46,".",","))</f>
        <v>147276</v>
      </c>
      <c r="E191" s="15">
        <f>VALUE(SUBSTITUTE('DPR KPU Raw'!C46,".",","))</f>
        <v>278450</v>
      </c>
      <c r="F191" s="15">
        <f>VALUE(SUBSTITUTE('DPR KPU Raw'!D46,".",","))</f>
        <v>411730</v>
      </c>
      <c r="G191" s="15">
        <f>VALUE(SUBSTITUTE('DPR KPU Raw'!E46,".",","))</f>
        <v>306153</v>
      </c>
      <c r="H191" s="15">
        <f>VALUE(SUBSTITUTE('DPR KPU Raw'!F46,".",","))</f>
        <v>272914</v>
      </c>
      <c r="I191" s="15"/>
      <c r="J191" s="15"/>
      <c r="K191" s="15">
        <f>VALUE(SUBSTITUTE('DPR KPU Raw'!I46,".",","))</f>
        <v>123834</v>
      </c>
      <c r="L191" s="15"/>
      <c r="M191" s="15"/>
      <c r="N191" s="15"/>
      <c r="O191" s="15">
        <f>VALUE(SUBSTITUTE('DPR KPU Raw'!M46,".",","))</f>
        <v>114383</v>
      </c>
      <c r="P191" s="15"/>
      <c r="Q191" s="15">
        <f>VALUE(SUBSTITUTE('DPR KPU Raw'!O46,".",","))</f>
        <v>104992</v>
      </c>
      <c r="R191" s="15"/>
      <c r="S191" s="15"/>
      <c r="T191" s="15">
        <f>VALUE(SUBSTITUTE('DPR KPU Raw'!R46,".",","))</f>
        <v>77723</v>
      </c>
      <c r="U191" s="15"/>
      <c r="V191" s="5">
        <v>1</v>
      </c>
      <c r="W191" s="5">
        <f>W190+3</f>
        <v>191</v>
      </c>
      <c r="X191" s="5">
        <v>4</v>
      </c>
      <c r="Y191" s="5">
        <f t="shared" si="75"/>
        <v>26</v>
      </c>
      <c r="Z191" s="18" cm="1">
        <f t="array" aca="1" ref="Z191" ca="1">INDIRECT(ADDRESS($W191,COLUMN()-$Y191+$X191))/$V191</f>
        <v>147276</v>
      </c>
      <c r="AA191" s="18" cm="1">
        <f t="array" aca="1" ref="AA191" ca="1">INDIRECT(ADDRESS($W191,COLUMN()-$Y191+$X191))/$V191</f>
        <v>278450</v>
      </c>
      <c r="AB191" s="18" cm="1">
        <f t="array" aca="1" ref="AB191" ca="1">INDIRECT(ADDRESS($W191,COLUMN()-$Y191+$X191))/$V191</f>
        <v>411730</v>
      </c>
      <c r="AC191" s="18" cm="1">
        <f t="array" aca="1" ref="AC191" ca="1">INDIRECT(ADDRESS($W191,COLUMN()-$Y191+$X191))/$V191</f>
        <v>306153</v>
      </c>
      <c r="AD191" s="18" cm="1">
        <f t="array" aca="1" ref="AD191" ca="1">INDIRECT(ADDRESS($W191,COLUMN()-$Y191+$X191))/$V191</f>
        <v>272914</v>
      </c>
      <c r="AE191" s="18" cm="1">
        <f t="array" aca="1" ref="AE191" ca="1">INDIRECT(ADDRESS($W191,COLUMN()-$Y191+$X191))/$V191</f>
        <v>0</v>
      </c>
      <c r="AF191" s="18" cm="1">
        <f t="array" aca="1" ref="AF191" ca="1">INDIRECT(ADDRESS($W191,COLUMN()-$Y191+$X191))/$V191</f>
        <v>0</v>
      </c>
      <c r="AG191" s="18" cm="1">
        <f t="array" aca="1" ref="AG191" ca="1">INDIRECT(ADDRESS($W191,COLUMN()-$Y191+$X191))/$V191</f>
        <v>123834</v>
      </c>
      <c r="AH191" s="18" cm="1">
        <f t="array" aca="1" ref="AH191" ca="1">INDIRECT(ADDRESS($W191,COLUMN()-$Y191+$X191))/$V191</f>
        <v>0</v>
      </c>
      <c r="AI191" s="18" cm="1">
        <f t="array" aca="1" ref="AI191" ca="1">INDIRECT(ADDRESS($W191,COLUMN()-$Y191+$X191))/$V191</f>
        <v>0</v>
      </c>
      <c r="AJ191" s="18" cm="1">
        <f t="array" aca="1" ref="AJ191" ca="1">INDIRECT(ADDRESS($W191,COLUMN()-$Y191+$X191))/$V191</f>
        <v>0</v>
      </c>
      <c r="AK191" s="18" cm="1">
        <f t="array" aca="1" ref="AK191" ca="1">INDIRECT(ADDRESS($W191,COLUMN()-$Y191+$X191))/$V191</f>
        <v>114383</v>
      </c>
      <c r="AL191" s="18" cm="1">
        <f t="array" aca="1" ref="AL191" ca="1">INDIRECT(ADDRESS($W191,COLUMN()-$Y191+$X191))/$V191</f>
        <v>0</v>
      </c>
      <c r="AM191" s="18" cm="1">
        <f t="array" aca="1" ref="AM191" ca="1">INDIRECT(ADDRESS($W191,COLUMN()-$Y191+$X191))/$V191</f>
        <v>104992</v>
      </c>
      <c r="AN191" s="18" cm="1">
        <f t="array" aca="1" ref="AN191" ca="1">INDIRECT(ADDRESS($W191,COLUMN()-$Y191+$X191))/$V191</f>
        <v>0</v>
      </c>
      <c r="AO191" s="18" cm="1">
        <f t="array" aca="1" ref="AO191" ca="1">INDIRECT(ADDRESS($W191,COLUMN()-$Y191+$X191))/$V191</f>
        <v>0</v>
      </c>
      <c r="AP191" s="18" cm="1">
        <f t="array" aca="1" ref="AP191" ca="1">INDIRECT(ADDRESS($W191,COLUMN()-$Y191+$X191))/$V191</f>
        <v>77723</v>
      </c>
      <c r="AQ191" s="18" cm="1">
        <f t="array" aca="1" ref="AQ191" ca="1">INDIRECT(ADDRESS($W191,COLUMN()-$Y191+$X191))/$V191</f>
        <v>0</v>
      </c>
      <c r="AR191" s="9">
        <f t="shared" si="54"/>
        <v>191</v>
      </c>
      <c r="AS191" s="9">
        <f t="shared" si="76"/>
        <v>193</v>
      </c>
      <c r="AT191" s="9">
        <f t="shared" si="55"/>
        <v>26</v>
      </c>
      <c r="AU191" s="3">
        <f t="shared" si="77"/>
        <v>43</v>
      </c>
      <c r="AV191" s="20">
        <f t="shared" ca="1" si="56"/>
        <v>5</v>
      </c>
      <c r="AW191" s="20">
        <f t="shared" ca="1" si="57"/>
        <v>3</v>
      </c>
      <c r="AX191" s="20">
        <f t="shared" ca="1" si="58"/>
        <v>1</v>
      </c>
      <c r="AY191" s="20">
        <f t="shared" ca="1" si="59"/>
        <v>2</v>
      </c>
      <c r="AZ191" s="20">
        <f t="shared" ca="1" si="60"/>
        <v>4</v>
      </c>
      <c r="BA191" s="20">
        <f t="shared" ca="1" si="61"/>
        <v>28</v>
      </c>
      <c r="BB191" s="20">
        <f t="shared" ca="1" si="62"/>
        <v>28</v>
      </c>
      <c r="BC191" s="20">
        <f t="shared" ca="1" si="63"/>
        <v>7</v>
      </c>
      <c r="BD191" s="20">
        <f t="shared" ca="1" si="64"/>
        <v>28</v>
      </c>
      <c r="BE191" s="20">
        <f t="shared" ca="1" si="65"/>
        <v>28</v>
      </c>
      <c r="BF191" s="20">
        <f t="shared" ca="1" si="66"/>
        <v>28</v>
      </c>
      <c r="BG191" s="20">
        <f t="shared" ca="1" si="67"/>
        <v>8</v>
      </c>
      <c r="BH191" s="20">
        <f t="shared" ca="1" si="68"/>
        <v>28</v>
      </c>
      <c r="BI191" s="20">
        <f t="shared" ca="1" si="69"/>
        <v>9</v>
      </c>
      <c r="BJ191" s="20">
        <f t="shared" ca="1" si="70"/>
        <v>28</v>
      </c>
      <c r="BK191" s="20">
        <f t="shared" ca="1" si="71"/>
        <v>28</v>
      </c>
      <c r="BL191" s="20">
        <f t="shared" ca="1" si="72"/>
        <v>14</v>
      </c>
      <c r="BM191" s="20">
        <f t="shared" ca="1" si="73"/>
        <v>28</v>
      </c>
      <c r="BN191" s="9">
        <f t="shared" si="74"/>
        <v>191</v>
      </c>
      <c r="BO191" s="9">
        <v>3</v>
      </c>
      <c r="BP191" s="22" cm="1">
        <f t="array" aca="1" ref="BP191" ca="1">IF(AV191&gt;INDIRECT(ADDRESS($BN191,$BO191)),0,1)</f>
        <v>1</v>
      </c>
      <c r="BQ191" s="22" cm="1">
        <f t="array" aca="1" ref="BQ191" ca="1">IF(AW191&gt;INDIRECT(ADDRESS($BN191,$BO191)),0,1)</f>
        <v>1</v>
      </c>
      <c r="BR191" s="22" cm="1">
        <f t="array" aca="1" ref="BR191" ca="1">IF(AX191&gt;INDIRECT(ADDRESS($BN191,$BO191)),0,1)</f>
        <v>1</v>
      </c>
      <c r="BS191" s="22" cm="1">
        <f t="array" aca="1" ref="BS191" ca="1">IF(AY191&gt;INDIRECT(ADDRESS($BN191,$BO191)),0,1)</f>
        <v>1</v>
      </c>
      <c r="BT191" s="22" cm="1">
        <f t="array" aca="1" ref="BT191" ca="1">IF(AZ191&gt;INDIRECT(ADDRESS($BN191,$BO191)),0,1)</f>
        <v>1</v>
      </c>
      <c r="BU191" s="22" cm="1">
        <f t="array" aca="1" ref="BU191" ca="1">IF(BA191&gt;INDIRECT(ADDRESS($BN191,$BO191)),0,1)</f>
        <v>0</v>
      </c>
      <c r="BV191" s="22" cm="1">
        <f t="array" aca="1" ref="BV191" ca="1">IF(BB191&gt;INDIRECT(ADDRESS($BN191,$BO191)),0,1)</f>
        <v>0</v>
      </c>
      <c r="BW191" s="22" cm="1">
        <f t="array" aca="1" ref="BW191" ca="1">IF(BC191&gt;INDIRECT(ADDRESS($BN191,$BO191)),0,1)</f>
        <v>1</v>
      </c>
      <c r="BX191" s="22" cm="1">
        <f t="array" aca="1" ref="BX191" ca="1">IF(BD191&gt;INDIRECT(ADDRESS($BN191,$BO191)),0,1)</f>
        <v>0</v>
      </c>
      <c r="BY191" s="22" cm="1">
        <f t="array" aca="1" ref="BY191" ca="1">IF(BE191&gt;INDIRECT(ADDRESS($BN191,$BO191)),0,1)</f>
        <v>0</v>
      </c>
      <c r="BZ191" s="22" cm="1">
        <f t="array" aca="1" ref="BZ191" ca="1">IF(BF191&gt;INDIRECT(ADDRESS($BN191,$BO191)),0,1)</f>
        <v>0</v>
      </c>
      <c r="CA191" s="22" cm="1">
        <f t="array" aca="1" ref="CA191" ca="1">IF(BG191&gt;INDIRECT(ADDRESS($BN191,$BO191)),0,1)</f>
        <v>1</v>
      </c>
      <c r="CB191" s="22" cm="1">
        <f t="array" aca="1" ref="CB191" ca="1">IF(BH191&gt;INDIRECT(ADDRESS($BN191,$BO191)),0,1)</f>
        <v>0</v>
      </c>
      <c r="CC191" s="22" cm="1">
        <f t="array" aca="1" ref="CC191" ca="1">IF(BI191&gt;INDIRECT(ADDRESS($BN191,$BO191)),0,1)</f>
        <v>0</v>
      </c>
      <c r="CD191" s="22" cm="1">
        <f t="array" aca="1" ref="CD191" ca="1">IF(BJ191&gt;INDIRECT(ADDRESS($BN191,$BO191)),0,1)</f>
        <v>0</v>
      </c>
      <c r="CE191" s="22" cm="1">
        <f t="array" aca="1" ref="CE191" ca="1">IF(BK191&gt;INDIRECT(ADDRESS($BN191,$BO191)),0,1)</f>
        <v>0</v>
      </c>
      <c r="CF191" s="22" cm="1">
        <f t="array" aca="1" ref="CF191" ca="1">IF(BL191&gt;INDIRECT(ADDRESS($BN191,$BO191)),0,1)</f>
        <v>0</v>
      </c>
      <c r="CG191" s="22" cm="1">
        <f t="array" aca="1" ref="CG191" ca="1">IF(BM191&gt;INDIRECT(ADDRESS($BN191,$BO191)),0,1)</f>
        <v>0</v>
      </c>
      <c r="CH191" s="9">
        <f>AR191</f>
        <v>191</v>
      </c>
      <c r="CI191" s="9">
        <f>AS191</f>
        <v>193</v>
      </c>
      <c r="CJ191" s="3">
        <f>COLUMN(BP191)</f>
        <v>68</v>
      </c>
      <c r="CK191" s="3">
        <f>COLUMN(CG191)</f>
        <v>85</v>
      </c>
      <c r="CL191" s="3">
        <f ca="1">SUM(OFFSET($A$1,CH191-1,CJ191-1,CI191-CH191+1,CK191-CJ191+1))</f>
        <v>8</v>
      </c>
      <c r="CM191" s="3" t="b">
        <f ca="1">CL191=C191</f>
        <v>1</v>
      </c>
      <c r="CN191" s="3">
        <f>COLUMN(V191)</f>
        <v>22</v>
      </c>
      <c r="CO191" s="3">
        <f ca="1">LARGE(OFFSET($A$1,$CH191-1,$CN191-1,$CI191-$CH191+1,1),1)</f>
        <v>5</v>
      </c>
      <c r="CP191" s="4">
        <f ca="1">LARGE(OFFSET($A$1,$AR191-1,$AT191-1,$AS191-$AR191+1,$AU191-$AT191+1),1)/(CO191+2)</f>
        <v>58818.571428571428</v>
      </c>
      <c r="CQ191" s="4">
        <f ca="1">LARGE(OFFSET($A$1,$AR191-1,$AT191-1,$AS191-$AR191+1,$AU191-$AT191+1),C191)</f>
        <v>114383</v>
      </c>
      <c r="CR191" s="3" t="b">
        <f ca="1">CQ191&gt;CP191</f>
        <v>1</v>
      </c>
    </row>
    <row r="192" spans="1:96" x14ac:dyDescent="0.55000000000000004">
      <c r="A192" s="3"/>
      <c r="B192" s="3"/>
      <c r="C192" s="3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5">
        <v>3</v>
      </c>
      <c r="W192" s="5">
        <f>W191</f>
        <v>191</v>
      </c>
      <c r="X192" s="5">
        <v>4</v>
      </c>
      <c r="Y192" s="5">
        <f t="shared" si="75"/>
        <v>26</v>
      </c>
      <c r="Z192" s="18" cm="1">
        <f t="array" aca="1" ref="Z192" ca="1">INDIRECT(ADDRESS($W192,COLUMN()-$Y192+$X192))/$V192</f>
        <v>49092</v>
      </c>
      <c r="AA192" s="18" cm="1">
        <f t="array" aca="1" ref="AA192" ca="1">INDIRECT(ADDRESS($W192,COLUMN()-$Y192+$X192))/$V192</f>
        <v>92816.666666666672</v>
      </c>
      <c r="AB192" s="18" cm="1">
        <f t="array" aca="1" ref="AB192" ca="1">INDIRECT(ADDRESS($W192,COLUMN()-$Y192+$X192))/$V192</f>
        <v>137243.33333333334</v>
      </c>
      <c r="AC192" s="18" cm="1">
        <f t="array" aca="1" ref="AC192" ca="1">INDIRECT(ADDRESS($W192,COLUMN()-$Y192+$X192))/$V192</f>
        <v>102051</v>
      </c>
      <c r="AD192" s="18" cm="1">
        <f t="array" aca="1" ref="AD192" ca="1">INDIRECT(ADDRESS($W192,COLUMN()-$Y192+$X192))/$V192</f>
        <v>90971.333333333328</v>
      </c>
      <c r="AE192" s="18" cm="1">
        <f t="array" aca="1" ref="AE192" ca="1">INDIRECT(ADDRESS($W192,COLUMN()-$Y192+$X192))/$V192</f>
        <v>0</v>
      </c>
      <c r="AF192" s="18" cm="1">
        <f t="array" aca="1" ref="AF192" ca="1">INDIRECT(ADDRESS($W192,COLUMN()-$Y192+$X192))/$V192</f>
        <v>0</v>
      </c>
      <c r="AG192" s="18" cm="1">
        <f t="array" aca="1" ref="AG192" ca="1">INDIRECT(ADDRESS($W192,COLUMN()-$Y192+$X192))/$V192</f>
        <v>41278</v>
      </c>
      <c r="AH192" s="18" cm="1">
        <f t="array" aca="1" ref="AH192" ca="1">INDIRECT(ADDRESS($W192,COLUMN()-$Y192+$X192))/$V192</f>
        <v>0</v>
      </c>
      <c r="AI192" s="18" cm="1">
        <f t="array" aca="1" ref="AI192" ca="1">INDIRECT(ADDRESS($W192,COLUMN()-$Y192+$X192))/$V192</f>
        <v>0</v>
      </c>
      <c r="AJ192" s="18" cm="1">
        <f t="array" aca="1" ref="AJ192" ca="1">INDIRECT(ADDRESS($W192,COLUMN()-$Y192+$X192))/$V192</f>
        <v>0</v>
      </c>
      <c r="AK192" s="18" cm="1">
        <f t="array" aca="1" ref="AK192" ca="1">INDIRECT(ADDRESS($W192,COLUMN()-$Y192+$X192))/$V192</f>
        <v>38127.666666666664</v>
      </c>
      <c r="AL192" s="18" cm="1">
        <f t="array" aca="1" ref="AL192" ca="1">INDIRECT(ADDRESS($W192,COLUMN()-$Y192+$X192))/$V192</f>
        <v>0</v>
      </c>
      <c r="AM192" s="18" cm="1">
        <f t="array" aca="1" ref="AM192" ca="1">INDIRECT(ADDRESS($W192,COLUMN()-$Y192+$X192))/$V192</f>
        <v>34997.333333333336</v>
      </c>
      <c r="AN192" s="18" cm="1">
        <f t="array" aca="1" ref="AN192" ca="1">INDIRECT(ADDRESS($W192,COLUMN()-$Y192+$X192))/$V192</f>
        <v>0</v>
      </c>
      <c r="AO192" s="18" cm="1">
        <f t="array" aca="1" ref="AO192" ca="1">INDIRECT(ADDRESS($W192,COLUMN()-$Y192+$X192))/$V192</f>
        <v>0</v>
      </c>
      <c r="AP192" s="18" cm="1">
        <f t="array" aca="1" ref="AP192" ca="1">INDIRECT(ADDRESS($W192,COLUMN()-$Y192+$X192))/$V192</f>
        <v>25907.666666666668</v>
      </c>
      <c r="AQ192" s="18" cm="1">
        <f t="array" aca="1" ref="AQ192" ca="1">INDIRECT(ADDRESS($W192,COLUMN()-$Y192+$X192))/$V192</f>
        <v>0</v>
      </c>
      <c r="AR192" s="9">
        <f t="shared" si="54"/>
        <v>191</v>
      </c>
      <c r="AS192" s="9">
        <f t="shared" si="76"/>
        <v>193</v>
      </c>
      <c r="AT192" s="9">
        <f t="shared" si="55"/>
        <v>26</v>
      </c>
      <c r="AU192" s="3">
        <f t="shared" si="77"/>
        <v>43</v>
      </c>
      <c r="AV192" s="20">
        <f t="shared" ca="1" si="56"/>
        <v>18</v>
      </c>
      <c r="AW192" s="20">
        <f t="shared" ca="1" si="57"/>
        <v>11</v>
      </c>
      <c r="AX192" s="20">
        <f t="shared" ca="1" si="58"/>
        <v>6</v>
      </c>
      <c r="AY192" s="20">
        <f t="shared" ca="1" si="59"/>
        <v>10</v>
      </c>
      <c r="AZ192" s="20">
        <f t="shared" ca="1" si="60"/>
        <v>12</v>
      </c>
      <c r="BA192" s="20">
        <f t="shared" ca="1" si="61"/>
        <v>28</v>
      </c>
      <c r="BB192" s="20">
        <f t="shared" ca="1" si="62"/>
        <v>28</v>
      </c>
      <c r="BC192" s="20">
        <f t="shared" ca="1" si="63"/>
        <v>19</v>
      </c>
      <c r="BD192" s="20">
        <f t="shared" ca="1" si="64"/>
        <v>28</v>
      </c>
      <c r="BE192" s="20">
        <f t="shared" ca="1" si="65"/>
        <v>28</v>
      </c>
      <c r="BF192" s="20">
        <f t="shared" ca="1" si="66"/>
        <v>28</v>
      </c>
      <c r="BG192" s="20">
        <f t="shared" ca="1" si="67"/>
        <v>20</v>
      </c>
      <c r="BH192" s="20">
        <f t="shared" ca="1" si="68"/>
        <v>28</v>
      </c>
      <c r="BI192" s="20">
        <f t="shared" ca="1" si="69"/>
        <v>21</v>
      </c>
      <c r="BJ192" s="20">
        <f t="shared" ca="1" si="70"/>
        <v>28</v>
      </c>
      <c r="BK192" s="20">
        <f t="shared" ca="1" si="71"/>
        <v>28</v>
      </c>
      <c r="BL192" s="20">
        <f t="shared" ca="1" si="72"/>
        <v>23</v>
      </c>
      <c r="BM192" s="20">
        <f t="shared" ca="1" si="73"/>
        <v>28</v>
      </c>
      <c r="BN192" s="9">
        <f t="shared" si="74"/>
        <v>191</v>
      </c>
      <c r="BO192" s="9">
        <v>3</v>
      </c>
      <c r="BP192" s="22" cm="1">
        <f t="array" aca="1" ref="BP192" ca="1">IF(AV192&gt;INDIRECT(ADDRESS($BN192,$BO192)),0,1)</f>
        <v>0</v>
      </c>
      <c r="BQ192" s="22" cm="1">
        <f t="array" aca="1" ref="BQ192" ca="1">IF(AW192&gt;INDIRECT(ADDRESS($BN192,$BO192)),0,1)</f>
        <v>0</v>
      </c>
      <c r="BR192" s="22" cm="1">
        <f t="array" aca="1" ref="BR192" ca="1">IF(AX192&gt;INDIRECT(ADDRESS($BN192,$BO192)),0,1)</f>
        <v>1</v>
      </c>
      <c r="BS192" s="22" cm="1">
        <f t="array" aca="1" ref="BS192" ca="1">IF(AY192&gt;INDIRECT(ADDRESS($BN192,$BO192)),0,1)</f>
        <v>0</v>
      </c>
      <c r="BT192" s="22" cm="1">
        <f t="array" aca="1" ref="BT192" ca="1">IF(AZ192&gt;INDIRECT(ADDRESS($BN192,$BO192)),0,1)</f>
        <v>0</v>
      </c>
      <c r="BU192" s="22" cm="1">
        <f t="array" aca="1" ref="BU192" ca="1">IF(BA192&gt;INDIRECT(ADDRESS($BN192,$BO192)),0,1)</f>
        <v>0</v>
      </c>
      <c r="BV192" s="22" cm="1">
        <f t="array" aca="1" ref="BV192" ca="1">IF(BB192&gt;INDIRECT(ADDRESS($BN192,$BO192)),0,1)</f>
        <v>0</v>
      </c>
      <c r="BW192" s="22" cm="1">
        <f t="array" aca="1" ref="BW192" ca="1">IF(BC192&gt;INDIRECT(ADDRESS($BN192,$BO192)),0,1)</f>
        <v>0</v>
      </c>
      <c r="BX192" s="22" cm="1">
        <f t="array" aca="1" ref="BX192" ca="1">IF(BD192&gt;INDIRECT(ADDRESS($BN192,$BO192)),0,1)</f>
        <v>0</v>
      </c>
      <c r="BY192" s="22" cm="1">
        <f t="array" aca="1" ref="BY192" ca="1">IF(BE192&gt;INDIRECT(ADDRESS($BN192,$BO192)),0,1)</f>
        <v>0</v>
      </c>
      <c r="BZ192" s="22" cm="1">
        <f t="array" aca="1" ref="BZ192" ca="1">IF(BF192&gt;INDIRECT(ADDRESS($BN192,$BO192)),0,1)</f>
        <v>0</v>
      </c>
      <c r="CA192" s="22" cm="1">
        <f t="array" aca="1" ref="CA192" ca="1">IF(BG192&gt;INDIRECT(ADDRESS($BN192,$BO192)),0,1)</f>
        <v>0</v>
      </c>
      <c r="CB192" s="22" cm="1">
        <f t="array" aca="1" ref="CB192" ca="1">IF(BH192&gt;INDIRECT(ADDRESS($BN192,$BO192)),0,1)</f>
        <v>0</v>
      </c>
      <c r="CC192" s="22" cm="1">
        <f t="array" aca="1" ref="CC192" ca="1">IF(BI192&gt;INDIRECT(ADDRESS($BN192,$BO192)),0,1)</f>
        <v>0</v>
      </c>
      <c r="CD192" s="22" cm="1">
        <f t="array" aca="1" ref="CD192" ca="1">IF(BJ192&gt;INDIRECT(ADDRESS($BN192,$BO192)),0,1)</f>
        <v>0</v>
      </c>
      <c r="CE192" s="22" cm="1">
        <f t="array" aca="1" ref="CE192" ca="1">IF(BK192&gt;INDIRECT(ADDRESS($BN192,$BO192)),0,1)</f>
        <v>0</v>
      </c>
      <c r="CF192" s="22" cm="1">
        <f t="array" aca="1" ref="CF192" ca="1">IF(BL192&gt;INDIRECT(ADDRESS($BN192,$BO192)),0,1)</f>
        <v>0</v>
      </c>
      <c r="CG192" s="22" cm="1">
        <f t="array" aca="1" ref="CG192" ca="1">IF(BM192&gt;INDIRECT(ADDRESS($BN192,$BO192)),0,1)</f>
        <v>0</v>
      </c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55000000000000004">
      <c r="A193" s="3"/>
      <c r="B193" s="3"/>
      <c r="C193" s="3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5">
        <v>5</v>
      </c>
      <c r="W193" s="5">
        <f>W192</f>
        <v>191</v>
      </c>
      <c r="X193" s="5">
        <v>4</v>
      </c>
      <c r="Y193" s="5">
        <f t="shared" si="75"/>
        <v>26</v>
      </c>
      <c r="Z193" s="18" cm="1">
        <f t="array" aca="1" ref="Z193" ca="1">INDIRECT(ADDRESS($W193,COLUMN()-$Y193+$X193))/$V193</f>
        <v>29455.200000000001</v>
      </c>
      <c r="AA193" s="18" cm="1">
        <f t="array" aca="1" ref="AA193" ca="1">INDIRECT(ADDRESS($W193,COLUMN()-$Y193+$X193))/$V193</f>
        <v>55690</v>
      </c>
      <c r="AB193" s="18" cm="1">
        <f t="array" aca="1" ref="AB193" ca="1">INDIRECT(ADDRESS($W193,COLUMN()-$Y193+$X193))/$V193</f>
        <v>82346</v>
      </c>
      <c r="AC193" s="18" cm="1">
        <f t="array" aca="1" ref="AC193" ca="1">INDIRECT(ADDRESS($W193,COLUMN()-$Y193+$X193))/$V193</f>
        <v>61230.6</v>
      </c>
      <c r="AD193" s="18" cm="1">
        <f t="array" aca="1" ref="AD193" ca="1">INDIRECT(ADDRESS($W193,COLUMN()-$Y193+$X193))/$V193</f>
        <v>54582.8</v>
      </c>
      <c r="AE193" s="18" cm="1">
        <f t="array" aca="1" ref="AE193" ca="1">INDIRECT(ADDRESS($W193,COLUMN()-$Y193+$X193))/$V193</f>
        <v>0</v>
      </c>
      <c r="AF193" s="18" cm="1">
        <f t="array" aca="1" ref="AF193" ca="1">INDIRECT(ADDRESS($W193,COLUMN()-$Y193+$X193))/$V193</f>
        <v>0</v>
      </c>
      <c r="AG193" s="18" cm="1">
        <f t="array" aca="1" ref="AG193" ca="1">INDIRECT(ADDRESS($W193,COLUMN()-$Y193+$X193))/$V193</f>
        <v>24766.799999999999</v>
      </c>
      <c r="AH193" s="18" cm="1">
        <f t="array" aca="1" ref="AH193" ca="1">INDIRECT(ADDRESS($W193,COLUMN()-$Y193+$X193))/$V193</f>
        <v>0</v>
      </c>
      <c r="AI193" s="18" cm="1">
        <f t="array" aca="1" ref="AI193" ca="1">INDIRECT(ADDRESS($W193,COLUMN()-$Y193+$X193))/$V193</f>
        <v>0</v>
      </c>
      <c r="AJ193" s="18" cm="1">
        <f t="array" aca="1" ref="AJ193" ca="1">INDIRECT(ADDRESS($W193,COLUMN()-$Y193+$X193))/$V193</f>
        <v>0</v>
      </c>
      <c r="AK193" s="18" cm="1">
        <f t="array" aca="1" ref="AK193" ca="1">INDIRECT(ADDRESS($W193,COLUMN()-$Y193+$X193))/$V193</f>
        <v>22876.6</v>
      </c>
      <c r="AL193" s="18" cm="1">
        <f t="array" aca="1" ref="AL193" ca="1">INDIRECT(ADDRESS($W193,COLUMN()-$Y193+$X193))/$V193</f>
        <v>0</v>
      </c>
      <c r="AM193" s="18" cm="1">
        <f t="array" aca="1" ref="AM193" ca="1">INDIRECT(ADDRESS($W193,COLUMN()-$Y193+$X193))/$V193</f>
        <v>20998.400000000001</v>
      </c>
      <c r="AN193" s="18" cm="1">
        <f t="array" aca="1" ref="AN193" ca="1">INDIRECT(ADDRESS($W193,COLUMN()-$Y193+$X193))/$V193</f>
        <v>0</v>
      </c>
      <c r="AO193" s="18" cm="1">
        <f t="array" aca="1" ref="AO193" ca="1">INDIRECT(ADDRESS($W193,COLUMN()-$Y193+$X193))/$V193</f>
        <v>0</v>
      </c>
      <c r="AP193" s="18" cm="1">
        <f t="array" aca="1" ref="AP193" ca="1">INDIRECT(ADDRESS($W193,COLUMN()-$Y193+$X193))/$V193</f>
        <v>15544.6</v>
      </c>
      <c r="AQ193" s="18" cm="1">
        <f t="array" aca="1" ref="AQ193" ca="1">INDIRECT(ADDRESS($W193,COLUMN()-$Y193+$X193))/$V193</f>
        <v>0</v>
      </c>
      <c r="AR193" s="9">
        <f t="shared" si="54"/>
        <v>191</v>
      </c>
      <c r="AS193" s="9">
        <f t="shared" si="76"/>
        <v>193</v>
      </c>
      <c r="AT193" s="9">
        <f t="shared" si="55"/>
        <v>26</v>
      </c>
      <c r="AU193" s="3">
        <f t="shared" si="77"/>
        <v>43</v>
      </c>
      <c r="AV193" s="20">
        <f t="shared" ca="1" si="56"/>
        <v>22</v>
      </c>
      <c r="AW193" s="20">
        <f t="shared" ca="1" si="57"/>
        <v>16</v>
      </c>
      <c r="AX193" s="20">
        <f t="shared" ca="1" si="58"/>
        <v>13</v>
      </c>
      <c r="AY193" s="20">
        <f t="shared" ca="1" si="59"/>
        <v>15</v>
      </c>
      <c r="AZ193" s="20">
        <f t="shared" ca="1" si="60"/>
        <v>17</v>
      </c>
      <c r="BA193" s="20">
        <f t="shared" ca="1" si="61"/>
        <v>28</v>
      </c>
      <c r="BB193" s="20">
        <f t="shared" ca="1" si="62"/>
        <v>28</v>
      </c>
      <c r="BC193" s="20">
        <f t="shared" ca="1" si="63"/>
        <v>24</v>
      </c>
      <c r="BD193" s="20">
        <f t="shared" ca="1" si="64"/>
        <v>28</v>
      </c>
      <c r="BE193" s="20">
        <f t="shared" ca="1" si="65"/>
        <v>28</v>
      </c>
      <c r="BF193" s="20">
        <f t="shared" ca="1" si="66"/>
        <v>28</v>
      </c>
      <c r="BG193" s="20">
        <f t="shared" ca="1" si="67"/>
        <v>25</v>
      </c>
      <c r="BH193" s="20">
        <f t="shared" ca="1" si="68"/>
        <v>28</v>
      </c>
      <c r="BI193" s="20">
        <f t="shared" ca="1" si="69"/>
        <v>26</v>
      </c>
      <c r="BJ193" s="20">
        <f t="shared" ca="1" si="70"/>
        <v>28</v>
      </c>
      <c r="BK193" s="20">
        <f t="shared" ca="1" si="71"/>
        <v>28</v>
      </c>
      <c r="BL193" s="20">
        <f t="shared" ca="1" si="72"/>
        <v>27</v>
      </c>
      <c r="BM193" s="20">
        <f t="shared" ca="1" si="73"/>
        <v>28</v>
      </c>
      <c r="BN193" s="9">
        <f t="shared" si="74"/>
        <v>191</v>
      </c>
      <c r="BO193" s="9">
        <v>3</v>
      </c>
      <c r="BP193" s="22" cm="1">
        <f t="array" aca="1" ref="BP193" ca="1">IF(AV193&gt;INDIRECT(ADDRESS($BN193,$BO193)),0,1)</f>
        <v>0</v>
      </c>
      <c r="BQ193" s="22" cm="1">
        <f t="array" aca="1" ref="BQ193" ca="1">IF(AW193&gt;INDIRECT(ADDRESS($BN193,$BO193)),0,1)</f>
        <v>0</v>
      </c>
      <c r="BR193" s="22" cm="1">
        <f t="array" aca="1" ref="BR193" ca="1">IF(AX193&gt;INDIRECT(ADDRESS($BN193,$BO193)),0,1)</f>
        <v>0</v>
      </c>
      <c r="BS193" s="22" cm="1">
        <f t="array" aca="1" ref="BS193" ca="1">IF(AY193&gt;INDIRECT(ADDRESS($BN193,$BO193)),0,1)</f>
        <v>0</v>
      </c>
      <c r="BT193" s="22" cm="1">
        <f t="array" aca="1" ref="BT193" ca="1">IF(AZ193&gt;INDIRECT(ADDRESS($BN193,$BO193)),0,1)</f>
        <v>0</v>
      </c>
      <c r="BU193" s="22" cm="1">
        <f t="array" aca="1" ref="BU193" ca="1">IF(BA193&gt;INDIRECT(ADDRESS($BN193,$BO193)),0,1)</f>
        <v>0</v>
      </c>
      <c r="BV193" s="22" cm="1">
        <f t="array" aca="1" ref="BV193" ca="1">IF(BB193&gt;INDIRECT(ADDRESS($BN193,$BO193)),0,1)</f>
        <v>0</v>
      </c>
      <c r="BW193" s="22" cm="1">
        <f t="array" aca="1" ref="BW193" ca="1">IF(BC193&gt;INDIRECT(ADDRESS($BN193,$BO193)),0,1)</f>
        <v>0</v>
      </c>
      <c r="BX193" s="22" cm="1">
        <f t="array" aca="1" ref="BX193" ca="1">IF(BD193&gt;INDIRECT(ADDRESS($BN193,$BO193)),0,1)</f>
        <v>0</v>
      </c>
      <c r="BY193" s="22" cm="1">
        <f t="array" aca="1" ref="BY193" ca="1">IF(BE193&gt;INDIRECT(ADDRESS($BN193,$BO193)),0,1)</f>
        <v>0</v>
      </c>
      <c r="BZ193" s="22" cm="1">
        <f t="array" aca="1" ref="BZ193" ca="1">IF(BF193&gt;INDIRECT(ADDRESS($BN193,$BO193)),0,1)</f>
        <v>0</v>
      </c>
      <c r="CA193" s="22" cm="1">
        <f t="array" aca="1" ref="CA193" ca="1">IF(BG193&gt;INDIRECT(ADDRESS($BN193,$BO193)),0,1)</f>
        <v>0</v>
      </c>
      <c r="CB193" s="22" cm="1">
        <f t="array" aca="1" ref="CB193" ca="1">IF(BH193&gt;INDIRECT(ADDRESS($BN193,$BO193)),0,1)</f>
        <v>0</v>
      </c>
      <c r="CC193" s="22" cm="1">
        <f t="array" aca="1" ref="CC193" ca="1">IF(BI193&gt;INDIRECT(ADDRESS($BN193,$BO193)),0,1)</f>
        <v>0</v>
      </c>
      <c r="CD193" s="22" cm="1">
        <f t="array" aca="1" ref="CD193" ca="1">IF(BJ193&gt;INDIRECT(ADDRESS($BN193,$BO193)),0,1)</f>
        <v>0</v>
      </c>
      <c r="CE193" s="22" cm="1">
        <f t="array" aca="1" ref="CE193" ca="1">IF(BK193&gt;INDIRECT(ADDRESS($BN193,$BO193)),0,1)</f>
        <v>0</v>
      </c>
      <c r="CF193" s="22" cm="1">
        <f t="array" aca="1" ref="CF193" ca="1">IF(BL193&gt;INDIRECT(ADDRESS($BN193,$BO193)),0,1)</f>
        <v>0</v>
      </c>
      <c r="CG193" s="22" cm="1">
        <f t="array" aca="1" ref="CG193" ca="1">IF(BM193&gt;INDIRECT(ADDRESS($BN193,$BO193)),0,1)</f>
        <v>0</v>
      </c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55000000000000004">
      <c r="A194" s="3"/>
      <c r="B194" s="3" t="s">
        <v>81</v>
      </c>
      <c r="C194" s="3">
        <v>4</v>
      </c>
      <c r="D194" s="15">
        <f>VALUE(SUBSTITUTE('DPR KPU Raw'!B47,".",","))</f>
        <v>27667</v>
      </c>
      <c r="E194" s="15">
        <f>VALUE(SUBSTITUTE('DPR KPU Raw'!C47,".",","))</f>
        <v>66330</v>
      </c>
      <c r="F194" s="15">
        <f>VALUE(SUBSTITUTE('DPR KPU Raw'!D47,".",","))</f>
        <v>323880</v>
      </c>
      <c r="G194" s="15">
        <f>VALUE(SUBSTITUTE('DPR KPU Raw'!E47,".",","))</f>
        <v>102923</v>
      </c>
      <c r="H194" s="15">
        <f>VALUE(SUBSTITUTE('DPR KPU Raw'!F47,".",","))</f>
        <v>241575</v>
      </c>
      <c r="I194" s="15"/>
      <c r="J194" s="15"/>
      <c r="K194" s="15">
        <f>VALUE(SUBSTITUTE('DPR KPU Raw'!I47,".",","))</f>
        <v>13419</v>
      </c>
      <c r="L194" s="15"/>
      <c r="M194" s="15"/>
      <c r="N194" s="15"/>
      <c r="O194" s="15">
        <f>VALUE(SUBSTITUTE('DPR KPU Raw'!M47,".",","))</f>
        <v>75148</v>
      </c>
      <c r="P194" s="15"/>
      <c r="Q194" s="15">
        <f>VALUE(SUBSTITUTE('DPR KPU Raw'!O47,".",","))</f>
        <v>29948</v>
      </c>
      <c r="R194" s="15"/>
      <c r="S194" s="15"/>
      <c r="T194" s="15">
        <f>VALUE(SUBSTITUTE('DPR KPU Raw'!R47,".",","))</f>
        <v>36364</v>
      </c>
      <c r="U194" s="15"/>
      <c r="V194" s="5">
        <v>1</v>
      </c>
      <c r="W194" s="5">
        <f>W193+3</f>
        <v>194</v>
      </c>
      <c r="X194" s="5">
        <v>4</v>
      </c>
      <c r="Y194" s="5">
        <f t="shared" si="75"/>
        <v>26</v>
      </c>
      <c r="Z194" s="18" cm="1">
        <f t="array" aca="1" ref="Z194" ca="1">INDIRECT(ADDRESS($W194,COLUMN()-$Y194+$X194))/$V194</f>
        <v>27667</v>
      </c>
      <c r="AA194" s="18" cm="1">
        <f t="array" aca="1" ref="AA194" ca="1">INDIRECT(ADDRESS($W194,COLUMN()-$Y194+$X194))/$V194</f>
        <v>66330</v>
      </c>
      <c r="AB194" s="18" cm="1">
        <f t="array" aca="1" ref="AB194" ca="1">INDIRECT(ADDRESS($W194,COLUMN()-$Y194+$X194))/$V194</f>
        <v>323880</v>
      </c>
      <c r="AC194" s="18" cm="1">
        <f t="array" aca="1" ref="AC194" ca="1">INDIRECT(ADDRESS($W194,COLUMN()-$Y194+$X194))/$V194</f>
        <v>102923</v>
      </c>
      <c r="AD194" s="18" cm="1">
        <f t="array" aca="1" ref="AD194" ca="1">INDIRECT(ADDRESS($W194,COLUMN()-$Y194+$X194))/$V194</f>
        <v>241575</v>
      </c>
      <c r="AE194" s="18" cm="1">
        <f t="array" aca="1" ref="AE194" ca="1">INDIRECT(ADDRESS($W194,COLUMN()-$Y194+$X194))/$V194</f>
        <v>0</v>
      </c>
      <c r="AF194" s="18" cm="1">
        <f t="array" aca="1" ref="AF194" ca="1">INDIRECT(ADDRESS($W194,COLUMN()-$Y194+$X194))/$V194</f>
        <v>0</v>
      </c>
      <c r="AG194" s="18" cm="1">
        <f t="array" aca="1" ref="AG194" ca="1">INDIRECT(ADDRESS($W194,COLUMN()-$Y194+$X194))/$V194</f>
        <v>13419</v>
      </c>
      <c r="AH194" s="18" cm="1">
        <f t="array" aca="1" ref="AH194" ca="1">INDIRECT(ADDRESS($W194,COLUMN()-$Y194+$X194))/$V194</f>
        <v>0</v>
      </c>
      <c r="AI194" s="18" cm="1">
        <f t="array" aca="1" ref="AI194" ca="1">INDIRECT(ADDRESS($W194,COLUMN()-$Y194+$X194))/$V194</f>
        <v>0</v>
      </c>
      <c r="AJ194" s="18" cm="1">
        <f t="array" aca="1" ref="AJ194" ca="1">INDIRECT(ADDRESS($W194,COLUMN()-$Y194+$X194))/$V194</f>
        <v>0</v>
      </c>
      <c r="AK194" s="18" cm="1">
        <f t="array" aca="1" ref="AK194" ca="1">INDIRECT(ADDRESS($W194,COLUMN()-$Y194+$X194))/$V194</f>
        <v>75148</v>
      </c>
      <c r="AL194" s="18" cm="1">
        <f t="array" aca="1" ref="AL194" ca="1">INDIRECT(ADDRESS($W194,COLUMN()-$Y194+$X194))/$V194</f>
        <v>0</v>
      </c>
      <c r="AM194" s="18" cm="1">
        <f t="array" aca="1" ref="AM194" ca="1">INDIRECT(ADDRESS($W194,COLUMN()-$Y194+$X194))/$V194</f>
        <v>29948</v>
      </c>
      <c r="AN194" s="18" cm="1">
        <f t="array" aca="1" ref="AN194" ca="1">INDIRECT(ADDRESS($W194,COLUMN()-$Y194+$X194))/$V194</f>
        <v>0</v>
      </c>
      <c r="AO194" s="18" cm="1">
        <f t="array" aca="1" ref="AO194" ca="1">INDIRECT(ADDRESS($W194,COLUMN()-$Y194+$X194))/$V194</f>
        <v>0</v>
      </c>
      <c r="AP194" s="18" cm="1">
        <f t="array" aca="1" ref="AP194" ca="1">INDIRECT(ADDRESS($W194,COLUMN()-$Y194+$X194))/$V194</f>
        <v>36364</v>
      </c>
      <c r="AQ194" s="18" cm="1">
        <f t="array" aca="1" ref="AQ194" ca="1">INDIRECT(ADDRESS($W194,COLUMN()-$Y194+$X194))/$V194</f>
        <v>0</v>
      </c>
      <c r="AR194" s="9">
        <f t="shared" si="54"/>
        <v>194</v>
      </c>
      <c r="AS194" s="9">
        <f t="shared" si="76"/>
        <v>196</v>
      </c>
      <c r="AT194" s="9">
        <f t="shared" si="55"/>
        <v>26</v>
      </c>
      <c r="AU194" s="3">
        <f t="shared" si="77"/>
        <v>43</v>
      </c>
      <c r="AV194" s="20">
        <f t="shared" ca="1" si="56"/>
        <v>13</v>
      </c>
      <c r="AW194" s="20">
        <f t="shared" ca="1" si="57"/>
        <v>7</v>
      </c>
      <c r="AX194" s="20">
        <f t="shared" ca="1" si="58"/>
        <v>1</v>
      </c>
      <c r="AY194" s="20">
        <f t="shared" ca="1" si="59"/>
        <v>4</v>
      </c>
      <c r="AZ194" s="20">
        <f t="shared" ca="1" si="60"/>
        <v>2</v>
      </c>
      <c r="BA194" s="20">
        <f t="shared" ca="1" si="61"/>
        <v>28</v>
      </c>
      <c r="BB194" s="20">
        <f t="shared" ca="1" si="62"/>
        <v>28</v>
      </c>
      <c r="BC194" s="20">
        <f t="shared" ca="1" si="63"/>
        <v>18</v>
      </c>
      <c r="BD194" s="20">
        <f t="shared" ca="1" si="64"/>
        <v>28</v>
      </c>
      <c r="BE194" s="20">
        <f t="shared" ca="1" si="65"/>
        <v>28</v>
      </c>
      <c r="BF194" s="20">
        <f t="shared" ca="1" si="66"/>
        <v>28</v>
      </c>
      <c r="BG194" s="20">
        <f t="shared" ca="1" si="67"/>
        <v>6</v>
      </c>
      <c r="BH194" s="20">
        <f t="shared" ca="1" si="68"/>
        <v>28</v>
      </c>
      <c r="BI194" s="20">
        <f t="shared" ca="1" si="69"/>
        <v>12</v>
      </c>
      <c r="BJ194" s="20">
        <f t="shared" ca="1" si="70"/>
        <v>28</v>
      </c>
      <c r="BK194" s="20">
        <f t="shared" ca="1" si="71"/>
        <v>28</v>
      </c>
      <c r="BL194" s="20">
        <f t="shared" ca="1" si="72"/>
        <v>10</v>
      </c>
      <c r="BM194" s="20">
        <f t="shared" ca="1" si="73"/>
        <v>28</v>
      </c>
      <c r="BN194" s="9">
        <f t="shared" si="74"/>
        <v>194</v>
      </c>
      <c r="BO194" s="9">
        <v>3</v>
      </c>
      <c r="BP194" s="22" cm="1">
        <f t="array" aca="1" ref="BP194" ca="1">IF(AV194&gt;INDIRECT(ADDRESS($BN194,$BO194)),0,1)</f>
        <v>0</v>
      </c>
      <c r="BQ194" s="22" cm="1">
        <f t="array" aca="1" ref="BQ194" ca="1">IF(AW194&gt;INDIRECT(ADDRESS($BN194,$BO194)),0,1)</f>
        <v>0</v>
      </c>
      <c r="BR194" s="22" cm="1">
        <f t="array" aca="1" ref="BR194" ca="1">IF(AX194&gt;INDIRECT(ADDRESS($BN194,$BO194)),0,1)</f>
        <v>1</v>
      </c>
      <c r="BS194" s="22" cm="1">
        <f t="array" aca="1" ref="BS194" ca="1">IF(AY194&gt;INDIRECT(ADDRESS($BN194,$BO194)),0,1)</f>
        <v>1</v>
      </c>
      <c r="BT194" s="22" cm="1">
        <f t="array" aca="1" ref="BT194" ca="1">IF(AZ194&gt;INDIRECT(ADDRESS($BN194,$BO194)),0,1)</f>
        <v>1</v>
      </c>
      <c r="BU194" s="22" cm="1">
        <f t="array" aca="1" ref="BU194" ca="1">IF(BA194&gt;INDIRECT(ADDRESS($BN194,$BO194)),0,1)</f>
        <v>0</v>
      </c>
      <c r="BV194" s="22" cm="1">
        <f t="array" aca="1" ref="BV194" ca="1">IF(BB194&gt;INDIRECT(ADDRESS($BN194,$BO194)),0,1)</f>
        <v>0</v>
      </c>
      <c r="BW194" s="22" cm="1">
        <f t="array" aca="1" ref="BW194" ca="1">IF(BC194&gt;INDIRECT(ADDRESS($BN194,$BO194)),0,1)</f>
        <v>0</v>
      </c>
      <c r="BX194" s="22" cm="1">
        <f t="array" aca="1" ref="BX194" ca="1">IF(BD194&gt;INDIRECT(ADDRESS($BN194,$BO194)),0,1)</f>
        <v>0</v>
      </c>
      <c r="BY194" s="22" cm="1">
        <f t="array" aca="1" ref="BY194" ca="1">IF(BE194&gt;INDIRECT(ADDRESS($BN194,$BO194)),0,1)</f>
        <v>0</v>
      </c>
      <c r="BZ194" s="22" cm="1">
        <f t="array" aca="1" ref="BZ194" ca="1">IF(BF194&gt;INDIRECT(ADDRESS($BN194,$BO194)),0,1)</f>
        <v>0</v>
      </c>
      <c r="CA194" s="22" cm="1">
        <f t="array" aca="1" ref="CA194" ca="1">IF(BG194&gt;INDIRECT(ADDRESS($BN194,$BO194)),0,1)</f>
        <v>0</v>
      </c>
      <c r="CB194" s="22" cm="1">
        <f t="array" aca="1" ref="CB194" ca="1">IF(BH194&gt;INDIRECT(ADDRESS($BN194,$BO194)),0,1)</f>
        <v>0</v>
      </c>
      <c r="CC194" s="22" cm="1">
        <f t="array" aca="1" ref="CC194" ca="1">IF(BI194&gt;INDIRECT(ADDRESS($BN194,$BO194)),0,1)</f>
        <v>0</v>
      </c>
      <c r="CD194" s="22" cm="1">
        <f t="array" aca="1" ref="CD194" ca="1">IF(BJ194&gt;INDIRECT(ADDRESS($BN194,$BO194)),0,1)</f>
        <v>0</v>
      </c>
      <c r="CE194" s="22" cm="1">
        <f t="array" aca="1" ref="CE194" ca="1">IF(BK194&gt;INDIRECT(ADDRESS($BN194,$BO194)),0,1)</f>
        <v>0</v>
      </c>
      <c r="CF194" s="22" cm="1">
        <f t="array" aca="1" ref="CF194" ca="1">IF(BL194&gt;INDIRECT(ADDRESS($BN194,$BO194)),0,1)</f>
        <v>0</v>
      </c>
      <c r="CG194" s="22" cm="1">
        <f t="array" aca="1" ref="CG194" ca="1">IF(BM194&gt;INDIRECT(ADDRESS($BN194,$BO194)),0,1)</f>
        <v>0</v>
      </c>
      <c r="CH194" s="9">
        <f>AR194</f>
        <v>194</v>
      </c>
      <c r="CI194" s="9">
        <f>AS194</f>
        <v>196</v>
      </c>
      <c r="CJ194" s="3">
        <f>COLUMN(BP194)</f>
        <v>68</v>
      </c>
      <c r="CK194" s="3">
        <f>COLUMN(CG194)</f>
        <v>85</v>
      </c>
      <c r="CL194" s="3">
        <f ca="1">SUM(OFFSET($A$1,CH194-1,CJ194-1,CI194-CH194+1,CK194-CJ194+1))</f>
        <v>4</v>
      </c>
      <c r="CM194" s="3" t="b">
        <f ca="1">CL194=C194</f>
        <v>1</v>
      </c>
      <c r="CN194" s="3">
        <f>COLUMN(V194)</f>
        <v>22</v>
      </c>
      <c r="CO194" s="3">
        <f ca="1">LARGE(OFFSET($A$1,$CH194-1,$CN194-1,$CI194-$CH194+1,1),1)</f>
        <v>5</v>
      </c>
      <c r="CP194" s="4">
        <f ca="1">LARGE(OFFSET($A$1,$AR194-1,$AT194-1,$AS194-$AR194+1,$AU194-$AT194+1),1)/(CO194+2)</f>
        <v>46268.571428571428</v>
      </c>
      <c r="CQ194" s="4">
        <f ca="1">LARGE(OFFSET($A$1,$AR194-1,$AT194-1,$AS194-$AR194+1,$AU194-$AT194+1),C194)</f>
        <v>102923</v>
      </c>
      <c r="CR194" s="3" t="b">
        <f ca="1">CQ194&gt;CP194</f>
        <v>1</v>
      </c>
    </row>
    <row r="195" spans="1:96" x14ac:dyDescent="0.55000000000000004">
      <c r="A195" s="3"/>
      <c r="B195" s="3"/>
      <c r="C195" s="3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5">
        <v>3</v>
      </c>
      <c r="W195" s="5">
        <f>W194</f>
        <v>194</v>
      </c>
      <c r="X195" s="5">
        <v>4</v>
      </c>
      <c r="Y195" s="5">
        <f t="shared" si="75"/>
        <v>26</v>
      </c>
      <c r="Z195" s="18" cm="1">
        <f t="array" aca="1" ref="Z195" ca="1">INDIRECT(ADDRESS($W195,COLUMN()-$Y195+$X195))/$V195</f>
        <v>9222.3333333333339</v>
      </c>
      <c r="AA195" s="18" cm="1">
        <f t="array" aca="1" ref="AA195" ca="1">INDIRECT(ADDRESS($W195,COLUMN()-$Y195+$X195))/$V195</f>
        <v>22110</v>
      </c>
      <c r="AB195" s="18" cm="1">
        <f t="array" aca="1" ref="AB195" ca="1">INDIRECT(ADDRESS($W195,COLUMN()-$Y195+$X195))/$V195</f>
        <v>107960</v>
      </c>
      <c r="AC195" s="18" cm="1">
        <f t="array" aca="1" ref="AC195" ca="1">INDIRECT(ADDRESS($W195,COLUMN()-$Y195+$X195))/$V195</f>
        <v>34307.666666666664</v>
      </c>
      <c r="AD195" s="18" cm="1">
        <f t="array" aca="1" ref="AD195" ca="1">INDIRECT(ADDRESS($W195,COLUMN()-$Y195+$X195))/$V195</f>
        <v>80525</v>
      </c>
      <c r="AE195" s="18" cm="1">
        <f t="array" aca="1" ref="AE195" ca="1">INDIRECT(ADDRESS($W195,COLUMN()-$Y195+$X195))/$V195</f>
        <v>0</v>
      </c>
      <c r="AF195" s="18" cm="1">
        <f t="array" aca="1" ref="AF195" ca="1">INDIRECT(ADDRESS($W195,COLUMN()-$Y195+$X195))/$V195</f>
        <v>0</v>
      </c>
      <c r="AG195" s="18" cm="1">
        <f t="array" aca="1" ref="AG195" ca="1">INDIRECT(ADDRESS($W195,COLUMN()-$Y195+$X195))/$V195</f>
        <v>4473</v>
      </c>
      <c r="AH195" s="18" cm="1">
        <f t="array" aca="1" ref="AH195" ca="1">INDIRECT(ADDRESS($W195,COLUMN()-$Y195+$X195))/$V195</f>
        <v>0</v>
      </c>
      <c r="AI195" s="18" cm="1">
        <f t="array" aca="1" ref="AI195" ca="1">INDIRECT(ADDRESS($W195,COLUMN()-$Y195+$X195))/$V195</f>
        <v>0</v>
      </c>
      <c r="AJ195" s="18" cm="1">
        <f t="array" aca="1" ref="AJ195" ca="1">INDIRECT(ADDRESS($W195,COLUMN()-$Y195+$X195))/$V195</f>
        <v>0</v>
      </c>
      <c r="AK195" s="18" cm="1">
        <f t="array" aca="1" ref="AK195" ca="1">INDIRECT(ADDRESS($W195,COLUMN()-$Y195+$X195))/$V195</f>
        <v>25049.333333333332</v>
      </c>
      <c r="AL195" s="18" cm="1">
        <f t="array" aca="1" ref="AL195" ca="1">INDIRECT(ADDRESS($W195,COLUMN()-$Y195+$X195))/$V195</f>
        <v>0</v>
      </c>
      <c r="AM195" s="18" cm="1">
        <f t="array" aca="1" ref="AM195" ca="1">INDIRECT(ADDRESS($W195,COLUMN()-$Y195+$X195))/$V195</f>
        <v>9982.6666666666661</v>
      </c>
      <c r="AN195" s="18" cm="1">
        <f t="array" aca="1" ref="AN195" ca="1">INDIRECT(ADDRESS($W195,COLUMN()-$Y195+$X195))/$V195</f>
        <v>0</v>
      </c>
      <c r="AO195" s="18" cm="1">
        <f t="array" aca="1" ref="AO195" ca="1">INDIRECT(ADDRESS($W195,COLUMN()-$Y195+$X195))/$V195</f>
        <v>0</v>
      </c>
      <c r="AP195" s="18" cm="1">
        <f t="array" aca="1" ref="AP195" ca="1">INDIRECT(ADDRESS($W195,COLUMN()-$Y195+$X195))/$V195</f>
        <v>12121.333333333334</v>
      </c>
      <c r="AQ195" s="18" cm="1">
        <f t="array" aca="1" ref="AQ195" ca="1">INDIRECT(ADDRESS($W195,COLUMN()-$Y195+$X195))/$V195</f>
        <v>0</v>
      </c>
      <c r="AR195" s="9">
        <f t="shared" si="54"/>
        <v>194</v>
      </c>
      <c r="AS195" s="9">
        <f t="shared" si="76"/>
        <v>196</v>
      </c>
      <c r="AT195" s="9">
        <f t="shared" si="55"/>
        <v>26</v>
      </c>
      <c r="AU195" s="3">
        <f t="shared" si="77"/>
        <v>43</v>
      </c>
      <c r="AV195" s="20">
        <f t="shared" ca="1" si="56"/>
        <v>22</v>
      </c>
      <c r="AW195" s="20">
        <f t="shared" ca="1" si="57"/>
        <v>15</v>
      </c>
      <c r="AX195" s="20">
        <f t="shared" ca="1" si="58"/>
        <v>3</v>
      </c>
      <c r="AY195" s="20">
        <f t="shared" ca="1" si="59"/>
        <v>11</v>
      </c>
      <c r="AZ195" s="20">
        <f t="shared" ca="1" si="60"/>
        <v>5</v>
      </c>
      <c r="BA195" s="20">
        <f t="shared" ca="1" si="61"/>
        <v>28</v>
      </c>
      <c r="BB195" s="20">
        <f t="shared" ca="1" si="62"/>
        <v>28</v>
      </c>
      <c r="BC195" s="20">
        <f t="shared" ca="1" si="63"/>
        <v>26</v>
      </c>
      <c r="BD195" s="20">
        <f t="shared" ca="1" si="64"/>
        <v>28</v>
      </c>
      <c r="BE195" s="20">
        <f t="shared" ca="1" si="65"/>
        <v>28</v>
      </c>
      <c r="BF195" s="20">
        <f t="shared" ca="1" si="66"/>
        <v>28</v>
      </c>
      <c r="BG195" s="20">
        <f t="shared" ca="1" si="67"/>
        <v>14</v>
      </c>
      <c r="BH195" s="20">
        <f t="shared" ca="1" si="68"/>
        <v>28</v>
      </c>
      <c r="BI195" s="20">
        <f t="shared" ca="1" si="69"/>
        <v>21</v>
      </c>
      <c r="BJ195" s="20">
        <f t="shared" ca="1" si="70"/>
        <v>28</v>
      </c>
      <c r="BK195" s="20">
        <f t="shared" ca="1" si="71"/>
        <v>28</v>
      </c>
      <c r="BL195" s="20">
        <f t="shared" ca="1" si="72"/>
        <v>20</v>
      </c>
      <c r="BM195" s="20">
        <f t="shared" ca="1" si="73"/>
        <v>28</v>
      </c>
      <c r="BN195" s="9">
        <f t="shared" si="74"/>
        <v>194</v>
      </c>
      <c r="BO195" s="9">
        <v>3</v>
      </c>
      <c r="BP195" s="22" cm="1">
        <f t="array" aca="1" ref="BP195" ca="1">IF(AV195&gt;INDIRECT(ADDRESS($BN195,$BO195)),0,1)</f>
        <v>0</v>
      </c>
      <c r="BQ195" s="22" cm="1">
        <f t="array" aca="1" ref="BQ195" ca="1">IF(AW195&gt;INDIRECT(ADDRESS($BN195,$BO195)),0,1)</f>
        <v>0</v>
      </c>
      <c r="BR195" s="22" cm="1">
        <f t="array" aca="1" ref="BR195" ca="1">IF(AX195&gt;INDIRECT(ADDRESS($BN195,$BO195)),0,1)</f>
        <v>1</v>
      </c>
      <c r="BS195" s="22" cm="1">
        <f t="array" aca="1" ref="BS195" ca="1">IF(AY195&gt;INDIRECT(ADDRESS($BN195,$BO195)),0,1)</f>
        <v>0</v>
      </c>
      <c r="BT195" s="22" cm="1">
        <f t="array" aca="1" ref="BT195" ca="1">IF(AZ195&gt;INDIRECT(ADDRESS($BN195,$BO195)),0,1)</f>
        <v>0</v>
      </c>
      <c r="BU195" s="22" cm="1">
        <f t="array" aca="1" ref="BU195" ca="1">IF(BA195&gt;INDIRECT(ADDRESS($BN195,$BO195)),0,1)</f>
        <v>0</v>
      </c>
      <c r="BV195" s="22" cm="1">
        <f t="array" aca="1" ref="BV195" ca="1">IF(BB195&gt;INDIRECT(ADDRESS($BN195,$BO195)),0,1)</f>
        <v>0</v>
      </c>
      <c r="BW195" s="22" cm="1">
        <f t="array" aca="1" ref="BW195" ca="1">IF(BC195&gt;INDIRECT(ADDRESS($BN195,$BO195)),0,1)</f>
        <v>0</v>
      </c>
      <c r="BX195" s="22" cm="1">
        <f t="array" aca="1" ref="BX195" ca="1">IF(BD195&gt;INDIRECT(ADDRESS($BN195,$BO195)),0,1)</f>
        <v>0</v>
      </c>
      <c r="BY195" s="22" cm="1">
        <f t="array" aca="1" ref="BY195" ca="1">IF(BE195&gt;INDIRECT(ADDRESS($BN195,$BO195)),0,1)</f>
        <v>0</v>
      </c>
      <c r="BZ195" s="22" cm="1">
        <f t="array" aca="1" ref="BZ195" ca="1">IF(BF195&gt;INDIRECT(ADDRESS($BN195,$BO195)),0,1)</f>
        <v>0</v>
      </c>
      <c r="CA195" s="22" cm="1">
        <f t="array" aca="1" ref="CA195" ca="1">IF(BG195&gt;INDIRECT(ADDRESS($BN195,$BO195)),0,1)</f>
        <v>0</v>
      </c>
      <c r="CB195" s="22" cm="1">
        <f t="array" aca="1" ref="CB195" ca="1">IF(BH195&gt;INDIRECT(ADDRESS($BN195,$BO195)),0,1)</f>
        <v>0</v>
      </c>
      <c r="CC195" s="22" cm="1">
        <f t="array" aca="1" ref="CC195" ca="1">IF(BI195&gt;INDIRECT(ADDRESS($BN195,$BO195)),0,1)</f>
        <v>0</v>
      </c>
      <c r="CD195" s="22" cm="1">
        <f t="array" aca="1" ref="CD195" ca="1">IF(BJ195&gt;INDIRECT(ADDRESS($BN195,$BO195)),0,1)</f>
        <v>0</v>
      </c>
      <c r="CE195" s="22" cm="1">
        <f t="array" aca="1" ref="CE195" ca="1">IF(BK195&gt;INDIRECT(ADDRESS($BN195,$BO195)),0,1)</f>
        <v>0</v>
      </c>
      <c r="CF195" s="22" cm="1">
        <f t="array" aca="1" ref="CF195" ca="1">IF(BL195&gt;INDIRECT(ADDRESS($BN195,$BO195)),0,1)</f>
        <v>0</v>
      </c>
      <c r="CG195" s="22" cm="1">
        <f t="array" aca="1" ref="CG195" ca="1">IF(BM195&gt;INDIRECT(ADDRESS($BN195,$BO195)),0,1)</f>
        <v>0</v>
      </c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55000000000000004">
      <c r="A196" s="3"/>
      <c r="B196" s="3"/>
      <c r="C196" s="3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5">
        <v>5</v>
      </c>
      <c r="W196" s="5">
        <f>W195</f>
        <v>194</v>
      </c>
      <c r="X196" s="5">
        <v>4</v>
      </c>
      <c r="Y196" s="5">
        <f t="shared" si="75"/>
        <v>26</v>
      </c>
      <c r="Z196" s="18" cm="1">
        <f t="array" aca="1" ref="Z196" ca="1">INDIRECT(ADDRESS($W196,COLUMN()-$Y196+$X196))/$V196</f>
        <v>5533.4</v>
      </c>
      <c r="AA196" s="18" cm="1">
        <f t="array" aca="1" ref="AA196" ca="1">INDIRECT(ADDRESS($W196,COLUMN()-$Y196+$X196))/$V196</f>
        <v>13266</v>
      </c>
      <c r="AB196" s="18" cm="1">
        <f t="array" aca="1" ref="AB196" ca="1">INDIRECT(ADDRESS($W196,COLUMN()-$Y196+$X196))/$V196</f>
        <v>64776</v>
      </c>
      <c r="AC196" s="18" cm="1">
        <f t="array" aca="1" ref="AC196" ca="1">INDIRECT(ADDRESS($W196,COLUMN()-$Y196+$X196))/$V196</f>
        <v>20584.599999999999</v>
      </c>
      <c r="AD196" s="18" cm="1">
        <f t="array" aca="1" ref="AD196" ca="1">INDIRECT(ADDRESS($W196,COLUMN()-$Y196+$X196))/$V196</f>
        <v>48315</v>
      </c>
      <c r="AE196" s="18" cm="1">
        <f t="array" aca="1" ref="AE196" ca="1">INDIRECT(ADDRESS($W196,COLUMN()-$Y196+$X196))/$V196</f>
        <v>0</v>
      </c>
      <c r="AF196" s="18" cm="1">
        <f t="array" aca="1" ref="AF196" ca="1">INDIRECT(ADDRESS($W196,COLUMN()-$Y196+$X196))/$V196</f>
        <v>0</v>
      </c>
      <c r="AG196" s="18" cm="1">
        <f t="array" aca="1" ref="AG196" ca="1">INDIRECT(ADDRESS($W196,COLUMN()-$Y196+$X196))/$V196</f>
        <v>2683.8</v>
      </c>
      <c r="AH196" s="18" cm="1">
        <f t="array" aca="1" ref="AH196" ca="1">INDIRECT(ADDRESS($W196,COLUMN()-$Y196+$X196))/$V196</f>
        <v>0</v>
      </c>
      <c r="AI196" s="18" cm="1">
        <f t="array" aca="1" ref="AI196" ca="1">INDIRECT(ADDRESS($W196,COLUMN()-$Y196+$X196))/$V196</f>
        <v>0</v>
      </c>
      <c r="AJ196" s="18" cm="1">
        <f t="array" aca="1" ref="AJ196" ca="1">INDIRECT(ADDRESS($W196,COLUMN()-$Y196+$X196))/$V196</f>
        <v>0</v>
      </c>
      <c r="AK196" s="18" cm="1">
        <f t="array" aca="1" ref="AK196" ca="1">INDIRECT(ADDRESS($W196,COLUMN()-$Y196+$X196))/$V196</f>
        <v>15029.6</v>
      </c>
      <c r="AL196" s="18" cm="1">
        <f t="array" aca="1" ref="AL196" ca="1">INDIRECT(ADDRESS($W196,COLUMN()-$Y196+$X196))/$V196</f>
        <v>0</v>
      </c>
      <c r="AM196" s="18" cm="1">
        <f t="array" aca="1" ref="AM196" ca="1">INDIRECT(ADDRESS($W196,COLUMN()-$Y196+$X196))/$V196</f>
        <v>5989.6</v>
      </c>
      <c r="AN196" s="18" cm="1">
        <f t="array" aca="1" ref="AN196" ca="1">INDIRECT(ADDRESS($W196,COLUMN()-$Y196+$X196))/$V196</f>
        <v>0</v>
      </c>
      <c r="AO196" s="18" cm="1">
        <f t="array" aca="1" ref="AO196" ca="1">INDIRECT(ADDRESS($W196,COLUMN()-$Y196+$X196))/$V196</f>
        <v>0</v>
      </c>
      <c r="AP196" s="18" cm="1">
        <f t="array" aca="1" ref="AP196" ca="1">INDIRECT(ADDRESS($W196,COLUMN()-$Y196+$X196))/$V196</f>
        <v>7272.8</v>
      </c>
      <c r="AQ196" s="18" cm="1">
        <f t="array" aca="1" ref="AQ196" ca="1">INDIRECT(ADDRESS($W196,COLUMN()-$Y196+$X196))/$V196</f>
        <v>0</v>
      </c>
      <c r="AR196" s="9">
        <f t="shared" ref="AR196:AR259" si="82">W196</f>
        <v>194</v>
      </c>
      <c r="AS196" s="9">
        <f t="shared" si="76"/>
        <v>196</v>
      </c>
      <c r="AT196" s="9">
        <f t="shared" si="55"/>
        <v>26</v>
      </c>
      <c r="AU196" s="3">
        <f t="shared" si="77"/>
        <v>43</v>
      </c>
      <c r="AV196" s="20">
        <f t="shared" ref="AV196:AV259" ca="1" si="83">_xlfn.RANK.EQ(Z196,OFFSET($A$1,$AR196-1,$AT196-1,$AS196-$AR196+1,$AU196-$AT196+1),0)</f>
        <v>25</v>
      </c>
      <c r="AW196" s="20">
        <f t="shared" ref="AW196:AW259" ca="1" si="84">_xlfn.RANK.EQ(AA196,OFFSET($A$1,$AR196-1,$AT196-1,$AS196-$AR196+1,$AU196-$AT196+1),0)</f>
        <v>19</v>
      </c>
      <c r="AX196" s="20">
        <f t="shared" ref="AX196:AX259" ca="1" si="85">_xlfn.RANK.EQ(AB196,OFFSET($A$1,$AR196-1,$AT196-1,$AS196-$AR196+1,$AU196-$AT196+1),0)</f>
        <v>8</v>
      </c>
      <c r="AY196" s="20">
        <f t="shared" ref="AY196:AY259" ca="1" si="86">_xlfn.RANK.EQ(AC196,OFFSET($A$1,$AR196-1,$AT196-1,$AS196-$AR196+1,$AU196-$AT196+1),0)</f>
        <v>16</v>
      </c>
      <c r="AZ196" s="20">
        <f t="shared" ref="AZ196:AZ259" ca="1" si="87">_xlfn.RANK.EQ(AD196,OFFSET($A$1,$AR196-1,$AT196-1,$AS196-$AR196+1,$AU196-$AT196+1),0)</f>
        <v>9</v>
      </c>
      <c r="BA196" s="20">
        <f t="shared" ref="BA196:BA259" ca="1" si="88">_xlfn.RANK.EQ(AE196,OFFSET($A$1,$AR196-1,$AT196-1,$AS196-$AR196+1,$AU196-$AT196+1),0)</f>
        <v>28</v>
      </c>
      <c r="BB196" s="20">
        <f t="shared" ref="BB196:BB259" ca="1" si="89">_xlfn.RANK.EQ(AF196,OFFSET($A$1,$AR196-1,$AT196-1,$AS196-$AR196+1,$AU196-$AT196+1),0)</f>
        <v>28</v>
      </c>
      <c r="BC196" s="20">
        <f t="shared" ref="BC196:BC259" ca="1" si="90">_xlfn.RANK.EQ(AG196,OFFSET($A$1,$AR196-1,$AT196-1,$AS196-$AR196+1,$AU196-$AT196+1),0)</f>
        <v>27</v>
      </c>
      <c r="BD196" s="20">
        <f t="shared" ref="BD196:BD259" ca="1" si="91">_xlfn.RANK.EQ(AH196,OFFSET($A$1,$AR196-1,$AT196-1,$AS196-$AR196+1,$AU196-$AT196+1),0)</f>
        <v>28</v>
      </c>
      <c r="BE196" s="20">
        <f t="shared" ref="BE196:BE259" ca="1" si="92">_xlfn.RANK.EQ(AI196,OFFSET($A$1,$AR196-1,$AT196-1,$AS196-$AR196+1,$AU196-$AT196+1),0)</f>
        <v>28</v>
      </c>
      <c r="BF196" s="20">
        <f t="shared" ref="BF196:BF259" ca="1" si="93">_xlfn.RANK.EQ(AJ196,OFFSET($A$1,$AR196-1,$AT196-1,$AS196-$AR196+1,$AU196-$AT196+1),0)</f>
        <v>28</v>
      </c>
      <c r="BG196" s="20">
        <f t="shared" ref="BG196:BG259" ca="1" si="94">_xlfn.RANK.EQ(AK196,OFFSET($A$1,$AR196-1,$AT196-1,$AS196-$AR196+1,$AU196-$AT196+1),0)</f>
        <v>17</v>
      </c>
      <c r="BH196" s="20">
        <f t="shared" ref="BH196:BH259" ca="1" si="95">_xlfn.RANK.EQ(AL196,OFFSET($A$1,$AR196-1,$AT196-1,$AS196-$AR196+1,$AU196-$AT196+1),0)</f>
        <v>28</v>
      </c>
      <c r="BI196" s="20">
        <f t="shared" ref="BI196:BI259" ca="1" si="96">_xlfn.RANK.EQ(AM196,OFFSET($A$1,$AR196-1,$AT196-1,$AS196-$AR196+1,$AU196-$AT196+1),0)</f>
        <v>24</v>
      </c>
      <c r="BJ196" s="20">
        <f t="shared" ref="BJ196:BJ259" ca="1" si="97">_xlfn.RANK.EQ(AN196,OFFSET($A$1,$AR196-1,$AT196-1,$AS196-$AR196+1,$AU196-$AT196+1),0)</f>
        <v>28</v>
      </c>
      <c r="BK196" s="20">
        <f t="shared" ref="BK196:BK259" ca="1" si="98">_xlfn.RANK.EQ(AO196,OFFSET($A$1,$AR196-1,$AT196-1,$AS196-$AR196+1,$AU196-$AT196+1),0)</f>
        <v>28</v>
      </c>
      <c r="BL196" s="20">
        <f t="shared" ref="BL196:BL259" ca="1" si="99">_xlfn.RANK.EQ(AP196,OFFSET($A$1,$AR196-1,$AT196-1,$AS196-$AR196+1,$AU196-$AT196+1),0)</f>
        <v>23</v>
      </c>
      <c r="BM196" s="20">
        <f t="shared" ref="BM196:BM259" ca="1" si="100">_xlfn.RANK.EQ(AQ196,OFFSET($A$1,$AR196-1,$AT196-1,$AS196-$AR196+1,$AU196-$AT196+1),0)</f>
        <v>28</v>
      </c>
      <c r="BN196" s="9">
        <f t="shared" ref="BN196:BN259" si="101">W196</f>
        <v>194</v>
      </c>
      <c r="BO196" s="9">
        <v>3</v>
      </c>
      <c r="BP196" s="22" cm="1">
        <f t="array" aca="1" ref="BP196" ca="1">IF(AV196&gt;INDIRECT(ADDRESS($BN196,$BO196)),0,1)</f>
        <v>0</v>
      </c>
      <c r="BQ196" s="22" cm="1">
        <f t="array" aca="1" ref="BQ196" ca="1">IF(AW196&gt;INDIRECT(ADDRESS($BN196,$BO196)),0,1)</f>
        <v>0</v>
      </c>
      <c r="BR196" s="22" cm="1">
        <f t="array" aca="1" ref="BR196" ca="1">IF(AX196&gt;INDIRECT(ADDRESS($BN196,$BO196)),0,1)</f>
        <v>0</v>
      </c>
      <c r="BS196" s="22" cm="1">
        <f t="array" aca="1" ref="BS196" ca="1">IF(AY196&gt;INDIRECT(ADDRESS($BN196,$BO196)),0,1)</f>
        <v>0</v>
      </c>
      <c r="BT196" s="22" cm="1">
        <f t="array" aca="1" ref="BT196" ca="1">IF(AZ196&gt;INDIRECT(ADDRESS($BN196,$BO196)),0,1)</f>
        <v>0</v>
      </c>
      <c r="BU196" s="22" cm="1">
        <f t="array" aca="1" ref="BU196" ca="1">IF(BA196&gt;INDIRECT(ADDRESS($BN196,$BO196)),0,1)</f>
        <v>0</v>
      </c>
      <c r="BV196" s="22" cm="1">
        <f t="array" aca="1" ref="BV196" ca="1">IF(BB196&gt;INDIRECT(ADDRESS($BN196,$BO196)),0,1)</f>
        <v>0</v>
      </c>
      <c r="BW196" s="22" cm="1">
        <f t="array" aca="1" ref="BW196" ca="1">IF(BC196&gt;INDIRECT(ADDRESS($BN196,$BO196)),0,1)</f>
        <v>0</v>
      </c>
      <c r="BX196" s="22" cm="1">
        <f t="array" aca="1" ref="BX196" ca="1">IF(BD196&gt;INDIRECT(ADDRESS($BN196,$BO196)),0,1)</f>
        <v>0</v>
      </c>
      <c r="BY196" s="22" cm="1">
        <f t="array" aca="1" ref="BY196" ca="1">IF(BE196&gt;INDIRECT(ADDRESS($BN196,$BO196)),0,1)</f>
        <v>0</v>
      </c>
      <c r="BZ196" s="22" cm="1">
        <f t="array" aca="1" ref="BZ196" ca="1">IF(BF196&gt;INDIRECT(ADDRESS($BN196,$BO196)),0,1)</f>
        <v>0</v>
      </c>
      <c r="CA196" s="22" cm="1">
        <f t="array" aca="1" ref="CA196" ca="1">IF(BG196&gt;INDIRECT(ADDRESS($BN196,$BO196)),0,1)</f>
        <v>0</v>
      </c>
      <c r="CB196" s="22" cm="1">
        <f t="array" aca="1" ref="CB196" ca="1">IF(BH196&gt;INDIRECT(ADDRESS($BN196,$BO196)),0,1)</f>
        <v>0</v>
      </c>
      <c r="CC196" s="22" cm="1">
        <f t="array" aca="1" ref="CC196" ca="1">IF(BI196&gt;INDIRECT(ADDRESS($BN196,$BO196)),0,1)</f>
        <v>0</v>
      </c>
      <c r="CD196" s="22" cm="1">
        <f t="array" aca="1" ref="CD196" ca="1">IF(BJ196&gt;INDIRECT(ADDRESS($BN196,$BO196)),0,1)</f>
        <v>0</v>
      </c>
      <c r="CE196" s="22" cm="1">
        <f t="array" aca="1" ref="CE196" ca="1">IF(BK196&gt;INDIRECT(ADDRESS($BN196,$BO196)),0,1)</f>
        <v>0</v>
      </c>
      <c r="CF196" s="22" cm="1">
        <f t="array" aca="1" ref="CF196" ca="1">IF(BL196&gt;INDIRECT(ADDRESS($BN196,$BO196)),0,1)</f>
        <v>0</v>
      </c>
      <c r="CG196" s="22" cm="1">
        <f t="array" aca="1" ref="CG196" ca="1">IF(BM196&gt;INDIRECT(ADDRESS($BN196,$BO196)),0,1)</f>
        <v>0</v>
      </c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55000000000000004">
      <c r="A197" s="3" t="s">
        <v>82</v>
      </c>
      <c r="B197" s="3" t="s">
        <v>83</v>
      </c>
      <c r="C197" s="3">
        <v>6</v>
      </c>
      <c r="D197" s="15">
        <f>VALUE(SUBSTITUTE('DPR KPU Raw'!B50,".",","))</f>
        <v>111434</v>
      </c>
      <c r="E197" s="15">
        <f>VALUE(SUBSTITUTE('DPR KPU Raw'!C50,".",","))</f>
        <v>177420</v>
      </c>
      <c r="F197" s="15">
        <f>VALUE(SUBSTITUTE('DPR KPU Raw'!D50,".",","))</f>
        <v>295748</v>
      </c>
      <c r="G197" s="15">
        <f>VALUE(SUBSTITUTE('DPR KPU Raw'!E50,".",","))</f>
        <v>193871</v>
      </c>
      <c r="H197" s="15">
        <f>VALUE(SUBSTITUTE('DPR KPU Raw'!F50,".",","))</f>
        <v>134107</v>
      </c>
      <c r="I197" s="15"/>
      <c r="J197" s="15"/>
      <c r="K197" s="15">
        <f>VALUE(SUBSTITUTE('DPR KPU Raw'!I50,".",","))</f>
        <v>29778</v>
      </c>
      <c r="L197" s="15"/>
      <c r="M197" s="15"/>
      <c r="N197" s="15"/>
      <c r="O197" s="15">
        <f>VALUE(SUBSTITUTE('DPR KPU Raw'!M50,".",","))</f>
        <v>148111</v>
      </c>
      <c r="P197" s="15"/>
      <c r="Q197" s="15">
        <f>VALUE(SUBSTITUTE('DPR KPU Raw'!O50,".",","))</f>
        <v>154407</v>
      </c>
      <c r="R197" s="15"/>
      <c r="S197" s="15"/>
      <c r="T197" s="15">
        <f>VALUE(SUBSTITUTE('DPR KPU Raw'!R50,".",","))</f>
        <v>18776</v>
      </c>
      <c r="U197" s="15"/>
      <c r="V197" s="5">
        <v>1</v>
      </c>
      <c r="W197" s="5">
        <f>W196+3</f>
        <v>197</v>
      </c>
      <c r="X197" s="5">
        <v>4</v>
      </c>
      <c r="Y197" s="5">
        <f t="shared" ref="Y197:Y259" si="102">COLUMN()+1</f>
        <v>26</v>
      </c>
      <c r="Z197" s="18" cm="1">
        <f t="array" aca="1" ref="Z197" ca="1">INDIRECT(ADDRESS($W197,COLUMN()-$Y197+$X197))/$V197</f>
        <v>111434</v>
      </c>
      <c r="AA197" s="18" cm="1">
        <f t="array" aca="1" ref="AA197" ca="1">INDIRECT(ADDRESS($W197,COLUMN()-$Y197+$X197))/$V197</f>
        <v>177420</v>
      </c>
      <c r="AB197" s="18" cm="1">
        <f t="array" aca="1" ref="AB197" ca="1">INDIRECT(ADDRESS($W197,COLUMN()-$Y197+$X197))/$V197</f>
        <v>295748</v>
      </c>
      <c r="AC197" s="18" cm="1">
        <f t="array" aca="1" ref="AC197" ca="1">INDIRECT(ADDRESS($W197,COLUMN()-$Y197+$X197))/$V197</f>
        <v>193871</v>
      </c>
      <c r="AD197" s="18" cm="1">
        <f t="array" aca="1" ref="AD197" ca="1">INDIRECT(ADDRESS($W197,COLUMN()-$Y197+$X197))/$V197</f>
        <v>134107</v>
      </c>
      <c r="AE197" s="18" cm="1">
        <f t="array" aca="1" ref="AE197" ca="1">INDIRECT(ADDRESS($W197,COLUMN()-$Y197+$X197))/$V197</f>
        <v>0</v>
      </c>
      <c r="AF197" s="18" cm="1">
        <f t="array" aca="1" ref="AF197" ca="1">INDIRECT(ADDRESS($W197,COLUMN()-$Y197+$X197))/$V197</f>
        <v>0</v>
      </c>
      <c r="AG197" s="18" cm="1">
        <f t="array" aca="1" ref="AG197" ca="1">INDIRECT(ADDRESS($W197,COLUMN()-$Y197+$X197))/$V197</f>
        <v>29778</v>
      </c>
      <c r="AH197" s="18" cm="1">
        <f t="array" aca="1" ref="AH197" ca="1">INDIRECT(ADDRESS($W197,COLUMN()-$Y197+$X197))/$V197</f>
        <v>0</v>
      </c>
      <c r="AI197" s="18" cm="1">
        <f t="array" aca="1" ref="AI197" ca="1">INDIRECT(ADDRESS($W197,COLUMN()-$Y197+$X197))/$V197</f>
        <v>0</v>
      </c>
      <c r="AJ197" s="18" cm="1">
        <f t="array" aca="1" ref="AJ197" ca="1">INDIRECT(ADDRESS($W197,COLUMN()-$Y197+$X197))/$V197</f>
        <v>0</v>
      </c>
      <c r="AK197" s="18" cm="1">
        <f t="array" aca="1" ref="AK197" ca="1">INDIRECT(ADDRESS($W197,COLUMN()-$Y197+$X197))/$V197</f>
        <v>148111</v>
      </c>
      <c r="AL197" s="18" cm="1">
        <f t="array" aca="1" ref="AL197" ca="1">INDIRECT(ADDRESS($W197,COLUMN()-$Y197+$X197))/$V197</f>
        <v>0</v>
      </c>
      <c r="AM197" s="18" cm="1">
        <f t="array" aca="1" ref="AM197" ca="1">INDIRECT(ADDRESS($W197,COLUMN()-$Y197+$X197))/$V197</f>
        <v>154407</v>
      </c>
      <c r="AN197" s="18" cm="1">
        <f t="array" aca="1" ref="AN197" ca="1">INDIRECT(ADDRESS($W197,COLUMN()-$Y197+$X197))/$V197</f>
        <v>0</v>
      </c>
      <c r="AO197" s="18" cm="1">
        <f t="array" aca="1" ref="AO197" ca="1">INDIRECT(ADDRESS($W197,COLUMN()-$Y197+$X197))/$V197</f>
        <v>0</v>
      </c>
      <c r="AP197" s="18" cm="1">
        <f t="array" aca="1" ref="AP197" ca="1">INDIRECT(ADDRESS($W197,COLUMN()-$Y197+$X197))/$V197</f>
        <v>18776</v>
      </c>
      <c r="AQ197" s="18" cm="1">
        <f t="array" aca="1" ref="AQ197" ca="1">INDIRECT(ADDRESS($W197,COLUMN()-$Y197+$X197))/$V197</f>
        <v>0</v>
      </c>
      <c r="AR197" s="9">
        <f t="shared" si="82"/>
        <v>197</v>
      </c>
      <c r="AS197" s="9">
        <f t="shared" si="76"/>
        <v>199</v>
      </c>
      <c r="AT197" s="9">
        <f t="shared" si="55"/>
        <v>26</v>
      </c>
      <c r="AU197" s="3">
        <f t="shared" si="77"/>
        <v>43</v>
      </c>
      <c r="AV197" s="20">
        <f t="shared" ca="1" si="83"/>
        <v>7</v>
      </c>
      <c r="AW197" s="20">
        <f t="shared" ca="1" si="84"/>
        <v>3</v>
      </c>
      <c r="AX197" s="20">
        <f t="shared" ca="1" si="85"/>
        <v>1</v>
      </c>
      <c r="AY197" s="20">
        <f t="shared" ca="1" si="86"/>
        <v>2</v>
      </c>
      <c r="AZ197" s="20">
        <f t="shared" ca="1" si="87"/>
        <v>6</v>
      </c>
      <c r="BA197" s="20">
        <f t="shared" ca="1" si="88"/>
        <v>28</v>
      </c>
      <c r="BB197" s="20">
        <f t="shared" ca="1" si="89"/>
        <v>28</v>
      </c>
      <c r="BC197" s="20">
        <f t="shared" ca="1" si="90"/>
        <v>19</v>
      </c>
      <c r="BD197" s="20">
        <f t="shared" ca="1" si="91"/>
        <v>28</v>
      </c>
      <c r="BE197" s="20">
        <f t="shared" ca="1" si="92"/>
        <v>28</v>
      </c>
      <c r="BF197" s="20">
        <f t="shared" ca="1" si="93"/>
        <v>28</v>
      </c>
      <c r="BG197" s="20">
        <f t="shared" ca="1" si="94"/>
        <v>5</v>
      </c>
      <c r="BH197" s="20">
        <f t="shared" ca="1" si="95"/>
        <v>28</v>
      </c>
      <c r="BI197" s="20">
        <f t="shared" ca="1" si="96"/>
        <v>4</v>
      </c>
      <c r="BJ197" s="20">
        <f t="shared" ca="1" si="97"/>
        <v>28</v>
      </c>
      <c r="BK197" s="20">
        <f t="shared" ca="1" si="98"/>
        <v>28</v>
      </c>
      <c r="BL197" s="20">
        <f t="shared" ca="1" si="99"/>
        <v>23</v>
      </c>
      <c r="BM197" s="20">
        <f t="shared" ca="1" si="100"/>
        <v>28</v>
      </c>
      <c r="BN197" s="9">
        <f t="shared" si="101"/>
        <v>197</v>
      </c>
      <c r="BO197" s="9">
        <v>3</v>
      </c>
      <c r="BP197" s="22" cm="1">
        <f t="array" aca="1" ref="BP197" ca="1">IF(AV197&gt;INDIRECT(ADDRESS($BN197,$BO197)),0,1)</f>
        <v>0</v>
      </c>
      <c r="BQ197" s="22" cm="1">
        <f t="array" aca="1" ref="BQ197" ca="1">IF(AW197&gt;INDIRECT(ADDRESS($BN197,$BO197)),0,1)</f>
        <v>1</v>
      </c>
      <c r="BR197" s="22" cm="1">
        <f t="array" aca="1" ref="BR197" ca="1">IF(AX197&gt;INDIRECT(ADDRESS($BN197,$BO197)),0,1)</f>
        <v>1</v>
      </c>
      <c r="BS197" s="22" cm="1">
        <f t="array" aca="1" ref="BS197" ca="1">IF(AY197&gt;INDIRECT(ADDRESS($BN197,$BO197)),0,1)</f>
        <v>1</v>
      </c>
      <c r="BT197" s="22" cm="1">
        <f t="array" aca="1" ref="BT197" ca="1">IF(AZ197&gt;INDIRECT(ADDRESS($BN197,$BO197)),0,1)</f>
        <v>1</v>
      </c>
      <c r="BU197" s="22" cm="1">
        <f t="array" aca="1" ref="BU197" ca="1">IF(BA197&gt;INDIRECT(ADDRESS($BN197,$BO197)),0,1)</f>
        <v>0</v>
      </c>
      <c r="BV197" s="22" cm="1">
        <f t="array" aca="1" ref="BV197" ca="1">IF(BB197&gt;INDIRECT(ADDRESS($BN197,$BO197)),0,1)</f>
        <v>0</v>
      </c>
      <c r="BW197" s="22" cm="1">
        <f t="array" aca="1" ref="BW197" ca="1">IF(BC197&gt;INDIRECT(ADDRESS($BN197,$BO197)),0,1)</f>
        <v>0</v>
      </c>
      <c r="BX197" s="22" cm="1">
        <f t="array" aca="1" ref="BX197" ca="1">IF(BD197&gt;INDIRECT(ADDRESS($BN197,$BO197)),0,1)</f>
        <v>0</v>
      </c>
      <c r="BY197" s="22" cm="1">
        <f t="array" aca="1" ref="BY197" ca="1">IF(BE197&gt;INDIRECT(ADDRESS($BN197,$BO197)),0,1)</f>
        <v>0</v>
      </c>
      <c r="BZ197" s="22" cm="1">
        <f t="array" aca="1" ref="BZ197" ca="1">IF(BF197&gt;INDIRECT(ADDRESS($BN197,$BO197)),0,1)</f>
        <v>0</v>
      </c>
      <c r="CA197" s="22" cm="1">
        <f t="array" aca="1" ref="CA197" ca="1">IF(BG197&gt;INDIRECT(ADDRESS($BN197,$BO197)),0,1)</f>
        <v>1</v>
      </c>
      <c r="CB197" s="22" cm="1">
        <f t="array" aca="1" ref="CB197" ca="1">IF(BH197&gt;INDIRECT(ADDRESS($BN197,$BO197)),0,1)</f>
        <v>0</v>
      </c>
      <c r="CC197" s="22" cm="1">
        <f t="array" aca="1" ref="CC197" ca="1">IF(BI197&gt;INDIRECT(ADDRESS($BN197,$BO197)),0,1)</f>
        <v>1</v>
      </c>
      <c r="CD197" s="22" cm="1">
        <f t="array" aca="1" ref="CD197" ca="1">IF(BJ197&gt;INDIRECT(ADDRESS($BN197,$BO197)),0,1)</f>
        <v>0</v>
      </c>
      <c r="CE197" s="22" cm="1">
        <f t="array" aca="1" ref="CE197" ca="1">IF(BK197&gt;INDIRECT(ADDRESS($BN197,$BO197)),0,1)</f>
        <v>0</v>
      </c>
      <c r="CF197" s="22" cm="1">
        <f t="array" aca="1" ref="CF197" ca="1">IF(BL197&gt;INDIRECT(ADDRESS($BN197,$BO197)),0,1)</f>
        <v>0</v>
      </c>
      <c r="CG197" s="22" cm="1">
        <f t="array" aca="1" ref="CG197" ca="1">IF(BM197&gt;INDIRECT(ADDRESS($BN197,$BO197)),0,1)</f>
        <v>0</v>
      </c>
      <c r="CH197" s="9">
        <f>AR197</f>
        <v>197</v>
      </c>
      <c r="CI197" s="9">
        <f>AS197</f>
        <v>199</v>
      </c>
      <c r="CJ197" s="3">
        <f>COLUMN(BP197)</f>
        <v>68</v>
      </c>
      <c r="CK197" s="3">
        <f>COLUMN(CG197)</f>
        <v>85</v>
      </c>
      <c r="CL197" s="3">
        <f ca="1">SUM(OFFSET($A$1,CH197-1,CJ197-1,CI197-CH197+1,CK197-CJ197+1))</f>
        <v>6</v>
      </c>
      <c r="CM197" s="3" t="b">
        <f ca="1">CL197=C197</f>
        <v>1</v>
      </c>
      <c r="CN197" s="3">
        <f>COLUMN(V197)</f>
        <v>22</v>
      </c>
      <c r="CO197" s="3">
        <f ca="1">LARGE(OFFSET($A$1,$CH197-1,$CN197-1,$CI197-$CH197+1,1),1)</f>
        <v>5</v>
      </c>
      <c r="CP197" s="4">
        <f ca="1">LARGE(OFFSET($A$1,$AR197-1,$AT197-1,$AS197-$AR197+1,$AU197-$AT197+1),1)/(CO197+2)</f>
        <v>42249.714285714283</v>
      </c>
      <c r="CQ197" s="4">
        <f ca="1">LARGE(OFFSET($A$1,$AR197-1,$AT197-1,$AS197-$AR197+1,$AU197-$AT197+1),C197)</f>
        <v>134107</v>
      </c>
      <c r="CR197" s="3" t="b">
        <f ca="1">CQ197&gt;CP197</f>
        <v>1</v>
      </c>
    </row>
    <row r="198" spans="1:96" x14ac:dyDescent="0.55000000000000004">
      <c r="A198" s="3"/>
      <c r="B198" s="3"/>
      <c r="C198" s="3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5">
        <v>3</v>
      </c>
      <c r="W198" s="5">
        <f>W197</f>
        <v>197</v>
      </c>
      <c r="X198" s="5">
        <v>4</v>
      </c>
      <c r="Y198" s="5">
        <f t="shared" si="102"/>
        <v>26</v>
      </c>
      <c r="Z198" s="18" cm="1">
        <f t="array" aca="1" ref="Z198" ca="1">INDIRECT(ADDRESS($W198,COLUMN()-$Y198+$X198))/$V198</f>
        <v>37144.666666666664</v>
      </c>
      <c r="AA198" s="18" cm="1">
        <f t="array" aca="1" ref="AA198" ca="1">INDIRECT(ADDRESS($W198,COLUMN()-$Y198+$X198))/$V198</f>
        <v>59140</v>
      </c>
      <c r="AB198" s="18" cm="1">
        <f t="array" aca="1" ref="AB198" ca="1">INDIRECT(ADDRESS($W198,COLUMN()-$Y198+$X198))/$V198</f>
        <v>98582.666666666672</v>
      </c>
      <c r="AC198" s="18" cm="1">
        <f t="array" aca="1" ref="AC198" ca="1">INDIRECT(ADDRESS($W198,COLUMN()-$Y198+$X198))/$V198</f>
        <v>64623.666666666664</v>
      </c>
      <c r="AD198" s="18" cm="1">
        <f t="array" aca="1" ref="AD198" ca="1">INDIRECT(ADDRESS($W198,COLUMN()-$Y198+$X198))/$V198</f>
        <v>44702.333333333336</v>
      </c>
      <c r="AE198" s="18" cm="1">
        <f t="array" aca="1" ref="AE198" ca="1">INDIRECT(ADDRESS($W198,COLUMN()-$Y198+$X198))/$V198</f>
        <v>0</v>
      </c>
      <c r="AF198" s="18" cm="1">
        <f t="array" aca="1" ref="AF198" ca="1">INDIRECT(ADDRESS($W198,COLUMN()-$Y198+$X198))/$V198</f>
        <v>0</v>
      </c>
      <c r="AG198" s="18" cm="1">
        <f t="array" aca="1" ref="AG198" ca="1">INDIRECT(ADDRESS($W198,COLUMN()-$Y198+$X198))/$V198</f>
        <v>9926</v>
      </c>
      <c r="AH198" s="18" cm="1">
        <f t="array" aca="1" ref="AH198" ca="1">INDIRECT(ADDRESS($W198,COLUMN()-$Y198+$X198))/$V198</f>
        <v>0</v>
      </c>
      <c r="AI198" s="18" cm="1">
        <f t="array" aca="1" ref="AI198" ca="1">INDIRECT(ADDRESS($W198,COLUMN()-$Y198+$X198))/$V198</f>
        <v>0</v>
      </c>
      <c r="AJ198" s="18" cm="1">
        <f t="array" aca="1" ref="AJ198" ca="1">INDIRECT(ADDRESS($W198,COLUMN()-$Y198+$X198))/$V198</f>
        <v>0</v>
      </c>
      <c r="AK198" s="18" cm="1">
        <f t="array" aca="1" ref="AK198" ca="1">INDIRECT(ADDRESS($W198,COLUMN()-$Y198+$X198))/$V198</f>
        <v>49370.333333333336</v>
      </c>
      <c r="AL198" s="18" cm="1">
        <f t="array" aca="1" ref="AL198" ca="1">INDIRECT(ADDRESS($W198,COLUMN()-$Y198+$X198))/$V198</f>
        <v>0</v>
      </c>
      <c r="AM198" s="18" cm="1">
        <f t="array" aca="1" ref="AM198" ca="1">INDIRECT(ADDRESS($W198,COLUMN()-$Y198+$X198))/$V198</f>
        <v>51469</v>
      </c>
      <c r="AN198" s="18" cm="1">
        <f t="array" aca="1" ref="AN198" ca="1">INDIRECT(ADDRESS($W198,COLUMN()-$Y198+$X198))/$V198</f>
        <v>0</v>
      </c>
      <c r="AO198" s="18" cm="1">
        <f t="array" aca="1" ref="AO198" ca="1">INDIRECT(ADDRESS($W198,COLUMN()-$Y198+$X198))/$V198</f>
        <v>0</v>
      </c>
      <c r="AP198" s="18" cm="1">
        <f t="array" aca="1" ref="AP198" ca="1">INDIRECT(ADDRESS($W198,COLUMN()-$Y198+$X198))/$V198</f>
        <v>6258.666666666667</v>
      </c>
      <c r="AQ198" s="18" cm="1">
        <f t="array" aca="1" ref="AQ198" ca="1">INDIRECT(ADDRESS($W198,COLUMN()-$Y198+$X198))/$V198</f>
        <v>0</v>
      </c>
      <c r="AR198" s="9">
        <f t="shared" si="82"/>
        <v>197</v>
      </c>
      <c r="AS198" s="9">
        <f t="shared" si="76"/>
        <v>199</v>
      </c>
      <c r="AT198" s="9">
        <f t="shared" si="55"/>
        <v>26</v>
      </c>
      <c r="AU198" s="3">
        <f t="shared" si="77"/>
        <v>43</v>
      </c>
      <c r="AV198" s="20">
        <f t="shared" ca="1" si="83"/>
        <v>16</v>
      </c>
      <c r="AW198" s="20">
        <f t="shared" ca="1" si="84"/>
        <v>11</v>
      </c>
      <c r="AX198" s="20">
        <f t="shared" ca="1" si="85"/>
        <v>8</v>
      </c>
      <c r="AY198" s="20">
        <f t="shared" ca="1" si="86"/>
        <v>9</v>
      </c>
      <c r="AZ198" s="20">
        <f t="shared" ca="1" si="87"/>
        <v>14</v>
      </c>
      <c r="BA198" s="20">
        <f t="shared" ca="1" si="88"/>
        <v>28</v>
      </c>
      <c r="BB198" s="20">
        <f t="shared" ca="1" si="89"/>
        <v>28</v>
      </c>
      <c r="BC198" s="20">
        <f t="shared" ca="1" si="90"/>
        <v>24</v>
      </c>
      <c r="BD198" s="20">
        <f t="shared" ca="1" si="91"/>
        <v>28</v>
      </c>
      <c r="BE198" s="20">
        <f t="shared" ca="1" si="92"/>
        <v>28</v>
      </c>
      <c r="BF198" s="20">
        <f t="shared" ca="1" si="93"/>
        <v>28</v>
      </c>
      <c r="BG198" s="20">
        <f t="shared" ca="1" si="94"/>
        <v>13</v>
      </c>
      <c r="BH198" s="20">
        <f t="shared" ca="1" si="95"/>
        <v>28</v>
      </c>
      <c r="BI198" s="20">
        <f t="shared" ca="1" si="96"/>
        <v>12</v>
      </c>
      <c r="BJ198" s="20">
        <f t="shared" ca="1" si="97"/>
        <v>28</v>
      </c>
      <c r="BK198" s="20">
        <f t="shared" ca="1" si="98"/>
        <v>28</v>
      </c>
      <c r="BL198" s="20">
        <f t="shared" ca="1" si="99"/>
        <v>25</v>
      </c>
      <c r="BM198" s="20">
        <f t="shared" ca="1" si="100"/>
        <v>28</v>
      </c>
      <c r="BN198" s="9">
        <f t="shared" si="101"/>
        <v>197</v>
      </c>
      <c r="BO198" s="9">
        <v>3</v>
      </c>
      <c r="BP198" s="22" cm="1">
        <f t="array" aca="1" ref="BP198" ca="1">IF(AV198&gt;INDIRECT(ADDRESS($BN198,$BO198)),0,1)</f>
        <v>0</v>
      </c>
      <c r="BQ198" s="22" cm="1">
        <f t="array" aca="1" ref="BQ198" ca="1">IF(AW198&gt;INDIRECT(ADDRESS($BN198,$BO198)),0,1)</f>
        <v>0</v>
      </c>
      <c r="BR198" s="22" cm="1">
        <f t="array" aca="1" ref="BR198" ca="1">IF(AX198&gt;INDIRECT(ADDRESS($BN198,$BO198)),0,1)</f>
        <v>0</v>
      </c>
      <c r="BS198" s="22" cm="1">
        <f t="array" aca="1" ref="BS198" ca="1">IF(AY198&gt;INDIRECT(ADDRESS($BN198,$BO198)),0,1)</f>
        <v>0</v>
      </c>
      <c r="BT198" s="22" cm="1">
        <f t="array" aca="1" ref="BT198" ca="1">IF(AZ198&gt;INDIRECT(ADDRESS($BN198,$BO198)),0,1)</f>
        <v>0</v>
      </c>
      <c r="BU198" s="22" cm="1">
        <f t="array" aca="1" ref="BU198" ca="1">IF(BA198&gt;INDIRECT(ADDRESS($BN198,$BO198)),0,1)</f>
        <v>0</v>
      </c>
      <c r="BV198" s="22" cm="1">
        <f t="array" aca="1" ref="BV198" ca="1">IF(BB198&gt;INDIRECT(ADDRESS($BN198,$BO198)),0,1)</f>
        <v>0</v>
      </c>
      <c r="BW198" s="22" cm="1">
        <f t="array" aca="1" ref="BW198" ca="1">IF(BC198&gt;INDIRECT(ADDRESS($BN198,$BO198)),0,1)</f>
        <v>0</v>
      </c>
      <c r="BX198" s="22" cm="1">
        <f t="array" aca="1" ref="BX198" ca="1">IF(BD198&gt;INDIRECT(ADDRESS($BN198,$BO198)),0,1)</f>
        <v>0</v>
      </c>
      <c r="BY198" s="22" cm="1">
        <f t="array" aca="1" ref="BY198" ca="1">IF(BE198&gt;INDIRECT(ADDRESS($BN198,$BO198)),0,1)</f>
        <v>0</v>
      </c>
      <c r="BZ198" s="22" cm="1">
        <f t="array" aca="1" ref="BZ198" ca="1">IF(BF198&gt;INDIRECT(ADDRESS($BN198,$BO198)),0,1)</f>
        <v>0</v>
      </c>
      <c r="CA198" s="22" cm="1">
        <f t="array" aca="1" ref="CA198" ca="1">IF(BG198&gt;INDIRECT(ADDRESS($BN198,$BO198)),0,1)</f>
        <v>0</v>
      </c>
      <c r="CB198" s="22" cm="1">
        <f t="array" aca="1" ref="CB198" ca="1">IF(BH198&gt;INDIRECT(ADDRESS($BN198,$BO198)),0,1)</f>
        <v>0</v>
      </c>
      <c r="CC198" s="22" cm="1">
        <f t="array" aca="1" ref="CC198" ca="1">IF(BI198&gt;INDIRECT(ADDRESS($BN198,$BO198)),0,1)</f>
        <v>0</v>
      </c>
      <c r="CD198" s="22" cm="1">
        <f t="array" aca="1" ref="CD198" ca="1">IF(BJ198&gt;INDIRECT(ADDRESS($BN198,$BO198)),0,1)</f>
        <v>0</v>
      </c>
      <c r="CE198" s="22" cm="1">
        <f t="array" aca="1" ref="CE198" ca="1">IF(BK198&gt;INDIRECT(ADDRESS($BN198,$BO198)),0,1)</f>
        <v>0</v>
      </c>
      <c r="CF198" s="22" cm="1">
        <f t="array" aca="1" ref="CF198" ca="1">IF(BL198&gt;INDIRECT(ADDRESS($BN198,$BO198)),0,1)</f>
        <v>0</v>
      </c>
      <c r="CG198" s="22" cm="1">
        <f t="array" aca="1" ref="CG198" ca="1">IF(BM198&gt;INDIRECT(ADDRESS($BN198,$BO198)),0,1)</f>
        <v>0</v>
      </c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55000000000000004">
      <c r="A199" s="3"/>
      <c r="B199" s="3"/>
      <c r="C199" s="3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5">
        <v>5</v>
      </c>
      <c r="W199" s="5">
        <f>W198</f>
        <v>197</v>
      </c>
      <c r="X199" s="5">
        <v>4</v>
      </c>
      <c r="Y199" s="5">
        <f t="shared" si="102"/>
        <v>26</v>
      </c>
      <c r="Z199" s="18" cm="1">
        <f t="array" aca="1" ref="Z199" ca="1">INDIRECT(ADDRESS($W199,COLUMN()-$Y199+$X199))/$V199</f>
        <v>22286.799999999999</v>
      </c>
      <c r="AA199" s="18" cm="1">
        <f t="array" aca="1" ref="AA199" ca="1">INDIRECT(ADDRESS($W199,COLUMN()-$Y199+$X199))/$V199</f>
        <v>35484</v>
      </c>
      <c r="AB199" s="18" cm="1">
        <f t="array" aca="1" ref="AB199" ca="1">INDIRECT(ADDRESS($W199,COLUMN()-$Y199+$X199))/$V199</f>
        <v>59149.599999999999</v>
      </c>
      <c r="AC199" s="18" cm="1">
        <f t="array" aca="1" ref="AC199" ca="1">INDIRECT(ADDRESS($W199,COLUMN()-$Y199+$X199))/$V199</f>
        <v>38774.199999999997</v>
      </c>
      <c r="AD199" s="18" cm="1">
        <f t="array" aca="1" ref="AD199" ca="1">INDIRECT(ADDRESS($W199,COLUMN()-$Y199+$X199))/$V199</f>
        <v>26821.4</v>
      </c>
      <c r="AE199" s="18" cm="1">
        <f t="array" aca="1" ref="AE199" ca="1">INDIRECT(ADDRESS($W199,COLUMN()-$Y199+$X199))/$V199</f>
        <v>0</v>
      </c>
      <c r="AF199" s="18" cm="1">
        <f t="array" aca="1" ref="AF199" ca="1">INDIRECT(ADDRESS($W199,COLUMN()-$Y199+$X199))/$V199</f>
        <v>0</v>
      </c>
      <c r="AG199" s="18" cm="1">
        <f t="array" aca="1" ref="AG199" ca="1">INDIRECT(ADDRESS($W199,COLUMN()-$Y199+$X199))/$V199</f>
        <v>5955.6</v>
      </c>
      <c r="AH199" s="18" cm="1">
        <f t="array" aca="1" ref="AH199" ca="1">INDIRECT(ADDRESS($W199,COLUMN()-$Y199+$X199))/$V199</f>
        <v>0</v>
      </c>
      <c r="AI199" s="18" cm="1">
        <f t="array" aca="1" ref="AI199" ca="1">INDIRECT(ADDRESS($W199,COLUMN()-$Y199+$X199))/$V199</f>
        <v>0</v>
      </c>
      <c r="AJ199" s="18" cm="1">
        <f t="array" aca="1" ref="AJ199" ca="1">INDIRECT(ADDRESS($W199,COLUMN()-$Y199+$X199))/$V199</f>
        <v>0</v>
      </c>
      <c r="AK199" s="18" cm="1">
        <f t="array" aca="1" ref="AK199" ca="1">INDIRECT(ADDRESS($W199,COLUMN()-$Y199+$X199))/$V199</f>
        <v>29622.2</v>
      </c>
      <c r="AL199" s="18" cm="1">
        <f t="array" aca="1" ref="AL199" ca="1">INDIRECT(ADDRESS($W199,COLUMN()-$Y199+$X199))/$V199</f>
        <v>0</v>
      </c>
      <c r="AM199" s="18" cm="1">
        <f t="array" aca="1" ref="AM199" ca="1">INDIRECT(ADDRESS($W199,COLUMN()-$Y199+$X199))/$V199</f>
        <v>30881.4</v>
      </c>
      <c r="AN199" s="18" cm="1">
        <f t="array" aca="1" ref="AN199" ca="1">INDIRECT(ADDRESS($W199,COLUMN()-$Y199+$X199))/$V199</f>
        <v>0</v>
      </c>
      <c r="AO199" s="18" cm="1">
        <f t="array" aca="1" ref="AO199" ca="1">INDIRECT(ADDRESS($W199,COLUMN()-$Y199+$X199))/$V199</f>
        <v>0</v>
      </c>
      <c r="AP199" s="18" cm="1">
        <f t="array" aca="1" ref="AP199" ca="1">INDIRECT(ADDRESS($W199,COLUMN()-$Y199+$X199))/$V199</f>
        <v>3755.2</v>
      </c>
      <c r="AQ199" s="18" cm="1">
        <f t="array" aca="1" ref="AQ199" ca="1">INDIRECT(ADDRESS($W199,COLUMN()-$Y199+$X199))/$V199</f>
        <v>0</v>
      </c>
      <c r="AR199" s="9">
        <f t="shared" si="82"/>
        <v>197</v>
      </c>
      <c r="AS199" s="9">
        <f t="shared" si="76"/>
        <v>199</v>
      </c>
      <c r="AT199" s="9">
        <f t="shared" si="55"/>
        <v>26</v>
      </c>
      <c r="AU199" s="3">
        <f t="shared" si="77"/>
        <v>43</v>
      </c>
      <c r="AV199" s="20">
        <f t="shared" ca="1" si="83"/>
        <v>22</v>
      </c>
      <c r="AW199" s="20">
        <f t="shared" ca="1" si="84"/>
        <v>17</v>
      </c>
      <c r="AX199" s="20">
        <f t="shared" ca="1" si="85"/>
        <v>10</v>
      </c>
      <c r="AY199" s="20">
        <f t="shared" ca="1" si="86"/>
        <v>15</v>
      </c>
      <c r="AZ199" s="20">
        <f t="shared" ca="1" si="87"/>
        <v>21</v>
      </c>
      <c r="BA199" s="20">
        <f t="shared" ca="1" si="88"/>
        <v>28</v>
      </c>
      <c r="BB199" s="20">
        <f t="shared" ca="1" si="89"/>
        <v>28</v>
      </c>
      <c r="BC199" s="20">
        <f t="shared" ca="1" si="90"/>
        <v>26</v>
      </c>
      <c r="BD199" s="20">
        <f t="shared" ca="1" si="91"/>
        <v>28</v>
      </c>
      <c r="BE199" s="20">
        <f t="shared" ca="1" si="92"/>
        <v>28</v>
      </c>
      <c r="BF199" s="20">
        <f t="shared" ca="1" si="93"/>
        <v>28</v>
      </c>
      <c r="BG199" s="20">
        <f t="shared" ca="1" si="94"/>
        <v>20</v>
      </c>
      <c r="BH199" s="20">
        <f t="shared" ca="1" si="95"/>
        <v>28</v>
      </c>
      <c r="BI199" s="20">
        <f t="shared" ca="1" si="96"/>
        <v>18</v>
      </c>
      <c r="BJ199" s="20">
        <f t="shared" ca="1" si="97"/>
        <v>28</v>
      </c>
      <c r="BK199" s="20">
        <f t="shared" ca="1" si="98"/>
        <v>28</v>
      </c>
      <c r="BL199" s="20">
        <f t="shared" ca="1" si="99"/>
        <v>27</v>
      </c>
      <c r="BM199" s="20">
        <f t="shared" ca="1" si="100"/>
        <v>28</v>
      </c>
      <c r="BN199" s="9">
        <f t="shared" si="101"/>
        <v>197</v>
      </c>
      <c r="BO199" s="9">
        <v>3</v>
      </c>
      <c r="BP199" s="22" cm="1">
        <f t="array" aca="1" ref="BP199" ca="1">IF(AV199&gt;INDIRECT(ADDRESS($BN199,$BO199)),0,1)</f>
        <v>0</v>
      </c>
      <c r="BQ199" s="22" cm="1">
        <f t="array" aca="1" ref="BQ199" ca="1">IF(AW199&gt;INDIRECT(ADDRESS($BN199,$BO199)),0,1)</f>
        <v>0</v>
      </c>
      <c r="BR199" s="22" cm="1">
        <f t="array" aca="1" ref="BR199" ca="1">IF(AX199&gt;INDIRECT(ADDRESS($BN199,$BO199)),0,1)</f>
        <v>0</v>
      </c>
      <c r="BS199" s="22" cm="1">
        <f t="array" aca="1" ref="BS199" ca="1">IF(AY199&gt;INDIRECT(ADDRESS($BN199,$BO199)),0,1)</f>
        <v>0</v>
      </c>
      <c r="BT199" s="22" cm="1">
        <f t="array" aca="1" ref="BT199" ca="1">IF(AZ199&gt;INDIRECT(ADDRESS($BN199,$BO199)),0,1)</f>
        <v>0</v>
      </c>
      <c r="BU199" s="22" cm="1">
        <f t="array" aca="1" ref="BU199" ca="1">IF(BA199&gt;INDIRECT(ADDRESS($BN199,$BO199)),0,1)</f>
        <v>0</v>
      </c>
      <c r="BV199" s="22" cm="1">
        <f t="array" aca="1" ref="BV199" ca="1">IF(BB199&gt;INDIRECT(ADDRESS($BN199,$BO199)),0,1)</f>
        <v>0</v>
      </c>
      <c r="BW199" s="22" cm="1">
        <f t="array" aca="1" ref="BW199" ca="1">IF(BC199&gt;INDIRECT(ADDRESS($BN199,$BO199)),0,1)</f>
        <v>0</v>
      </c>
      <c r="BX199" s="22" cm="1">
        <f t="array" aca="1" ref="BX199" ca="1">IF(BD199&gt;INDIRECT(ADDRESS($BN199,$BO199)),0,1)</f>
        <v>0</v>
      </c>
      <c r="BY199" s="22" cm="1">
        <f t="array" aca="1" ref="BY199" ca="1">IF(BE199&gt;INDIRECT(ADDRESS($BN199,$BO199)),0,1)</f>
        <v>0</v>
      </c>
      <c r="BZ199" s="22" cm="1">
        <f t="array" aca="1" ref="BZ199" ca="1">IF(BF199&gt;INDIRECT(ADDRESS($BN199,$BO199)),0,1)</f>
        <v>0</v>
      </c>
      <c r="CA199" s="22" cm="1">
        <f t="array" aca="1" ref="CA199" ca="1">IF(BG199&gt;INDIRECT(ADDRESS($BN199,$BO199)),0,1)</f>
        <v>0</v>
      </c>
      <c r="CB199" s="22" cm="1">
        <f t="array" aca="1" ref="CB199" ca="1">IF(BH199&gt;INDIRECT(ADDRESS($BN199,$BO199)),0,1)</f>
        <v>0</v>
      </c>
      <c r="CC199" s="22" cm="1">
        <f t="array" aca="1" ref="CC199" ca="1">IF(BI199&gt;INDIRECT(ADDRESS($BN199,$BO199)),0,1)</f>
        <v>0</v>
      </c>
      <c r="CD199" s="22" cm="1">
        <f t="array" aca="1" ref="CD199" ca="1">IF(BJ199&gt;INDIRECT(ADDRESS($BN199,$BO199)),0,1)</f>
        <v>0</v>
      </c>
      <c r="CE199" s="22" cm="1">
        <f t="array" aca="1" ref="CE199" ca="1">IF(BK199&gt;INDIRECT(ADDRESS($BN199,$BO199)),0,1)</f>
        <v>0</v>
      </c>
      <c r="CF199" s="22" cm="1">
        <f t="array" aca="1" ref="CF199" ca="1">IF(BL199&gt;INDIRECT(ADDRESS($BN199,$BO199)),0,1)</f>
        <v>0</v>
      </c>
      <c r="CG199" s="22" cm="1">
        <f t="array" aca="1" ref="CG199" ca="1">IF(BM199&gt;INDIRECT(ADDRESS($BN199,$BO199)),0,1)</f>
        <v>0</v>
      </c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55000000000000004">
      <c r="A200" s="3" t="s">
        <v>84</v>
      </c>
      <c r="B200" s="3" t="s">
        <v>85</v>
      </c>
      <c r="C200" s="3">
        <v>6</v>
      </c>
      <c r="D200" s="15">
        <f>VALUE(SUBSTITUTE('DPR KPU Raw'!B48,".",","))</f>
        <v>78687</v>
      </c>
      <c r="E200" s="15">
        <f>VALUE(SUBSTITUTE('DPR KPU Raw'!C48,".",","))</f>
        <v>112197</v>
      </c>
      <c r="F200" s="15">
        <f>VALUE(SUBSTITUTE('DPR KPU Raw'!D48,".",","))</f>
        <v>55329</v>
      </c>
      <c r="G200" s="15">
        <f>VALUE(SUBSTITUTE('DPR KPU Raw'!E48,".",","))</f>
        <v>333628</v>
      </c>
      <c r="H200" s="15">
        <f>VALUE(SUBSTITUTE('DPR KPU Raw'!F48,".",","))</f>
        <v>168592</v>
      </c>
      <c r="I200" s="15"/>
      <c r="J200" s="15"/>
      <c r="K200" s="15">
        <f>VALUE(SUBSTITUTE('DPR KPU Raw'!I48,".",","))</f>
        <v>117233</v>
      </c>
      <c r="L200" s="15"/>
      <c r="M200" s="15"/>
      <c r="N200" s="15"/>
      <c r="O200" s="15">
        <f>VALUE(SUBSTITUTE('DPR KPU Raw'!M48,".",","))</f>
        <v>94602</v>
      </c>
      <c r="P200" s="15"/>
      <c r="Q200" s="15">
        <f>VALUE(SUBSTITUTE('DPR KPU Raw'!O48,".",","))</f>
        <v>89979</v>
      </c>
      <c r="R200" s="15"/>
      <c r="S200" s="15"/>
      <c r="T200" s="15">
        <f>VALUE(SUBSTITUTE('DPR KPU Raw'!R48,".",","))</f>
        <v>76902</v>
      </c>
      <c r="U200" s="15"/>
      <c r="V200" s="5">
        <v>1</v>
      </c>
      <c r="W200" s="5">
        <f>W199+3</f>
        <v>200</v>
      </c>
      <c r="X200" s="5">
        <v>4</v>
      </c>
      <c r="Y200" s="5">
        <f t="shared" si="102"/>
        <v>26</v>
      </c>
      <c r="Z200" s="18" cm="1">
        <f t="array" aca="1" ref="Z200" ca="1">INDIRECT(ADDRESS($W200,COLUMN()-$Y200+$X200))/$V200</f>
        <v>78687</v>
      </c>
      <c r="AA200" s="18" cm="1">
        <f t="array" aca="1" ref="AA200" ca="1">INDIRECT(ADDRESS($W200,COLUMN()-$Y200+$X200))/$V200</f>
        <v>112197</v>
      </c>
      <c r="AB200" s="18" cm="1">
        <f t="array" aca="1" ref="AB200" ca="1">INDIRECT(ADDRESS($W200,COLUMN()-$Y200+$X200))/$V200</f>
        <v>55329</v>
      </c>
      <c r="AC200" s="18" cm="1">
        <f t="array" aca="1" ref="AC200" ca="1">INDIRECT(ADDRESS($W200,COLUMN()-$Y200+$X200))/$V200</f>
        <v>333628</v>
      </c>
      <c r="AD200" s="18" cm="1">
        <f t="array" aca="1" ref="AD200" ca="1">INDIRECT(ADDRESS($W200,COLUMN()-$Y200+$X200))/$V200</f>
        <v>168592</v>
      </c>
      <c r="AE200" s="18" cm="1">
        <f t="array" aca="1" ref="AE200" ca="1">INDIRECT(ADDRESS($W200,COLUMN()-$Y200+$X200))/$V200</f>
        <v>0</v>
      </c>
      <c r="AF200" s="18" cm="1">
        <f t="array" aca="1" ref="AF200" ca="1">INDIRECT(ADDRESS($W200,COLUMN()-$Y200+$X200))/$V200</f>
        <v>0</v>
      </c>
      <c r="AG200" s="18" cm="1">
        <f t="array" aca="1" ref="AG200" ca="1">INDIRECT(ADDRESS($W200,COLUMN()-$Y200+$X200))/$V200</f>
        <v>117233</v>
      </c>
      <c r="AH200" s="18" cm="1">
        <f t="array" aca="1" ref="AH200" ca="1">INDIRECT(ADDRESS($W200,COLUMN()-$Y200+$X200))/$V200</f>
        <v>0</v>
      </c>
      <c r="AI200" s="18" cm="1">
        <f t="array" aca="1" ref="AI200" ca="1">INDIRECT(ADDRESS($W200,COLUMN()-$Y200+$X200))/$V200</f>
        <v>0</v>
      </c>
      <c r="AJ200" s="18" cm="1">
        <f t="array" aca="1" ref="AJ200" ca="1">INDIRECT(ADDRESS($W200,COLUMN()-$Y200+$X200))/$V200</f>
        <v>0</v>
      </c>
      <c r="AK200" s="18" cm="1">
        <f t="array" aca="1" ref="AK200" ca="1">INDIRECT(ADDRESS($W200,COLUMN()-$Y200+$X200))/$V200</f>
        <v>94602</v>
      </c>
      <c r="AL200" s="18" cm="1">
        <f t="array" aca="1" ref="AL200" ca="1">INDIRECT(ADDRESS($W200,COLUMN()-$Y200+$X200))/$V200</f>
        <v>0</v>
      </c>
      <c r="AM200" s="18" cm="1">
        <f t="array" aca="1" ref="AM200" ca="1">INDIRECT(ADDRESS($W200,COLUMN()-$Y200+$X200))/$V200</f>
        <v>89979</v>
      </c>
      <c r="AN200" s="18" cm="1">
        <f t="array" aca="1" ref="AN200" ca="1">INDIRECT(ADDRESS($W200,COLUMN()-$Y200+$X200))/$V200</f>
        <v>0</v>
      </c>
      <c r="AO200" s="18" cm="1">
        <f t="array" aca="1" ref="AO200" ca="1">INDIRECT(ADDRESS($W200,COLUMN()-$Y200+$X200))/$V200</f>
        <v>0</v>
      </c>
      <c r="AP200" s="18" cm="1">
        <f t="array" aca="1" ref="AP200" ca="1">INDIRECT(ADDRESS($W200,COLUMN()-$Y200+$X200))/$V200</f>
        <v>76902</v>
      </c>
      <c r="AQ200" s="18" cm="1">
        <f t="array" aca="1" ref="AQ200" ca="1">INDIRECT(ADDRESS($W200,COLUMN()-$Y200+$X200))/$V200</f>
        <v>0</v>
      </c>
      <c r="AR200" s="9">
        <f t="shared" si="82"/>
        <v>200</v>
      </c>
      <c r="AS200" s="9">
        <f t="shared" si="76"/>
        <v>202</v>
      </c>
      <c r="AT200" s="9">
        <f t="shared" ref="AT200:AT259" si="103">COLUMN(Z200)</f>
        <v>26</v>
      </c>
      <c r="AU200" s="3">
        <f t="shared" si="77"/>
        <v>43</v>
      </c>
      <c r="AV200" s="20">
        <f t="shared" ca="1" si="83"/>
        <v>8</v>
      </c>
      <c r="AW200" s="20">
        <f t="shared" ca="1" si="84"/>
        <v>4</v>
      </c>
      <c r="AX200" s="20">
        <f t="shared" ca="1" si="85"/>
        <v>12</v>
      </c>
      <c r="AY200" s="20">
        <f t="shared" ca="1" si="86"/>
        <v>1</v>
      </c>
      <c r="AZ200" s="20">
        <f t="shared" ca="1" si="87"/>
        <v>2</v>
      </c>
      <c r="BA200" s="20">
        <f t="shared" ca="1" si="88"/>
        <v>28</v>
      </c>
      <c r="BB200" s="20">
        <f t="shared" ca="1" si="89"/>
        <v>28</v>
      </c>
      <c r="BC200" s="20">
        <f t="shared" ca="1" si="90"/>
        <v>3</v>
      </c>
      <c r="BD200" s="20">
        <f t="shared" ca="1" si="91"/>
        <v>28</v>
      </c>
      <c r="BE200" s="20">
        <f t="shared" ca="1" si="92"/>
        <v>28</v>
      </c>
      <c r="BF200" s="20">
        <f t="shared" ca="1" si="93"/>
        <v>28</v>
      </c>
      <c r="BG200" s="20">
        <f t="shared" ca="1" si="94"/>
        <v>6</v>
      </c>
      <c r="BH200" s="20">
        <f t="shared" ca="1" si="95"/>
        <v>28</v>
      </c>
      <c r="BI200" s="20">
        <f t="shared" ca="1" si="96"/>
        <v>7</v>
      </c>
      <c r="BJ200" s="20">
        <f t="shared" ca="1" si="97"/>
        <v>28</v>
      </c>
      <c r="BK200" s="20">
        <f t="shared" ca="1" si="98"/>
        <v>28</v>
      </c>
      <c r="BL200" s="20">
        <f t="shared" ca="1" si="99"/>
        <v>9</v>
      </c>
      <c r="BM200" s="20">
        <f t="shared" ca="1" si="100"/>
        <v>28</v>
      </c>
      <c r="BN200" s="9">
        <f t="shared" si="101"/>
        <v>200</v>
      </c>
      <c r="BO200" s="9">
        <v>3</v>
      </c>
      <c r="BP200" s="22" cm="1">
        <f t="array" aca="1" ref="BP200" ca="1">IF(AV200&gt;INDIRECT(ADDRESS($BN200,$BO200)),0,1)</f>
        <v>0</v>
      </c>
      <c r="BQ200" s="22" cm="1">
        <f t="array" aca="1" ref="BQ200" ca="1">IF(AW200&gt;INDIRECT(ADDRESS($BN200,$BO200)),0,1)</f>
        <v>1</v>
      </c>
      <c r="BR200" s="22" cm="1">
        <f t="array" aca="1" ref="BR200" ca="1">IF(AX200&gt;INDIRECT(ADDRESS($BN200,$BO200)),0,1)</f>
        <v>0</v>
      </c>
      <c r="BS200" s="22" cm="1">
        <f t="array" aca="1" ref="BS200" ca="1">IF(AY200&gt;INDIRECT(ADDRESS($BN200,$BO200)),0,1)</f>
        <v>1</v>
      </c>
      <c r="BT200" s="22" cm="1">
        <f t="array" aca="1" ref="BT200" ca="1">IF(AZ200&gt;INDIRECT(ADDRESS($BN200,$BO200)),0,1)</f>
        <v>1</v>
      </c>
      <c r="BU200" s="22" cm="1">
        <f t="array" aca="1" ref="BU200" ca="1">IF(BA200&gt;INDIRECT(ADDRESS($BN200,$BO200)),0,1)</f>
        <v>0</v>
      </c>
      <c r="BV200" s="22" cm="1">
        <f t="array" aca="1" ref="BV200" ca="1">IF(BB200&gt;INDIRECT(ADDRESS($BN200,$BO200)),0,1)</f>
        <v>0</v>
      </c>
      <c r="BW200" s="22" cm="1">
        <f t="array" aca="1" ref="BW200" ca="1">IF(BC200&gt;INDIRECT(ADDRESS($BN200,$BO200)),0,1)</f>
        <v>1</v>
      </c>
      <c r="BX200" s="22" cm="1">
        <f t="array" aca="1" ref="BX200" ca="1">IF(BD200&gt;INDIRECT(ADDRESS($BN200,$BO200)),0,1)</f>
        <v>0</v>
      </c>
      <c r="BY200" s="22" cm="1">
        <f t="array" aca="1" ref="BY200" ca="1">IF(BE200&gt;INDIRECT(ADDRESS($BN200,$BO200)),0,1)</f>
        <v>0</v>
      </c>
      <c r="BZ200" s="22" cm="1">
        <f t="array" aca="1" ref="BZ200" ca="1">IF(BF200&gt;INDIRECT(ADDRESS($BN200,$BO200)),0,1)</f>
        <v>0</v>
      </c>
      <c r="CA200" s="22" cm="1">
        <f t="array" aca="1" ref="CA200" ca="1">IF(BG200&gt;INDIRECT(ADDRESS($BN200,$BO200)),0,1)</f>
        <v>1</v>
      </c>
      <c r="CB200" s="22" cm="1">
        <f t="array" aca="1" ref="CB200" ca="1">IF(BH200&gt;INDIRECT(ADDRESS($BN200,$BO200)),0,1)</f>
        <v>0</v>
      </c>
      <c r="CC200" s="22" cm="1">
        <f t="array" aca="1" ref="CC200" ca="1">IF(BI200&gt;INDIRECT(ADDRESS($BN200,$BO200)),0,1)</f>
        <v>0</v>
      </c>
      <c r="CD200" s="22" cm="1">
        <f t="array" aca="1" ref="CD200" ca="1">IF(BJ200&gt;INDIRECT(ADDRESS($BN200,$BO200)),0,1)</f>
        <v>0</v>
      </c>
      <c r="CE200" s="22" cm="1">
        <f t="array" aca="1" ref="CE200" ca="1">IF(BK200&gt;INDIRECT(ADDRESS($BN200,$BO200)),0,1)</f>
        <v>0</v>
      </c>
      <c r="CF200" s="22" cm="1">
        <f t="array" aca="1" ref="CF200" ca="1">IF(BL200&gt;INDIRECT(ADDRESS($BN200,$BO200)),0,1)</f>
        <v>0</v>
      </c>
      <c r="CG200" s="22" cm="1">
        <f t="array" aca="1" ref="CG200" ca="1">IF(BM200&gt;INDIRECT(ADDRESS($BN200,$BO200)),0,1)</f>
        <v>0</v>
      </c>
      <c r="CH200" s="9">
        <f>AR200</f>
        <v>200</v>
      </c>
      <c r="CI200" s="9">
        <f>AS200</f>
        <v>202</v>
      </c>
      <c r="CJ200" s="3">
        <f>COLUMN(BP200)</f>
        <v>68</v>
      </c>
      <c r="CK200" s="3">
        <f>COLUMN(CG200)</f>
        <v>85</v>
      </c>
      <c r="CL200" s="3">
        <f ca="1">SUM(OFFSET($A$1,CH200-1,CJ200-1,CI200-CH200+1,CK200-CJ200+1))</f>
        <v>6</v>
      </c>
      <c r="CM200" s="3" t="b">
        <f ca="1">CL200=C200</f>
        <v>1</v>
      </c>
      <c r="CN200" s="3">
        <f>COLUMN(V200)</f>
        <v>22</v>
      </c>
      <c r="CO200" s="3">
        <f ca="1">LARGE(OFFSET($A$1,$CH200-1,$CN200-1,$CI200-$CH200+1,1),1)</f>
        <v>5</v>
      </c>
      <c r="CP200" s="4">
        <f ca="1">LARGE(OFFSET($A$1,$AR200-1,$AT200-1,$AS200-$AR200+1,$AU200-$AT200+1),1)/(CO200+2)</f>
        <v>47661.142857142855</v>
      </c>
      <c r="CQ200" s="4">
        <f ca="1">LARGE(OFFSET($A$1,$AR200-1,$AT200-1,$AS200-$AR200+1,$AU200-$AT200+1),C200)</f>
        <v>94602</v>
      </c>
      <c r="CR200" s="3" t="b">
        <f ca="1">CQ200&gt;CP200</f>
        <v>1</v>
      </c>
    </row>
    <row r="201" spans="1:96" x14ac:dyDescent="0.55000000000000004">
      <c r="A201" s="3"/>
      <c r="B201" s="3"/>
      <c r="C201" s="3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5">
        <v>3</v>
      </c>
      <c r="W201" s="5">
        <f>W200</f>
        <v>200</v>
      </c>
      <c r="X201" s="5">
        <v>4</v>
      </c>
      <c r="Y201" s="5">
        <f t="shared" si="102"/>
        <v>26</v>
      </c>
      <c r="Z201" s="18" cm="1">
        <f t="array" aca="1" ref="Z201" ca="1">INDIRECT(ADDRESS($W201,COLUMN()-$Y201+$X201))/$V201</f>
        <v>26229</v>
      </c>
      <c r="AA201" s="18" cm="1">
        <f t="array" aca="1" ref="AA201" ca="1">INDIRECT(ADDRESS($W201,COLUMN()-$Y201+$X201))/$V201</f>
        <v>37399</v>
      </c>
      <c r="AB201" s="18" cm="1">
        <f t="array" aca="1" ref="AB201" ca="1">INDIRECT(ADDRESS($W201,COLUMN()-$Y201+$X201))/$V201</f>
        <v>18443</v>
      </c>
      <c r="AC201" s="18" cm="1">
        <f t="array" aca="1" ref="AC201" ca="1">INDIRECT(ADDRESS($W201,COLUMN()-$Y201+$X201))/$V201</f>
        <v>111209.33333333333</v>
      </c>
      <c r="AD201" s="18" cm="1">
        <f t="array" aca="1" ref="AD201" ca="1">INDIRECT(ADDRESS($W201,COLUMN()-$Y201+$X201))/$V201</f>
        <v>56197.333333333336</v>
      </c>
      <c r="AE201" s="18" cm="1">
        <f t="array" aca="1" ref="AE201" ca="1">INDIRECT(ADDRESS($W201,COLUMN()-$Y201+$X201))/$V201</f>
        <v>0</v>
      </c>
      <c r="AF201" s="18" cm="1">
        <f t="array" aca="1" ref="AF201" ca="1">INDIRECT(ADDRESS($W201,COLUMN()-$Y201+$X201))/$V201</f>
        <v>0</v>
      </c>
      <c r="AG201" s="18" cm="1">
        <f t="array" aca="1" ref="AG201" ca="1">INDIRECT(ADDRESS($W201,COLUMN()-$Y201+$X201))/$V201</f>
        <v>39077.666666666664</v>
      </c>
      <c r="AH201" s="18" cm="1">
        <f t="array" aca="1" ref="AH201" ca="1">INDIRECT(ADDRESS($W201,COLUMN()-$Y201+$X201))/$V201</f>
        <v>0</v>
      </c>
      <c r="AI201" s="18" cm="1">
        <f t="array" aca="1" ref="AI201" ca="1">INDIRECT(ADDRESS($W201,COLUMN()-$Y201+$X201))/$V201</f>
        <v>0</v>
      </c>
      <c r="AJ201" s="18" cm="1">
        <f t="array" aca="1" ref="AJ201" ca="1">INDIRECT(ADDRESS($W201,COLUMN()-$Y201+$X201))/$V201</f>
        <v>0</v>
      </c>
      <c r="AK201" s="18" cm="1">
        <f t="array" aca="1" ref="AK201" ca="1">INDIRECT(ADDRESS($W201,COLUMN()-$Y201+$X201))/$V201</f>
        <v>31534</v>
      </c>
      <c r="AL201" s="18" cm="1">
        <f t="array" aca="1" ref="AL201" ca="1">INDIRECT(ADDRESS($W201,COLUMN()-$Y201+$X201))/$V201</f>
        <v>0</v>
      </c>
      <c r="AM201" s="18" cm="1">
        <f t="array" aca="1" ref="AM201" ca="1">INDIRECT(ADDRESS($W201,COLUMN()-$Y201+$X201))/$V201</f>
        <v>29993</v>
      </c>
      <c r="AN201" s="18" cm="1">
        <f t="array" aca="1" ref="AN201" ca="1">INDIRECT(ADDRESS($W201,COLUMN()-$Y201+$X201))/$V201</f>
        <v>0</v>
      </c>
      <c r="AO201" s="18" cm="1">
        <f t="array" aca="1" ref="AO201" ca="1">INDIRECT(ADDRESS($W201,COLUMN()-$Y201+$X201))/$V201</f>
        <v>0</v>
      </c>
      <c r="AP201" s="18" cm="1">
        <f t="array" aca="1" ref="AP201" ca="1">INDIRECT(ADDRESS($W201,COLUMN()-$Y201+$X201))/$V201</f>
        <v>25634</v>
      </c>
      <c r="AQ201" s="18" cm="1">
        <f t="array" aca="1" ref="AQ201" ca="1">INDIRECT(ADDRESS($W201,COLUMN()-$Y201+$X201))/$V201</f>
        <v>0</v>
      </c>
      <c r="AR201" s="9">
        <f t="shared" si="82"/>
        <v>200</v>
      </c>
      <c r="AS201" s="9">
        <f t="shared" ref="AS201:AS259" si="104">AR201+2</f>
        <v>202</v>
      </c>
      <c r="AT201" s="9">
        <f t="shared" si="103"/>
        <v>26</v>
      </c>
      <c r="AU201" s="3">
        <f t="shared" ref="AU201:AU259" si="105">COLUMN(AQ201)</f>
        <v>43</v>
      </c>
      <c r="AV201" s="20">
        <f t="shared" ca="1" si="83"/>
        <v>18</v>
      </c>
      <c r="AW201" s="20">
        <f t="shared" ca="1" si="84"/>
        <v>14</v>
      </c>
      <c r="AX201" s="20">
        <f t="shared" ca="1" si="85"/>
        <v>23</v>
      </c>
      <c r="AY201" s="20">
        <f t="shared" ca="1" si="86"/>
        <v>5</v>
      </c>
      <c r="AZ201" s="20">
        <f t="shared" ca="1" si="87"/>
        <v>11</v>
      </c>
      <c r="BA201" s="20">
        <f t="shared" ca="1" si="88"/>
        <v>28</v>
      </c>
      <c r="BB201" s="20">
        <f t="shared" ca="1" si="89"/>
        <v>28</v>
      </c>
      <c r="BC201" s="20">
        <f t="shared" ca="1" si="90"/>
        <v>13</v>
      </c>
      <c r="BD201" s="20">
        <f t="shared" ca="1" si="91"/>
        <v>28</v>
      </c>
      <c r="BE201" s="20">
        <f t="shared" ca="1" si="92"/>
        <v>28</v>
      </c>
      <c r="BF201" s="20">
        <f t="shared" ca="1" si="93"/>
        <v>28</v>
      </c>
      <c r="BG201" s="20">
        <f t="shared" ca="1" si="94"/>
        <v>16</v>
      </c>
      <c r="BH201" s="20">
        <f t="shared" ca="1" si="95"/>
        <v>28</v>
      </c>
      <c r="BI201" s="20">
        <f t="shared" ca="1" si="96"/>
        <v>17</v>
      </c>
      <c r="BJ201" s="20">
        <f t="shared" ca="1" si="97"/>
        <v>28</v>
      </c>
      <c r="BK201" s="20">
        <f t="shared" ca="1" si="98"/>
        <v>28</v>
      </c>
      <c r="BL201" s="20">
        <f t="shared" ca="1" si="99"/>
        <v>19</v>
      </c>
      <c r="BM201" s="20">
        <f t="shared" ca="1" si="100"/>
        <v>28</v>
      </c>
      <c r="BN201" s="9">
        <f t="shared" si="101"/>
        <v>200</v>
      </c>
      <c r="BO201" s="9">
        <v>3</v>
      </c>
      <c r="BP201" s="22" cm="1">
        <f t="array" aca="1" ref="BP201" ca="1">IF(AV201&gt;INDIRECT(ADDRESS($BN201,$BO201)),0,1)</f>
        <v>0</v>
      </c>
      <c r="BQ201" s="22" cm="1">
        <f t="array" aca="1" ref="BQ201" ca="1">IF(AW201&gt;INDIRECT(ADDRESS($BN201,$BO201)),0,1)</f>
        <v>0</v>
      </c>
      <c r="BR201" s="22" cm="1">
        <f t="array" aca="1" ref="BR201" ca="1">IF(AX201&gt;INDIRECT(ADDRESS($BN201,$BO201)),0,1)</f>
        <v>0</v>
      </c>
      <c r="BS201" s="22" cm="1">
        <f t="array" aca="1" ref="BS201" ca="1">IF(AY201&gt;INDIRECT(ADDRESS($BN201,$BO201)),0,1)</f>
        <v>1</v>
      </c>
      <c r="BT201" s="22" cm="1">
        <f t="array" aca="1" ref="BT201" ca="1">IF(AZ201&gt;INDIRECT(ADDRESS($BN201,$BO201)),0,1)</f>
        <v>0</v>
      </c>
      <c r="BU201" s="22" cm="1">
        <f t="array" aca="1" ref="BU201" ca="1">IF(BA201&gt;INDIRECT(ADDRESS($BN201,$BO201)),0,1)</f>
        <v>0</v>
      </c>
      <c r="BV201" s="22" cm="1">
        <f t="array" aca="1" ref="BV201" ca="1">IF(BB201&gt;INDIRECT(ADDRESS($BN201,$BO201)),0,1)</f>
        <v>0</v>
      </c>
      <c r="BW201" s="22" cm="1">
        <f t="array" aca="1" ref="BW201" ca="1">IF(BC201&gt;INDIRECT(ADDRESS($BN201,$BO201)),0,1)</f>
        <v>0</v>
      </c>
      <c r="BX201" s="22" cm="1">
        <f t="array" aca="1" ref="BX201" ca="1">IF(BD201&gt;INDIRECT(ADDRESS($BN201,$BO201)),0,1)</f>
        <v>0</v>
      </c>
      <c r="BY201" s="22" cm="1">
        <f t="array" aca="1" ref="BY201" ca="1">IF(BE201&gt;INDIRECT(ADDRESS($BN201,$BO201)),0,1)</f>
        <v>0</v>
      </c>
      <c r="BZ201" s="22" cm="1">
        <f t="array" aca="1" ref="BZ201" ca="1">IF(BF201&gt;INDIRECT(ADDRESS($BN201,$BO201)),0,1)</f>
        <v>0</v>
      </c>
      <c r="CA201" s="22" cm="1">
        <f t="array" aca="1" ref="CA201" ca="1">IF(BG201&gt;INDIRECT(ADDRESS($BN201,$BO201)),0,1)</f>
        <v>0</v>
      </c>
      <c r="CB201" s="22" cm="1">
        <f t="array" aca="1" ref="CB201" ca="1">IF(BH201&gt;INDIRECT(ADDRESS($BN201,$BO201)),0,1)</f>
        <v>0</v>
      </c>
      <c r="CC201" s="22" cm="1">
        <f t="array" aca="1" ref="CC201" ca="1">IF(BI201&gt;INDIRECT(ADDRESS($BN201,$BO201)),0,1)</f>
        <v>0</v>
      </c>
      <c r="CD201" s="22" cm="1">
        <f t="array" aca="1" ref="CD201" ca="1">IF(BJ201&gt;INDIRECT(ADDRESS($BN201,$BO201)),0,1)</f>
        <v>0</v>
      </c>
      <c r="CE201" s="22" cm="1">
        <f t="array" aca="1" ref="CE201" ca="1">IF(BK201&gt;INDIRECT(ADDRESS($BN201,$BO201)),0,1)</f>
        <v>0</v>
      </c>
      <c r="CF201" s="22" cm="1">
        <f t="array" aca="1" ref="CF201" ca="1">IF(BL201&gt;INDIRECT(ADDRESS($BN201,$BO201)),0,1)</f>
        <v>0</v>
      </c>
      <c r="CG201" s="22" cm="1">
        <f t="array" aca="1" ref="CG201" ca="1">IF(BM201&gt;INDIRECT(ADDRESS($BN201,$BO201)),0,1)</f>
        <v>0</v>
      </c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55000000000000004">
      <c r="A202" s="3"/>
      <c r="B202" s="3"/>
      <c r="C202" s="3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5">
        <v>5</v>
      </c>
      <c r="W202" s="5">
        <f>W201</f>
        <v>200</v>
      </c>
      <c r="X202" s="5">
        <v>4</v>
      </c>
      <c r="Y202" s="5">
        <f t="shared" si="102"/>
        <v>26</v>
      </c>
      <c r="Z202" s="18" cm="1">
        <f t="array" aca="1" ref="Z202" ca="1">INDIRECT(ADDRESS($W202,COLUMN()-$Y202+$X202))/$V202</f>
        <v>15737.4</v>
      </c>
      <c r="AA202" s="18" cm="1">
        <f t="array" aca="1" ref="AA202" ca="1">INDIRECT(ADDRESS($W202,COLUMN()-$Y202+$X202))/$V202</f>
        <v>22439.4</v>
      </c>
      <c r="AB202" s="18" cm="1">
        <f t="array" aca="1" ref="AB202" ca="1">INDIRECT(ADDRESS($W202,COLUMN()-$Y202+$X202))/$V202</f>
        <v>11065.8</v>
      </c>
      <c r="AC202" s="18" cm="1">
        <f t="array" aca="1" ref="AC202" ca="1">INDIRECT(ADDRESS($W202,COLUMN()-$Y202+$X202))/$V202</f>
        <v>66725.600000000006</v>
      </c>
      <c r="AD202" s="18" cm="1">
        <f t="array" aca="1" ref="AD202" ca="1">INDIRECT(ADDRESS($W202,COLUMN()-$Y202+$X202))/$V202</f>
        <v>33718.400000000001</v>
      </c>
      <c r="AE202" s="18" cm="1">
        <f t="array" aca="1" ref="AE202" ca="1">INDIRECT(ADDRESS($W202,COLUMN()-$Y202+$X202))/$V202</f>
        <v>0</v>
      </c>
      <c r="AF202" s="18" cm="1">
        <f t="array" aca="1" ref="AF202" ca="1">INDIRECT(ADDRESS($W202,COLUMN()-$Y202+$X202))/$V202</f>
        <v>0</v>
      </c>
      <c r="AG202" s="18" cm="1">
        <f t="array" aca="1" ref="AG202" ca="1">INDIRECT(ADDRESS($W202,COLUMN()-$Y202+$X202))/$V202</f>
        <v>23446.6</v>
      </c>
      <c r="AH202" s="18" cm="1">
        <f t="array" aca="1" ref="AH202" ca="1">INDIRECT(ADDRESS($W202,COLUMN()-$Y202+$X202))/$V202</f>
        <v>0</v>
      </c>
      <c r="AI202" s="18" cm="1">
        <f t="array" aca="1" ref="AI202" ca="1">INDIRECT(ADDRESS($W202,COLUMN()-$Y202+$X202))/$V202</f>
        <v>0</v>
      </c>
      <c r="AJ202" s="18" cm="1">
        <f t="array" aca="1" ref="AJ202" ca="1">INDIRECT(ADDRESS($W202,COLUMN()-$Y202+$X202))/$V202</f>
        <v>0</v>
      </c>
      <c r="AK202" s="18" cm="1">
        <f t="array" aca="1" ref="AK202" ca="1">INDIRECT(ADDRESS($W202,COLUMN()-$Y202+$X202))/$V202</f>
        <v>18920.400000000001</v>
      </c>
      <c r="AL202" s="18" cm="1">
        <f t="array" aca="1" ref="AL202" ca="1">INDIRECT(ADDRESS($W202,COLUMN()-$Y202+$X202))/$V202</f>
        <v>0</v>
      </c>
      <c r="AM202" s="18" cm="1">
        <f t="array" aca="1" ref="AM202" ca="1">INDIRECT(ADDRESS($W202,COLUMN()-$Y202+$X202))/$V202</f>
        <v>17995.8</v>
      </c>
      <c r="AN202" s="18" cm="1">
        <f t="array" aca="1" ref="AN202" ca="1">INDIRECT(ADDRESS($W202,COLUMN()-$Y202+$X202))/$V202</f>
        <v>0</v>
      </c>
      <c r="AO202" s="18" cm="1">
        <f t="array" aca="1" ref="AO202" ca="1">INDIRECT(ADDRESS($W202,COLUMN()-$Y202+$X202))/$V202</f>
        <v>0</v>
      </c>
      <c r="AP202" s="18" cm="1">
        <f t="array" aca="1" ref="AP202" ca="1">INDIRECT(ADDRESS($W202,COLUMN()-$Y202+$X202))/$V202</f>
        <v>15380.4</v>
      </c>
      <c r="AQ202" s="18" cm="1">
        <f t="array" aca="1" ref="AQ202" ca="1">INDIRECT(ADDRESS($W202,COLUMN()-$Y202+$X202))/$V202</f>
        <v>0</v>
      </c>
      <c r="AR202" s="9">
        <f t="shared" si="82"/>
        <v>200</v>
      </c>
      <c r="AS202" s="9">
        <f t="shared" si="104"/>
        <v>202</v>
      </c>
      <c r="AT202" s="9">
        <f t="shared" si="103"/>
        <v>26</v>
      </c>
      <c r="AU202" s="3">
        <f t="shared" si="105"/>
        <v>43</v>
      </c>
      <c r="AV202" s="20">
        <f t="shared" ca="1" si="83"/>
        <v>25</v>
      </c>
      <c r="AW202" s="20">
        <f t="shared" ca="1" si="84"/>
        <v>21</v>
      </c>
      <c r="AX202" s="20">
        <f t="shared" ca="1" si="85"/>
        <v>27</v>
      </c>
      <c r="AY202" s="20">
        <f t="shared" ca="1" si="86"/>
        <v>10</v>
      </c>
      <c r="AZ202" s="20">
        <f t="shared" ca="1" si="87"/>
        <v>15</v>
      </c>
      <c r="BA202" s="20">
        <f t="shared" ca="1" si="88"/>
        <v>28</v>
      </c>
      <c r="BB202" s="20">
        <f t="shared" ca="1" si="89"/>
        <v>28</v>
      </c>
      <c r="BC202" s="20">
        <f t="shared" ca="1" si="90"/>
        <v>20</v>
      </c>
      <c r="BD202" s="20">
        <f t="shared" ca="1" si="91"/>
        <v>28</v>
      </c>
      <c r="BE202" s="20">
        <f t="shared" ca="1" si="92"/>
        <v>28</v>
      </c>
      <c r="BF202" s="20">
        <f t="shared" ca="1" si="93"/>
        <v>28</v>
      </c>
      <c r="BG202" s="20">
        <f t="shared" ca="1" si="94"/>
        <v>22</v>
      </c>
      <c r="BH202" s="20">
        <f t="shared" ca="1" si="95"/>
        <v>28</v>
      </c>
      <c r="BI202" s="20">
        <f t="shared" ca="1" si="96"/>
        <v>24</v>
      </c>
      <c r="BJ202" s="20">
        <f t="shared" ca="1" si="97"/>
        <v>28</v>
      </c>
      <c r="BK202" s="20">
        <f t="shared" ca="1" si="98"/>
        <v>28</v>
      </c>
      <c r="BL202" s="20">
        <f t="shared" ca="1" si="99"/>
        <v>26</v>
      </c>
      <c r="BM202" s="20">
        <f t="shared" ca="1" si="100"/>
        <v>28</v>
      </c>
      <c r="BN202" s="9">
        <f t="shared" si="101"/>
        <v>200</v>
      </c>
      <c r="BO202" s="9">
        <v>3</v>
      </c>
      <c r="BP202" s="22" cm="1">
        <f t="array" aca="1" ref="BP202" ca="1">IF(AV202&gt;INDIRECT(ADDRESS($BN202,$BO202)),0,1)</f>
        <v>0</v>
      </c>
      <c r="BQ202" s="22" cm="1">
        <f t="array" aca="1" ref="BQ202" ca="1">IF(AW202&gt;INDIRECT(ADDRESS($BN202,$BO202)),0,1)</f>
        <v>0</v>
      </c>
      <c r="BR202" s="22" cm="1">
        <f t="array" aca="1" ref="BR202" ca="1">IF(AX202&gt;INDIRECT(ADDRESS($BN202,$BO202)),0,1)</f>
        <v>0</v>
      </c>
      <c r="BS202" s="22" cm="1">
        <f t="array" aca="1" ref="BS202" ca="1">IF(AY202&gt;INDIRECT(ADDRESS($BN202,$BO202)),0,1)</f>
        <v>0</v>
      </c>
      <c r="BT202" s="22" cm="1">
        <f t="array" aca="1" ref="BT202" ca="1">IF(AZ202&gt;INDIRECT(ADDRESS($BN202,$BO202)),0,1)</f>
        <v>0</v>
      </c>
      <c r="BU202" s="22" cm="1">
        <f t="array" aca="1" ref="BU202" ca="1">IF(BA202&gt;INDIRECT(ADDRESS($BN202,$BO202)),0,1)</f>
        <v>0</v>
      </c>
      <c r="BV202" s="22" cm="1">
        <f t="array" aca="1" ref="BV202" ca="1">IF(BB202&gt;INDIRECT(ADDRESS($BN202,$BO202)),0,1)</f>
        <v>0</v>
      </c>
      <c r="BW202" s="22" cm="1">
        <f t="array" aca="1" ref="BW202" ca="1">IF(BC202&gt;INDIRECT(ADDRESS($BN202,$BO202)),0,1)</f>
        <v>0</v>
      </c>
      <c r="BX202" s="22" cm="1">
        <f t="array" aca="1" ref="BX202" ca="1">IF(BD202&gt;INDIRECT(ADDRESS($BN202,$BO202)),0,1)</f>
        <v>0</v>
      </c>
      <c r="BY202" s="22" cm="1">
        <f t="array" aca="1" ref="BY202" ca="1">IF(BE202&gt;INDIRECT(ADDRESS($BN202,$BO202)),0,1)</f>
        <v>0</v>
      </c>
      <c r="BZ202" s="22" cm="1">
        <f t="array" aca="1" ref="BZ202" ca="1">IF(BF202&gt;INDIRECT(ADDRESS($BN202,$BO202)),0,1)</f>
        <v>0</v>
      </c>
      <c r="CA202" s="22" cm="1">
        <f t="array" aca="1" ref="CA202" ca="1">IF(BG202&gt;INDIRECT(ADDRESS($BN202,$BO202)),0,1)</f>
        <v>0</v>
      </c>
      <c r="CB202" s="22" cm="1">
        <f t="array" aca="1" ref="CB202" ca="1">IF(BH202&gt;INDIRECT(ADDRESS($BN202,$BO202)),0,1)</f>
        <v>0</v>
      </c>
      <c r="CC202" s="22" cm="1">
        <f t="array" aca="1" ref="CC202" ca="1">IF(BI202&gt;INDIRECT(ADDRESS($BN202,$BO202)),0,1)</f>
        <v>0</v>
      </c>
      <c r="CD202" s="22" cm="1">
        <f t="array" aca="1" ref="CD202" ca="1">IF(BJ202&gt;INDIRECT(ADDRESS($BN202,$BO202)),0,1)</f>
        <v>0</v>
      </c>
      <c r="CE202" s="22" cm="1">
        <f t="array" aca="1" ref="CE202" ca="1">IF(BK202&gt;INDIRECT(ADDRESS($BN202,$BO202)),0,1)</f>
        <v>0</v>
      </c>
      <c r="CF202" s="22" cm="1">
        <f t="array" aca="1" ref="CF202" ca="1">IF(BL202&gt;INDIRECT(ADDRESS($BN202,$BO202)),0,1)</f>
        <v>0</v>
      </c>
      <c r="CG202" s="22" cm="1">
        <f t="array" aca="1" ref="CG202" ca="1">IF(BM202&gt;INDIRECT(ADDRESS($BN202,$BO202)),0,1)</f>
        <v>0</v>
      </c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55000000000000004">
      <c r="A203" s="3"/>
      <c r="B203" s="3" t="s">
        <v>86</v>
      </c>
      <c r="C203" s="3">
        <v>5</v>
      </c>
      <c r="D203" s="15">
        <f>VALUE(SUBSTITUTE('DPR KPU Raw'!B49,".",","))</f>
        <v>68093</v>
      </c>
      <c r="E203" s="15">
        <f>VALUE(SUBSTITUTE('DPR KPU Raw'!C49,".",","))</f>
        <v>134846</v>
      </c>
      <c r="F203" s="15">
        <f>VALUE(SUBSTITUTE('DPR KPU Raw'!D49,".",","))</f>
        <v>89875</v>
      </c>
      <c r="G203" s="15">
        <f>VALUE(SUBSTITUTE('DPR KPU Raw'!E49,".",","))</f>
        <v>167627</v>
      </c>
      <c r="H203" s="15">
        <f>VALUE(SUBSTITUTE('DPR KPU Raw'!F49,".",","))</f>
        <v>127564</v>
      </c>
      <c r="I203" s="15"/>
      <c r="J203" s="15"/>
      <c r="K203" s="15">
        <f>VALUE(SUBSTITUTE('DPR KPU Raw'!I49,".",","))</f>
        <v>52764</v>
      </c>
      <c r="L203" s="15"/>
      <c r="M203" s="15"/>
      <c r="N203" s="15"/>
      <c r="O203" s="15">
        <f>VALUE(SUBSTITUTE('DPR KPU Raw'!M49,".",","))</f>
        <v>278005</v>
      </c>
      <c r="P203" s="15"/>
      <c r="Q203" s="15">
        <f>VALUE(SUBSTITUTE('DPR KPU Raw'!O49,".",","))</f>
        <v>48930</v>
      </c>
      <c r="R203" s="15"/>
      <c r="S203" s="15"/>
      <c r="T203" s="15">
        <f>VALUE(SUBSTITUTE('DPR KPU Raw'!R49,".",","))</f>
        <v>25532</v>
      </c>
      <c r="U203" s="15"/>
      <c r="V203" s="5">
        <v>1</v>
      </c>
      <c r="W203" s="5">
        <f>W202+3</f>
        <v>203</v>
      </c>
      <c r="X203" s="5">
        <v>4</v>
      </c>
      <c r="Y203" s="5">
        <f t="shared" si="102"/>
        <v>26</v>
      </c>
      <c r="Z203" s="18" cm="1">
        <f t="array" aca="1" ref="Z203" ca="1">INDIRECT(ADDRESS($W203,COLUMN()-$Y203+$X203))/$V203</f>
        <v>68093</v>
      </c>
      <c r="AA203" s="18" cm="1">
        <f t="array" aca="1" ref="AA203" ca="1">INDIRECT(ADDRESS($W203,COLUMN()-$Y203+$X203))/$V203</f>
        <v>134846</v>
      </c>
      <c r="AB203" s="18" cm="1">
        <f t="array" aca="1" ref="AB203" ca="1">INDIRECT(ADDRESS($W203,COLUMN()-$Y203+$X203))/$V203</f>
        <v>89875</v>
      </c>
      <c r="AC203" s="18" cm="1">
        <f t="array" aca="1" ref="AC203" ca="1">INDIRECT(ADDRESS($W203,COLUMN()-$Y203+$X203))/$V203</f>
        <v>167627</v>
      </c>
      <c r="AD203" s="18" cm="1">
        <f t="array" aca="1" ref="AD203" ca="1">INDIRECT(ADDRESS($W203,COLUMN()-$Y203+$X203))/$V203</f>
        <v>127564</v>
      </c>
      <c r="AE203" s="18" cm="1">
        <f t="array" aca="1" ref="AE203" ca="1">INDIRECT(ADDRESS($W203,COLUMN()-$Y203+$X203))/$V203</f>
        <v>0</v>
      </c>
      <c r="AF203" s="18" cm="1">
        <f t="array" aca="1" ref="AF203" ca="1">INDIRECT(ADDRESS($W203,COLUMN()-$Y203+$X203))/$V203</f>
        <v>0</v>
      </c>
      <c r="AG203" s="18" cm="1">
        <f t="array" aca="1" ref="AG203" ca="1">INDIRECT(ADDRESS($W203,COLUMN()-$Y203+$X203))/$V203</f>
        <v>52764</v>
      </c>
      <c r="AH203" s="18" cm="1">
        <f t="array" aca="1" ref="AH203" ca="1">INDIRECT(ADDRESS($W203,COLUMN()-$Y203+$X203))/$V203</f>
        <v>0</v>
      </c>
      <c r="AI203" s="18" cm="1">
        <f t="array" aca="1" ref="AI203" ca="1">INDIRECT(ADDRESS($W203,COLUMN()-$Y203+$X203))/$V203</f>
        <v>0</v>
      </c>
      <c r="AJ203" s="18" cm="1">
        <f t="array" aca="1" ref="AJ203" ca="1">INDIRECT(ADDRESS($W203,COLUMN()-$Y203+$X203))/$V203</f>
        <v>0</v>
      </c>
      <c r="AK203" s="18" cm="1">
        <f t="array" aca="1" ref="AK203" ca="1">INDIRECT(ADDRESS($W203,COLUMN()-$Y203+$X203))/$V203</f>
        <v>278005</v>
      </c>
      <c r="AL203" s="18" cm="1">
        <f t="array" aca="1" ref="AL203" ca="1">INDIRECT(ADDRESS($W203,COLUMN()-$Y203+$X203))/$V203</f>
        <v>0</v>
      </c>
      <c r="AM203" s="18" cm="1">
        <f t="array" aca="1" ref="AM203" ca="1">INDIRECT(ADDRESS($W203,COLUMN()-$Y203+$X203))/$V203</f>
        <v>48930</v>
      </c>
      <c r="AN203" s="18" cm="1">
        <f t="array" aca="1" ref="AN203" ca="1">INDIRECT(ADDRESS($W203,COLUMN()-$Y203+$X203))/$V203</f>
        <v>0</v>
      </c>
      <c r="AO203" s="18" cm="1">
        <f t="array" aca="1" ref="AO203" ca="1">INDIRECT(ADDRESS($W203,COLUMN()-$Y203+$X203))/$V203</f>
        <v>0</v>
      </c>
      <c r="AP203" s="18" cm="1">
        <f t="array" aca="1" ref="AP203" ca="1">INDIRECT(ADDRESS($W203,COLUMN()-$Y203+$X203))/$V203</f>
        <v>25532</v>
      </c>
      <c r="AQ203" s="18" cm="1">
        <f t="array" aca="1" ref="AQ203" ca="1">INDIRECT(ADDRESS($W203,COLUMN()-$Y203+$X203))/$V203</f>
        <v>0</v>
      </c>
      <c r="AR203" s="9">
        <f t="shared" si="82"/>
        <v>203</v>
      </c>
      <c r="AS203" s="9">
        <f t="shared" si="104"/>
        <v>205</v>
      </c>
      <c r="AT203" s="9">
        <f t="shared" si="103"/>
        <v>26</v>
      </c>
      <c r="AU203" s="3">
        <f t="shared" si="105"/>
        <v>43</v>
      </c>
      <c r="AV203" s="20">
        <f t="shared" ca="1" si="83"/>
        <v>7</v>
      </c>
      <c r="AW203" s="20">
        <f t="shared" ca="1" si="84"/>
        <v>3</v>
      </c>
      <c r="AX203" s="20">
        <f t="shared" ca="1" si="85"/>
        <v>6</v>
      </c>
      <c r="AY203" s="20">
        <f t="shared" ca="1" si="86"/>
        <v>2</v>
      </c>
      <c r="AZ203" s="20">
        <f t="shared" ca="1" si="87"/>
        <v>4</v>
      </c>
      <c r="BA203" s="20">
        <f t="shared" ca="1" si="88"/>
        <v>28</v>
      </c>
      <c r="BB203" s="20">
        <f t="shared" ca="1" si="89"/>
        <v>28</v>
      </c>
      <c r="BC203" s="20">
        <f t="shared" ca="1" si="90"/>
        <v>10</v>
      </c>
      <c r="BD203" s="20">
        <f t="shared" ca="1" si="91"/>
        <v>28</v>
      </c>
      <c r="BE203" s="20">
        <f t="shared" ca="1" si="92"/>
        <v>28</v>
      </c>
      <c r="BF203" s="20">
        <f t="shared" ca="1" si="93"/>
        <v>28</v>
      </c>
      <c r="BG203" s="20">
        <f t="shared" ca="1" si="94"/>
        <v>1</v>
      </c>
      <c r="BH203" s="20">
        <f t="shared" ca="1" si="95"/>
        <v>28</v>
      </c>
      <c r="BI203" s="20">
        <f t="shared" ca="1" si="96"/>
        <v>11</v>
      </c>
      <c r="BJ203" s="20">
        <f t="shared" ca="1" si="97"/>
        <v>28</v>
      </c>
      <c r="BK203" s="20">
        <f t="shared" ca="1" si="98"/>
        <v>28</v>
      </c>
      <c r="BL203" s="20">
        <f t="shared" ca="1" si="99"/>
        <v>17</v>
      </c>
      <c r="BM203" s="20">
        <f t="shared" ca="1" si="100"/>
        <v>28</v>
      </c>
      <c r="BN203" s="9">
        <f t="shared" si="101"/>
        <v>203</v>
      </c>
      <c r="BO203" s="9">
        <v>3</v>
      </c>
      <c r="BP203" s="22" cm="1">
        <f t="array" aca="1" ref="BP203" ca="1">IF(AV203&gt;INDIRECT(ADDRESS($BN203,$BO203)),0,1)</f>
        <v>0</v>
      </c>
      <c r="BQ203" s="22" cm="1">
        <f t="array" aca="1" ref="BQ203" ca="1">IF(AW203&gt;INDIRECT(ADDRESS($BN203,$BO203)),0,1)</f>
        <v>1</v>
      </c>
      <c r="BR203" s="22" cm="1">
        <f t="array" aca="1" ref="BR203" ca="1">IF(AX203&gt;INDIRECT(ADDRESS($BN203,$BO203)),0,1)</f>
        <v>0</v>
      </c>
      <c r="BS203" s="22" cm="1">
        <f t="array" aca="1" ref="BS203" ca="1">IF(AY203&gt;INDIRECT(ADDRESS($BN203,$BO203)),0,1)</f>
        <v>1</v>
      </c>
      <c r="BT203" s="22" cm="1">
        <f t="array" aca="1" ref="BT203" ca="1">IF(AZ203&gt;INDIRECT(ADDRESS($BN203,$BO203)),0,1)</f>
        <v>1</v>
      </c>
      <c r="BU203" s="22" cm="1">
        <f t="array" aca="1" ref="BU203" ca="1">IF(BA203&gt;INDIRECT(ADDRESS($BN203,$BO203)),0,1)</f>
        <v>0</v>
      </c>
      <c r="BV203" s="22" cm="1">
        <f t="array" aca="1" ref="BV203" ca="1">IF(BB203&gt;INDIRECT(ADDRESS($BN203,$BO203)),0,1)</f>
        <v>0</v>
      </c>
      <c r="BW203" s="22" cm="1">
        <f t="array" aca="1" ref="BW203" ca="1">IF(BC203&gt;INDIRECT(ADDRESS($BN203,$BO203)),0,1)</f>
        <v>0</v>
      </c>
      <c r="BX203" s="22" cm="1">
        <f t="array" aca="1" ref="BX203" ca="1">IF(BD203&gt;INDIRECT(ADDRESS($BN203,$BO203)),0,1)</f>
        <v>0</v>
      </c>
      <c r="BY203" s="22" cm="1">
        <f t="array" aca="1" ref="BY203" ca="1">IF(BE203&gt;INDIRECT(ADDRESS($BN203,$BO203)),0,1)</f>
        <v>0</v>
      </c>
      <c r="BZ203" s="22" cm="1">
        <f t="array" aca="1" ref="BZ203" ca="1">IF(BF203&gt;INDIRECT(ADDRESS($BN203,$BO203)),0,1)</f>
        <v>0</v>
      </c>
      <c r="CA203" s="22" cm="1">
        <f t="array" aca="1" ref="CA203" ca="1">IF(BG203&gt;INDIRECT(ADDRESS($BN203,$BO203)),0,1)</f>
        <v>1</v>
      </c>
      <c r="CB203" s="22" cm="1">
        <f t="array" aca="1" ref="CB203" ca="1">IF(BH203&gt;INDIRECT(ADDRESS($BN203,$BO203)),0,1)</f>
        <v>0</v>
      </c>
      <c r="CC203" s="22" cm="1">
        <f t="array" aca="1" ref="CC203" ca="1">IF(BI203&gt;INDIRECT(ADDRESS($BN203,$BO203)),0,1)</f>
        <v>0</v>
      </c>
      <c r="CD203" s="22" cm="1">
        <f t="array" aca="1" ref="CD203" ca="1">IF(BJ203&gt;INDIRECT(ADDRESS($BN203,$BO203)),0,1)</f>
        <v>0</v>
      </c>
      <c r="CE203" s="22" cm="1">
        <f t="array" aca="1" ref="CE203" ca="1">IF(BK203&gt;INDIRECT(ADDRESS($BN203,$BO203)),0,1)</f>
        <v>0</v>
      </c>
      <c r="CF203" s="22" cm="1">
        <f t="array" aca="1" ref="CF203" ca="1">IF(BL203&gt;INDIRECT(ADDRESS($BN203,$BO203)),0,1)</f>
        <v>0</v>
      </c>
      <c r="CG203" s="22" cm="1">
        <f t="array" aca="1" ref="CG203" ca="1">IF(BM203&gt;INDIRECT(ADDRESS($BN203,$BO203)),0,1)</f>
        <v>0</v>
      </c>
      <c r="CH203" s="9">
        <f>AR203</f>
        <v>203</v>
      </c>
      <c r="CI203" s="9">
        <f>AS203</f>
        <v>205</v>
      </c>
      <c r="CJ203" s="3">
        <f>COLUMN(BP203)</f>
        <v>68</v>
      </c>
      <c r="CK203" s="3">
        <f>COLUMN(CG203)</f>
        <v>85</v>
      </c>
      <c r="CL203" s="3">
        <f ca="1">SUM(OFFSET($A$1,CH203-1,CJ203-1,CI203-CH203+1,CK203-CJ203+1))</f>
        <v>5</v>
      </c>
      <c r="CM203" s="3" t="b">
        <f ca="1">CL203=C203</f>
        <v>1</v>
      </c>
      <c r="CN203" s="3">
        <f>COLUMN(V203)</f>
        <v>22</v>
      </c>
      <c r="CO203" s="3">
        <f ca="1">LARGE(OFFSET($A$1,$CH203-1,$CN203-1,$CI203-$CH203+1,1),1)</f>
        <v>5</v>
      </c>
      <c r="CP203" s="4">
        <f ca="1">LARGE(OFFSET($A$1,$AR203-1,$AT203-1,$AS203-$AR203+1,$AU203-$AT203+1),1)/(CO203+2)</f>
        <v>39715</v>
      </c>
      <c r="CQ203" s="4">
        <f ca="1">LARGE(OFFSET($A$1,$AR203-1,$AT203-1,$AS203-$AR203+1,$AU203-$AT203+1),C203)</f>
        <v>92668.333333333328</v>
      </c>
      <c r="CR203" s="3" t="b">
        <f ca="1">CQ203&gt;CP203</f>
        <v>1</v>
      </c>
    </row>
    <row r="204" spans="1:96" x14ac:dyDescent="0.55000000000000004">
      <c r="A204" s="3"/>
      <c r="B204" s="3"/>
      <c r="C204" s="3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5">
        <v>3</v>
      </c>
      <c r="W204" s="5">
        <f>W203</f>
        <v>203</v>
      </c>
      <c r="X204" s="5">
        <v>4</v>
      </c>
      <c r="Y204" s="5">
        <f t="shared" si="102"/>
        <v>26</v>
      </c>
      <c r="Z204" s="18" cm="1">
        <f t="array" aca="1" ref="Z204" ca="1">INDIRECT(ADDRESS($W204,COLUMN()-$Y204+$X204))/$V204</f>
        <v>22697.666666666668</v>
      </c>
      <c r="AA204" s="18" cm="1">
        <f t="array" aca="1" ref="AA204" ca="1">INDIRECT(ADDRESS($W204,COLUMN()-$Y204+$X204))/$V204</f>
        <v>44948.666666666664</v>
      </c>
      <c r="AB204" s="18" cm="1">
        <f t="array" aca="1" ref="AB204" ca="1">INDIRECT(ADDRESS($W204,COLUMN()-$Y204+$X204))/$V204</f>
        <v>29958.333333333332</v>
      </c>
      <c r="AC204" s="18" cm="1">
        <f t="array" aca="1" ref="AC204" ca="1">INDIRECT(ADDRESS($W204,COLUMN()-$Y204+$X204))/$V204</f>
        <v>55875.666666666664</v>
      </c>
      <c r="AD204" s="18" cm="1">
        <f t="array" aca="1" ref="AD204" ca="1">INDIRECT(ADDRESS($W204,COLUMN()-$Y204+$X204))/$V204</f>
        <v>42521.333333333336</v>
      </c>
      <c r="AE204" s="18" cm="1">
        <f t="array" aca="1" ref="AE204" ca="1">INDIRECT(ADDRESS($W204,COLUMN()-$Y204+$X204))/$V204</f>
        <v>0</v>
      </c>
      <c r="AF204" s="18" cm="1">
        <f t="array" aca="1" ref="AF204" ca="1">INDIRECT(ADDRESS($W204,COLUMN()-$Y204+$X204))/$V204</f>
        <v>0</v>
      </c>
      <c r="AG204" s="18" cm="1">
        <f t="array" aca="1" ref="AG204" ca="1">INDIRECT(ADDRESS($W204,COLUMN()-$Y204+$X204))/$V204</f>
        <v>17588</v>
      </c>
      <c r="AH204" s="18" cm="1">
        <f t="array" aca="1" ref="AH204" ca="1">INDIRECT(ADDRESS($W204,COLUMN()-$Y204+$X204))/$V204</f>
        <v>0</v>
      </c>
      <c r="AI204" s="18" cm="1">
        <f t="array" aca="1" ref="AI204" ca="1">INDIRECT(ADDRESS($W204,COLUMN()-$Y204+$X204))/$V204</f>
        <v>0</v>
      </c>
      <c r="AJ204" s="18" cm="1">
        <f t="array" aca="1" ref="AJ204" ca="1">INDIRECT(ADDRESS($W204,COLUMN()-$Y204+$X204))/$V204</f>
        <v>0</v>
      </c>
      <c r="AK204" s="18" cm="1">
        <f t="array" aca="1" ref="AK204" ca="1">INDIRECT(ADDRESS($W204,COLUMN()-$Y204+$X204))/$V204</f>
        <v>92668.333333333328</v>
      </c>
      <c r="AL204" s="18" cm="1">
        <f t="array" aca="1" ref="AL204" ca="1">INDIRECT(ADDRESS($W204,COLUMN()-$Y204+$X204))/$V204</f>
        <v>0</v>
      </c>
      <c r="AM204" s="18" cm="1">
        <f t="array" aca="1" ref="AM204" ca="1">INDIRECT(ADDRESS($W204,COLUMN()-$Y204+$X204))/$V204</f>
        <v>16310</v>
      </c>
      <c r="AN204" s="18" cm="1">
        <f t="array" aca="1" ref="AN204" ca="1">INDIRECT(ADDRESS($W204,COLUMN()-$Y204+$X204))/$V204</f>
        <v>0</v>
      </c>
      <c r="AO204" s="18" cm="1">
        <f t="array" aca="1" ref="AO204" ca="1">INDIRECT(ADDRESS($W204,COLUMN()-$Y204+$X204))/$V204</f>
        <v>0</v>
      </c>
      <c r="AP204" s="18" cm="1">
        <f t="array" aca="1" ref="AP204" ca="1">INDIRECT(ADDRESS($W204,COLUMN()-$Y204+$X204))/$V204</f>
        <v>8510.6666666666661</v>
      </c>
      <c r="AQ204" s="18" cm="1">
        <f t="array" aca="1" ref="AQ204" ca="1">INDIRECT(ADDRESS($W204,COLUMN()-$Y204+$X204))/$V204</f>
        <v>0</v>
      </c>
      <c r="AR204" s="9">
        <f t="shared" si="82"/>
        <v>203</v>
      </c>
      <c r="AS204" s="9">
        <f t="shared" si="104"/>
        <v>205</v>
      </c>
      <c r="AT204" s="9">
        <f t="shared" si="103"/>
        <v>26</v>
      </c>
      <c r="AU204" s="3">
        <f t="shared" si="105"/>
        <v>43</v>
      </c>
      <c r="AV204" s="20">
        <f t="shared" ca="1" si="83"/>
        <v>19</v>
      </c>
      <c r="AW204" s="20">
        <f t="shared" ca="1" si="84"/>
        <v>12</v>
      </c>
      <c r="AX204" s="20">
        <f t="shared" ca="1" si="85"/>
        <v>15</v>
      </c>
      <c r="AY204" s="20">
        <f t="shared" ca="1" si="86"/>
        <v>8</v>
      </c>
      <c r="AZ204" s="20">
        <f t="shared" ca="1" si="87"/>
        <v>13</v>
      </c>
      <c r="BA204" s="20">
        <f t="shared" ca="1" si="88"/>
        <v>28</v>
      </c>
      <c r="BB204" s="20">
        <f t="shared" ca="1" si="89"/>
        <v>28</v>
      </c>
      <c r="BC204" s="20">
        <f t="shared" ca="1" si="90"/>
        <v>21</v>
      </c>
      <c r="BD204" s="20">
        <f t="shared" ca="1" si="91"/>
        <v>28</v>
      </c>
      <c r="BE204" s="20">
        <f t="shared" ca="1" si="92"/>
        <v>28</v>
      </c>
      <c r="BF204" s="20">
        <f t="shared" ca="1" si="93"/>
        <v>28</v>
      </c>
      <c r="BG204" s="20">
        <f t="shared" ca="1" si="94"/>
        <v>5</v>
      </c>
      <c r="BH204" s="20">
        <f t="shared" ca="1" si="95"/>
        <v>28</v>
      </c>
      <c r="BI204" s="20">
        <f t="shared" ca="1" si="96"/>
        <v>22</v>
      </c>
      <c r="BJ204" s="20">
        <f t="shared" ca="1" si="97"/>
        <v>28</v>
      </c>
      <c r="BK204" s="20">
        <f t="shared" ca="1" si="98"/>
        <v>28</v>
      </c>
      <c r="BL204" s="20">
        <f t="shared" ca="1" si="99"/>
        <v>26</v>
      </c>
      <c r="BM204" s="20">
        <f t="shared" ca="1" si="100"/>
        <v>28</v>
      </c>
      <c r="BN204" s="9">
        <f t="shared" si="101"/>
        <v>203</v>
      </c>
      <c r="BO204" s="9">
        <v>3</v>
      </c>
      <c r="BP204" s="22" cm="1">
        <f t="array" aca="1" ref="BP204" ca="1">IF(AV204&gt;INDIRECT(ADDRESS($BN204,$BO204)),0,1)</f>
        <v>0</v>
      </c>
      <c r="BQ204" s="22" cm="1">
        <f t="array" aca="1" ref="BQ204" ca="1">IF(AW204&gt;INDIRECT(ADDRESS($BN204,$BO204)),0,1)</f>
        <v>0</v>
      </c>
      <c r="BR204" s="22" cm="1">
        <f t="array" aca="1" ref="BR204" ca="1">IF(AX204&gt;INDIRECT(ADDRESS($BN204,$BO204)),0,1)</f>
        <v>0</v>
      </c>
      <c r="BS204" s="22" cm="1">
        <f t="array" aca="1" ref="BS204" ca="1">IF(AY204&gt;INDIRECT(ADDRESS($BN204,$BO204)),0,1)</f>
        <v>0</v>
      </c>
      <c r="BT204" s="22" cm="1">
        <f t="array" aca="1" ref="BT204" ca="1">IF(AZ204&gt;INDIRECT(ADDRESS($BN204,$BO204)),0,1)</f>
        <v>0</v>
      </c>
      <c r="BU204" s="22" cm="1">
        <f t="array" aca="1" ref="BU204" ca="1">IF(BA204&gt;INDIRECT(ADDRESS($BN204,$BO204)),0,1)</f>
        <v>0</v>
      </c>
      <c r="BV204" s="22" cm="1">
        <f t="array" aca="1" ref="BV204" ca="1">IF(BB204&gt;INDIRECT(ADDRESS($BN204,$BO204)),0,1)</f>
        <v>0</v>
      </c>
      <c r="BW204" s="22" cm="1">
        <f t="array" aca="1" ref="BW204" ca="1">IF(BC204&gt;INDIRECT(ADDRESS($BN204,$BO204)),0,1)</f>
        <v>0</v>
      </c>
      <c r="BX204" s="22" cm="1">
        <f t="array" aca="1" ref="BX204" ca="1">IF(BD204&gt;INDIRECT(ADDRESS($BN204,$BO204)),0,1)</f>
        <v>0</v>
      </c>
      <c r="BY204" s="22" cm="1">
        <f t="array" aca="1" ref="BY204" ca="1">IF(BE204&gt;INDIRECT(ADDRESS($BN204,$BO204)),0,1)</f>
        <v>0</v>
      </c>
      <c r="BZ204" s="22" cm="1">
        <f t="array" aca="1" ref="BZ204" ca="1">IF(BF204&gt;INDIRECT(ADDRESS($BN204,$BO204)),0,1)</f>
        <v>0</v>
      </c>
      <c r="CA204" s="22" cm="1">
        <f t="array" aca="1" ref="CA204" ca="1">IF(BG204&gt;INDIRECT(ADDRESS($BN204,$BO204)),0,1)</f>
        <v>1</v>
      </c>
      <c r="CB204" s="22" cm="1">
        <f t="array" aca="1" ref="CB204" ca="1">IF(BH204&gt;INDIRECT(ADDRESS($BN204,$BO204)),0,1)</f>
        <v>0</v>
      </c>
      <c r="CC204" s="22" cm="1">
        <f t="array" aca="1" ref="CC204" ca="1">IF(BI204&gt;INDIRECT(ADDRESS($BN204,$BO204)),0,1)</f>
        <v>0</v>
      </c>
      <c r="CD204" s="22" cm="1">
        <f t="array" aca="1" ref="CD204" ca="1">IF(BJ204&gt;INDIRECT(ADDRESS($BN204,$BO204)),0,1)</f>
        <v>0</v>
      </c>
      <c r="CE204" s="22" cm="1">
        <f t="array" aca="1" ref="CE204" ca="1">IF(BK204&gt;INDIRECT(ADDRESS($BN204,$BO204)),0,1)</f>
        <v>0</v>
      </c>
      <c r="CF204" s="22" cm="1">
        <f t="array" aca="1" ref="CF204" ca="1">IF(BL204&gt;INDIRECT(ADDRESS($BN204,$BO204)),0,1)</f>
        <v>0</v>
      </c>
      <c r="CG204" s="22" cm="1">
        <f t="array" aca="1" ref="CG204" ca="1">IF(BM204&gt;INDIRECT(ADDRESS($BN204,$BO204)),0,1)</f>
        <v>0</v>
      </c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55000000000000004">
      <c r="A205" s="3"/>
      <c r="B205" s="3"/>
      <c r="C205" s="3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5">
        <v>5</v>
      </c>
      <c r="W205" s="5">
        <f>W204</f>
        <v>203</v>
      </c>
      <c r="X205" s="5">
        <v>4</v>
      </c>
      <c r="Y205" s="5">
        <f t="shared" si="102"/>
        <v>26</v>
      </c>
      <c r="Z205" s="18" cm="1">
        <f t="array" aca="1" ref="Z205" ca="1">INDIRECT(ADDRESS($W205,COLUMN()-$Y205+$X205))/$V205</f>
        <v>13618.6</v>
      </c>
      <c r="AA205" s="18" cm="1">
        <f t="array" aca="1" ref="AA205" ca="1">INDIRECT(ADDRESS($W205,COLUMN()-$Y205+$X205))/$V205</f>
        <v>26969.200000000001</v>
      </c>
      <c r="AB205" s="18" cm="1">
        <f t="array" aca="1" ref="AB205" ca="1">INDIRECT(ADDRESS($W205,COLUMN()-$Y205+$X205))/$V205</f>
        <v>17975</v>
      </c>
      <c r="AC205" s="18" cm="1">
        <f t="array" aca="1" ref="AC205" ca="1">INDIRECT(ADDRESS($W205,COLUMN()-$Y205+$X205))/$V205</f>
        <v>33525.4</v>
      </c>
      <c r="AD205" s="18" cm="1">
        <f t="array" aca="1" ref="AD205" ca="1">INDIRECT(ADDRESS($W205,COLUMN()-$Y205+$X205))/$V205</f>
        <v>25512.799999999999</v>
      </c>
      <c r="AE205" s="18" cm="1">
        <f t="array" aca="1" ref="AE205" ca="1">INDIRECT(ADDRESS($W205,COLUMN()-$Y205+$X205))/$V205</f>
        <v>0</v>
      </c>
      <c r="AF205" s="18" cm="1">
        <f t="array" aca="1" ref="AF205" ca="1">INDIRECT(ADDRESS($W205,COLUMN()-$Y205+$X205))/$V205</f>
        <v>0</v>
      </c>
      <c r="AG205" s="18" cm="1">
        <f t="array" aca="1" ref="AG205" ca="1">INDIRECT(ADDRESS($W205,COLUMN()-$Y205+$X205))/$V205</f>
        <v>10552.8</v>
      </c>
      <c r="AH205" s="18" cm="1">
        <f t="array" aca="1" ref="AH205" ca="1">INDIRECT(ADDRESS($W205,COLUMN()-$Y205+$X205))/$V205</f>
        <v>0</v>
      </c>
      <c r="AI205" s="18" cm="1">
        <f t="array" aca="1" ref="AI205" ca="1">INDIRECT(ADDRESS($W205,COLUMN()-$Y205+$X205))/$V205</f>
        <v>0</v>
      </c>
      <c r="AJ205" s="18" cm="1">
        <f t="array" aca="1" ref="AJ205" ca="1">INDIRECT(ADDRESS($W205,COLUMN()-$Y205+$X205))/$V205</f>
        <v>0</v>
      </c>
      <c r="AK205" s="18" cm="1">
        <f t="array" aca="1" ref="AK205" ca="1">INDIRECT(ADDRESS($W205,COLUMN()-$Y205+$X205))/$V205</f>
        <v>55601</v>
      </c>
      <c r="AL205" s="18" cm="1">
        <f t="array" aca="1" ref="AL205" ca="1">INDIRECT(ADDRESS($W205,COLUMN()-$Y205+$X205))/$V205</f>
        <v>0</v>
      </c>
      <c r="AM205" s="18" cm="1">
        <f t="array" aca="1" ref="AM205" ca="1">INDIRECT(ADDRESS($W205,COLUMN()-$Y205+$X205))/$V205</f>
        <v>9786</v>
      </c>
      <c r="AN205" s="18" cm="1">
        <f t="array" aca="1" ref="AN205" ca="1">INDIRECT(ADDRESS($W205,COLUMN()-$Y205+$X205))/$V205</f>
        <v>0</v>
      </c>
      <c r="AO205" s="18" cm="1">
        <f t="array" aca="1" ref="AO205" ca="1">INDIRECT(ADDRESS($W205,COLUMN()-$Y205+$X205))/$V205</f>
        <v>0</v>
      </c>
      <c r="AP205" s="18" cm="1">
        <f t="array" aca="1" ref="AP205" ca="1">INDIRECT(ADDRESS($W205,COLUMN()-$Y205+$X205))/$V205</f>
        <v>5106.3999999999996</v>
      </c>
      <c r="AQ205" s="18" cm="1">
        <f t="array" aca="1" ref="AQ205" ca="1">INDIRECT(ADDRESS($W205,COLUMN()-$Y205+$X205))/$V205</f>
        <v>0</v>
      </c>
      <c r="AR205" s="9">
        <f t="shared" si="82"/>
        <v>203</v>
      </c>
      <c r="AS205" s="9">
        <f t="shared" si="104"/>
        <v>205</v>
      </c>
      <c r="AT205" s="9">
        <f t="shared" si="103"/>
        <v>26</v>
      </c>
      <c r="AU205" s="3">
        <f t="shared" si="105"/>
        <v>43</v>
      </c>
      <c r="AV205" s="20">
        <f t="shared" ca="1" si="83"/>
        <v>23</v>
      </c>
      <c r="AW205" s="20">
        <f t="shared" ca="1" si="84"/>
        <v>16</v>
      </c>
      <c r="AX205" s="20">
        <f t="shared" ca="1" si="85"/>
        <v>20</v>
      </c>
      <c r="AY205" s="20">
        <f t="shared" ca="1" si="86"/>
        <v>14</v>
      </c>
      <c r="AZ205" s="20">
        <f t="shared" ca="1" si="87"/>
        <v>18</v>
      </c>
      <c r="BA205" s="20">
        <f t="shared" ca="1" si="88"/>
        <v>28</v>
      </c>
      <c r="BB205" s="20">
        <f t="shared" ca="1" si="89"/>
        <v>28</v>
      </c>
      <c r="BC205" s="20">
        <f t="shared" ca="1" si="90"/>
        <v>24</v>
      </c>
      <c r="BD205" s="20">
        <f t="shared" ca="1" si="91"/>
        <v>28</v>
      </c>
      <c r="BE205" s="20">
        <f t="shared" ca="1" si="92"/>
        <v>28</v>
      </c>
      <c r="BF205" s="20">
        <f t="shared" ca="1" si="93"/>
        <v>28</v>
      </c>
      <c r="BG205" s="20">
        <f t="shared" ca="1" si="94"/>
        <v>9</v>
      </c>
      <c r="BH205" s="20">
        <f t="shared" ca="1" si="95"/>
        <v>28</v>
      </c>
      <c r="BI205" s="20">
        <f t="shared" ca="1" si="96"/>
        <v>25</v>
      </c>
      <c r="BJ205" s="20">
        <f t="shared" ca="1" si="97"/>
        <v>28</v>
      </c>
      <c r="BK205" s="20">
        <f t="shared" ca="1" si="98"/>
        <v>28</v>
      </c>
      <c r="BL205" s="20">
        <f t="shared" ca="1" si="99"/>
        <v>27</v>
      </c>
      <c r="BM205" s="20">
        <f t="shared" ca="1" si="100"/>
        <v>28</v>
      </c>
      <c r="BN205" s="9">
        <f t="shared" si="101"/>
        <v>203</v>
      </c>
      <c r="BO205" s="9">
        <v>3</v>
      </c>
      <c r="BP205" s="22" cm="1">
        <f t="array" aca="1" ref="BP205" ca="1">IF(AV205&gt;INDIRECT(ADDRESS($BN205,$BO205)),0,1)</f>
        <v>0</v>
      </c>
      <c r="BQ205" s="22" cm="1">
        <f t="array" aca="1" ref="BQ205" ca="1">IF(AW205&gt;INDIRECT(ADDRESS($BN205,$BO205)),0,1)</f>
        <v>0</v>
      </c>
      <c r="BR205" s="22" cm="1">
        <f t="array" aca="1" ref="BR205" ca="1">IF(AX205&gt;INDIRECT(ADDRESS($BN205,$BO205)),0,1)</f>
        <v>0</v>
      </c>
      <c r="BS205" s="22" cm="1">
        <f t="array" aca="1" ref="BS205" ca="1">IF(AY205&gt;INDIRECT(ADDRESS($BN205,$BO205)),0,1)</f>
        <v>0</v>
      </c>
      <c r="BT205" s="22" cm="1">
        <f t="array" aca="1" ref="BT205" ca="1">IF(AZ205&gt;INDIRECT(ADDRESS($BN205,$BO205)),0,1)</f>
        <v>0</v>
      </c>
      <c r="BU205" s="22" cm="1">
        <f t="array" aca="1" ref="BU205" ca="1">IF(BA205&gt;INDIRECT(ADDRESS($BN205,$BO205)),0,1)</f>
        <v>0</v>
      </c>
      <c r="BV205" s="22" cm="1">
        <f t="array" aca="1" ref="BV205" ca="1">IF(BB205&gt;INDIRECT(ADDRESS($BN205,$BO205)),0,1)</f>
        <v>0</v>
      </c>
      <c r="BW205" s="22" cm="1">
        <f t="array" aca="1" ref="BW205" ca="1">IF(BC205&gt;INDIRECT(ADDRESS($BN205,$BO205)),0,1)</f>
        <v>0</v>
      </c>
      <c r="BX205" s="22" cm="1">
        <f t="array" aca="1" ref="BX205" ca="1">IF(BD205&gt;INDIRECT(ADDRESS($BN205,$BO205)),0,1)</f>
        <v>0</v>
      </c>
      <c r="BY205" s="22" cm="1">
        <f t="array" aca="1" ref="BY205" ca="1">IF(BE205&gt;INDIRECT(ADDRESS($BN205,$BO205)),0,1)</f>
        <v>0</v>
      </c>
      <c r="BZ205" s="22" cm="1">
        <f t="array" aca="1" ref="BZ205" ca="1">IF(BF205&gt;INDIRECT(ADDRESS($BN205,$BO205)),0,1)</f>
        <v>0</v>
      </c>
      <c r="CA205" s="22" cm="1">
        <f t="array" aca="1" ref="CA205" ca="1">IF(BG205&gt;INDIRECT(ADDRESS($BN205,$BO205)),0,1)</f>
        <v>0</v>
      </c>
      <c r="CB205" s="22" cm="1">
        <f t="array" aca="1" ref="CB205" ca="1">IF(BH205&gt;INDIRECT(ADDRESS($BN205,$BO205)),0,1)</f>
        <v>0</v>
      </c>
      <c r="CC205" s="22" cm="1">
        <f t="array" aca="1" ref="CC205" ca="1">IF(BI205&gt;INDIRECT(ADDRESS($BN205,$BO205)),0,1)</f>
        <v>0</v>
      </c>
      <c r="CD205" s="22" cm="1">
        <f t="array" aca="1" ref="CD205" ca="1">IF(BJ205&gt;INDIRECT(ADDRESS($BN205,$BO205)),0,1)</f>
        <v>0</v>
      </c>
      <c r="CE205" s="22" cm="1">
        <f t="array" aca="1" ref="CE205" ca="1">IF(BK205&gt;INDIRECT(ADDRESS($BN205,$BO205)),0,1)</f>
        <v>0</v>
      </c>
      <c r="CF205" s="22" cm="1">
        <f t="array" aca="1" ref="CF205" ca="1">IF(BL205&gt;INDIRECT(ADDRESS($BN205,$BO205)),0,1)</f>
        <v>0</v>
      </c>
      <c r="CG205" s="22" cm="1">
        <f t="array" aca="1" ref="CG205" ca="1">IF(BM205&gt;INDIRECT(ADDRESS($BN205,$BO205)),0,1)</f>
        <v>0</v>
      </c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55000000000000004">
      <c r="A206" s="3" t="s">
        <v>87</v>
      </c>
      <c r="B206" s="3" t="s">
        <v>88</v>
      </c>
      <c r="C206" s="3">
        <v>8</v>
      </c>
      <c r="D206" s="15">
        <f>VALUE(SUBSTITUTE('DPR KPU Raw'!B51,".",","))</f>
        <v>143852</v>
      </c>
      <c r="E206" s="15">
        <f>VALUE(SUBSTITUTE('DPR KPU Raw'!C51,".",","))</f>
        <v>307259</v>
      </c>
      <c r="F206" s="15">
        <f>VALUE(SUBSTITUTE('DPR KPU Raw'!D51,".",","))</f>
        <v>252714</v>
      </c>
      <c r="G206" s="15">
        <f>VALUE(SUBSTITUTE('DPR KPU Raw'!E51,".",","))</f>
        <v>538147</v>
      </c>
      <c r="H206" s="15">
        <f>VALUE(SUBSTITUTE('DPR KPU Raw'!F51,".",","))</f>
        <v>227803</v>
      </c>
      <c r="I206" s="15"/>
      <c r="J206" s="15"/>
      <c r="K206" s="15">
        <f>VALUE(SUBSTITUTE('DPR KPU Raw'!I51,".",","))</f>
        <v>145538</v>
      </c>
      <c r="L206" s="15"/>
      <c r="M206" s="15"/>
      <c r="N206" s="15"/>
      <c r="O206" s="15">
        <f>VALUE(SUBSTITUTE('DPR KPU Raw'!M51,".",","))</f>
        <v>111141</v>
      </c>
      <c r="P206" s="15"/>
      <c r="Q206" s="15">
        <f>VALUE(SUBSTITUTE('DPR KPU Raw'!O51,".",","))</f>
        <v>110752</v>
      </c>
      <c r="R206" s="15"/>
      <c r="S206" s="15"/>
      <c r="T206" s="15">
        <f>VALUE(SUBSTITUTE('DPR KPU Raw'!R51,".",","))</f>
        <v>38578</v>
      </c>
      <c r="U206" s="15"/>
      <c r="V206" s="5">
        <v>1</v>
      </c>
      <c r="W206" s="5">
        <f>W205+3</f>
        <v>206</v>
      </c>
      <c r="X206" s="5">
        <v>4</v>
      </c>
      <c r="Y206" s="5">
        <f t="shared" si="102"/>
        <v>26</v>
      </c>
      <c r="Z206" s="18" cm="1">
        <f t="array" aca="1" ref="Z206" ca="1">INDIRECT(ADDRESS($W206,COLUMN()-$Y206+$X206))/$V206</f>
        <v>143852</v>
      </c>
      <c r="AA206" s="18" cm="1">
        <f t="array" aca="1" ref="AA206" ca="1">INDIRECT(ADDRESS($W206,COLUMN()-$Y206+$X206))/$V206</f>
        <v>307259</v>
      </c>
      <c r="AB206" s="18" cm="1">
        <f t="array" aca="1" ref="AB206" ca="1">INDIRECT(ADDRESS($W206,COLUMN()-$Y206+$X206))/$V206</f>
        <v>252714</v>
      </c>
      <c r="AC206" s="18" cm="1">
        <f t="array" aca="1" ref="AC206" ca="1">INDIRECT(ADDRESS($W206,COLUMN()-$Y206+$X206))/$V206</f>
        <v>538147</v>
      </c>
      <c r="AD206" s="18" cm="1">
        <f t="array" aca="1" ref="AD206" ca="1">INDIRECT(ADDRESS($W206,COLUMN()-$Y206+$X206))/$V206</f>
        <v>227803</v>
      </c>
      <c r="AE206" s="18" cm="1">
        <f t="array" aca="1" ref="AE206" ca="1">INDIRECT(ADDRESS($W206,COLUMN()-$Y206+$X206))/$V206</f>
        <v>0</v>
      </c>
      <c r="AF206" s="18" cm="1">
        <f t="array" aca="1" ref="AF206" ca="1">INDIRECT(ADDRESS($W206,COLUMN()-$Y206+$X206))/$V206</f>
        <v>0</v>
      </c>
      <c r="AG206" s="18" cm="1">
        <f t="array" aca="1" ref="AG206" ca="1">INDIRECT(ADDRESS($W206,COLUMN()-$Y206+$X206))/$V206</f>
        <v>145538</v>
      </c>
      <c r="AH206" s="18" cm="1">
        <f t="array" aca="1" ref="AH206" ca="1">INDIRECT(ADDRESS($W206,COLUMN()-$Y206+$X206))/$V206</f>
        <v>0</v>
      </c>
      <c r="AI206" s="18" cm="1">
        <f t="array" aca="1" ref="AI206" ca="1">INDIRECT(ADDRESS($W206,COLUMN()-$Y206+$X206))/$V206</f>
        <v>0</v>
      </c>
      <c r="AJ206" s="18" cm="1">
        <f t="array" aca="1" ref="AJ206" ca="1">INDIRECT(ADDRESS($W206,COLUMN()-$Y206+$X206))/$V206</f>
        <v>0</v>
      </c>
      <c r="AK206" s="18" cm="1">
        <f t="array" aca="1" ref="AK206" ca="1">INDIRECT(ADDRESS($W206,COLUMN()-$Y206+$X206))/$V206</f>
        <v>111141</v>
      </c>
      <c r="AL206" s="18" cm="1">
        <f t="array" aca="1" ref="AL206" ca="1">INDIRECT(ADDRESS($W206,COLUMN()-$Y206+$X206))/$V206</f>
        <v>0</v>
      </c>
      <c r="AM206" s="18" cm="1">
        <f t="array" aca="1" ref="AM206" ca="1">INDIRECT(ADDRESS($W206,COLUMN()-$Y206+$X206))/$V206</f>
        <v>110752</v>
      </c>
      <c r="AN206" s="18" cm="1">
        <f t="array" aca="1" ref="AN206" ca="1">INDIRECT(ADDRESS($W206,COLUMN()-$Y206+$X206))/$V206</f>
        <v>0</v>
      </c>
      <c r="AO206" s="18" cm="1">
        <f t="array" aca="1" ref="AO206" ca="1">INDIRECT(ADDRESS($W206,COLUMN()-$Y206+$X206))/$V206</f>
        <v>0</v>
      </c>
      <c r="AP206" s="18" cm="1">
        <f t="array" aca="1" ref="AP206" ca="1">INDIRECT(ADDRESS($W206,COLUMN()-$Y206+$X206))/$V206</f>
        <v>38578</v>
      </c>
      <c r="AQ206" s="18" cm="1">
        <f t="array" aca="1" ref="AQ206" ca="1">INDIRECT(ADDRESS($W206,COLUMN()-$Y206+$X206))/$V206</f>
        <v>0</v>
      </c>
      <c r="AR206" s="9">
        <f t="shared" si="82"/>
        <v>206</v>
      </c>
      <c r="AS206" s="9">
        <f t="shared" si="104"/>
        <v>208</v>
      </c>
      <c r="AT206" s="9">
        <f t="shared" si="103"/>
        <v>26</v>
      </c>
      <c r="AU206" s="3">
        <f t="shared" si="105"/>
        <v>43</v>
      </c>
      <c r="AV206" s="20">
        <f t="shared" ca="1" si="83"/>
        <v>7</v>
      </c>
      <c r="AW206" s="20">
        <f t="shared" ca="1" si="84"/>
        <v>2</v>
      </c>
      <c r="AX206" s="20">
        <f t="shared" ca="1" si="85"/>
        <v>3</v>
      </c>
      <c r="AY206" s="20">
        <f t="shared" ca="1" si="86"/>
        <v>1</v>
      </c>
      <c r="AZ206" s="20">
        <f t="shared" ca="1" si="87"/>
        <v>4</v>
      </c>
      <c r="BA206" s="20">
        <f t="shared" ca="1" si="88"/>
        <v>28</v>
      </c>
      <c r="BB206" s="20">
        <f t="shared" ca="1" si="89"/>
        <v>28</v>
      </c>
      <c r="BC206" s="20">
        <f t="shared" ca="1" si="90"/>
        <v>6</v>
      </c>
      <c r="BD206" s="20">
        <f t="shared" ca="1" si="91"/>
        <v>28</v>
      </c>
      <c r="BE206" s="20">
        <f t="shared" ca="1" si="92"/>
        <v>28</v>
      </c>
      <c r="BF206" s="20">
        <f t="shared" ca="1" si="93"/>
        <v>28</v>
      </c>
      <c r="BG206" s="20">
        <f t="shared" ca="1" si="94"/>
        <v>8</v>
      </c>
      <c r="BH206" s="20">
        <f t="shared" ca="1" si="95"/>
        <v>28</v>
      </c>
      <c r="BI206" s="20">
        <f t="shared" ca="1" si="96"/>
        <v>9</v>
      </c>
      <c r="BJ206" s="20">
        <f t="shared" ca="1" si="97"/>
        <v>28</v>
      </c>
      <c r="BK206" s="20">
        <f t="shared" ca="1" si="98"/>
        <v>28</v>
      </c>
      <c r="BL206" s="20">
        <f t="shared" ca="1" si="99"/>
        <v>19</v>
      </c>
      <c r="BM206" s="20">
        <f t="shared" ca="1" si="100"/>
        <v>28</v>
      </c>
      <c r="BN206" s="9">
        <f t="shared" si="101"/>
        <v>206</v>
      </c>
      <c r="BO206" s="9">
        <v>3</v>
      </c>
      <c r="BP206" s="22" cm="1">
        <f t="array" aca="1" ref="BP206" ca="1">IF(AV206&gt;INDIRECT(ADDRESS($BN206,$BO206)),0,1)</f>
        <v>1</v>
      </c>
      <c r="BQ206" s="22" cm="1">
        <f t="array" aca="1" ref="BQ206" ca="1">IF(AW206&gt;INDIRECT(ADDRESS($BN206,$BO206)),0,1)</f>
        <v>1</v>
      </c>
      <c r="BR206" s="22" cm="1">
        <f t="array" aca="1" ref="BR206" ca="1">IF(AX206&gt;INDIRECT(ADDRESS($BN206,$BO206)),0,1)</f>
        <v>1</v>
      </c>
      <c r="BS206" s="22" cm="1">
        <f t="array" aca="1" ref="BS206" ca="1">IF(AY206&gt;INDIRECT(ADDRESS($BN206,$BO206)),0,1)</f>
        <v>1</v>
      </c>
      <c r="BT206" s="22" cm="1">
        <f t="array" aca="1" ref="BT206" ca="1">IF(AZ206&gt;INDIRECT(ADDRESS($BN206,$BO206)),0,1)</f>
        <v>1</v>
      </c>
      <c r="BU206" s="22" cm="1">
        <f t="array" aca="1" ref="BU206" ca="1">IF(BA206&gt;INDIRECT(ADDRESS($BN206,$BO206)),0,1)</f>
        <v>0</v>
      </c>
      <c r="BV206" s="22" cm="1">
        <f t="array" aca="1" ref="BV206" ca="1">IF(BB206&gt;INDIRECT(ADDRESS($BN206,$BO206)),0,1)</f>
        <v>0</v>
      </c>
      <c r="BW206" s="22" cm="1">
        <f t="array" aca="1" ref="BW206" ca="1">IF(BC206&gt;INDIRECT(ADDRESS($BN206,$BO206)),0,1)</f>
        <v>1</v>
      </c>
      <c r="BX206" s="22" cm="1">
        <f t="array" aca="1" ref="BX206" ca="1">IF(BD206&gt;INDIRECT(ADDRESS($BN206,$BO206)),0,1)</f>
        <v>0</v>
      </c>
      <c r="BY206" s="22" cm="1">
        <f t="array" aca="1" ref="BY206" ca="1">IF(BE206&gt;INDIRECT(ADDRESS($BN206,$BO206)),0,1)</f>
        <v>0</v>
      </c>
      <c r="BZ206" s="22" cm="1">
        <f t="array" aca="1" ref="BZ206" ca="1">IF(BF206&gt;INDIRECT(ADDRESS($BN206,$BO206)),0,1)</f>
        <v>0</v>
      </c>
      <c r="CA206" s="22" cm="1">
        <f t="array" aca="1" ref="CA206" ca="1">IF(BG206&gt;INDIRECT(ADDRESS($BN206,$BO206)),0,1)</f>
        <v>1</v>
      </c>
      <c r="CB206" s="22" cm="1">
        <f t="array" aca="1" ref="CB206" ca="1">IF(BH206&gt;INDIRECT(ADDRESS($BN206,$BO206)),0,1)</f>
        <v>0</v>
      </c>
      <c r="CC206" s="22" cm="1">
        <f t="array" aca="1" ref="CC206" ca="1">IF(BI206&gt;INDIRECT(ADDRESS($BN206,$BO206)),0,1)</f>
        <v>0</v>
      </c>
      <c r="CD206" s="22" cm="1">
        <f t="array" aca="1" ref="CD206" ca="1">IF(BJ206&gt;INDIRECT(ADDRESS($BN206,$BO206)),0,1)</f>
        <v>0</v>
      </c>
      <c r="CE206" s="22" cm="1">
        <f t="array" aca="1" ref="CE206" ca="1">IF(BK206&gt;INDIRECT(ADDRESS($BN206,$BO206)),0,1)</f>
        <v>0</v>
      </c>
      <c r="CF206" s="22" cm="1">
        <f t="array" aca="1" ref="CF206" ca="1">IF(BL206&gt;INDIRECT(ADDRESS($BN206,$BO206)),0,1)</f>
        <v>0</v>
      </c>
      <c r="CG206" s="22" cm="1">
        <f t="array" aca="1" ref="CG206" ca="1">IF(BM206&gt;INDIRECT(ADDRESS($BN206,$BO206)),0,1)</f>
        <v>0</v>
      </c>
      <c r="CH206" s="9">
        <f>AR206</f>
        <v>206</v>
      </c>
      <c r="CI206" s="9">
        <f>AS206</f>
        <v>208</v>
      </c>
      <c r="CJ206" s="3">
        <f>COLUMN(BP206)</f>
        <v>68</v>
      </c>
      <c r="CK206" s="3">
        <f>COLUMN(CG206)</f>
        <v>85</v>
      </c>
      <c r="CL206" s="3">
        <f ca="1">SUM(OFFSET($A$1,CH206-1,CJ206-1,CI206-CH206+1,CK206-CJ206+1))</f>
        <v>8</v>
      </c>
      <c r="CM206" s="3" t="b">
        <f ca="1">CL206=C206</f>
        <v>1</v>
      </c>
      <c r="CN206" s="3">
        <f>COLUMN(V206)</f>
        <v>22</v>
      </c>
      <c r="CO206" s="3">
        <f ca="1">LARGE(OFFSET($A$1,$CH206-1,$CN206-1,$CI206-$CH206+1,1),1)</f>
        <v>5</v>
      </c>
      <c r="CP206" s="4">
        <f ca="1">LARGE(OFFSET($A$1,$AR206-1,$AT206-1,$AS206-$AR206+1,$AU206-$AT206+1),1)/(CO206+2)</f>
        <v>76878.142857142855</v>
      </c>
      <c r="CQ206" s="4">
        <f ca="1">LARGE(OFFSET($A$1,$AR206-1,$AT206-1,$AS206-$AR206+1,$AU206-$AT206+1),C206)</f>
        <v>111141</v>
      </c>
      <c r="CR206" s="3" t="b">
        <f ca="1">CQ206&gt;CP206</f>
        <v>1</v>
      </c>
    </row>
    <row r="207" spans="1:96" x14ac:dyDescent="0.55000000000000004">
      <c r="A207" s="3"/>
      <c r="B207" s="3"/>
      <c r="C207" s="3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5">
        <v>3</v>
      </c>
      <c r="W207" s="5">
        <f>W206</f>
        <v>206</v>
      </c>
      <c r="X207" s="5">
        <v>4</v>
      </c>
      <c r="Y207" s="5">
        <f t="shared" si="102"/>
        <v>26</v>
      </c>
      <c r="Z207" s="18" cm="1">
        <f t="array" aca="1" ref="Z207" ca="1">INDIRECT(ADDRESS($W207,COLUMN()-$Y207+$X207))/$V207</f>
        <v>47950.666666666664</v>
      </c>
      <c r="AA207" s="18" cm="1">
        <f t="array" aca="1" ref="AA207" ca="1">INDIRECT(ADDRESS($W207,COLUMN()-$Y207+$X207))/$V207</f>
        <v>102419.66666666667</v>
      </c>
      <c r="AB207" s="18" cm="1">
        <f t="array" aca="1" ref="AB207" ca="1">INDIRECT(ADDRESS($W207,COLUMN()-$Y207+$X207))/$V207</f>
        <v>84238</v>
      </c>
      <c r="AC207" s="18" cm="1">
        <f t="array" aca="1" ref="AC207" ca="1">INDIRECT(ADDRESS($W207,COLUMN()-$Y207+$X207))/$V207</f>
        <v>179382.33333333334</v>
      </c>
      <c r="AD207" s="18" cm="1">
        <f t="array" aca="1" ref="AD207" ca="1">INDIRECT(ADDRESS($W207,COLUMN()-$Y207+$X207))/$V207</f>
        <v>75934.333333333328</v>
      </c>
      <c r="AE207" s="18" cm="1">
        <f t="array" aca="1" ref="AE207" ca="1">INDIRECT(ADDRESS($W207,COLUMN()-$Y207+$X207))/$V207</f>
        <v>0</v>
      </c>
      <c r="AF207" s="18" cm="1">
        <f t="array" aca="1" ref="AF207" ca="1">INDIRECT(ADDRESS($W207,COLUMN()-$Y207+$X207))/$V207</f>
        <v>0</v>
      </c>
      <c r="AG207" s="18" cm="1">
        <f t="array" aca="1" ref="AG207" ca="1">INDIRECT(ADDRESS($W207,COLUMN()-$Y207+$X207))/$V207</f>
        <v>48512.666666666664</v>
      </c>
      <c r="AH207" s="18" cm="1">
        <f t="array" aca="1" ref="AH207" ca="1">INDIRECT(ADDRESS($W207,COLUMN()-$Y207+$X207))/$V207</f>
        <v>0</v>
      </c>
      <c r="AI207" s="18" cm="1">
        <f t="array" aca="1" ref="AI207" ca="1">INDIRECT(ADDRESS($W207,COLUMN()-$Y207+$X207))/$V207</f>
        <v>0</v>
      </c>
      <c r="AJ207" s="18" cm="1">
        <f t="array" aca="1" ref="AJ207" ca="1">INDIRECT(ADDRESS($W207,COLUMN()-$Y207+$X207))/$V207</f>
        <v>0</v>
      </c>
      <c r="AK207" s="18" cm="1">
        <f t="array" aca="1" ref="AK207" ca="1">INDIRECT(ADDRESS($W207,COLUMN()-$Y207+$X207))/$V207</f>
        <v>37047</v>
      </c>
      <c r="AL207" s="18" cm="1">
        <f t="array" aca="1" ref="AL207" ca="1">INDIRECT(ADDRESS($W207,COLUMN()-$Y207+$X207))/$V207</f>
        <v>0</v>
      </c>
      <c r="AM207" s="18" cm="1">
        <f t="array" aca="1" ref="AM207" ca="1">INDIRECT(ADDRESS($W207,COLUMN()-$Y207+$X207))/$V207</f>
        <v>36917.333333333336</v>
      </c>
      <c r="AN207" s="18" cm="1">
        <f t="array" aca="1" ref="AN207" ca="1">INDIRECT(ADDRESS($W207,COLUMN()-$Y207+$X207))/$V207</f>
        <v>0</v>
      </c>
      <c r="AO207" s="18" cm="1">
        <f t="array" aca="1" ref="AO207" ca="1">INDIRECT(ADDRESS($W207,COLUMN()-$Y207+$X207))/$V207</f>
        <v>0</v>
      </c>
      <c r="AP207" s="18" cm="1">
        <f t="array" aca="1" ref="AP207" ca="1">INDIRECT(ADDRESS($W207,COLUMN()-$Y207+$X207))/$V207</f>
        <v>12859.333333333334</v>
      </c>
      <c r="AQ207" s="18" cm="1">
        <f t="array" aca="1" ref="AQ207" ca="1">INDIRECT(ADDRESS($W207,COLUMN()-$Y207+$X207))/$V207</f>
        <v>0</v>
      </c>
      <c r="AR207" s="9">
        <f t="shared" si="82"/>
        <v>206</v>
      </c>
      <c r="AS207" s="9">
        <f t="shared" si="104"/>
        <v>208</v>
      </c>
      <c r="AT207" s="9">
        <f t="shared" si="103"/>
        <v>26</v>
      </c>
      <c r="AU207" s="3">
        <f t="shared" si="105"/>
        <v>43</v>
      </c>
      <c r="AV207" s="20">
        <f t="shared" ca="1" si="83"/>
        <v>17</v>
      </c>
      <c r="AW207" s="20">
        <f t="shared" ca="1" si="84"/>
        <v>11</v>
      </c>
      <c r="AX207" s="20">
        <f t="shared" ca="1" si="85"/>
        <v>12</v>
      </c>
      <c r="AY207" s="20">
        <f t="shared" ca="1" si="86"/>
        <v>5</v>
      </c>
      <c r="AZ207" s="20">
        <f t="shared" ca="1" si="87"/>
        <v>13</v>
      </c>
      <c r="BA207" s="20">
        <f t="shared" ca="1" si="88"/>
        <v>28</v>
      </c>
      <c r="BB207" s="20">
        <f t="shared" ca="1" si="89"/>
        <v>28</v>
      </c>
      <c r="BC207" s="20">
        <f t="shared" ca="1" si="90"/>
        <v>16</v>
      </c>
      <c r="BD207" s="20">
        <f t="shared" ca="1" si="91"/>
        <v>28</v>
      </c>
      <c r="BE207" s="20">
        <f t="shared" ca="1" si="92"/>
        <v>28</v>
      </c>
      <c r="BF207" s="20">
        <f t="shared" ca="1" si="93"/>
        <v>28</v>
      </c>
      <c r="BG207" s="20">
        <f t="shared" ca="1" si="94"/>
        <v>20</v>
      </c>
      <c r="BH207" s="20">
        <f t="shared" ca="1" si="95"/>
        <v>28</v>
      </c>
      <c r="BI207" s="20">
        <f t="shared" ca="1" si="96"/>
        <v>21</v>
      </c>
      <c r="BJ207" s="20">
        <f t="shared" ca="1" si="97"/>
        <v>28</v>
      </c>
      <c r="BK207" s="20">
        <f t="shared" ca="1" si="98"/>
        <v>28</v>
      </c>
      <c r="BL207" s="20">
        <f t="shared" ca="1" si="99"/>
        <v>26</v>
      </c>
      <c r="BM207" s="20">
        <f t="shared" ca="1" si="100"/>
        <v>28</v>
      </c>
      <c r="BN207" s="9">
        <f t="shared" si="101"/>
        <v>206</v>
      </c>
      <c r="BO207" s="9">
        <v>3</v>
      </c>
      <c r="BP207" s="22" cm="1">
        <f t="array" aca="1" ref="BP207" ca="1">IF(AV207&gt;INDIRECT(ADDRESS($BN207,$BO207)),0,1)</f>
        <v>0</v>
      </c>
      <c r="BQ207" s="22" cm="1">
        <f t="array" aca="1" ref="BQ207" ca="1">IF(AW207&gt;INDIRECT(ADDRESS($BN207,$BO207)),0,1)</f>
        <v>0</v>
      </c>
      <c r="BR207" s="22" cm="1">
        <f t="array" aca="1" ref="BR207" ca="1">IF(AX207&gt;INDIRECT(ADDRESS($BN207,$BO207)),0,1)</f>
        <v>0</v>
      </c>
      <c r="BS207" s="22" cm="1">
        <f t="array" aca="1" ref="BS207" ca="1">IF(AY207&gt;INDIRECT(ADDRESS($BN207,$BO207)),0,1)</f>
        <v>1</v>
      </c>
      <c r="BT207" s="22" cm="1">
        <f t="array" aca="1" ref="BT207" ca="1">IF(AZ207&gt;INDIRECT(ADDRESS($BN207,$BO207)),0,1)</f>
        <v>0</v>
      </c>
      <c r="BU207" s="22" cm="1">
        <f t="array" aca="1" ref="BU207" ca="1">IF(BA207&gt;INDIRECT(ADDRESS($BN207,$BO207)),0,1)</f>
        <v>0</v>
      </c>
      <c r="BV207" s="22" cm="1">
        <f t="array" aca="1" ref="BV207" ca="1">IF(BB207&gt;INDIRECT(ADDRESS($BN207,$BO207)),0,1)</f>
        <v>0</v>
      </c>
      <c r="BW207" s="22" cm="1">
        <f t="array" aca="1" ref="BW207" ca="1">IF(BC207&gt;INDIRECT(ADDRESS($BN207,$BO207)),0,1)</f>
        <v>0</v>
      </c>
      <c r="BX207" s="22" cm="1">
        <f t="array" aca="1" ref="BX207" ca="1">IF(BD207&gt;INDIRECT(ADDRESS($BN207,$BO207)),0,1)</f>
        <v>0</v>
      </c>
      <c r="BY207" s="22" cm="1">
        <f t="array" aca="1" ref="BY207" ca="1">IF(BE207&gt;INDIRECT(ADDRESS($BN207,$BO207)),0,1)</f>
        <v>0</v>
      </c>
      <c r="BZ207" s="22" cm="1">
        <f t="array" aca="1" ref="BZ207" ca="1">IF(BF207&gt;INDIRECT(ADDRESS($BN207,$BO207)),0,1)</f>
        <v>0</v>
      </c>
      <c r="CA207" s="22" cm="1">
        <f t="array" aca="1" ref="CA207" ca="1">IF(BG207&gt;INDIRECT(ADDRESS($BN207,$BO207)),0,1)</f>
        <v>0</v>
      </c>
      <c r="CB207" s="22" cm="1">
        <f t="array" aca="1" ref="CB207" ca="1">IF(BH207&gt;INDIRECT(ADDRESS($BN207,$BO207)),0,1)</f>
        <v>0</v>
      </c>
      <c r="CC207" s="22" cm="1">
        <f t="array" aca="1" ref="CC207" ca="1">IF(BI207&gt;INDIRECT(ADDRESS($BN207,$BO207)),0,1)</f>
        <v>0</v>
      </c>
      <c r="CD207" s="22" cm="1">
        <f t="array" aca="1" ref="CD207" ca="1">IF(BJ207&gt;INDIRECT(ADDRESS($BN207,$BO207)),0,1)</f>
        <v>0</v>
      </c>
      <c r="CE207" s="22" cm="1">
        <f t="array" aca="1" ref="CE207" ca="1">IF(BK207&gt;INDIRECT(ADDRESS($BN207,$BO207)),0,1)</f>
        <v>0</v>
      </c>
      <c r="CF207" s="22" cm="1">
        <f t="array" aca="1" ref="CF207" ca="1">IF(BL207&gt;INDIRECT(ADDRESS($BN207,$BO207)),0,1)</f>
        <v>0</v>
      </c>
      <c r="CG207" s="22" cm="1">
        <f t="array" aca="1" ref="CG207" ca="1">IF(BM207&gt;INDIRECT(ADDRESS($BN207,$BO207)),0,1)</f>
        <v>0</v>
      </c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55000000000000004">
      <c r="A208" s="3"/>
      <c r="B208" s="3"/>
      <c r="C208" s="3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5">
        <v>5</v>
      </c>
      <c r="W208" s="5">
        <f>W207</f>
        <v>206</v>
      </c>
      <c r="X208" s="5">
        <v>4</v>
      </c>
      <c r="Y208" s="5">
        <f t="shared" si="102"/>
        <v>26</v>
      </c>
      <c r="Z208" s="18" cm="1">
        <f t="array" aca="1" ref="Z208" ca="1">INDIRECT(ADDRESS($W208,COLUMN()-$Y208+$X208))/$V208</f>
        <v>28770.400000000001</v>
      </c>
      <c r="AA208" s="18" cm="1">
        <f t="array" aca="1" ref="AA208" ca="1">INDIRECT(ADDRESS($W208,COLUMN()-$Y208+$X208))/$V208</f>
        <v>61451.8</v>
      </c>
      <c r="AB208" s="18" cm="1">
        <f t="array" aca="1" ref="AB208" ca="1">INDIRECT(ADDRESS($W208,COLUMN()-$Y208+$X208))/$V208</f>
        <v>50542.8</v>
      </c>
      <c r="AC208" s="18" cm="1">
        <f t="array" aca="1" ref="AC208" ca="1">INDIRECT(ADDRESS($W208,COLUMN()-$Y208+$X208))/$V208</f>
        <v>107629.4</v>
      </c>
      <c r="AD208" s="18" cm="1">
        <f t="array" aca="1" ref="AD208" ca="1">INDIRECT(ADDRESS($W208,COLUMN()-$Y208+$X208))/$V208</f>
        <v>45560.6</v>
      </c>
      <c r="AE208" s="18" cm="1">
        <f t="array" aca="1" ref="AE208" ca="1">INDIRECT(ADDRESS($W208,COLUMN()-$Y208+$X208))/$V208</f>
        <v>0</v>
      </c>
      <c r="AF208" s="18" cm="1">
        <f t="array" aca="1" ref="AF208" ca="1">INDIRECT(ADDRESS($W208,COLUMN()-$Y208+$X208))/$V208</f>
        <v>0</v>
      </c>
      <c r="AG208" s="18" cm="1">
        <f t="array" aca="1" ref="AG208" ca="1">INDIRECT(ADDRESS($W208,COLUMN()-$Y208+$X208))/$V208</f>
        <v>29107.599999999999</v>
      </c>
      <c r="AH208" s="18" cm="1">
        <f t="array" aca="1" ref="AH208" ca="1">INDIRECT(ADDRESS($W208,COLUMN()-$Y208+$X208))/$V208</f>
        <v>0</v>
      </c>
      <c r="AI208" s="18" cm="1">
        <f t="array" aca="1" ref="AI208" ca="1">INDIRECT(ADDRESS($W208,COLUMN()-$Y208+$X208))/$V208</f>
        <v>0</v>
      </c>
      <c r="AJ208" s="18" cm="1">
        <f t="array" aca="1" ref="AJ208" ca="1">INDIRECT(ADDRESS($W208,COLUMN()-$Y208+$X208))/$V208</f>
        <v>0</v>
      </c>
      <c r="AK208" s="18" cm="1">
        <f t="array" aca="1" ref="AK208" ca="1">INDIRECT(ADDRESS($W208,COLUMN()-$Y208+$X208))/$V208</f>
        <v>22228.2</v>
      </c>
      <c r="AL208" s="18" cm="1">
        <f t="array" aca="1" ref="AL208" ca="1">INDIRECT(ADDRESS($W208,COLUMN()-$Y208+$X208))/$V208</f>
        <v>0</v>
      </c>
      <c r="AM208" s="18" cm="1">
        <f t="array" aca="1" ref="AM208" ca="1">INDIRECT(ADDRESS($W208,COLUMN()-$Y208+$X208))/$V208</f>
        <v>22150.400000000001</v>
      </c>
      <c r="AN208" s="18" cm="1">
        <f t="array" aca="1" ref="AN208" ca="1">INDIRECT(ADDRESS($W208,COLUMN()-$Y208+$X208))/$V208</f>
        <v>0</v>
      </c>
      <c r="AO208" s="18" cm="1">
        <f t="array" aca="1" ref="AO208" ca="1">INDIRECT(ADDRESS($W208,COLUMN()-$Y208+$X208))/$V208</f>
        <v>0</v>
      </c>
      <c r="AP208" s="18" cm="1">
        <f t="array" aca="1" ref="AP208" ca="1">INDIRECT(ADDRESS($W208,COLUMN()-$Y208+$X208))/$V208</f>
        <v>7715.6</v>
      </c>
      <c r="AQ208" s="18" cm="1">
        <f t="array" aca="1" ref="AQ208" ca="1">INDIRECT(ADDRESS($W208,COLUMN()-$Y208+$X208))/$V208</f>
        <v>0</v>
      </c>
      <c r="AR208" s="9">
        <f t="shared" si="82"/>
        <v>206</v>
      </c>
      <c r="AS208" s="9">
        <f t="shared" si="104"/>
        <v>208</v>
      </c>
      <c r="AT208" s="9">
        <f t="shared" si="103"/>
        <v>26</v>
      </c>
      <c r="AU208" s="3">
        <f t="shared" si="105"/>
        <v>43</v>
      </c>
      <c r="AV208" s="20">
        <f t="shared" ca="1" si="83"/>
        <v>23</v>
      </c>
      <c r="AW208" s="20">
        <f t="shared" ca="1" si="84"/>
        <v>14</v>
      </c>
      <c r="AX208" s="20">
        <f t="shared" ca="1" si="85"/>
        <v>15</v>
      </c>
      <c r="AY208" s="20">
        <f t="shared" ca="1" si="86"/>
        <v>10</v>
      </c>
      <c r="AZ208" s="20">
        <f t="shared" ca="1" si="87"/>
        <v>18</v>
      </c>
      <c r="BA208" s="20">
        <f t="shared" ca="1" si="88"/>
        <v>28</v>
      </c>
      <c r="BB208" s="20">
        <f t="shared" ca="1" si="89"/>
        <v>28</v>
      </c>
      <c r="BC208" s="20">
        <f t="shared" ca="1" si="90"/>
        <v>22</v>
      </c>
      <c r="BD208" s="20">
        <f t="shared" ca="1" si="91"/>
        <v>28</v>
      </c>
      <c r="BE208" s="20">
        <f t="shared" ca="1" si="92"/>
        <v>28</v>
      </c>
      <c r="BF208" s="20">
        <f t="shared" ca="1" si="93"/>
        <v>28</v>
      </c>
      <c r="BG208" s="20">
        <f t="shared" ca="1" si="94"/>
        <v>24</v>
      </c>
      <c r="BH208" s="20">
        <f t="shared" ca="1" si="95"/>
        <v>28</v>
      </c>
      <c r="BI208" s="20">
        <f t="shared" ca="1" si="96"/>
        <v>25</v>
      </c>
      <c r="BJ208" s="20">
        <f t="shared" ca="1" si="97"/>
        <v>28</v>
      </c>
      <c r="BK208" s="20">
        <f t="shared" ca="1" si="98"/>
        <v>28</v>
      </c>
      <c r="BL208" s="20">
        <f t="shared" ca="1" si="99"/>
        <v>27</v>
      </c>
      <c r="BM208" s="20">
        <f t="shared" ca="1" si="100"/>
        <v>28</v>
      </c>
      <c r="BN208" s="9">
        <f t="shared" si="101"/>
        <v>206</v>
      </c>
      <c r="BO208" s="9">
        <v>3</v>
      </c>
      <c r="BP208" s="22" cm="1">
        <f t="array" aca="1" ref="BP208" ca="1">IF(AV208&gt;INDIRECT(ADDRESS($BN208,$BO208)),0,1)</f>
        <v>0</v>
      </c>
      <c r="BQ208" s="22" cm="1">
        <f t="array" aca="1" ref="BQ208" ca="1">IF(AW208&gt;INDIRECT(ADDRESS($BN208,$BO208)),0,1)</f>
        <v>0</v>
      </c>
      <c r="BR208" s="22" cm="1">
        <f t="array" aca="1" ref="BR208" ca="1">IF(AX208&gt;INDIRECT(ADDRESS($BN208,$BO208)),0,1)</f>
        <v>0</v>
      </c>
      <c r="BS208" s="22" cm="1">
        <f t="array" aca="1" ref="BS208" ca="1">IF(AY208&gt;INDIRECT(ADDRESS($BN208,$BO208)),0,1)</f>
        <v>0</v>
      </c>
      <c r="BT208" s="22" cm="1">
        <f t="array" aca="1" ref="BT208" ca="1">IF(AZ208&gt;INDIRECT(ADDRESS($BN208,$BO208)),0,1)</f>
        <v>0</v>
      </c>
      <c r="BU208" s="22" cm="1">
        <f t="array" aca="1" ref="BU208" ca="1">IF(BA208&gt;INDIRECT(ADDRESS($BN208,$BO208)),0,1)</f>
        <v>0</v>
      </c>
      <c r="BV208" s="22" cm="1">
        <f t="array" aca="1" ref="BV208" ca="1">IF(BB208&gt;INDIRECT(ADDRESS($BN208,$BO208)),0,1)</f>
        <v>0</v>
      </c>
      <c r="BW208" s="22" cm="1">
        <f t="array" aca="1" ref="BW208" ca="1">IF(BC208&gt;INDIRECT(ADDRESS($BN208,$BO208)),0,1)</f>
        <v>0</v>
      </c>
      <c r="BX208" s="22" cm="1">
        <f t="array" aca="1" ref="BX208" ca="1">IF(BD208&gt;INDIRECT(ADDRESS($BN208,$BO208)),0,1)</f>
        <v>0</v>
      </c>
      <c r="BY208" s="22" cm="1">
        <f t="array" aca="1" ref="BY208" ca="1">IF(BE208&gt;INDIRECT(ADDRESS($BN208,$BO208)),0,1)</f>
        <v>0</v>
      </c>
      <c r="BZ208" s="22" cm="1">
        <f t="array" aca="1" ref="BZ208" ca="1">IF(BF208&gt;INDIRECT(ADDRESS($BN208,$BO208)),0,1)</f>
        <v>0</v>
      </c>
      <c r="CA208" s="22" cm="1">
        <f t="array" aca="1" ref="CA208" ca="1">IF(BG208&gt;INDIRECT(ADDRESS($BN208,$BO208)),0,1)</f>
        <v>0</v>
      </c>
      <c r="CB208" s="22" cm="1">
        <f t="array" aca="1" ref="CB208" ca="1">IF(BH208&gt;INDIRECT(ADDRESS($BN208,$BO208)),0,1)</f>
        <v>0</v>
      </c>
      <c r="CC208" s="22" cm="1">
        <f t="array" aca="1" ref="CC208" ca="1">IF(BI208&gt;INDIRECT(ADDRESS($BN208,$BO208)),0,1)</f>
        <v>0</v>
      </c>
      <c r="CD208" s="22" cm="1">
        <f t="array" aca="1" ref="CD208" ca="1">IF(BJ208&gt;INDIRECT(ADDRESS($BN208,$BO208)),0,1)</f>
        <v>0</v>
      </c>
      <c r="CE208" s="22" cm="1">
        <f t="array" aca="1" ref="CE208" ca="1">IF(BK208&gt;INDIRECT(ADDRESS($BN208,$BO208)),0,1)</f>
        <v>0</v>
      </c>
      <c r="CF208" s="22" cm="1">
        <f t="array" aca="1" ref="CF208" ca="1">IF(BL208&gt;INDIRECT(ADDRESS($BN208,$BO208)),0,1)</f>
        <v>0</v>
      </c>
      <c r="CG208" s="22" cm="1">
        <f t="array" aca="1" ref="CG208" ca="1">IF(BM208&gt;INDIRECT(ADDRESS($BN208,$BO208)),0,1)</f>
        <v>0</v>
      </c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55000000000000004">
      <c r="A209" s="3" t="s">
        <v>89</v>
      </c>
      <c r="B209" s="3" t="s">
        <v>90</v>
      </c>
      <c r="C209" s="3">
        <v>3</v>
      </c>
      <c r="D209" s="15">
        <f>VALUE(SUBSTITUTE('DPR KPU Raw'!B52,".",","))</f>
        <v>7607</v>
      </c>
      <c r="E209" s="15">
        <f>VALUE(SUBSTITUTE('DPR KPU Raw'!C52,".",","))</f>
        <v>126507</v>
      </c>
      <c r="F209" s="15">
        <f>VALUE(SUBSTITUTE('DPR KPU Raw'!D52,".",","))</f>
        <v>75556</v>
      </c>
      <c r="G209" s="15">
        <f>VALUE(SUBSTITUTE('DPR KPU Raw'!E52,".",","))</f>
        <v>24992</v>
      </c>
      <c r="H209" s="15">
        <f>VALUE(SUBSTITUTE('DPR KPU Raw'!F52,".",","))</f>
        <v>31201</v>
      </c>
      <c r="I209" s="15"/>
      <c r="J209" s="15"/>
      <c r="K209" s="15">
        <f>VALUE(SUBSTITUTE('DPR KPU Raw'!I52,".",","))</f>
        <v>12354</v>
      </c>
      <c r="L209" s="15"/>
      <c r="M209" s="15"/>
      <c r="N209" s="15"/>
      <c r="O209" s="15">
        <f>VALUE(SUBSTITUTE('DPR KPU Raw'!M52,".",","))</f>
        <v>7795</v>
      </c>
      <c r="P209" s="15"/>
      <c r="Q209" s="15">
        <f>VALUE(SUBSTITUTE('DPR KPU Raw'!O52,".",","))</f>
        <v>63863</v>
      </c>
      <c r="R209" s="15"/>
      <c r="S209" s="15"/>
      <c r="T209" s="15">
        <f>VALUE(SUBSTITUTE('DPR KPU Raw'!R52,".",","))</f>
        <v>8208</v>
      </c>
      <c r="U209" s="15"/>
      <c r="V209" s="5">
        <v>1</v>
      </c>
      <c r="W209" s="5">
        <f>W208+3</f>
        <v>209</v>
      </c>
      <c r="X209" s="5">
        <v>4</v>
      </c>
      <c r="Y209" s="5">
        <f t="shared" si="102"/>
        <v>26</v>
      </c>
      <c r="Z209" s="18" cm="1">
        <f t="array" aca="1" ref="Z209" ca="1">INDIRECT(ADDRESS($W209,COLUMN()-$Y209+$X209))/$V209</f>
        <v>7607</v>
      </c>
      <c r="AA209" s="18" cm="1">
        <f t="array" aca="1" ref="AA209" ca="1">INDIRECT(ADDRESS($W209,COLUMN()-$Y209+$X209))/$V209</f>
        <v>126507</v>
      </c>
      <c r="AB209" s="18" cm="1">
        <f t="array" aca="1" ref="AB209" ca="1">INDIRECT(ADDRESS($W209,COLUMN()-$Y209+$X209))/$V209</f>
        <v>75556</v>
      </c>
      <c r="AC209" s="18" cm="1">
        <f t="array" aca="1" ref="AC209" ca="1">INDIRECT(ADDRESS($W209,COLUMN()-$Y209+$X209))/$V209</f>
        <v>24992</v>
      </c>
      <c r="AD209" s="18" cm="1">
        <f t="array" aca="1" ref="AD209" ca="1">INDIRECT(ADDRESS($W209,COLUMN()-$Y209+$X209))/$V209</f>
        <v>31201</v>
      </c>
      <c r="AE209" s="18" cm="1">
        <f t="array" aca="1" ref="AE209" ca="1">INDIRECT(ADDRESS($W209,COLUMN()-$Y209+$X209))/$V209</f>
        <v>0</v>
      </c>
      <c r="AF209" s="18" cm="1">
        <f t="array" aca="1" ref="AF209" ca="1">INDIRECT(ADDRESS($W209,COLUMN()-$Y209+$X209))/$V209</f>
        <v>0</v>
      </c>
      <c r="AG209" s="18" cm="1">
        <f t="array" aca="1" ref="AG209" ca="1">INDIRECT(ADDRESS($W209,COLUMN()-$Y209+$X209))/$V209</f>
        <v>12354</v>
      </c>
      <c r="AH209" s="18" cm="1">
        <f t="array" aca="1" ref="AH209" ca="1">INDIRECT(ADDRESS($W209,COLUMN()-$Y209+$X209))/$V209</f>
        <v>0</v>
      </c>
      <c r="AI209" s="18" cm="1">
        <f t="array" aca="1" ref="AI209" ca="1">INDIRECT(ADDRESS($W209,COLUMN()-$Y209+$X209))/$V209</f>
        <v>0</v>
      </c>
      <c r="AJ209" s="18" cm="1">
        <f t="array" aca="1" ref="AJ209" ca="1">INDIRECT(ADDRESS($W209,COLUMN()-$Y209+$X209))/$V209</f>
        <v>0</v>
      </c>
      <c r="AK209" s="18" cm="1">
        <f t="array" aca="1" ref="AK209" ca="1">INDIRECT(ADDRESS($W209,COLUMN()-$Y209+$X209))/$V209</f>
        <v>7795</v>
      </c>
      <c r="AL209" s="18" cm="1">
        <f t="array" aca="1" ref="AL209" ca="1">INDIRECT(ADDRESS($W209,COLUMN()-$Y209+$X209))/$V209</f>
        <v>0</v>
      </c>
      <c r="AM209" s="18" cm="1">
        <f t="array" aca="1" ref="AM209" ca="1">INDIRECT(ADDRESS($W209,COLUMN()-$Y209+$X209))/$V209</f>
        <v>63863</v>
      </c>
      <c r="AN209" s="18" cm="1">
        <f t="array" aca="1" ref="AN209" ca="1">INDIRECT(ADDRESS($W209,COLUMN()-$Y209+$X209))/$V209</f>
        <v>0</v>
      </c>
      <c r="AO209" s="18" cm="1">
        <f t="array" aca="1" ref="AO209" ca="1">INDIRECT(ADDRESS($W209,COLUMN()-$Y209+$X209))/$V209</f>
        <v>0</v>
      </c>
      <c r="AP209" s="18" cm="1">
        <f t="array" aca="1" ref="AP209" ca="1">INDIRECT(ADDRESS($W209,COLUMN()-$Y209+$X209))/$V209</f>
        <v>8208</v>
      </c>
      <c r="AQ209" s="18" cm="1">
        <f t="array" aca="1" ref="AQ209" ca="1">INDIRECT(ADDRESS($W209,COLUMN()-$Y209+$X209))/$V209</f>
        <v>0</v>
      </c>
      <c r="AR209" s="9">
        <f t="shared" si="82"/>
        <v>209</v>
      </c>
      <c r="AS209" s="9">
        <f t="shared" si="104"/>
        <v>211</v>
      </c>
      <c r="AT209" s="9">
        <f t="shared" si="103"/>
        <v>26</v>
      </c>
      <c r="AU209" s="3">
        <f t="shared" si="105"/>
        <v>43</v>
      </c>
      <c r="AV209" s="20">
        <f t="shared" ca="1" si="83"/>
        <v>17</v>
      </c>
      <c r="AW209" s="20">
        <f t="shared" ca="1" si="84"/>
        <v>1</v>
      </c>
      <c r="AX209" s="20">
        <f t="shared" ca="1" si="85"/>
        <v>2</v>
      </c>
      <c r="AY209" s="20">
        <f t="shared" ca="1" si="86"/>
        <v>8</v>
      </c>
      <c r="AZ209" s="20">
        <f t="shared" ca="1" si="87"/>
        <v>5</v>
      </c>
      <c r="BA209" s="20">
        <f t="shared" ca="1" si="88"/>
        <v>28</v>
      </c>
      <c r="BB209" s="20">
        <f t="shared" ca="1" si="89"/>
        <v>28</v>
      </c>
      <c r="BC209" s="20">
        <f t="shared" ca="1" si="90"/>
        <v>12</v>
      </c>
      <c r="BD209" s="20">
        <f t="shared" ca="1" si="91"/>
        <v>28</v>
      </c>
      <c r="BE209" s="20">
        <f t="shared" ca="1" si="92"/>
        <v>28</v>
      </c>
      <c r="BF209" s="20">
        <f t="shared" ca="1" si="93"/>
        <v>28</v>
      </c>
      <c r="BG209" s="20">
        <f t="shared" ca="1" si="94"/>
        <v>16</v>
      </c>
      <c r="BH209" s="20">
        <f t="shared" ca="1" si="95"/>
        <v>28</v>
      </c>
      <c r="BI209" s="20">
        <f t="shared" ca="1" si="96"/>
        <v>3</v>
      </c>
      <c r="BJ209" s="20">
        <f t="shared" ca="1" si="97"/>
        <v>28</v>
      </c>
      <c r="BK209" s="20">
        <f t="shared" ca="1" si="98"/>
        <v>28</v>
      </c>
      <c r="BL209" s="20">
        <f t="shared" ca="1" si="99"/>
        <v>15</v>
      </c>
      <c r="BM209" s="20">
        <f t="shared" ca="1" si="100"/>
        <v>28</v>
      </c>
      <c r="BN209" s="9">
        <f t="shared" si="101"/>
        <v>209</v>
      </c>
      <c r="BO209" s="9">
        <v>3</v>
      </c>
      <c r="BP209" s="22" cm="1">
        <f t="array" aca="1" ref="BP209" ca="1">IF(AV209&gt;INDIRECT(ADDRESS($BN209,$BO209)),0,1)</f>
        <v>0</v>
      </c>
      <c r="BQ209" s="22" cm="1">
        <f t="array" aca="1" ref="BQ209" ca="1">IF(AW209&gt;INDIRECT(ADDRESS($BN209,$BO209)),0,1)</f>
        <v>1</v>
      </c>
      <c r="BR209" s="22" cm="1">
        <f t="array" aca="1" ref="BR209" ca="1">IF(AX209&gt;INDIRECT(ADDRESS($BN209,$BO209)),0,1)</f>
        <v>1</v>
      </c>
      <c r="BS209" s="22" cm="1">
        <f t="array" aca="1" ref="BS209" ca="1">IF(AY209&gt;INDIRECT(ADDRESS($BN209,$BO209)),0,1)</f>
        <v>0</v>
      </c>
      <c r="BT209" s="22" cm="1">
        <f t="array" aca="1" ref="BT209" ca="1">IF(AZ209&gt;INDIRECT(ADDRESS($BN209,$BO209)),0,1)</f>
        <v>0</v>
      </c>
      <c r="BU209" s="22" cm="1">
        <f t="array" aca="1" ref="BU209" ca="1">IF(BA209&gt;INDIRECT(ADDRESS($BN209,$BO209)),0,1)</f>
        <v>0</v>
      </c>
      <c r="BV209" s="22" cm="1">
        <f t="array" aca="1" ref="BV209" ca="1">IF(BB209&gt;INDIRECT(ADDRESS($BN209,$BO209)),0,1)</f>
        <v>0</v>
      </c>
      <c r="BW209" s="22" cm="1">
        <f t="array" aca="1" ref="BW209" ca="1">IF(BC209&gt;INDIRECT(ADDRESS($BN209,$BO209)),0,1)</f>
        <v>0</v>
      </c>
      <c r="BX209" s="22" cm="1">
        <f t="array" aca="1" ref="BX209" ca="1">IF(BD209&gt;INDIRECT(ADDRESS($BN209,$BO209)),0,1)</f>
        <v>0</v>
      </c>
      <c r="BY209" s="22" cm="1">
        <f t="array" aca="1" ref="BY209" ca="1">IF(BE209&gt;INDIRECT(ADDRESS($BN209,$BO209)),0,1)</f>
        <v>0</v>
      </c>
      <c r="BZ209" s="22" cm="1">
        <f t="array" aca="1" ref="BZ209" ca="1">IF(BF209&gt;INDIRECT(ADDRESS($BN209,$BO209)),0,1)</f>
        <v>0</v>
      </c>
      <c r="CA209" s="22" cm="1">
        <f t="array" aca="1" ref="CA209" ca="1">IF(BG209&gt;INDIRECT(ADDRESS($BN209,$BO209)),0,1)</f>
        <v>0</v>
      </c>
      <c r="CB209" s="22" cm="1">
        <f t="array" aca="1" ref="CB209" ca="1">IF(BH209&gt;INDIRECT(ADDRESS($BN209,$BO209)),0,1)</f>
        <v>0</v>
      </c>
      <c r="CC209" s="22" cm="1">
        <f t="array" aca="1" ref="CC209" ca="1">IF(BI209&gt;INDIRECT(ADDRESS($BN209,$BO209)),0,1)</f>
        <v>1</v>
      </c>
      <c r="CD209" s="22" cm="1">
        <f t="array" aca="1" ref="CD209" ca="1">IF(BJ209&gt;INDIRECT(ADDRESS($BN209,$BO209)),0,1)</f>
        <v>0</v>
      </c>
      <c r="CE209" s="22" cm="1">
        <f t="array" aca="1" ref="CE209" ca="1">IF(BK209&gt;INDIRECT(ADDRESS($BN209,$BO209)),0,1)</f>
        <v>0</v>
      </c>
      <c r="CF209" s="22" cm="1">
        <f t="array" aca="1" ref="CF209" ca="1">IF(BL209&gt;INDIRECT(ADDRESS($BN209,$BO209)),0,1)</f>
        <v>0</v>
      </c>
      <c r="CG209" s="22" cm="1">
        <f t="array" aca="1" ref="CG209" ca="1">IF(BM209&gt;INDIRECT(ADDRESS($BN209,$BO209)),0,1)</f>
        <v>0</v>
      </c>
      <c r="CH209" s="9">
        <f>AR209</f>
        <v>209</v>
      </c>
      <c r="CI209" s="9">
        <f>AS209</f>
        <v>211</v>
      </c>
      <c r="CJ209" s="3">
        <f>COLUMN(BP209)</f>
        <v>68</v>
      </c>
      <c r="CK209" s="3">
        <f>COLUMN(CG209)</f>
        <v>85</v>
      </c>
      <c r="CL209" s="3">
        <f ca="1">SUM(OFFSET($A$1,CH209-1,CJ209-1,CI209-CH209+1,CK209-CJ209+1))</f>
        <v>3</v>
      </c>
      <c r="CM209" s="3" t="b">
        <f ca="1">CL209=C209</f>
        <v>1</v>
      </c>
      <c r="CN209" s="3">
        <f>COLUMN(V209)</f>
        <v>22</v>
      </c>
      <c r="CO209" s="3">
        <f ca="1">LARGE(OFFSET($A$1,$CH209-1,$CN209-1,$CI209-$CH209+1,1),1)</f>
        <v>5</v>
      </c>
      <c r="CP209" s="4">
        <f ca="1">LARGE(OFFSET($A$1,$AR209-1,$AT209-1,$AS209-$AR209+1,$AU209-$AT209+1),1)/(CO209+2)</f>
        <v>18072.428571428572</v>
      </c>
      <c r="CQ209" s="4">
        <f ca="1">LARGE(OFFSET($A$1,$AR209-1,$AT209-1,$AS209-$AR209+1,$AU209-$AT209+1),C209)</f>
        <v>63863</v>
      </c>
      <c r="CR209" s="3" t="b">
        <f ca="1">CQ209&gt;CP209</f>
        <v>1</v>
      </c>
    </row>
    <row r="210" spans="1:96" x14ac:dyDescent="0.55000000000000004">
      <c r="A210" s="3"/>
      <c r="B210" s="3"/>
      <c r="C210" s="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5">
        <v>3</v>
      </c>
      <c r="W210" s="5">
        <f>W209</f>
        <v>209</v>
      </c>
      <c r="X210" s="5">
        <v>4</v>
      </c>
      <c r="Y210" s="5">
        <f t="shared" si="102"/>
        <v>26</v>
      </c>
      <c r="Z210" s="18" cm="1">
        <f t="array" aca="1" ref="Z210" ca="1">INDIRECT(ADDRESS($W210,COLUMN()-$Y210+$X210))/$V210</f>
        <v>2535.6666666666665</v>
      </c>
      <c r="AA210" s="18" cm="1">
        <f t="array" aca="1" ref="AA210" ca="1">INDIRECT(ADDRESS($W210,COLUMN()-$Y210+$X210))/$V210</f>
        <v>42169</v>
      </c>
      <c r="AB210" s="18" cm="1">
        <f t="array" aca="1" ref="AB210" ca="1">INDIRECT(ADDRESS($W210,COLUMN()-$Y210+$X210))/$V210</f>
        <v>25185.333333333332</v>
      </c>
      <c r="AC210" s="18" cm="1">
        <f t="array" aca="1" ref="AC210" ca="1">INDIRECT(ADDRESS($W210,COLUMN()-$Y210+$X210))/$V210</f>
        <v>8330.6666666666661</v>
      </c>
      <c r="AD210" s="18" cm="1">
        <f t="array" aca="1" ref="AD210" ca="1">INDIRECT(ADDRESS($W210,COLUMN()-$Y210+$X210))/$V210</f>
        <v>10400.333333333334</v>
      </c>
      <c r="AE210" s="18" cm="1">
        <f t="array" aca="1" ref="AE210" ca="1">INDIRECT(ADDRESS($W210,COLUMN()-$Y210+$X210))/$V210</f>
        <v>0</v>
      </c>
      <c r="AF210" s="18" cm="1">
        <f t="array" aca="1" ref="AF210" ca="1">INDIRECT(ADDRESS($W210,COLUMN()-$Y210+$X210))/$V210</f>
        <v>0</v>
      </c>
      <c r="AG210" s="18" cm="1">
        <f t="array" aca="1" ref="AG210" ca="1">INDIRECT(ADDRESS($W210,COLUMN()-$Y210+$X210))/$V210</f>
        <v>4118</v>
      </c>
      <c r="AH210" s="18" cm="1">
        <f t="array" aca="1" ref="AH210" ca="1">INDIRECT(ADDRESS($W210,COLUMN()-$Y210+$X210))/$V210</f>
        <v>0</v>
      </c>
      <c r="AI210" s="18" cm="1">
        <f t="array" aca="1" ref="AI210" ca="1">INDIRECT(ADDRESS($W210,COLUMN()-$Y210+$X210))/$V210</f>
        <v>0</v>
      </c>
      <c r="AJ210" s="18" cm="1">
        <f t="array" aca="1" ref="AJ210" ca="1">INDIRECT(ADDRESS($W210,COLUMN()-$Y210+$X210))/$V210</f>
        <v>0</v>
      </c>
      <c r="AK210" s="18" cm="1">
        <f t="array" aca="1" ref="AK210" ca="1">INDIRECT(ADDRESS($W210,COLUMN()-$Y210+$X210))/$V210</f>
        <v>2598.3333333333335</v>
      </c>
      <c r="AL210" s="18" cm="1">
        <f t="array" aca="1" ref="AL210" ca="1">INDIRECT(ADDRESS($W210,COLUMN()-$Y210+$X210))/$V210</f>
        <v>0</v>
      </c>
      <c r="AM210" s="18" cm="1">
        <f t="array" aca="1" ref="AM210" ca="1">INDIRECT(ADDRESS($W210,COLUMN()-$Y210+$X210))/$V210</f>
        <v>21287.666666666668</v>
      </c>
      <c r="AN210" s="18" cm="1">
        <f t="array" aca="1" ref="AN210" ca="1">INDIRECT(ADDRESS($W210,COLUMN()-$Y210+$X210))/$V210</f>
        <v>0</v>
      </c>
      <c r="AO210" s="18" cm="1">
        <f t="array" aca="1" ref="AO210" ca="1">INDIRECT(ADDRESS($W210,COLUMN()-$Y210+$X210))/$V210</f>
        <v>0</v>
      </c>
      <c r="AP210" s="18" cm="1">
        <f t="array" aca="1" ref="AP210" ca="1">INDIRECT(ADDRESS($W210,COLUMN()-$Y210+$X210))/$V210</f>
        <v>2736</v>
      </c>
      <c r="AQ210" s="18" cm="1">
        <f t="array" aca="1" ref="AQ210" ca="1">INDIRECT(ADDRESS($W210,COLUMN()-$Y210+$X210))/$V210</f>
        <v>0</v>
      </c>
      <c r="AR210" s="9">
        <f t="shared" si="82"/>
        <v>209</v>
      </c>
      <c r="AS210" s="9">
        <f t="shared" si="104"/>
        <v>211</v>
      </c>
      <c r="AT210" s="9">
        <f t="shared" si="103"/>
        <v>26</v>
      </c>
      <c r="AU210" s="3">
        <f t="shared" si="105"/>
        <v>43</v>
      </c>
      <c r="AV210" s="20">
        <f t="shared" ca="1" si="83"/>
        <v>23</v>
      </c>
      <c r="AW210" s="20">
        <f t="shared" ca="1" si="84"/>
        <v>4</v>
      </c>
      <c r="AX210" s="20">
        <f t="shared" ca="1" si="85"/>
        <v>7</v>
      </c>
      <c r="AY210" s="20">
        <f t="shared" ca="1" si="86"/>
        <v>14</v>
      </c>
      <c r="AZ210" s="20">
        <f t="shared" ca="1" si="87"/>
        <v>13</v>
      </c>
      <c r="BA210" s="20">
        <f t="shared" ca="1" si="88"/>
        <v>28</v>
      </c>
      <c r="BB210" s="20">
        <f t="shared" ca="1" si="89"/>
        <v>28</v>
      </c>
      <c r="BC210" s="20">
        <f t="shared" ca="1" si="90"/>
        <v>20</v>
      </c>
      <c r="BD210" s="20">
        <f t="shared" ca="1" si="91"/>
        <v>28</v>
      </c>
      <c r="BE210" s="20">
        <f t="shared" ca="1" si="92"/>
        <v>28</v>
      </c>
      <c r="BF210" s="20">
        <f t="shared" ca="1" si="93"/>
        <v>28</v>
      </c>
      <c r="BG210" s="20">
        <f t="shared" ca="1" si="94"/>
        <v>22</v>
      </c>
      <c r="BH210" s="20">
        <f t="shared" ca="1" si="95"/>
        <v>28</v>
      </c>
      <c r="BI210" s="20">
        <f t="shared" ca="1" si="96"/>
        <v>9</v>
      </c>
      <c r="BJ210" s="20">
        <f t="shared" ca="1" si="97"/>
        <v>28</v>
      </c>
      <c r="BK210" s="20">
        <f t="shared" ca="1" si="98"/>
        <v>28</v>
      </c>
      <c r="BL210" s="20">
        <f t="shared" ca="1" si="99"/>
        <v>21</v>
      </c>
      <c r="BM210" s="20">
        <f t="shared" ca="1" si="100"/>
        <v>28</v>
      </c>
      <c r="BN210" s="9">
        <f t="shared" si="101"/>
        <v>209</v>
      </c>
      <c r="BO210" s="9">
        <v>3</v>
      </c>
      <c r="BP210" s="22" cm="1">
        <f t="array" aca="1" ref="BP210" ca="1">IF(AV210&gt;INDIRECT(ADDRESS($BN210,$BO210)),0,1)</f>
        <v>0</v>
      </c>
      <c r="BQ210" s="22" cm="1">
        <f t="array" aca="1" ref="BQ210" ca="1">IF(AW210&gt;INDIRECT(ADDRESS($BN210,$BO210)),0,1)</f>
        <v>0</v>
      </c>
      <c r="BR210" s="22" cm="1">
        <f t="array" aca="1" ref="BR210" ca="1">IF(AX210&gt;INDIRECT(ADDRESS($BN210,$BO210)),0,1)</f>
        <v>0</v>
      </c>
      <c r="BS210" s="22" cm="1">
        <f t="array" aca="1" ref="BS210" ca="1">IF(AY210&gt;INDIRECT(ADDRESS($BN210,$BO210)),0,1)</f>
        <v>0</v>
      </c>
      <c r="BT210" s="22" cm="1">
        <f t="array" aca="1" ref="BT210" ca="1">IF(AZ210&gt;INDIRECT(ADDRESS($BN210,$BO210)),0,1)</f>
        <v>0</v>
      </c>
      <c r="BU210" s="22" cm="1">
        <f t="array" aca="1" ref="BU210" ca="1">IF(BA210&gt;INDIRECT(ADDRESS($BN210,$BO210)),0,1)</f>
        <v>0</v>
      </c>
      <c r="BV210" s="22" cm="1">
        <f t="array" aca="1" ref="BV210" ca="1">IF(BB210&gt;INDIRECT(ADDRESS($BN210,$BO210)),0,1)</f>
        <v>0</v>
      </c>
      <c r="BW210" s="22" cm="1">
        <f t="array" aca="1" ref="BW210" ca="1">IF(BC210&gt;INDIRECT(ADDRESS($BN210,$BO210)),0,1)</f>
        <v>0</v>
      </c>
      <c r="BX210" s="22" cm="1">
        <f t="array" aca="1" ref="BX210" ca="1">IF(BD210&gt;INDIRECT(ADDRESS($BN210,$BO210)),0,1)</f>
        <v>0</v>
      </c>
      <c r="BY210" s="22" cm="1">
        <f t="array" aca="1" ref="BY210" ca="1">IF(BE210&gt;INDIRECT(ADDRESS($BN210,$BO210)),0,1)</f>
        <v>0</v>
      </c>
      <c r="BZ210" s="22" cm="1">
        <f t="array" aca="1" ref="BZ210" ca="1">IF(BF210&gt;INDIRECT(ADDRESS($BN210,$BO210)),0,1)</f>
        <v>0</v>
      </c>
      <c r="CA210" s="22" cm="1">
        <f t="array" aca="1" ref="CA210" ca="1">IF(BG210&gt;INDIRECT(ADDRESS($BN210,$BO210)),0,1)</f>
        <v>0</v>
      </c>
      <c r="CB210" s="22" cm="1">
        <f t="array" aca="1" ref="CB210" ca="1">IF(BH210&gt;INDIRECT(ADDRESS($BN210,$BO210)),0,1)</f>
        <v>0</v>
      </c>
      <c r="CC210" s="22" cm="1">
        <f t="array" aca="1" ref="CC210" ca="1">IF(BI210&gt;INDIRECT(ADDRESS($BN210,$BO210)),0,1)</f>
        <v>0</v>
      </c>
      <c r="CD210" s="22" cm="1">
        <f t="array" aca="1" ref="CD210" ca="1">IF(BJ210&gt;INDIRECT(ADDRESS($BN210,$BO210)),0,1)</f>
        <v>0</v>
      </c>
      <c r="CE210" s="22" cm="1">
        <f t="array" aca="1" ref="CE210" ca="1">IF(BK210&gt;INDIRECT(ADDRESS($BN210,$BO210)),0,1)</f>
        <v>0</v>
      </c>
      <c r="CF210" s="22" cm="1">
        <f t="array" aca="1" ref="CF210" ca="1">IF(BL210&gt;INDIRECT(ADDRESS($BN210,$BO210)),0,1)</f>
        <v>0</v>
      </c>
      <c r="CG210" s="22" cm="1">
        <f t="array" aca="1" ref="CG210" ca="1">IF(BM210&gt;INDIRECT(ADDRESS($BN210,$BO210)),0,1)</f>
        <v>0</v>
      </c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55000000000000004">
      <c r="A211" s="3"/>
      <c r="B211" s="3"/>
      <c r="C211" s="3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5">
        <v>5</v>
      </c>
      <c r="W211" s="5">
        <f>W210</f>
        <v>209</v>
      </c>
      <c r="X211" s="5">
        <v>4</v>
      </c>
      <c r="Y211" s="5">
        <f t="shared" si="102"/>
        <v>26</v>
      </c>
      <c r="Z211" s="18" cm="1">
        <f t="array" aca="1" ref="Z211" ca="1">INDIRECT(ADDRESS($W211,COLUMN()-$Y211+$X211))/$V211</f>
        <v>1521.4</v>
      </c>
      <c r="AA211" s="18" cm="1">
        <f t="array" aca="1" ref="AA211" ca="1">INDIRECT(ADDRESS($W211,COLUMN()-$Y211+$X211))/$V211</f>
        <v>25301.4</v>
      </c>
      <c r="AB211" s="18" cm="1">
        <f t="array" aca="1" ref="AB211" ca="1">INDIRECT(ADDRESS($W211,COLUMN()-$Y211+$X211))/$V211</f>
        <v>15111.2</v>
      </c>
      <c r="AC211" s="18" cm="1">
        <f t="array" aca="1" ref="AC211" ca="1">INDIRECT(ADDRESS($W211,COLUMN()-$Y211+$X211))/$V211</f>
        <v>4998.3999999999996</v>
      </c>
      <c r="AD211" s="18" cm="1">
        <f t="array" aca="1" ref="AD211" ca="1">INDIRECT(ADDRESS($W211,COLUMN()-$Y211+$X211))/$V211</f>
        <v>6240.2</v>
      </c>
      <c r="AE211" s="18" cm="1">
        <f t="array" aca="1" ref="AE211" ca="1">INDIRECT(ADDRESS($W211,COLUMN()-$Y211+$X211))/$V211</f>
        <v>0</v>
      </c>
      <c r="AF211" s="18" cm="1">
        <f t="array" aca="1" ref="AF211" ca="1">INDIRECT(ADDRESS($W211,COLUMN()-$Y211+$X211))/$V211</f>
        <v>0</v>
      </c>
      <c r="AG211" s="18" cm="1">
        <f t="array" aca="1" ref="AG211" ca="1">INDIRECT(ADDRESS($W211,COLUMN()-$Y211+$X211))/$V211</f>
        <v>2470.8000000000002</v>
      </c>
      <c r="AH211" s="18" cm="1">
        <f t="array" aca="1" ref="AH211" ca="1">INDIRECT(ADDRESS($W211,COLUMN()-$Y211+$X211))/$V211</f>
        <v>0</v>
      </c>
      <c r="AI211" s="18" cm="1">
        <f t="array" aca="1" ref="AI211" ca="1">INDIRECT(ADDRESS($W211,COLUMN()-$Y211+$X211))/$V211</f>
        <v>0</v>
      </c>
      <c r="AJ211" s="18" cm="1">
        <f t="array" aca="1" ref="AJ211" ca="1">INDIRECT(ADDRESS($W211,COLUMN()-$Y211+$X211))/$V211</f>
        <v>0</v>
      </c>
      <c r="AK211" s="18" cm="1">
        <f t="array" aca="1" ref="AK211" ca="1">INDIRECT(ADDRESS($W211,COLUMN()-$Y211+$X211))/$V211</f>
        <v>1559</v>
      </c>
      <c r="AL211" s="18" cm="1">
        <f t="array" aca="1" ref="AL211" ca="1">INDIRECT(ADDRESS($W211,COLUMN()-$Y211+$X211))/$V211</f>
        <v>0</v>
      </c>
      <c r="AM211" s="18" cm="1">
        <f t="array" aca="1" ref="AM211" ca="1">INDIRECT(ADDRESS($W211,COLUMN()-$Y211+$X211))/$V211</f>
        <v>12772.6</v>
      </c>
      <c r="AN211" s="18" cm="1">
        <f t="array" aca="1" ref="AN211" ca="1">INDIRECT(ADDRESS($W211,COLUMN()-$Y211+$X211))/$V211</f>
        <v>0</v>
      </c>
      <c r="AO211" s="18" cm="1">
        <f t="array" aca="1" ref="AO211" ca="1">INDIRECT(ADDRESS($W211,COLUMN()-$Y211+$X211))/$V211</f>
        <v>0</v>
      </c>
      <c r="AP211" s="18" cm="1">
        <f t="array" aca="1" ref="AP211" ca="1">INDIRECT(ADDRESS($W211,COLUMN()-$Y211+$X211))/$V211</f>
        <v>1641.6</v>
      </c>
      <c r="AQ211" s="18" cm="1">
        <f t="array" aca="1" ref="AQ211" ca="1">INDIRECT(ADDRESS($W211,COLUMN()-$Y211+$X211))/$V211</f>
        <v>0</v>
      </c>
      <c r="AR211" s="9">
        <f t="shared" si="82"/>
        <v>209</v>
      </c>
      <c r="AS211" s="9">
        <f t="shared" si="104"/>
        <v>211</v>
      </c>
      <c r="AT211" s="9">
        <f t="shared" si="103"/>
        <v>26</v>
      </c>
      <c r="AU211" s="3">
        <f t="shared" si="105"/>
        <v>43</v>
      </c>
      <c r="AV211" s="20">
        <f t="shared" ca="1" si="83"/>
        <v>27</v>
      </c>
      <c r="AW211" s="20">
        <f t="shared" ca="1" si="84"/>
        <v>6</v>
      </c>
      <c r="AX211" s="20">
        <f t="shared" ca="1" si="85"/>
        <v>10</v>
      </c>
      <c r="AY211" s="20">
        <f t="shared" ca="1" si="86"/>
        <v>19</v>
      </c>
      <c r="AZ211" s="20">
        <f t="shared" ca="1" si="87"/>
        <v>18</v>
      </c>
      <c r="BA211" s="20">
        <f t="shared" ca="1" si="88"/>
        <v>28</v>
      </c>
      <c r="BB211" s="20">
        <f t="shared" ca="1" si="89"/>
        <v>28</v>
      </c>
      <c r="BC211" s="20">
        <f t="shared" ca="1" si="90"/>
        <v>24</v>
      </c>
      <c r="BD211" s="20">
        <f t="shared" ca="1" si="91"/>
        <v>28</v>
      </c>
      <c r="BE211" s="20">
        <f t="shared" ca="1" si="92"/>
        <v>28</v>
      </c>
      <c r="BF211" s="20">
        <f t="shared" ca="1" si="93"/>
        <v>28</v>
      </c>
      <c r="BG211" s="20">
        <f t="shared" ca="1" si="94"/>
        <v>26</v>
      </c>
      <c r="BH211" s="20">
        <f t="shared" ca="1" si="95"/>
        <v>28</v>
      </c>
      <c r="BI211" s="20">
        <f t="shared" ca="1" si="96"/>
        <v>11</v>
      </c>
      <c r="BJ211" s="20">
        <f t="shared" ca="1" si="97"/>
        <v>28</v>
      </c>
      <c r="BK211" s="20">
        <f t="shared" ca="1" si="98"/>
        <v>28</v>
      </c>
      <c r="BL211" s="20">
        <f t="shared" ca="1" si="99"/>
        <v>25</v>
      </c>
      <c r="BM211" s="20">
        <f t="shared" ca="1" si="100"/>
        <v>28</v>
      </c>
      <c r="BN211" s="9">
        <f t="shared" si="101"/>
        <v>209</v>
      </c>
      <c r="BO211" s="9">
        <v>3</v>
      </c>
      <c r="BP211" s="22" cm="1">
        <f t="array" aca="1" ref="BP211" ca="1">IF(AV211&gt;INDIRECT(ADDRESS($BN211,$BO211)),0,1)</f>
        <v>0</v>
      </c>
      <c r="BQ211" s="22" cm="1">
        <f t="array" aca="1" ref="BQ211" ca="1">IF(AW211&gt;INDIRECT(ADDRESS($BN211,$BO211)),0,1)</f>
        <v>0</v>
      </c>
      <c r="BR211" s="22" cm="1">
        <f t="array" aca="1" ref="BR211" ca="1">IF(AX211&gt;INDIRECT(ADDRESS($BN211,$BO211)),0,1)</f>
        <v>0</v>
      </c>
      <c r="BS211" s="22" cm="1">
        <f t="array" aca="1" ref="BS211" ca="1">IF(AY211&gt;INDIRECT(ADDRESS($BN211,$BO211)),0,1)</f>
        <v>0</v>
      </c>
      <c r="BT211" s="22" cm="1">
        <f t="array" aca="1" ref="BT211" ca="1">IF(AZ211&gt;INDIRECT(ADDRESS($BN211,$BO211)),0,1)</f>
        <v>0</v>
      </c>
      <c r="BU211" s="22" cm="1">
        <f t="array" aca="1" ref="BU211" ca="1">IF(BA211&gt;INDIRECT(ADDRESS($BN211,$BO211)),0,1)</f>
        <v>0</v>
      </c>
      <c r="BV211" s="22" cm="1">
        <f t="array" aca="1" ref="BV211" ca="1">IF(BB211&gt;INDIRECT(ADDRESS($BN211,$BO211)),0,1)</f>
        <v>0</v>
      </c>
      <c r="BW211" s="22" cm="1">
        <f t="array" aca="1" ref="BW211" ca="1">IF(BC211&gt;INDIRECT(ADDRESS($BN211,$BO211)),0,1)</f>
        <v>0</v>
      </c>
      <c r="BX211" s="22" cm="1">
        <f t="array" aca="1" ref="BX211" ca="1">IF(BD211&gt;INDIRECT(ADDRESS($BN211,$BO211)),0,1)</f>
        <v>0</v>
      </c>
      <c r="BY211" s="22" cm="1">
        <f t="array" aca="1" ref="BY211" ca="1">IF(BE211&gt;INDIRECT(ADDRESS($BN211,$BO211)),0,1)</f>
        <v>0</v>
      </c>
      <c r="BZ211" s="22" cm="1">
        <f t="array" aca="1" ref="BZ211" ca="1">IF(BF211&gt;INDIRECT(ADDRESS($BN211,$BO211)),0,1)</f>
        <v>0</v>
      </c>
      <c r="CA211" s="22" cm="1">
        <f t="array" aca="1" ref="CA211" ca="1">IF(BG211&gt;INDIRECT(ADDRESS($BN211,$BO211)),0,1)</f>
        <v>0</v>
      </c>
      <c r="CB211" s="22" cm="1">
        <f t="array" aca="1" ref="CB211" ca="1">IF(BH211&gt;INDIRECT(ADDRESS($BN211,$BO211)),0,1)</f>
        <v>0</v>
      </c>
      <c r="CC211" s="22" cm="1">
        <f t="array" aca="1" ref="CC211" ca="1">IF(BI211&gt;INDIRECT(ADDRESS($BN211,$BO211)),0,1)</f>
        <v>0</v>
      </c>
      <c r="CD211" s="22" cm="1">
        <f t="array" aca="1" ref="CD211" ca="1">IF(BJ211&gt;INDIRECT(ADDRESS($BN211,$BO211)),0,1)</f>
        <v>0</v>
      </c>
      <c r="CE211" s="22" cm="1">
        <f t="array" aca="1" ref="CE211" ca="1">IF(BK211&gt;INDIRECT(ADDRESS($BN211,$BO211)),0,1)</f>
        <v>0</v>
      </c>
      <c r="CF211" s="22" cm="1">
        <f t="array" aca="1" ref="CF211" ca="1">IF(BL211&gt;INDIRECT(ADDRESS($BN211,$BO211)),0,1)</f>
        <v>0</v>
      </c>
      <c r="CG211" s="22" cm="1">
        <f t="array" aca="1" ref="CG211" ca="1">IF(BM211&gt;INDIRECT(ADDRESS($BN211,$BO211)),0,1)</f>
        <v>0</v>
      </c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55000000000000004">
      <c r="A212" s="3" t="s">
        <v>91</v>
      </c>
      <c r="B212" s="3" t="s">
        <v>92</v>
      </c>
      <c r="C212" s="3">
        <v>6</v>
      </c>
      <c r="D212" s="15">
        <f>VALUE(SUBSTITUTE('DPR KPU Raw'!B77,".",","))</f>
        <v>16639</v>
      </c>
      <c r="E212" s="15">
        <f>VALUE(SUBSTITUTE('DPR KPU Raw'!C77,".",","))</f>
        <v>116781</v>
      </c>
      <c r="F212" s="15">
        <f>VALUE(SUBSTITUTE('DPR KPU Raw'!D77,".",","))</f>
        <v>511270</v>
      </c>
      <c r="G212" s="15">
        <f>VALUE(SUBSTITUTE('DPR KPU Raw'!E77,".",","))</f>
        <v>203548</v>
      </c>
      <c r="H212" s="15">
        <f>VALUE(SUBSTITUTE('DPR KPU Raw'!F77,".",","))</f>
        <v>174555</v>
      </c>
      <c r="I212" s="15"/>
      <c r="J212" s="15"/>
      <c r="K212" s="15">
        <f>VALUE(SUBSTITUTE('DPR KPU Raw'!I77,".",","))</f>
        <v>28665</v>
      </c>
      <c r="L212" s="15"/>
      <c r="M212" s="15"/>
      <c r="N212" s="15"/>
      <c r="O212" s="15">
        <f>VALUE(SUBSTITUTE('DPR KPU Raw'!M77,".",","))</f>
        <v>80753</v>
      </c>
      <c r="P212" s="15"/>
      <c r="Q212" s="15">
        <f>VALUE(SUBSTITUTE('DPR KPU Raw'!O77,".",","))</f>
        <v>327386</v>
      </c>
      <c r="R212" s="15"/>
      <c r="S212" s="15"/>
      <c r="T212" s="15">
        <f>VALUE(SUBSTITUTE('DPR KPU Raw'!R77,".",","))</f>
        <v>8242</v>
      </c>
      <c r="U212" s="15"/>
      <c r="V212" s="5">
        <v>1</v>
      </c>
      <c r="W212" s="5">
        <f>W211+3</f>
        <v>212</v>
      </c>
      <c r="X212" s="5">
        <v>4</v>
      </c>
      <c r="Y212" s="5">
        <f t="shared" si="102"/>
        <v>26</v>
      </c>
      <c r="Z212" s="18" cm="1">
        <f t="array" aca="1" ref="Z212" ca="1">INDIRECT(ADDRESS($W212,COLUMN()-$Y212+$X212))/$V212</f>
        <v>16639</v>
      </c>
      <c r="AA212" s="18" cm="1">
        <f t="array" aca="1" ref="AA212" ca="1">INDIRECT(ADDRESS($W212,COLUMN()-$Y212+$X212))/$V212</f>
        <v>116781</v>
      </c>
      <c r="AB212" s="18" cm="1">
        <f t="array" aca="1" ref="AB212" ca="1">INDIRECT(ADDRESS($W212,COLUMN()-$Y212+$X212))/$V212</f>
        <v>511270</v>
      </c>
      <c r="AC212" s="18" cm="1">
        <f t="array" aca="1" ref="AC212" ca="1">INDIRECT(ADDRESS($W212,COLUMN()-$Y212+$X212))/$V212</f>
        <v>203548</v>
      </c>
      <c r="AD212" s="18" cm="1">
        <f t="array" aca="1" ref="AD212" ca="1">INDIRECT(ADDRESS($W212,COLUMN()-$Y212+$X212))/$V212</f>
        <v>174555</v>
      </c>
      <c r="AE212" s="18" cm="1">
        <f t="array" aca="1" ref="AE212" ca="1">INDIRECT(ADDRESS($W212,COLUMN()-$Y212+$X212))/$V212</f>
        <v>0</v>
      </c>
      <c r="AF212" s="18" cm="1">
        <f t="array" aca="1" ref="AF212" ca="1">INDIRECT(ADDRESS($W212,COLUMN()-$Y212+$X212))/$V212</f>
        <v>0</v>
      </c>
      <c r="AG212" s="18" cm="1">
        <f t="array" aca="1" ref="AG212" ca="1">INDIRECT(ADDRESS($W212,COLUMN()-$Y212+$X212))/$V212</f>
        <v>28665</v>
      </c>
      <c r="AH212" s="18" cm="1">
        <f t="array" aca="1" ref="AH212" ca="1">INDIRECT(ADDRESS($W212,COLUMN()-$Y212+$X212))/$V212</f>
        <v>0</v>
      </c>
      <c r="AI212" s="18" cm="1">
        <f t="array" aca="1" ref="AI212" ca="1">INDIRECT(ADDRESS($W212,COLUMN()-$Y212+$X212))/$V212</f>
        <v>0</v>
      </c>
      <c r="AJ212" s="18" cm="1">
        <f t="array" aca="1" ref="AJ212" ca="1">INDIRECT(ADDRESS($W212,COLUMN()-$Y212+$X212))/$V212</f>
        <v>0</v>
      </c>
      <c r="AK212" s="18" cm="1">
        <f t="array" aca="1" ref="AK212" ca="1">INDIRECT(ADDRESS($W212,COLUMN()-$Y212+$X212))/$V212</f>
        <v>80753</v>
      </c>
      <c r="AL212" s="18" cm="1">
        <f t="array" aca="1" ref="AL212" ca="1">INDIRECT(ADDRESS($W212,COLUMN()-$Y212+$X212))/$V212</f>
        <v>0</v>
      </c>
      <c r="AM212" s="18" cm="1">
        <f t="array" aca="1" ref="AM212" ca="1">INDIRECT(ADDRESS($W212,COLUMN()-$Y212+$X212))/$V212</f>
        <v>327386</v>
      </c>
      <c r="AN212" s="18" cm="1">
        <f t="array" aca="1" ref="AN212" ca="1">INDIRECT(ADDRESS($W212,COLUMN()-$Y212+$X212))/$V212</f>
        <v>0</v>
      </c>
      <c r="AO212" s="18" cm="1">
        <f t="array" aca="1" ref="AO212" ca="1">INDIRECT(ADDRESS($W212,COLUMN()-$Y212+$X212))/$V212</f>
        <v>0</v>
      </c>
      <c r="AP212" s="18" cm="1">
        <f t="array" aca="1" ref="AP212" ca="1">INDIRECT(ADDRESS($W212,COLUMN()-$Y212+$X212))/$V212</f>
        <v>8242</v>
      </c>
      <c r="AQ212" s="18" cm="1">
        <f t="array" aca="1" ref="AQ212" ca="1">INDIRECT(ADDRESS($W212,COLUMN()-$Y212+$X212))/$V212</f>
        <v>0</v>
      </c>
      <c r="AR212" s="9">
        <f t="shared" si="82"/>
        <v>212</v>
      </c>
      <c r="AS212" s="9">
        <f t="shared" si="104"/>
        <v>214</v>
      </c>
      <c r="AT212" s="9">
        <f t="shared" si="103"/>
        <v>26</v>
      </c>
      <c r="AU212" s="3">
        <f t="shared" si="105"/>
        <v>43</v>
      </c>
      <c r="AV212" s="20">
        <f t="shared" ca="1" si="83"/>
        <v>19</v>
      </c>
      <c r="AW212" s="20">
        <f t="shared" ca="1" si="84"/>
        <v>6</v>
      </c>
      <c r="AX212" s="20">
        <f t="shared" ca="1" si="85"/>
        <v>1</v>
      </c>
      <c r="AY212" s="20">
        <f t="shared" ca="1" si="86"/>
        <v>3</v>
      </c>
      <c r="AZ212" s="20">
        <f t="shared" ca="1" si="87"/>
        <v>4</v>
      </c>
      <c r="BA212" s="20">
        <f t="shared" ca="1" si="88"/>
        <v>28</v>
      </c>
      <c r="BB212" s="20">
        <f t="shared" ca="1" si="89"/>
        <v>28</v>
      </c>
      <c r="BC212" s="20">
        <f t="shared" ca="1" si="90"/>
        <v>16</v>
      </c>
      <c r="BD212" s="20">
        <f t="shared" ca="1" si="91"/>
        <v>28</v>
      </c>
      <c r="BE212" s="20">
        <f t="shared" ca="1" si="92"/>
        <v>28</v>
      </c>
      <c r="BF212" s="20">
        <f t="shared" ca="1" si="93"/>
        <v>28</v>
      </c>
      <c r="BG212" s="20">
        <f t="shared" ca="1" si="94"/>
        <v>9</v>
      </c>
      <c r="BH212" s="20">
        <f t="shared" ca="1" si="95"/>
        <v>28</v>
      </c>
      <c r="BI212" s="20">
        <f t="shared" ca="1" si="96"/>
        <v>2</v>
      </c>
      <c r="BJ212" s="20">
        <f t="shared" ca="1" si="97"/>
        <v>28</v>
      </c>
      <c r="BK212" s="20">
        <f t="shared" ca="1" si="98"/>
        <v>28</v>
      </c>
      <c r="BL212" s="20">
        <f t="shared" ca="1" si="99"/>
        <v>22</v>
      </c>
      <c r="BM212" s="20">
        <f t="shared" ca="1" si="100"/>
        <v>28</v>
      </c>
      <c r="BN212" s="9">
        <f t="shared" si="101"/>
        <v>212</v>
      </c>
      <c r="BO212" s="9">
        <v>3</v>
      </c>
      <c r="BP212" s="22" cm="1">
        <f t="array" aca="1" ref="BP212" ca="1">IF(AV212&gt;INDIRECT(ADDRESS($BN212,$BO212)),0,1)</f>
        <v>0</v>
      </c>
      <c r="BQ212" s="22" cm="1">
        <f t="array" aca="1" ref="BQ212" ca="1">IF(AW212&gt;INDIRECT(ADDRESS($BN212,$BO212)),0,1)</f>
        <v>1</v>
      </c>
      <c r="BR212" s="22" cm="1">
        <f t="array" aca="1" ref="BR212" ca="1">IF(AX212&gt;INDIRECT(ADDRESS($BN212,$BO212)),0,1)</f>
        <v>1</v>
      </c>
      <c r="BS212" s="22" cm="1">
        <f t="array" aca="1" ref="BS212" ca="1">IF(AY212&gt;INDIRECT(ADDRESS($BN212,$BO212)),0,1)</f>
        <v>1</v>
      </c>
      <c r="BT212" s="22" cm="1">
        <f t="array" aca="1" ref="BT212" ca="1">IF(AZ212&gt;INDIRECT(ADDRESS($BN212,$BO212)),0,1)</f>
        <v>1</v>
      </c>
      <c r="BU212" s="22" cm="1">
        <f t="array" aca="1" ref="BU212" ca="1">IF(BA212&gt;INDIRECT(ADDRESS($BN212,$BO212)),0,1)</f>
        <v>0</v>
      </c>
      <c r="BV212" s="22" cm="1">
        <f t="array" aca="1" ref="BV212" ca="1">IF(BB212&gt;INDIRECT(ADDRESS($BN212,$BO212)),0,1)</f>
        <v>0</v>
      </c>
      <c r="BW212" s="22" cm="1">
        <f t="array" aca="1" ref="BW212" ca="1">IF(BC212&gt;INDIRECT(ADDRESS($BN212,$BO212)),0,1)</f>
        <v>0</v>
      </c>
      <c r="BX212" s="22" cm="1">
        <f t="array" aca="1" ref="BX212" ca="1">IF(BD212&gt;INDIRECT(ADDRESS($BN212,$BO212)),0,1)</f>
        <v>0</v>
      </c>
      <c r="BY212" s="22" cm="1">
        <f t="array" aca="1" ref="BY212" ca="1">IF(BE212&gt;INDIRECT(ADDRESS($BN212,$BO212)),0,1)</f>
        <v>0</v>
      </c>
      <c r="BZ212" s="22" cm="1">
        <f t="array" aca="1" ref="BZ212" ca="1">IF(BF212&gt;INDIRECT(ADDRESS($BN212,$BO212)),0,1)</f>
        <v>0</v>
      </c>
      <c r="CA212" s="22" cm="1">
        <f t="array" aca="1" ref="CA212" ca="1">IF(BG212&gt;INDIRECT(ADDRESS($BN212,$BO212)),0,1)</f>
        <v>0</v>
      </c>
      <c r="CB212" s="22" cm="1">
        <f t="array" aca="1" ref="CB212" ca="1">IF(BH212&gt;INDIRECT(ADDRESS($BN212,$BO212)),0,1)</f>
        <v>0</v>
      </c>
      <c r="CC212" s="22" cm="1">
        <f t="array" aca="1" ref="CC212" ca="1">IF(BI212&gt;INDIRECT(ADDRESS($BN212,$BO212)),0,1)</f>
        <v>1</v>
      </c>
      <c r="CD212" s="22" cm="1">
        <f t="array" aca="1" ref="CD212" ca="1">IF(BJ212&gt;INDIRECT(ADDRESS($BN212,$BO212)),0,1)</f>
        <v>0</v>
      </c>
      <c r="CE212" s="22" cm="1">
        <f t="array" aca="1" ref="CE212" ca="1">IF(BK212&gt;INDIRECT(ADDRESS($BN212,$BO212)),0,1)</f>
        <v>0</v>
      </c>
      <c r="CF212" s="22" cm="1">
        <f t="array" aca="1" ref="CF212" ca="1">IF(BL212&gt;INDIRECT(ADDRESS($BN212,$BO212)),0,1)</f>
        <v>0</v>
      </c>
      <c r="CG212" s="22" cm="1">
        <f t="array" aca="1" ref="CG212" ca="1">IF(BM212&gt;INDIRECT(ADDRESS($BN212,$BO212)),0,1)</f>
        <v>0</v>
      </c>
      <c r="CH212" s="9">
        <f>AR212</f>
        <v>212</v>
      </c>
      <c r="CI212" s="9">
        <f>AS212</f>
        <v>214</v>
      </c>
      <c r="CJ212" s="3">
        <f>COLUMN(BP212)</f>
        <v>68</v>
      </c>
      <c r="CK212" s="3">
        <f>COLUMN(CG212)</f>
        <v>85</v>
      </c>
      <c r="CL212" s="3">
        <f ca="1">SUM(OFFSET($A$1,CH212-1,CJ212-1,CI212-CH212+1,CK212-CJ212+1))</f>
        <v>6</v>
      </c>
      <c r="CM212" s="3" t="b">
        <f ca="1">CL212=C212</f>
        <v>1</v>
      </c>
      <c r="CN212" s="3">
        <f>COLUMN(V212)</f>
        <v>22</v>
      </c>
      <c r="CO212" s="3">
        <f ca="1">LARGE(OFFSET($A$1,$CH212-1,$CN212-1,$CI212-$CH212+1,1),1)</f>
        <v>5</v>
      </c>
      <c r="CP212" s="4">
        <f ca="1">LARGE(OFFSET($A$1,$AR212-1,$AT212-1,$AS212-$AR212+1,$AU212-$AT212+1),1)/(CO212+2)</f>
        <v>73038.571428571435</v>
      </c>
      <c r="CQ212" s="4">
        <f ca="1">LARGE(OFFSET($A$1,$AR212-1,$AT212-1,$AS212-$AR212+1,$AU212-$AT212+1),C212)</f>
        <v>116781</v>
      </c>
      <c r="CR212" s="3" t="b">
        <f ca="1">CQ212&gt;CP212</f>
        <v>1</v>
      </c>
    </row>
    <row r="213" spans="1:96" x14ac:dyDescent="0.55000000000000004">
      <c r="A213" s="3"/>
      <c r="B213" s="3"/>
      <c r="C213" s="3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5">
        <v>3</v>
      </c>
      <c r="W213" s="5">
        <f>W212</f>
        <v>212</v>
      </c>
      <c r="X213" s="5">
        <v>4</v>
      </c>
      <c r="Y213" s="5">
        <f t="shared" si="102"/>
        <v>26</v>
      </c>
      <c r="Z213" s="18" cm="1">
        <f t="array" aca="1" ref="Z213" ca="1">INDIRECT(ADDRESS($W213,COLUMN()-$Y213+$X213))/$V213</f>
        <v>5546.333333333333</v>
      </c>
      <c r="AA213" s="18" cm="1">
        <f t="array" aca="1" ref="AA213" ca="1">INDIRECT(ADDRESS($W213,COLUMN()-$Y213+$X213))/$V213</f>
        <v>38927</v>
      </c>
      <c r="AB213" s="18" cm="1">
        <f t="array" aca="1" ref="AB213" ca="1">INDIRECT(ADDRESS($W213,COLUMN()-$Y213+$X213))/$V213</f>
        <v>170423.33333333334</v>
      </c>
      <c r="AC213" s="18" cm="1">
        <f t="array" aca="1" ref="AC213" ca="1">INDIRECT(ADDRESS($W213,COLUMN()-$Y213+$X213))/$V213</f>
        <v>67849.333333333328</v>
      </c>
      <c r="AD213" s="18" cm="1">
        <f t="array" aca="1" ref="AD213" ca="1">INDIRECT(ADDRESS($W213,COLUMN()-$Y213+$X213))/$V213</f>
        <v>58185</v>
      </c>
      <c r="AE213" s="18" cm="1">
        <f t="array" aca="1" ref="AE213" ca="1">INDIRECT(ADDRESS($W213,COLUMN()-$Y213+$X213))/$V213</f>
        <v>0</v>
      </c>
      <c r="AF213" s="18" cm="1">
        <f t="array" aca="1" ref="AF213" ca="1">INDIRECT(ADDRESS($W213,COLUMN()-$Y213+$X213))/$V213</f>
        <v>0</v>
      </c>
      <c r="AG213" s="18" cm="1">
        <f t="array" aca="1" ref="AG213" ca="1">INDIRECT(ADDRESS($W213,COLUMN()-$Y213+$X213))/$V213</f>
        <v>9555</v>
      </c>
      <c r="AH213" s="18" cm="1">
        <f t="array" aca="1" ref="AH213" ca="1">INDIRECT(ADDRESS($W213,COLUMN()-$Y213+$X213))/$V213</f>
        <v>0</v>
      </c>
      <c r="AI213" s="18" cm="1">
        <f t="array" aca="1" ref="AI213" ca="1">INDIRECT(ADDRESS($W213,COLUMN()-$Y213+$X213))/$V213</f>
        <v>0</v>
      </c>
      <c r="AJ213" s="18" cm="1">
        <f t="array" aca="1" ref="AJ213" ca="1">INDIRECT(ADDRESS($W213,COLUMN()-$Y213+$X213))/$V213</f>
        <v>0</v>
      </c>
      <c r="AK213" s="18" cm="1">
        <f t="array" aca="1" ref="AK213" ca="1">INDIRECT(ADDRESS($W213,COLUMN()-$Y213+$X213))/$V213</f>
        <v>26917.666666666668</v>
      </c>
      <c r="AL213" s="18" cm="1">
        <f t="array" aca="1" ref="AL213" ca="1">INDIRECT(ADDRESS($W213,COLUMN()-$Y213+$X213))/$V213</f>
        <v>0</v>
      </c>
      <c r="AM213" s="18" cm="1">
        <f t="array" aca="1" ref="AM213" ca="1">INDIRECT(ADDRESS($W213,COLUMN()-$Y213+$X213))/$V213</f>
        <v>109128.66666666667</v>
      </c>
      <c r="AN213" s="18" cm="1">
        <f t="array" aca="1" ref="AN213" ca="1">INDIRECT(ADDRESS($W213,COLUMN()-$Y213+$X213))/$V213</f>
        <v>0</v>
      </c>
      <c r="AO213" s="18" cm="1">
        <f t="array" aca="1" ref="AO213" ca="1">INDIRECT(ADDRESS($W213,COLUMN()-$Y213+$X213))/$V213</f>
        <v>0</v>
      </c>
      <c r="AP213" s="18" cm="1">
        <f t="array" aca="1" ref="AP213" ca="1">INDIRECT(ADDRESS($W213,COLUMN()-$Y213+$X213))/$V213</f>
        <v>2747.3333333333335</v>
      </c>
      <c r="AQ213" s="18" cm="1">
        <f t="array" aca="1" ref="AQ213" ca="1">INDIRECT(ADDRESS($W213,COLUMN()-$Y213+$X213))/$V213</f>
        <v>0</v>
      </c>
      <c r="AR213" s="9">
        <f t="shared" si="82"/>
        <v>212</v>
      </c>
      <c r="AS213" s="9">
        <f t="shared" si="104"/>
        <v>214</v>
      </c>
      <c r="AT213" s="9">
        <f t="shared" si="103"/>
        <v>26</v>
      </c>
      <c r="AU213" s="3">
        <f t="shared" si="105"/>
        <v>43</v>
      </c>
      <c r="AV213" s="20">
        <f t="shared" ca="1" si="83"/>
        <v>24</v>
      </c>
      <c r="AW213" s="20">
        <f t="shared" ca="1" si="84"/>
        <v>14</v>
      </c>
      <c r="AX213" s="20">
        <f t="shared" ca="1" si="85"/>
        <v>5</v>
      </c>
      <c r="AY213" s="20">
        <f t="shared" ca="1" si="86"/>
        <v>10</v>
      </c>
      <c r="AZ213" s="20">
        <f t="shared" ca="1" si="87"/>
        <v>12</v>
      </c>
      <c r="BA213" s="20">
        <f t="shared" ca="1" si="88"/>
        <v>28</v>
      </c>
      <c r="BB213" s="20">
        <f t="shared" ca="1" si="89"/>
        <v>28</v>
      </c>
      <c r="BC213" s="20">
        <f t="shared" ca="1" si="90"/>
        <v>21</v>
      </c>
      <c r="BD213" s="20">
        <f t="shared" ca="1" si="91"/>
        <v>28</v>
      </c>
      <c r="BE213" s="20">
        <f t="shared" ca="1" si="92"/>
        <v>28</v>
      </c>
      <c r="BF213" s="20">
        <f t="shared" ca="1" si="93"/>
        <v>28</v>
      </c>
      <c r="BG213" s="20">
        <f t="shared" ca="1" si="94"/>
        <v>17</v>
      </c>
      <c r="BH213" s="20">
        <f t="shared" ca="1" si="95"/>
        <v>28</v>
      </c>
      <c r="BI213" s="20">
        <f t="shared" ca="1" si="96"/>
        <v>7</v>
      </c>
      <c r="BJ213" s="20">
        <f t="shared" ca="1" si="97"/>
        <v>28</v>
      </c>
      <c r="BK213" s="20">
        <f t="shared" ca="1" si="98"/>
        <v>28</v>
      </c>
      <c r="BL213" s="20">
        <f t="shared" ca="1" si="99"/>
        <v>26</v>
      </c>
      <c r="BM213" s="20">
        <f t="shared" ca="1" si="100"/>
        <v>28</v>
      </c>
      <c r="BN213" s="9">
        <f t="shared" si="101"/>
        <v>212</v>
      </c>
      <c r="BO213" s="9">
        <v>3</v>
      </c>
      <c r="BP213" s="22" cm="1">
        <f t="array" aca="1" ref="BP213" ca="1">IF(AV213&gt;INDIRECT(ADDRESS($BN213,$BO213)),0,1)</f>
        <v>0</v>
      </c>
      <c r="BQ213" s="22" cm="1">
        <f t="array" aca="1" ref="BQ213" ca="1">IF(AW213&gt;INDIRECT(ADDRESS($BN213,$BO213)),0,1)</f>
        <v>0</v>
      </c>
      <c r="BR213" s="22" cm="1">
        <f t="array" aca="1" ref="BR213" ca="1">IF(AX213&gt;INDIRECT(ADDRESS($BN213,$BO213)),0,1)</f>
        <v>1</v>
      </c>
      <c r="BS213" s="22" cm="1">
        <f t="array" aca="1" ref="BS213" ca="1">IF(AY213&gt;INDIRECT(ADDRESS($BN213,$BO213)),0,1)</f>
        <v>0</v>
      </c>
      <c r="BT213" s="22" cm="1">
        <f t="array" aca="1" ref="BT213" ca="1">IF(AZ213&gt;INDIRECT(ADDRESS($BN213,$BO213)),0,1)</f>
        <v>0</v>
      </c>
      <c r="BU213" s="22" cm="1">
        <f t="array" aca="1" ref="BU213" ca="1">IF(BA213&gt;INDIRECT(ADDRESS($BN213,$BO213)),0,1)</f>
        <v>0</v>
      </c>
      <c r="BV213" s="22" cm="1">
        <f t="array" aca="1" ref="BV213" ca="1">IF(BB213&gt;INDIRECT(ADDRESS($BN213,$BO213)),0,1)</f>
        <v>0</v>
      </c>
      <c r="BW213" s="22" cm="1">
        <f t="array" aca="1" ref="BW213" ca="1">IF(BC213&gt;INDIRECT(ADDRESS($BN213,$BO213)),0,1)</f>
        <v>0</v>
      </c>
      <c r="BX213" s="22" cm="1">
        <f t="array" aca="1" ref="BX213" ca="1">IF(BD213&gt;INDIRECT(ADDRESS($BN213,$BO213)),0,1)</f>
        <v>0</v>
      </c>
      <c r="BY213" s="22" cm="1">
        <f t="array" aca="1" ref="BY213" ca="1">IF(BE213&gt;INDIRECT(ADDRESS($BN213,$BO213)),0,1)</f>
        <v>0</v>
      </c>
      <c r="BZ213" s="22" cm="1">
        <f t="array" aca="1" ref="BZ213" ca="1">IF(BF213&gt;INDIRECT(ADDRESS($BN213,$BO213)),0,1)</f>
        <v>0</v>
      </c>
      <c r="CA213" s="22" cm="1">
        <f t="array" aca="1" ref="CA213" ca="1">IF(BG213&gt;INDIRECT(ADDRESS($BN213,$BO213)),0,1)</f>
        <v>0</v>
      </c>
      <c r="CB213" s="22" cm="1">
        <f t="array" aca="1" ref="CB213" ca="1">IF(BH213&gt;INDIRECT(ADDRESS($BN213,$BO213)),0,1)</f>
        <v>0</v>
      </c>
      <c r="CC213" s="22" cm="1">
        <f t="array" aca="1" ref="CC213" ca="1">IF(BI213&gt;INDIRECT(ADDRESS($BN213,$BO213)),0,1)</f>
        <v>0</v>
      </c>
      <c r="CD213" s="22" cm="1">
        <f t="array" aca="1" ref="CD213" ca="1">IF(BJ213&gt;INDIRECT(ADDRESS($BN213,$BO213)),0,1)</f>
        <v>0</v>
      </c>
      <c r="CE213" s="22" cm="1">
        <f t="array" aca="1" ref="CE213" ca="1">IF(BK213&gt;INDIRECT(ADDRESS($BN213,$BO213)),0,1)</f>
        <v>0</v>
      </c>
      <c r="CF213" s="22" cm="1">
        <f t="array" aca="1" ref="CF213" ca="1">IF(BL213&gt;INDIRECT(ADDRESS($BN213,$BO213)),0,1)</f>
        <v>0</v>
      </c>
      <c r="CG213" s="22" cm="1">
        <f t="array" aca="1" ref="CG213" ca="1">IF(BM213&gt;INDIRECT(ADDRESS($BN213,$BO213)),0,1)</f>
        <v>0</v>
      </c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55000000000000004">
      <c r="A214" s="3"/>
      <c r="B214" s="3"/>
      <c r="C214" s="3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5">
        <v>5</v>
      </c>
      <c r="W214" s="5">
        <f>W213</f>
        <v>212</v>
      </c>
      <c r="X214" s="5">
        <v>4</v>
      </c>
      <c r="Y214" s="5">
        <f t="shared" si="102"/>
        <v>26</v>
      </c>
      <c r="Z214" s="18" cm="1">
        <f t="array" aca="1" ref="Z214" ca="1">INDIRECT(ADDRESS($W214,COLUMN()-$Y214+$X214))/$V214</f>
        <v>3327.8</v>
      </c>
      <c r="AA214" s="18" cm="1">
        <f t="array" aca="1" ref="AA214" ca="1">INDIRECT(ADDRESS($W214,COLUMN()-$Y214+$X214))/$V214</f>
        <v>23356.2</v>
      </c>
      <c r="AB214" s="18" cm="1">
        <f t="array" aca="1" ref="AB214" ca="1">INDIRECT(ADDRESS($W214,COLUMN()-$Y214+$X214))/$V214</f>
        <v>102254</v>
      </c>
      <c r="AC214" s="18" cm="1">
        <f t="array" aca="1" ref="AC214" ca="1">INDIRECT(ADDRESS($W214,COLUMN()-$Y214+$X214))/$V214</f>
        <v>40709.599999999999</v>
      </c>
      <c r="AD214" s="18" cm="1">
        <f t="array" aca="1" ref="AD214" ca="1">INDIRECT(ADDRESS($W214,COLUMN()-$Y214+$X214))/$V214</f>
        <v>34911</v>
      </c>
      <c r="AE214" s="18" cm="1">
        <f t="array" aca="1" ref="AE214" ca="1">INDIRECT(ADDRESS($W214,COLUMN()-$Y214+$X214))/$V214</f>
        <v>0</v>
      </c>
      <c r="AF214" s="18" cm="1">
        <f t="array" aca="1" ref="AF214" ca="1">INDIRECT(ADDRESS($W214,COLUMN()-$Y214+$X214))/$V214</f>
        <v>0</v>
      </c>
      <c r="AG214" s="18" cm="1">
        <f t="array" aca="1" ref="AG214" ca="1">INDIRECT(ADDRESS($W214,COLUMN()-$Y214+$X214))/$V214</f>
        <v>5733</v>
      </c>
      <c r="AH214" s="18" cm="1">
        <f t="array" aca="1" ref="AH214" ca="1">INDIRECT(ADDRESS($W214,COLUMN()-$Y214+$X214))/$V214</f>
        <v>0</v>
      </c>
      <c r="AI214" s="18" cm="1">
        <f t="array" aca="1" ref="AI214" ca="1">INDIRECT(ADDRESS($W214,COLUMN()-$Y214+$X214))/$V214</f>
        <v>0</v>
      </c>
      <c r="AJ214" s="18" cm="1">
        <f t="array" aca="1" ref="AJ214" ca="1">INDIRECT(ADDRESS($W214,COLUMN()-$Y214+$X214))/$V214</f>
        <v>0</v>
      </c>
      <c r="AK214" s="18" cm="1">
        <f t="array" aca="1" ref="AK214" ca="1">INDIRECT(ADDRESS($W214,COLUMN()-$Y214+$X214))/$V214</f>
        <v>16150.6</v>
      </c>
      <c r="AL214" s="18" cm="1">
        <f t="array" aca="1" ref="AL214" ca="1">INDIRECT(ADDRESS($W214,COLUMN()-$Y214+$X214))/$V214</f>
        <v>0</v>
      </c>
      <c r="AM214" s="18" cm="1">
        <f t="array" aca="1" ref="AM214" ca="1">INDIRECT(ADDRESS($W214,COLUMN()-$Y214+$X214))/$V214</f>
        <v>65477.2</v>
      </c>
      <c r="AN214" s="18" cm="1">
        <f t="array" aca="1" ref="AN214" ca="1">INDIRECT(ADDRESS($W214,COLUMN()-$Y214+$X214))/$V214</f>
        <v>0</v>
      </c>
      <c r="AO214" s="18" cm="1">
        <f t="array" aca="1" ref="AO214" ca="1">INDIRECT(ADDRESS($W214,COLUMN()-$Y214+$X214))/$V214</f>
        <v>0</v>
      </c>
      <c r="AP214" s="18" cm="1">
        <f t="array" aca="1" ref="AP214" ca="1">INDIRECT(ADDRESS($W214,COLUMN()-$Y214+$X214))/$V214</f>
        <v>1648.4</v>
      </c>
      <c r="AQ214" s="18" cm="1">
        <f t="array" aca="1" ref="AQ214" ca="1">INDIRECT(ADDRESS($W214,COLUMN()-$Y214+$X214))/$V214</f>
        <v>0</v>
      </c>
      <c r="AR214" s="9">
        <f t="shared" si="82"/>
        <v>212</v>
      </c>
      <c r="AS214" s="9">
        <f t="shared" si="104"/>
        <v>214</v>
      </c>
      <c r="AT214" s="9">
        <f t="shared" si="103"/>
        <v>26</v>
      </c>
      <c r="AU214" s="3">
        <f t="shared" si="105"/>
        <v>43</v>
      </c>
      <c r="AV214" s="20">
        <f t="shared" ca="1" si="83"/>
        <v>25</v>
      </c>
      <c r="AW214" s="20">
        <f t="shared" ca="1" si="84"/>
        <v>18</v>
      </c>
      <c r="AX214" s="20">
        <f t="shared" ca="1" si="85"/>
        <v>8</v>
      </c>
      <c r="AY214" s="20">
        <f t="shared" ca="1" si="86"/>
        <v>13</v>
      </c>
      <c r="AZ214" s="20">
        <f t="shared" ca="1" si="87"/>
        <v>15</v>
      </c>
      <c r="BA214" s="20">
        <f t="shared" ca="1" si="88"/>
        <v>28</v>
      </c>
      <c r="BB214" s="20">
        <f t="shared" ca="1" si="89"/>
        <v>28</v>
      </c>
      <c r="BC214" s="20">
        <f t="shared" ca="1" si="90"/>
        <v>23</v>
      </c>
      <c r="BD214" s="20">
        <f t="shared" ca="1" si="91"/>
        <v>28</v>
      </c>
      <c r="BE214" s="20">
        <f t="shared" ca="1" si="92"/>
        <v>28</v>
      </c>
      <c r="BF214" s="20">
        <f t="shared" ca="1" si="93"/>
        <v>28</v>
      </c>
      <c r="BG214" s="20">
        <f t="shared" ca="1" si="94"/>
        <v>20</v>
      </c>
      <c r="BH214" s="20">
        <f t="shared" ca="1" si="95"/>
        <v>28</v>
      </c>
      <c r="BI214" s="20">
        <f t="shared" ca="1" si="96"/>
        <v>11</v>
      </c>
      <c r="BJ214" s="20">
        <f t="shared" ca="1" si="97"/>
        <v>28</v>
      </c>
      <c r="BK214" s="20">
        <f t="shared" ca="1" si="98"/>
        <v>28</v>
      </c>
      <c r="BL214" s="20">
        <f t="shared" ca="1" si="99"/>
        <v>27</v>
      </c>
      <c r="BM214" s="20">
        <f t="shared" ca="1" si="100"/>
        <v>28</v>
      </c>
      <c r="BN214" s="9">
        <f t="shared" si="101"/>
        <v>212</v>
      </c>
      <c r="BO214" s="9">
        <v>3</v>
      </c>
      <c r="BP214" s="22" cm="1">
        <f t="array" aca="1" ref="BP214" ca="1">IF(AV214&gt;INDIRECT(ADDRESS($BN214,$BO214)),0,1)</f>
        <v>0</v>
      </c>
      <c r="BQ214" s="22" cm="1">
        <f t="array" aca="1" ref="BQ214" ca="1">IF(AW214&gt;INDIRECT(ADDRESS($BN214,$BO214)),0,1)</f>
        <v>0</v>
      </c>
      <c r="BR214" s="22" cm="1">
        <f t="array" aca="1" ref="BR214" ca="1">IF(AX214&gt;INDIRECT(ADDRESS($BN214,$BO214)),0,1)</f>
        <v>0</v>
      </c>
      <c r="BS214" s="22" cm="1">
        <f t="array" aca="1" ref="BS214" ca="1">IF(AY214&gt;INDIRECT(ADDRESS($BN214,$BO214)),0,1)</f>
        <v>0</v>
      </c>
      <c r="BT214" s="22" cm="1">
        <f t="array" aca="1" ref="BT214" ca="1">IF(AZ214&gt;INDIRECT(ADDRESS($BN214,$BO214)),0,1)</f>
        <v>0</v>
      </c>
      <c r="BU214" s="22" cm="1">
        <f t="array" aca="1" ref="BU214" ca="1">IF(BA214&gt;INDIRECT(ADDRESS($BN214,$BO214)),0,1)</f>
        <v>0</v>
      </c>
      <c r="BV214" s="22" cm="1">
        <f t="array" aca="1" ref="BV214" ca="1">IF(BB214&gt;INDIRECT(ADDRESS($BN214,$BO214)),0,1)</f>
        <v>0</v>
      </c>
      <c r="BW214" s="22" cm="1">
        <f t="array" aca="1" ref="BW214" ca="1">IF(BC214&gt;INDIRECT(ADDRESS($BN214,$BO214)),0,1)</f>
        <v>0</v>
      </c>
      <c r="BX214" s="22" cm="1">
        <f t="array" aca="1" ref="BX214" ca="1">IF(BD214&gt;INDIRECT(ADDRESS($BN214,$BO214)),0,1)</f>
        <v>0</v>
      </c>
      <c r="BY214" s="22" cm="1">
        <f t="array" aca="1" ref="BY214" ca="1">IF(BE214&gt;INDIRECT(ADDRESS($BN214,$BO214)),0,1)</f>
        <v>0</v>
      </c>
      <c r="BZ214" s="22" cm="1">
        <f t="array" aca="1" ref="BZ214" ca="1">IF(BF214&gt;INDIRECT(ADDRESS($BN214,$BO214)),0,1)</f>
        <v>0</v>
      </c>
      <c r="CA214" s="22" cm="1">
        <f t="array" aca="1" ref="CA214" ca="1">IF(BG214&gt;INDIRECT(ADDRESS($BN214,$BO214)),0,1)</f>
        <v>0</v>
      </c>
      <c r="CB214" s="22" cm="1">
        <f t="array" aca="1" ref="CB214" ca="1">IF(BH214&gt;INDIRECT(ADDRESS($BN214,$BO214)),0,1)</f>
        <v>0</v>
      </c>
      <c r="CC214" s="22" cm="1">
        <f t="array" aca="1" ref="CC214" ca="1">IF(BI214&gt;INDIRECT(ADDRESS($BN214,$BO214)),0,1)</f>
        <v>0</v>
      </c>
      <c r="CD214" s="22" cm="1">
        <f t="array" aca="1" ref="CD214" ca="1">IF(BJ214&gt;INDIRECT(ADDRESS($BN214,$BO214)),0,1)</f>
        <v>0</v>
      </c>
      <c r="CE214" s="22" cm="1">
        <f t="array" aca="1" ref="CE214" ca="1">IF(BK214&gt;INDIRECT(ADDRESS($BN214,$BO214)),0,1)</f>
        <v>0</v>
      </c>
      <c r="CF214" s="22" cm="1">
        <f t="array" aca="1" ref="CF214" ca="1">IF(BL214&gt;INDIRECT(ADDRESS($BN214,$BO214)),0,1)</f>
        <v>0</v>
      </c>
      <c r="CG214" s="22" cm="1">
        <f t="array" aca="1" ref="CG214" ca="1">IF(BM214&gt;INDIRECT(ADDRESS($BN214,$BO214)),0,1)</f>
        <v>0</v>
      </c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55000000000000004">
      <c r="A215" s="3" t="s">
        <v>93</v>
      </c>
      <c r="B215" s="3" t="s">
        <v>94</v>
      </c>
      <c r="C215" s="3">
        <v>7</v>
      </c>
      <c r="D215" s="15">
        <f>VALUE(SUBSTITUTE('DPR KPU Raw'!B75,".",","))</f>
        <v>101659</v>
      </c>
      <c r="E215" s="15">
        <f>VALUE(SUBSTITUTE('DPR KPU Raw'!C75,".",","))</f>
        <v>242635</v>
      </c>
      <c r="F215" s="15">
        <f>VALUE(SUBSTITUTE('DPR KPU Raw'!D75,".",","))</f>
        <v>136625</v>
      </c>
      <c r="G215" s="15">
        <f>VALUE(SUBSTITUTE('DPR KPU Raw'!E75,".",","))</f>
        <v>330971</v>
      </c>
      <c r="H215" s="15">
        <f>VALUE(SUBSTITUTE('DPR KPU Raw'!F75,".",","))</f>
        <v>256799</v>
      </c>
      <c r="I215" s="15"/>
      <c r="J215" s="15"/>
      <c r="K215" s="15">
        <f>VALUE(SUBSTITUTE('DPR KPU Raw'!I75,".",","))</f>
        <v>100727</v>
      </c>
      <c r="L215" s="15"/>
      <c r="M215" s="15"/>
      <c r="N215" s="15"/>
      <c r="O215" s="15">
        <f>VALUE(SUBSTITUTE('DPR KPU Raw'!M75,".",","))</f>
        <v>117811</v>
      </c>
      <c r="P215" s="15"/>
      <c r="Q215" s="15">
        <f>VALUE(SUBSTITUTE('DPR KPU Raw'!O75,".",","))</f>
        <v>254852</v>
      </c>
      <c r="R215" s="15"/>
      <c r="S215" s="15"/>
      <c r="T215" s="15">
        <f>VALUE(SUBSTITUTE('DPR KPU Raw'!R75,".",","))</f>
        <v>28346</v>
      </c>
      <c r="U215" s="15"/>
      <c r="V215" s="5">
        <v>1</v>
      </c>
      <c r="W215" s="5">
        <f>W214+3</f>
        <v>215</v>
      </c>
      <c r="X215" s="5">
        <v>4</v>
      </c>
      <c r="Y215" s="5">
        <f t="shared" si="102"/>
        <v>26</v>
      </c>
      <c r="Z215" s="18" cm="1">
        <f t="array" aca="1" ref="Z215" ca="1">INDIRECT(ADDRESS($W215,COLUMN()-$Y215+$X215))/$V215</f>
        <v>101659</v>
      </c>
      <c r="AA215" s="18" cm="1">
        <f t="array" aca="1" ref="AA215" ca="1">INDIRECT(ADDRESS($W215,COLUMN()-$Y215+$X215))/$V215</f>
        <v>242635</v>
      </c>
      <c r="AB215" s="18" cm="1">
        <f t="array" aca="1" ref="AB215" ca="1">INDIRECT(ADDRESS($W215,COLUMN()-$Y215+$X215))/$V215</f>
        <v>136625</v>
      </c>
      <c r="AC215" s="18" cm="1">
        <f t="array" aca="1" ref="AC215" ca="1">INDIRECT(ADDRESS($W215,COLUMN()-$Y215+$X215))/$V215</f>
        <v>330971</v>
      </c>
      <c r="AD215" s="18" cm="1">
        <f t="array" aca="1" ref="AD215" ca="1">INDIRECT(ADDRESS($W215,COLUMN()-$Y215+$X215))/$V215</f>
        <v>256799</v>
      </c>
      <c r="AE215" s="18" cm="1">
        <f t="array" aca="1" ref="AE215" ca="1">INDIRECT(ADDRESS($W215,COLUMN()-$Y215+$X215))/$V215</f>
        <v>0</v>
      </c>
      <c r="AF215" s="18" cm="1">
        <f t="array" aca="1" ref="AF215" ca="1">INDIRECT(ADDRESS($W215,COLUMN()-$Y215+$X215))/$V215</f>
        <v>0</v>
      </c>
      <c r="AG215" s="18" cm="1">
        <f t="array" aca="1" ref="AG215" ca="1">INDIRECT(ADDRESS($W215,COLUMN()-$Y215+$X215))/$V215</f>
        <v>100727</v>
      </c>
      <c r="AH215" s="18" cm="1">
        <f t="array" aca="1" ref="AH215" ca="1">INDIRECT(ADDRESS($W215,COLUMN()-$Y215+$X215))/$V215</f>
        <v>0</v>
      </c>
      <c r="AI215" s="18" cm="1">
        <f t="array" aca="1" ref="AI215" ca="1">INDIRECT(ADDRESS($W215,COLUMN()-$Y215+$X215))/$V215</f>
        <v>0</v>
      </c>
      <c r="AJ215" s="18" cm="1">
        <f t="array" aca="1" ref="AJ215" ca="1">INDIRECT(ADDRESS($W215,COLUMN()-$Y215+$X215))/$V215</f>
        <v>0</v>
      </c>
      <c r="AK215" s="18" cm="1">
        <f t="array" aca="1" ref="AK215" ca="1">INDIRECT(ADDRESS($W215,COLUMN()-$Y215+$X215))/$V215</f>
        <v>117811</v>
      </c>
      <c r="AL215" s="18" cm="1">
        <f t="array" aca="1" ref="AL215" ca="1">INDIRECT(ADDRESS($W215,COLUMN()-$Y215+$X215))/$V215</f>
        <v>0</v>
      </c>
      <c r="AM215" s="18" cm="1">
        <f t="array" aca="1" ref="AM215" ca="1">INDIRECT(ADDRESS($W215,COLUMN()-$Y215+$X215))/$V215</f>
        <v>254852</v>
      </c>
      <c r="AN215" s="18" cm="1">
        <f t="array" aca="1" ref="AN215" ca="1">INDIRECT(ADDRESS($W215,COLUMN()-$Y215+$X215))/$V215</f>
        <v>0</v>
      </c>
      <c r="AO215" s="18" cm="1">
        <f t="array" aca="1" ref="AO215" ca="1">INDIRECT(ADDRESS($W215,COLUMN()-$Y215+$X215))/$V215</f>
        <v>0</v>
      </c>
      <c r="AP215" s="18" cm="1">
        <f t="array" aca="1" ref="AP215" ca="1">INDIRECT(ADDRESS($W215,COLUMN()-$Y215+$X215))/$V215</f>
        <v>28346</v>
      </c>
      <c r="AQ215" s="18" cm="1">
        <f t="array" aca="1" ref="AQ215" ca="1">INDIRECT(ADDRESS($W215,COLUMN()-$Y215+$X215))/$V215</f>
        <v>0</v>
      </c>
      <c r="AR215" s="9">
        <f t="shared" si="82"/>
        <v>215</v>
      </c>
      <c r="AS215" s="9">
        <f t="shared" si="104"/>
        <v>217</v>
      </c>
      <c r="AT215" s="9">
        <f t="shared" si="103"/>
        <v>26</v>
      </c>
      <c r="AU215" s="3">
        <f t="shared" si="105"/>
        <v>43</v>
      </c>
      <c r="AV215" s="20">
        <f t="shared" ca="1" si="83"/>
        <v>8</v>
      </c>
      <c r="AW215" s="20">
        <f t="shared" ca="1" si="84"/>
        <v>4</v>
      </c>
      <c r="AX215" s="20">
        <f t="shared" ca="1" si="85"/>
        <v>5</v>
      </c>
      <c r="AY215" s="20">
        <f t="shared" ca="1" si="86"/>
        <v>1</v>
      </c>
      <c r="AZ215" s="20">
        <f t="shared" ca="1" si="87"/>
        <v>2</v>
      </c>
      <c r="BA215" s="20">
        <f t="shared" ca="1" si="88"/>
        <v>28</v>
      </c>
      <c r="BB215" s="20">
        <f t="shared" ca="1" si="89"/>
        <v>28</v>
      </c>
      <c r="BC215" s="20">
        <f t="shared" ca="1" si="90"/>
        <v>9</v>
      </c>
      <c r="BD215" s="20">
        <f t="shared" ca="1" si="91"/>
        <v>28</v>
      </c>
      <c r="BE215" s="20">
        <f t="shared" ca="1" si="92"/>
        <v>28</v>
      </c>
      <c r="BF215" s="20">
        <f t="shared" ca="1" si="93"/>
        <v>28</v>
      </c>
      <c r="BG215" s="20">
        <f t="shared" ca="1" si="94"/>
        <v>6</v>
      </c>
      <c r="BH215" s="20">
        <f t="shared" ca="1" si="95"/>
        <v>28</v>
      </c>
      <c r="BI215" s="20">
        <f t="shared" ca="1" si="96"/>
        <v>3</v>
      </c>
      <c r="BJ215" s="20">
        <f t="shared" ca="1" si="97"/>
        <v>28</v>
      </c>
      <c r="BK215" s="20">
        <f t="shared" ca="1" si="98"/>
        <v>28</v>
      </c>
      <c r="BL215" s="20">
        <f t="shared" ca="1" si="99"/>
        <v>21</v>
      </c>
      <c r="BM215" s="20">
        <f t="shared" ca="1" si="100"/>
        <v>28</v>
      </c>
      <c r="BN215" s="9">
        <f t="shared" si="101"/>
        <v>215</v>
      </c>
      <c r="BO215" s="9">
        <v>3</v>
      </c>
      <c r="BP215" s="22" cm="1">
        <f t="array" aca="1" ref="BP215" ca="1">IF(AV215&gt;INDIRECT(ADDRESS($BN215,$BO215)),0,1)</f>
        <v>0</v>
      </c>
      <c r="BQ215" s="22" cm="1">
        <f t="array" aca="1" ref="BQ215" ca="1">IF(AW215&gt;INDIRECT(ADDRESS($BN215,$BO215)),0,1)</f>
        <v>1</v>
      </c>
      <c r="BR215" s="22" cm="1">
        <f t="array" aca="1" ref="BR215" ca="1">IF(AX215&gt;INDIRECT(ADDRESS($BN215,$BO215)),0,1)</f>
        <v>1</v>
      </c>
      <c r="BS215" s="22" cm="1">
        <f t="array" aca="1" ref="BS215" ca="1">IF(AY215&gt;INDIRECT(ADDRESS($BN215,$BO215)),0,1)</f>
        <v>1</v>
      </c>
      <c r="BT215" s="22" cm="1">
        <f t="array" aca="1" ref="BT215" ca="1">IF(AZ215&gt;INDIRECT(ADDRESS($BN215,$BO215)),0,1)</f>
        <v>1</v>
      </c>
      <c r="BU215" s="22" cm="1">
        <f t="array" aca="1" ref="BU215" ca="1">IF(BA215&gt;INDIRECT(ADDRESS($BN215,$BO215)),0,1)</f>
        <v>0</v>
      </c>
      <c r="BV215" s="22" cm="1">
        <f t="array" aca="1" ref="BV215" ca="1">IF(BB215&gt;INDIRECT(ADDRESS($BN215,$BO215)),0,1)</f>
        <v>0</v>
      </c>
      <c r="BW215" s="22" cm="1">
        <f t="array" aca="1" ref="BW215" ca="1">IF(BC215&gt;INDIRECT(ADDRESS($BN215,$BO215)),0,1)</f>
        <v>0</v>
      </c>
      <c r="BX215" s="22" cm="1">
        <f t="array" aca="1" ref="BX215" ca="1">IF(BD215&gt;INDIRECT(ADDRESS($BN215,$BO215)),0,1)</f>
        <v>0</v>
      </c>
      <c r="BY215" s="22" cm="1">
        <f t="array" aca="1" ref="BY215" ca="1">IF(BE215&gt;INDIRECT(ADDRESS($BN215,$BO215)),0,1)</f>
        <v>0</v>
      </c>
      <c r="BZ215" s="22" cm="1">
        <f t="array" aca="1" ref="BZ215" ca="1">IF(BF215&gt;INDIRECT(ADDRESS($BN215,$BO215)),0,1)</f>
        <v>0</v>
      </c>
      <c r="CA215" s="22" cm="1">
        <f t="array" aca="1" ref="CA215" ca="1">IF(BG215&gt;INDIRECT(ADDRESS($BN215,$BO215)),0,1)</f>
        <v>1</v>
      </c>
      <c r="CB215" s="22" cm="1">
        <f t="array" aca="1" ref="CB215" ca="1">IF(BH215&gt;INDIRECT(ADDRESS($BN215,$BO215)),0,1)</f>
        <v>0</v>
      </c>
      <c r="CC215" s="22" cm="1">
        <f t="array" aca="1" ref="CC215" ca="1">IF(BI215&gt;INDIRECT(ADDRESS($BN215,$BO215)),0,1)</f>
        <v>1</v>
      </c>
      <c r="CD215" s="22" cm="1">
        <f t="array" aca="1" ref="CD215" ca="1">IF(BJ215&gt;INDIRECT(ADDRESS($BN215,$BO215)),0,1)</f>
        <v>0</v>
      </c>
      <c r="CE215" s="22" cm="1">
        <f t="array" aca="1" ref="CE215" ca="1">IF(BK215&gt;INDIRECT(ADDRESS($BN215,$BO215)),0,1)</f>
        <v>0</v>
      </c>
      <c r="CF215" s="22" cm="1">
        <f t="array" aca="1" ref="CF215" ca="1">IF(BL215&gt;INDIRECT(ADDRESS($BN215,$BO215)),0,1)</f>
        <v>0</v>
      </c>
      <c r="CG215" s="22" cm="1">
        <f t="array" aca="1" ref="CG215" ca="1">IF(BM215&gt;INDIRECT(ADDRESS($BN215,$BO215)),0,1)</f>
        <v>0</v>
      </c>
      <c r="CH215" s="9">
        <f>AR215</f>
        <v>215</v>
      </c>
      <c r="CI215" s="9">
        <f>AS215</f>
        <v>217</v>
      </c>
      <c r="CJ215" s="3">
        <f>COLUMN(BP215)</f>
        <v>68</v>
      </c>
      <c r="CK215" s="3">
        <f>COLUMN(CG215)</f>
        <v>85</v>
      </c>
      <c r="CL215" s="3">
        <f ca="1">SUM(OFFSET($A$1,CH215-1,CJ215-1,CI215-CH215+1,CK215-CJ215+1))</f>
        <v>7</v>
      </c>
      <c r="CM215" s="3" t="b">
        <f ca="1">CL215=C215</f>
        <v>1</v>
      </c>
      <c r="CN215" s="3">
        <f>COLUMN(V215)</f>
        <v>22</v>
      </c>
      <c r="CO215" s="3">
        <f ca="1">LARGE(OFFSET($A$1,$CH215-1,$CN215-1,$CI215-$CH215+1,1),1)</f>
        <v>5</v>
      </c>
      <c r="CP215" s="4">
        <f ca="1">LARGE(OFFSET($A$1,$AR215-1,$AT215-1,$AS215-$AR215+1,$AU215-$AT215+1),1)/(CO215+2)</f>
        <v>47281.571428571428</v>
      </c>
      <c r="CQ215" s="4">
        <f ca="1">LARGE(OFFSET($A$1,$AR215-1,$AT215-1,$AS215-$AR215+1,$AU215-$AT215+1),C215)</f>
        <v>110323.66666666667</v>
      </c>
      <c r="CR215" s="3" t="b">
        <f ca="1">CQ215&gt;CP215</f>
        <v>1</v>
      </c>
    </row>
    <row r="216" spans="1:96" x14ac:dyDescent="0.55000000000000004">
      <c r="A216" s="3"/>
      <c r="B216" s="3"/>
      <c r="C216" s="3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5">
        <v>3</v>
      </c>
      <c r="W216" s="5">
        <f>W215</f>
        <v>215</v>
      </c>
      <c r="X216" s="5">
        <v>4</v>
      </c>
      <c r="Y216" s="5">
        <f t="shared" si="102"/>
        <v>26</v>
      </c>
      <c r="Z216" s="18" cm="1">
        <f t="array" aca="1" ref="Z216" ca="1">INDIRECT(ADDRESS($W216,COLUMN()-$Y216+$X216))/$V216</f>
        <v>33886.333333333336</v>
      </c>
      <c r="AA216" s="18" cm="1">
        <f t="array" aca="1" ref="AA216" ca="1">INDIRECT(ADDRESS($W216,COLUMN()-$Y216+$X216))/$V216</f>
        <v>80878.333333333328</v>
      </c>
      <c r="AB216" s="18" cm="1">
        <f t="array" aca="1" ref="AB216" ca="1">INDIRECT(ADDRESS($W216,COLUMN()-$Y216+$X216))/$V216</f>
        <v>45541.666666666664</v>
      </c>
      <c r="AC216" s="18" cm="1">
        <f t="array" aca="1" ref="AC216" ca="1">INDIRECT(ADDRESS($W216,COLUMN()-$Y216+$X216))/$V216</f>
        <v>110323.66666666667</v>
      </c>
      <c r="AD216" s="18" cm="1">
        <f t="array" aca="1" ref="AD216" ca="1">INDIRECT(ADDRESS($W216,COLUMN()-$Y216+$X216))/$V216</f>
        <v>85599.666666666672</v>
      </c>
      <c r="AE216" s="18" cm="1">
        <f t="array" aca="1" ref="AE216" ca="1">INDIRECT(ADDRESS($W216,COLUMN()-$Y216+$X216))/$V216</f>
        <v>0</v>
      </c>
      <c r="AF216" s="18" cm="1">
        <f t="array" aca="1" ref="AF216" ca="1">INDIRECT(ADDRESS($W216,COLUMN()-$Y216+$X216))/$V216</f>
        <v>0</v>
      </c>
      <c r="AG216" s="18" cm="1">
        <f t="array" aca="1" ref="AG216" ca="1">INDIRECT(ADDRESS($W216,COLUMN()-$Y216+$X216))/$V216</f>
        <v>33575.666666666664</v>
      </c>
      <c r="AH216" s="18" cm="1">
        <f t="array" aca="1" ref="AH216" ca="1">INDIRECT(ADDRESS($W216,COLUMN()-$Y216+$X216))/$V216</f>
        <v>0</v>
      </c>
      <c r="AI216" s="18" cm="1">
        <f t="array" aca="1" ref="AI216" ca="1">INDIRECT(ADDRESS($W216,COLUMN()-$Y216+$X216))/$V216</f>
        <v>0</v>
      </c>
      <c r="AJ216" s="18" cm="1">
        <f t="array" aca="1" ref="AJ216" ca="1">INDIRECT(ADDRESS($W216,COLUMN()-$Y216+$X216))/$V216</f>
        <v>0</v>
      </c>
      <c r="AK216" s="18" cm="1">
        <f t="array" aca="1" ref="AK216" ca="1">INDIRECT(ADDRESS($W216,COLUMN()-$Y216+$X216))/$V216</f>
        <v>39270.333333333336</v>
      </c>
      <c r="AL216" s="18" cm="1">
        <f t="array" aca="1" ref="AL216" ca="1">INDIRECT(ADDRESS($W216,COLUMN()-$Y216+$X216))/$V216</f>
        <v>0</v>
      </c>
      <c r="AM216" s="18" cm="1">
        <f t="array" aca="1" ref="AM216" ca="1">INDIRECT(ADDRESS($W216,COLUMN()-$Y216+$X216))/$V216</f>
        <v>84950.666666666672</v>
      </c>
      <c r="AN216" s="18" cm="1">
        <f t="array" aca="1" ref="AN216" ca="1">INDIRECT(ADDRESS($W216,COLUMN()-$Y216+$X216))/$V216</f>
        <v>0</v>
      </c>
      <c r="AO216" s="18" cm="1">
        <f t="array" aca="1" ref="AO216" ca="1">INDIRECT(ADDRESS($W216,COLUMN()-$Y216+$X216))/$V216</f>
        <v>0</v>
      </c>
      <c r="AP216" s="18" cm="1">
        <f t="array" aca="1" ref="AP216" ca="1">INDIRECT(ADDRESS($W216,COLUMN()-$Y216+$X216))/$V216</f>
        <v>9448.6666666666661</v>
      </c>
      <c r="AQ216" s="18" cm="1">
        <f t="array" aca="1" ref="AQ216" ca="1">INDIRECT(ADDRESS($W216,COLUMN()-$Y216+$X216))/$V216</f>
        <v>0</v>
      </c>
      <c r="AR216" s="9">
        <f t="shared" si="82"/>
        <v>215</v>
      </c>
      <c r="AS216" s="9">
        <f t="shared" si="104"/>
        <v>217</v>
      </c>
      <c r="AT216" s="9">
        <f t="shared" si="103"/>
        <v>26</v>
      </c>
      <c r="AU216" s="3">
        <f t="shared" si="105"/>
        <v>43</v>
      </c>
      <c r="AV216" s="20">
        <f t="shared" ca="1" si="83"/>
        <v>19</v>
      </c>
      <c r="AW216" s="20">
        <f t="shared" ca="1" si="84"/>
        <v>12</v>
      </c>
      <c r="AX216" s="20">
        <f t="shared" ca="1" si="85"/>
        <v>17</v>
      </c>
      <c r="AY216" s="20">
        <f t="shared" ca="1" si="86"/>
        <v>7</v>
      </c>
      <c r="AZ216" s="20">
        <f t="shared" ca="1" si="87"/>
        <v>10</v>
      </c>
      <c r="BA216" s="20">
        <f t="shared" ca="1" si="88"/>
        <v>28</v>
      </c>
      <c r="BB216" s="20">
        <f t="shared" ca="1" si="89"/>
        <v>28</v>
      </c>
      <c r="BC216" s="20">
        <f t="shared" ca="1" si="90"/>
        <v>20</v>
      </c>
      <c r="BD216" s="20">
        <f t="shared" ca="1" si="91"/>
        <v>28</v>
      </c>
      <c r="BE216" s="20">
        <f t="shared" ca="1" si="92"/>
        <v>28</v>
      </c>
      <c r="BF216" s="20">
        <f t="shared" ca="1" si="93"/>
        <v>28</v>
      </c>
      <c r="BG216" s="20">
        <f t="shared" ca="1" si="94"/>
        <v>18</v>
      </c>
      <c r="BH216" s="20">
        <f t="shared" ca="1" si="95"/>
        <v>28</v>
      </c>
      <c r="BI216" s="20">
        <f t="shared" ca="1" si="96"/>
        <v>11</v>
      </c>
      <c r="BJ216" s="20">
        <f t="shared" ca="1" si="97"/>
        <v>28</v>
      </c>
      <c r="BK216" s="20">
        <f t="shared" ca="1" si="98"/>
        <v>28</v>
      </c>
      <c r="BL216" s="20">
        <f t="shared" ca="1" si="99"/>
        <v>26</v>
      </c>
      <c r="BM216" s="20">
        <f t="shared" ca="1" si="100"/>
        <v>28</v>
      </c>
      <c r="BN216" s="9">
        <f t="shared" si="101"/>
        <v>215</v>
      </c>
      <c r="BO216" s="9">
        <v>3</v>
      </c>
      <c r="BP216" s="22" cm="1">
        <f t="array" aca="1" ref="BP216" ca="1">IF(AV216&gt;INDIRECT(ADDRESS($BN216,$BO216)),0,1)</f>
        <v>0</v>
      </c>
      <c r="BQ216" s="22" cm="1">
        <f t="array" aca="1" ref="BQ216" ca="1">IF(AW216&gt;INDIRECT(ADDRESS($BN216,$BO216)),0,1)</f>
        <v>0</v>
      </c>
      <c r="BR216" s="22" cm="1">
        <f t="array" aca="1" ref="BR216" ca="1">IF(AX216&gt;INDIRECT(ADDRESS($BN216,$BO216)),0,1)</f>
        <v>0</v>
      </c>
      <c r="BS216" s="22" cm="1">
        <f t="array" aca="1" ref="BS216" ca="1">IF(AY216&gt;INDIRECT(ADDRESS($BN216,$BO216)),0,1)</f>
        <v>1</v>
      </c>
      <c r="BT216" s="22" cm="1">
        <f t="array" aca="1" ref="BT216" ca="1">IF(AZ216&gt;INDIRECT(ADDRESS($BN216,$BO216)),0,1)</f>
        <v>0</v>
      </c>
      <c r="BU216" s="22" cm="1">
        <f t="array" aca="1" ref="BU216" ca="1">IF(BA216&gt;INDIRECT(ADDRESS($BN216,$BO216)),0,1)</f>
        <v>0</v>
      </c>
      <c r="BV216" s="22" cm="1">
        <f t="array" aca="1" ref="BV216" ca="1">IF(BB216&gt;INDIRECT(ADDRESS($BN216,$BO216)),0,1)</f>
        <v>0</v>
      </c>
      <c r="BW216" s="22" cm="1">
        <f t="array" aca="1" ref="BW216" ca="1">IF(BC216&gt;INDIRECT(ADDRESS($BN216,$BO216)),0,1)</f>
        <v>0</v>
      </c>
      <c r="BX216" s="22" cm="1">
        <f t="array" aca="1" ref="BX216" ca="1">IF(BD216&gt;INDIRECT(ADDRESS($BN216,$BO216)),0,1)</f>
        <v>0</v>
      </c>
      <c r="BY216" s="22" cm="1">
        <f t="array" aca="1" ref="BY216" ca="1">IF(BE216&gt;INDIRECT(ADDRESS($BN216,$BO216)),0,1)</f>
        <v>0</v>
      </c>
      <c r="BZ216" s="22" cm="1">
        <f t="array" aca="1" ref="BZ216" ca="1">IF(BF216&gt;INDIRECT(ADDRESS($BN216,$BO216)),0,1)</f>
        <v>0</v>
      </c>
      <c r="CA216" s="22" cm="1">
        <f t="array" aca="1" ref="CA216" ca="1">IF(BG216&gt;INDIRECT(ADDRESS($BN216,$BO216)),0,1)</f>
        <v>0</v>
      </c>
      <c r="CB216" s="22" cm="1">
        <f t="array" aca="1" ref="CB216" ca="1">IF(BH216&gt;INDIRECT(ADDRESS($BN216,$BO216)),0,1)</f>
        <v>0</v>
      </c>
      <c r="CC216" s="22" cm="1">
        <f t="array" aca="1" ref="CC216" ca="1">IF(BI216&gt;INDIRECT(ADDRESS($BN216,$BO216)),0,1)</f>
        <v>0</v>
      </c>
      <c r="CD216" s="22" cm="1">
        <f t="array" aca="1" ref="CD216" ca="1">IF(BJ216&gt;INDIRECT(ADDRESS($BN216,$BO216)),0,1)</f>
        <v>0</v>
      </c>
      <c r="CE216" s="22" cm="1">
        <f t="array" aca="1" ref="CE216" ca="1">IF(BK216&gt;INDIRECT(ADDRESS($BN216,$BO216)),0,1)</f>
        <v>0</v>
      </c>
      <c r="CF216" s="22" cm="1">
        <f t="array" aca="1" ref="CF216" ca="1">IF(BL216&gt;INDIRECT(ADDRESS($BN216,$BO216)),0,1)</f>
        <v>0</v>
      </c>
      <c r="CG216" s="22" cm="1">
        <f t="array" aca="1" ref="CG216" ca="1">IF(BM216&gt;INDIRECT(ADDRESS($BN216,$BO216)),0,1)</f>
        <v>0</v>
      </c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55000000000000004">
      <c r="A217" s="3"/>
      <c r="B217" s="3"/>
      <c r="C217" s="3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5">
        <v>5</v>
      </c>
      <c r="W217" s="5">
        <f>W216</f>
        <v>215</v>
      </c>
      <c r="X217" s="5">
        <v>4</v>
      </c>
      <c r="Y217" s="5">
        <f t="shared" si="102"/>
        <v>26</v>
      </c>
      <c r="Z217" s="18" cm="1">
        <f t="array" aca="1" ref="Z217" ca="1">INDIRECT(ADDRESS($W217,COLUMN()-$Y217+$X217))/$V217</f>
        <v>20331.8</v>
      </c>
      <c r="AA217" s="18" cm="1">
        <f t="array" aca="1" ref="AA217" ca="1">INDIRECT(ADDRESS($W217,COLUMN()-$Y217+$X217))/$V217</f>
        <v>48527</v>
      </c>
      <c r="AB217" s="18" cm="1">
        <f t="array" aca="1" ref="AB217" ca="1">INDIRECT(ADDRESS($W217,COLUMN()-$Y217+$X217))/$V217</f>
        <v>27325</v>
      </c>
      <c r="AC217" s="18" cm="1">
        <f t="array" aca="1" ref="AC217" ca="1">INDIRECT(ADDRESS($W217,COLUMN()-$Y217+$X217))/$V217</f>
        <v>66194.2</v>
      </c>
      <c r="AD217" s="18" cm="1">
        <f t="array" aca="1" ref="AD217" ca="1">INDIRECT(ADDRESS($W217,COLUMN()-$Y217+$X217))/$V217</f>
        <v>51359.8</v>
      </c>
      <c r="AE217" s="18" cm="1">
        <f t="array" aca="1" ref="AE217" ca="1">INDIRECT(ADDRESS($W217,COLUMN()-$Y217+$X217))/$V217</f>
        <v>0</v>
      </c>
      <c r="AF217" s="18" cm="1">
        <f t="array" aca="1" ref="AF217" ca="1">INDIRECT(ADDRESS($W217,COLUMN()-$Y217+$X217))/$V217</f>
        <v>0</v>
      </c>
      <c r="AG217" s="18" cm="1">
        <f t="array" aca="1" ref="AG217" ca="1">INDIRECT(ADDRESS($W217,COLUMN()-$Y217+$X217))/$V217</f>
        <v>20145.400000000001</v>
      </c>
      <c r="AH217" s="18" cm="1">
        <f t="array" aca="1" ref="AH217" ca="1">INDIRECT(ADDRESS($W217,COLUMN()-$Y217+$X217))/$V217</f>
        <v>0</v>
      </c>
      <c r="AI217" s="18" cm="1">
        <f t="array" aca="1" ref="AI217" ca="1">INDIRECT(ADDRESS($W217,COLUMN()-$Y217+$X217))/$V217</f>
        <v>0</v>
      </c>
      <c r="AJ217" s="18" cm="1">
        <f t="array" aca="1" ref="AJ217" ca="1">INDIRECT(ADDRESS($W217,COLUMN()-$Y217+$X217))/$V217</f>
        <v>0</v>
      </c>
      <c r="AK217" s="18" cm="1">
        <f t="array" aca="1" ref="AK217" ca="1">INDIRECT(ADDRESS($W217,COLUMN()-$Y217+$X217))/$V217</f>
        <v>23562.2</v>
      </c>
      <c r="AL217" s="18" cm="1">
        <f t="array" aca="1" ref="AL217" ca="1">INDIRECT(ADDRESS($W217,COLUMN()-$Y217+$X217))/$V217</f>
        <v>0</v>
      </c>
      <c r="AM217" s="18" cm="1">
        <f t="array" aca="1" ref="AM217" ca="1">INDIRECT(ADDRESS($W217,COLUMN()-$Y217+$X217))/$V217</f>
        <v>50970.400000000001</v>
      </c>
      <c r="AN217" s="18" cm="1">
        <f t="array" aca="1" ref="AN217" ca="1">INDIRECT(ADDRESS($W217,COLUMN()-$Y217+$X217))/$V217</f>
        <v>0</v>
      </c>
      <c r="AO217" s="18" cm="1">
        <f t="array" aca="1" ref="AO217" ca="1">INDIRECT(ADDRESS($W217,COLUMN()-$Y217+$X217))/$V217</f>
        <v>0</v>
      </c>
      <c r="AP217" s="18" cm="1">
        <f t="array" aca="1" ref="AP217" ca="1">INDIRECT(ADDRESS($W217,COLUMN()-$Y217+$X217))/$V217</f>
        <v>5669.2</v>
      </c>
      <c r="AQ217" s="18" cm="1">
        <f t="array" aca="1" ref="AQ217" ca="1">INDIRECT(ADDRESS($W217,COLUMN()-$Y217+$X217))/$V217</f>
        <v>0</v>
      </c>
      <c r="AR217" s="9">
        <f t="shared" si="82"/>
        <v>215</v>
      </c>
      <c r="AS217" s="9">
        <f t="shared" si="104"/>
        <v>217</v>
      </c>
      <c r="AT217" s="9">
        <f t="shared" si="103"/>
        <v>26</v>
      </c>
      <c r="AU217" s="3">
        <f t="shared" si="105"/>
        <v>43</v>
      </c>
      <c r="AV217" s="20">
        <f t="shared" ca="1" si="83"/>
        <v>24</v>
      </c>
      <c r="AW217" s="20">
        <f t="shared" ca="1" si="84"/>
        <v>16</v>
      </c>
      <c r="AX217" s="20">
        <f t="shared" ca="1" si="85"/>
        <v>22</v>
      </c>
      <c r="AY217" s="20">
        <f t="shared" ca="1" si="86"/>
        <v>13</v>
      </c>
      <c r="AZ217" s="20">
        <f t="shared" ca="1" si="87"/>
        <v>14</v>
      </c>
      <c r="BA217" s="20">
        <f t="shared" ca="1" si="88"/>
        <v>28</v>
      </c>
      <c r="BB217" s="20">
        <f t="shared" ca="1" si="89"/>
        <v>28</v>
      </c>
      <c r="BC217" s="20">
        <f t="shared" ca="1" si="90"/>
        <v>25</v>
      </c>
      <c r="BD217" s="20">
        <f t="shared" ca="1" si="91"/>
        <v>28</v>
      </c>
      <c r="BE217" s="20">
        <f t="shared" ca="1" si="92"/>
        <v>28</v>
      </c>
      <c r="BF217" s="20">
        <f t="shared" ca="1" si="93"/>
        <v>28</v>
      </c>
      <c r="BG217" s="20">
        <f t="shared" ca="1" si="94"/>
        <v>23</v>
      </c>
      <c r="BH217" s="20">
        <f t="shared" ca="1" si="95"/>
        <v>28</v>
      </c>
      <c r="BI217" s="20">
        <f t="shared" ca="1" si="96"/>
        <v>15</v>
      </c>
      <c r="BJ217" s="20">
        <f t="shared" ca="1" si="97"/>
        <v>28</v>
      </c>
      <c r="BK217" s="20">
        <f t="shared" ca="1" si="98"/>
        <v>28</v>
      </c>
      <c r="BL217" s="20">
        <f t="shared" ca="1" si="99"/>
        <v>27</v>
      </c>
      <c r="BM217" s="20">
        <f t="shared" ca="1" si="100"/>
        <v>28</v>
      </c>
      <c r="BN217" s="9">
        <f t="shared" si="101"/>
        <v>215</v>
      </c>
      <c r="BO217" s="9">
        <v>3</v>
      </c>
      <c r="BP217" s="22" cm="1">
        <f t="array" aca="1" ref="BP217" ca="1">IF(AV217&gt;INDIRECT(ADDRESS($BN217,$BO217)),0,1)</f>
        <v>0</v>
      </c>
      <c r="BQ217" s="22" cm="1">
        <f t="array" aca="1" ref="BQ217" ca="1">IF(AW217&gt;INDIRECT(ADDRESS($BN217,$BO217)),0,1)</f>
        <v>0</v>
      </c>
      <c r="BR217" s="22" cm="1">
        <f t="array" aca="1" ref="BR217" ca="1">IF(AX217&gt;INDIRECT(ADDRESS($BN217,$BO217)),0,1)</f>
        <v>0</v>
      </c>
      <c r="BS217" s="22" cm="1">
        <f t="array" aca="1" ref="BS217" ca="1">IF(AY217&gt;INDIRECT(ADDRESS($BN217,$BO217)),0,1)</f>
        <v>0</v>
      </c>
      <c r="BT217" s="22" cm="1">
        <f t="array" aca="1" ref="BT217" ca="1">IF(AZ217&gt;INDIRECT(ADDRESS($BN217,$BO217)),0,1)</f>
        <v>0</v>
      </c>
      <c r="BU217" s="22" cm="1">
        <f t="array" aca="1" ref="BU217" ca="1">IF(BA217&gt;INDIRECT(ADDRESS($BN217,$BO217)),0,1)</f>
        <v>0</v>
      </c>
      <c r="BV217" s="22" cm="1">
        <f t="array" aca="1" ref="BV217" ca="1">IF(BB217&gt;INDIRECT(ADDRESS($BN217,$BO217)),0,1)</f>
        <v>0</v>
      </c>
      <c r="BW217" s="22" cm="1">
        <f t="array" aca="1" ref="BW217" ca="1">IF(BC217&gt;INDIRECT(ADDRESS($BN217,$BO217)),0,1)</f>
        <v>0</v>
      </c>
      <c r="BX217" s="22" cm="1">
        <f t="array" aca="1" ref="BX217" ca="1">IF(BD217&gt;INDIRECT(ADDRESS($BN217,$BO217)),0,1)</f>
        <v>0</v>
      </c>
      <c r="BY217" s="22" cm="1">
        <f t="array" aca="1" ref="BY217" ca="1">IF(BE217&gt;INDIRECT(ADDRESS($BN217,$BO217)),0,1)</f>
        <v>0</v>
      </c>
      <c r="BZ217" s="22" cm="1">
        <f t="array" aca="1" ref="BZ217" ca="1">IF(BF217&gt;INDIRECT(ADDRESS($BN217,$BO217)),0,1)</f>
        <v>0</v>
      </c>
      <c r="CA217" s="22" cm="1">
        <f t="array" aca="1" ref="CA217" ca="1">IF(BG217&gt;INDIRECT(ADDRESS($BN217,$BO217)),0,1)</f>
        <v>0</v>
      </c>
      <c r="CB217" s="22" cm="1">
        <f t="array" aca="1" ref="CB217" ca="1">IF(BH217&gt;INDIRECT(ADDRESS($BN217,$BO217)),0,1)</f>
        <v>0</v>
      </c>
      <c r="CC217" s="22" cm="1">
        <f t="array" aca="1" ref="CC217" ca="1">IF(BI217&gt;INDIRECT(ADDRESS($BN217,$BO217)),0,1)</f>
        <v>0</v>
      </c>
      <c r="CD217" s="22" cm="1">
        <f t="array" aca="1" ref="CD217" ca="1">IF(BJ217&gt;INDIRECT(ADDRESS($BN217,$BO217)),0,1)</f>
        <v>0</v>
      </c>
      <c r="CE217" s="22" cm="1">
        <f t="array" aca="1" ref="CE217" ca="1">IF(BK217&gt;INDIRECT(ADDRESS($BN217,$BO217)),0,1)</f>
        <v>0</v>
      </c>
      <c r="CF217" s="22" cm="1">
        <f t="array" aca="1" ref="CF217" ca="1">IF(BL217&gt;INDIRECT(ADDRESS($BN217,$BO217)),0,1)</f>
        <v>0</v>
      </c>
      <c r="CG217" s="22" cm="1">
        <f t="array" aca="1" ref="CG217" ca="1">IF(BM217&gt;INDIRECT(ADDRESS($BN217,$BO217)),0,1)</f>
        <v>0</v>
      </c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55000000000000004">
      <c r="A218" s="3" t="s">
        <v>95</v>
      </c>
      <c r="B218" s="3" t="s">
        <v>96</v>
      </c>
      <c r="C218" s="3">
        <v>8</v>
      </c>
      <c r="D218" s="15">
        <f>VALUE(SUBSTITUTE('DPR KPU Raw'!B72,".",","))</f>
        <v>104010</v>
      </c>
      <c r="E218" s="15">
        <f>VALUE(SUBSTITUTE('DPR KPU Raw'!C72,".",","))</f>
        <v>196736</v>
      </c>
      <c r="F218" s="15">
        <f>VALUE(SUBSTITUTE('DPR KPU Raw'!D72,".",","))</f>
        <v>141936</v>
      </c>
      <c r="G218" s="15">
        <f>VALUE(SUBSTITUTE('DPR KPU Raw'!E72,".",","))</f>
        <v>250168</v>
      </c>
      <c r="H218" s="15">
        <f>VALUE(SUBSTITUTE('DPR KPU Raw'!F72,".",","))</f>
        <v>279914</v>
      </c>
      <c r="I218" s="15"/>
      <c r="J218" s="15"/>
      <c r="K218" s="15">
        <f>VALUE(SUBSTITUTE('DPR KPU Raw'!I72,".",","))</f>
        <v>230113</v>
      </c>
      <c r="L218" s="15"/>
      <c r="M218" s="15"/>
      <c r="N218" s="15"/>
      <c r="O218" s="15">
        <f>VALUE(SUBSTITUTE('DPR KPU Raw'!M72,".",","))</f>
        <v>154705</v>
      </c>
      <c r="P218" s="15"/>
      <c r="Q218" s="15">
        <f>VALUE(SUBSTITUTE('DPR KPU Raw'!O72,".",","))</f>
        <v>90651</v>
      </c>
      <c r="R218" s="15"/>
      <c r="S218" s="15"/>
      <c r="T218" s="15">
        <f>VALUE(SUBSTITUTE('DPR KPU Raw'!R72,".",","))</f>
        <v>140154</v>
      </c>
      <c r="U218" s="15"/>
      <c r="V218" s="5">
        <v>1</v>
      </c>
      <c r="W218" s="5">
        <f>W217+3</f>
        <v>218</v>
      </c>
      <c r="X218" s="5">
        <v>4</v>
      </c>
      <c r="Y218" s="5">
        <f t="shared" si="102"/>
        <v>26</v>
      </c>
      <c r="Z218" s="18" cm="1">
        <f t="array" aca="1" ref="Z218" ca="1">INDIRECT(ADDRESS($W218,COLUMN()-$Y218+$X218))/$V218</f>
        <v>104010</v>
      </c>
      <c r="AA218" s="18" cm="1">
        <f t="array" aca="1" ref="AA218" ca="1">INDIRECT(ADDRESS($W218,COLUMN()-$Y218+$X218))/$V218</f>
        <v>196736</v>
      </c>
      <c r="AB218" s="18" cm="1">
        <f t="array" aca="1" ref="AB218" ca="1">INDIRECT(ADDRESS($W218,COLUMN()-$Y218+$X218))/$V218</f>
        <v>141936</v>
      </c>
      <c r="AC218" s="18" cm="1">
        <f t="array" aca="1" ref="AC218" ca="1">INDIRECT(ADDRESS($W218,COLUMN()-$Y218+$X218))/$V218</f>
        <v>250168</v>
      </c>
      <c r="AD218" s="18" cm="1">
        <f t="array" aca="1" ref="AD218" ca="1">INDIRECT(ADDRESS($W218,COLUMN()-$Y218+$X218))/$V218</f>
        <v>279914</v>
      </c>
      <c r="AE218" s="18" cm="1">
        <f t="array" aca="1" ref="AE218" ca="1">INDIRECT(ADDRESS($W218,COLUMN()-$Y218+$X218))/$V218</f>
        <v>0</v>
      </c>
      <c r="AF218" s="18" cm="1">
        <f t="array" aca="1" ref="AF218" ca="1">INDIRECT(ADDRESS($W218,COLUMN()-$Y218+$X218))/$V218</f>
        <v>0</v>
      </c>
      <c r="AG218" s="18" cm="1">
        <f t="array" aca="1" ref="AG218" ca="1">INDIRECT(ADDRESS($W218,COLUMN()-$Y218+$X218))/$V218</f>
        <v>230113</v>
      </c>
      <c r="AH218" s="18" cm="1">
        <f t="array" aca="1" ref="AH218" ca="1">INDIRECT(ADDRESS($W218,COLUMN()-$Y218+$X218))/$V218</f>
        <v>0</v>
      </c>
      <c r="AI218" s="18" cm="1">
        <f t="array" aca="1" ref="AI218" ca="1">INDIRECT(ADDRESS($W218,COLUMN()-$Y218+$X218))/$V218</f>
        <v>0</v>
      </c>
      <c r="AJ218" s="18" cm="1">
        <f t="array" aca="1" ref="AJ218" ca="1">INDIRECT(ADDRESS($W218,COLUMN()-$Y218+$X218))/$V218</f>
        <v>0</v>
      </c>
      <c r="AK218" s="18" cm="1">
        <f t="array" aca="1" ref="AK218" ca="1">INDIRECT(ADDRESS($W218,COLUMN()-$Y218+$X218))/$V218</f>
        <v>154705</v>
      </c>
      <c r="AL218" s="18" cm="1">
        <f t="array" aca="1" ref="AL218" ca="1">INDIRECT(ADDRESS($W218,COLUMN()-$Y218+$X218))/$V218</f>
        <v>0</v>
      </c>
      <c r="AM218" s="18" cm="1">
        <f t="array" aca="1" ref="AM218" ca="1">INDIRECT(ADDRESS($W218,COLUMN()-$Y218+$X218))/$V218</f>
        <v>90651</v>
      </c>
      <c r="AN218" s="18" cm="1">
        <f t="array" aca="1" ref="AN218" ca="1">INDIRECT(ADDRESS($W218,COLUMN()-$Y218+$X218))/$V218</f>
        <v>0</v>
      </c>
      <c r="AO218" s="18" cm="1">
        <f t="array" aca="1" ref="AO218" ca="1">INDIRECT(ADDRESS($W218,COLUMN()-$Y218+$X218))/$V218</f>
        <v>0</v>
      </c>
      <c r="AP218" s="18" cm="1">
        <f t="array" aca="1" ref="AP218" ca="1">INDIRECT(ADDRESS($W218,COLUMN()-$Y218+$X218))/$V218</f>
        <v>140154</v>
      </c>
      <c r="AQ218" s="18" cm="1">
        <f t="array" aca="1" ref="AQ218" ca="1">INDIRECT(ADDRESS($W218,COLUMN()-$Y218+$X218))/$V218</f>
        <v>0</v>
      </c>
      <c r="AR218" s="9">
        <f t="shared" si="82"/>
        <v>218</v>
      </c>
      <c r="AS218" s="9">
        <f t="shared" si="104"/>
        <v>220</v>
      </c>
      <c r="AT218" s="9">
        <f t="shared" si="103"/>
        <v>26</v>
      </c>
      <c r="AU218" s="3">
        <f t="shared" si="105"/>
        <v>43</v>
      </c>
      <c r="AV218" s="20">
        <f t="shared" ca="1" si="83"/>
        <v>8</v>
      </c>
      <c r="AW218" s="20">
        <f t="shared" ca="1" si="84"/>
        <v>4</v>
      </c>
      <c r="AX218" s="20">
        <f t="shared" ca="1" si="85"/>
        <v>6</v>
      </c>
      <c r="AY218" s="20">
        <f t="shared" ca="1" si="86"/>
        <v>2</v>
      </c>
      <c r="AZ218" s="20">
        <f t="shared" ca="1" si="87"/>
        <v>1</v>
      </c>
      <c r="BA218" s="20">
        <f t="shared" ca="1" si="88"/>
        <v>28</v>
      </c>
      <c r="BB218" s="20">
        <f t="shared" ca="1" si="89"/>
        <v>28</v>
      </c>
      <c r="BC218" s="20">
        <f t="shared" ca="1" si="90"/>
        <v>3</v>
      </c>
      <c r="BD218" s="20">
        <f t="shared" ca="1" si="91"/>
        <v>28</v>
      </c>
      <c r="BE218" s="20">
        <f t="shared" ca="1" si="92"/>
        <v>28</v>
      </c>
      <c r="BF218" s="20">
        <f t="shared" ca="1" si="93"/>
        <v>28</v>
      </c>
      <c r="BG218" s="20">
        <f t="shared" ca="1" si="94"/>
        <v>5</v>
      </c>
      <c r="BH218" s="20">
        <f t="shared" ca="1" si="95"/>
        <v>28</v>
      </c>
      <c r="BI218" s="20">
        <f t="shared" ca="1" si="96"/>
        <v>10</v>
      </c>
      <c r="BJ218" s="20">
        <f t="shared" ca="1" si="97"/>
        <v>28</v>
      </c>
      <c r="BK218" s="20">
        <f t="shared" ca="1" si="98"/>
        <v>28</v>
      </c>
      <c r="BL218" s="20">
        <f t="shared" ca="1" si="99"/>
        <v>7</v>
      </c>
      <c r="BM218" s="20">
        <f t="shared" ca="1" si="100"/>
        <v>28</v>
      </c>
      <c r="BN218" s="9">
        <f t="shared" si="101"/>
        <v>218</v>
      </c>
      <c r="BO218" s="9">
        <v>3</v>
      </c>
      <c r="BP218" s="22" cm="1">
        <f t="array" aca="1" ref="BP218" ca="1">IF(AV218&gt;INDIRECT(ADDRESS($BN218,$BO218)),0,1)</f>
        <v>1</v>
      </c>
      <c r="BQ218" s="22" cm="1">
        <f t="array" aca="1" ref="BQ218" ca="1">IF(AW218&gt;INDIRECT(ADDRESS($BN218,$BO218)),0,1)</f>
        <v>1</v>
      </c>
      <c r="BR218" s="22" cm="1">
        <f t="array" aca="1" ref="BR218" ca="1">IF(AX218&gt;INDIRECT(ADDRESS($BN218,$BO218)),0,1)</f>
        <v>1</v>
      </c>
      <c r="BS218" s="22" cm="1">
        <f t="array" aca="1" ref="BS218" ca="1">IF(AY218&gt;INDIRECT(ADDRESS($BN218,$BO218)),0,1)</f>
        <v>1</v>
      </c>
      <c r="BT218" s="22" cm="1">
        <f t="array" aca="1" ref="BT218" ca="1">IF(AZ218&gt;INDIRECT(ADDRESS($BN218,$BO218)),0,1)</f>
        <v>1</v>
      </c>
      <c r="BU218" s="22" cm="1">
        <f t="array" aca="1" ref="BU218" ca="1">IF(BA218&gt;INDIRECT(ADDRESS($BN218,$BO218)),0,1)</f>
        <v>0</v>
      </c>
      <c r="BV218" s="22" cm="1">
        <f t="array" aca="1" ref="BV218" ca="1">IF(BB218&gt;INDIRECT(ADDRESS($BN218,$BO218)),0,1)</f>
        <v>0</v>
      </c>
      <c r="BW218" s="22" cm="1">
        <f t="array" aca="1" ref="BW218" ca="1">IF(BC218&gt;INDIRECT(ADDRESS($BN218,$BO218)),0,1)</f>
        <v>1</v>
      </c>
      <c r="BX218" s="22" cm="1">
        <f t="array" aca="1" ref="BX218" ca="1">IF(BD218&gt;INDIRECT(ADDRESS($BN218,$BO218)),0,1)</f>
        <v>0</v>
      </c>
      <c r="BY218" s="22" cm="1">
        <f t="array" aca="1" ref="BY218" ca="1">IF(BE218&gt;INDIRECT(ADDRESS($BN218,$BO218)),0,1)</f>
        <v>0</v>
      </c>
      <c r="BZ218" s="22" cm="1">
        <f t="array" aca="1" ref="BZ218" ca="1">IF(BF218&gt;INDIRECT(ADDRESS($BN218,$BO218)),0,1)</f>
        <v>0</v>
      </c>
      <c r="CA218" s="22" cm="1">
        <f t="array" aca="1" ref="CA218" ca="1">IF(BG218&gt;INDIRECT(ADDRESS($BN218,$BO218)),0,1)</f>
        <v>1</v>
      </c>
      <c r="CB218" s="22" cm="1">
        <f t="array" aca="1" ref="CB218" ca="1">IF(BH218&gt;INDIRECT(ADDRESS($BN218,$BO218)),0,1)</f>
        <v>0</v>
      </c>
      <c r="CC218" s="22" cm="1">
        <f t="array" aca="1" ref="CC218" ca="1">IF(BI218&gt;INDIRECT(ADDRESS($BN218,$BO218)),0,1)</f>
        <v>0</v>
      </c>
      <c r="CD218" s="22" cm="1">
        <f t="array" aca="1" ref="CD218" ca="1">IF(BJ218&gt;INDIRECT(ADDRESS($BN218,$BO218)),0,1)</f>
        <v>0</v>
      </c>
      <c r="CE218" s="22" cm="1">
        <f t="array" aca="1" ref="CE218" ca="1">IF(BK218&gt;INDIRECT(ADDRESS($BN218,$BO218)),0,1)</f>
        <v>0</v>
      </c>
      <c r="CF218" s="22" cm="1">
        <f t="array" aca="1" ref="CF218" ca="1">IF(BL218&gt;INDIRECT(ADDRESS($BN218,$BO218)),0,1)</f>
        <v>1</v>
      </c>
      <c r="CG218" s="22" cm="1">
        <f t="array" aca="1" ref="CG218" ca="1">IF(BM218&gt;INDIRECT(ADDRESS($BN218,$BO218)),0,1)</f>
        <v>0</v>
      </c>
      <c r="CH218" s="9">
        <f>AR218</f>
        <v>218</v>
      </c>
      <c r="CI218" s="9">
        <f>AS218</f>
        <v>220</v>
      </c>
      <c r="CJ218" s="3">
        <f>COLUMN(BP218)</f>
        <v>68</v>
      </c>
      <c r="CK218" s="3">
        <f>COLUMN(CG218)</f>
        <v>85</v>
      </c>
      <c r="CL218" s="3">
        <f ca="1">SUM(OFFSET($A$1,CH218-1,CJ218-1,CI218-CH218+1,CK218-CJ218+1))</f>
        <v>8</v>
      </c>
      <c r="CM218" s="3" t="b">
        <f ca="1">CL218=C218</f>
        <v>1</v>
      </c>
      <c r="CN218" s="3">
        <f>COLUMN(V218)</f>
        <v>22</v>
      </c>
      <c r="CO218" s="3">
        <f ca="1">LARGE(OFFSET($A$1,$CH218-1,$CN218-1,$CI218-$CH218+1,1),1)</f>
        <v>5</v>
      </c>
      <c r="CP218" s="4">
        <f ca="1">LARGE(OFFSET($A$1,$AR218-1,$AT218-1,$AS218-$AR218+1,$AU218-$AT218+1),1)/(CO218+2)</f>
        <v>39987.714285714283</v>
      </c>
      <c r="CQ218" s="4">
        <f ca="1">LARGE(OFFSET($A$1,$AR218-1,$AT218-1,$AS218-$AR218+1,$AU218-$AT218+1),C218)</f>
        <v>104010</v>
      </c>
      <c r="CR218" s="3" t="b">
        <f ca="1">CQ218&gt;CP218</f>
        <v>1</v>
      </c>
    </row>
    <row r="219" spans="1:96" x14ac:dyDescent="0.55000000000000004">
      <c r="A219" s="3"/>
      <c r="B219" s="3"/>
      <c r="C219" s="3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5">
        <v>3</v>
      </c>
      <c r="W219" s="5">
        <f>W218</f>
        <v>218</v>
      </c>
      <c r="X219" s="5">
        <v>4</v>
      </c>
      <c r="Y219" s="5">
        <f t="shared" si="102"/>
        <v>26</v>
      </c>
      <c r="Z219" s="18" cm="1">
        <f t="array" aca="1" ref="Z219" ca="1">INDIRECT(ADDRESS($W219,COLUMN()-$Y219+$X219))/$V219</f>
        <v>34670</v>
      </c>
      <c r="AA219" s="18" cm="1">
        <f t="array" aca="1" ref="AA219" ca="1">INDIRECT(ADDRESS($W219,COLUMN()-$Y219+$X219))/$V219</f>
        <v>65578.666666666672</v>
      </c>
      <c r="AB219" s="18" cm="1">
        <f t="array" aca="1" ref="AB219" ca="1">INDIRECT(ADDRESS($W219,COLUMN()-$Y219+$X219))/$V219</f>
        <v>47312</v>
      </c>
      <c r="AC219" s="18" cm="1">
        <f t="array" aca="1" ref="AC219" ca="1">INDIRECT(ADDRESS($W219,COLUMN()-$Y219+$X219))/$V219</f>
        <v>83389.333333333328</v>
      </c>
      <c r="AD219" s="18" cm="1">
        <f t="array" aca="1" ref="AD219" ca="1">INDIRECT(ADDRESS($W219,COLUMN()-$Y219+$X219))/$V219</f>
        <v>93304.666666666672</v>
      </c>
      <c r="AE219" s="18" cm="1">
        <f t="array" aca="1" ref="AE219" ca="1">INDIRECT(ADDRESS($W219,COLUMN()-$Y219+$X219))/$V219</f>
        <v>0</v>
      </c>
      <c r="AF219" s="18" cm="1">
        <f t="array" aca="1" ref="AF219" ca="1">INDIRECT(ADDRESS($W219,COLUMN()-$Y219+$X219))/$V219</f>
        <v>0</v>
      </c>
      <c r="AG219" s="18" cm="1">
        <f t="array" aca="1" ref="AG219" ca="1">INDIRECT(ADDRESS($W219,COLUMN()-$Y219+$X219))/$V219</f>
        <v>76704.333333333328</v>
      </c>
      <c r="AH219" s="18" cm="1">
        <f t="array" aca="1" ref="AH219" ca="1">INDIRECT(ADDRESS($W219,COLUMN()-$Y219+$X219))/$V219</f>
        <v>0</v>
      </c>
      <c r="AI219" s="18" cm="1">
        <f t="array" aca="1" ref="AI219" ca="1">INDIRECT(ADDRESS($W219,COLUMN()-$Y219+$X219))/$V219</f>
        <v>0</v>
      </c>
      <c r="AJ219" s="18" cm="1">
        <f t="array" aca="1" ref="AJ219" ca="1">INDIRECT(ADDRESS($W219,COLUMN()-$Y219+$X219))/$V219</f>
        <v>0</v>
      </c>
      <c r="AK219" s="18" cm="1">
        <f t="array" aca="1" ref="AK219" ca="1">INDIRECT(ADDRESS($W219,COLUMN()-$Y219+$X219))/$V219</f>
        <v>51568.333333333336</v>
      </c>
      <c r="AL219" s="18" cm="1">
        <f t="array" aca="1" ref="AL219" ca="1">INDIRECT(ADDRESS($W219,COLUMN()-$Y219+$X219))/$V219</f>
        <v>0</v>
      </c>
      <c r="AM219" s="18" cm="1">
        <f t="array" aca="1" ref="AM219" ca="1">INDIRECT(ADDRESS($W219,COLUMN()-$Y219+$X219))/$V219</f>
        <v>30217</v>
      </c>
      <c r="AN219" s="18" cm="1">
        <f t="array" aca="1" ref="AN219" ca="1">INDIRECT(ADDRESS($W219,COLUMN()-$Y219+$X219))/$V219</f>
        <v>0</v>
      </c>
      <c r="AO219" s="18" cm="1">
        <f t="array" aca="1" ref="AO219" ca="1">INDIRECT(ADDRESS($W219,COLUMN()-$Y219+$X219))/$V219</f>
        <v>0</v>
      </c>
      <c r="AP219" s="18" cm="1">
        <f t="array" aca="1" ref="AP219" ca="1">INDIRECT(ADDRESS($W219,COLUMN()-$Y219+$X219))/$V219</f>
        <v>46718</v>
      </c>
      <c r="AQ219" s="18" cm="1">
        <f t="array" aca="1" ref="AQ219" ca="1">INDIRECT(ADDRESS($W219,COLUMN()-$Y219+$X219))/$V219</f>
        <v>0</v>
      </c>
      <c r="AR219" s="9">
        <f t="shared" si="82"/>
        <v>218</v>
      </c>
      <c r="AS219" s="9">
        <f t="shared" si="104"/>
        <v>220</v>
      </c>
      <c r="AT219" s="9">
        <f t="shared" si="103"/>
        <v>26</v>
      </c>
      <c r="AU219" s="3">
        <f t="shared" si="105"/>
        <v>43</v>
      </c>
      <c r="AV219" s="20">
        <f t="shared" ca="1" si="83"/>
        <v>21</v>
      </c>
      <c r="AW219" s="20">
        <f t="shared" ca="1" si="84"/>
        <v>13</v>
      </c>
      <c r="AX219" s="20">
        <f t="shared" ca="1" si="85"/>
        <v>17</v>
      </c>
      <c r="AY219" s="20">
        <f t="shared" ca="1" si="86"/>
        <v>11</v>
      </c>
      <c r="AZ219" s="20">
        <f t="shared" ca="1" si="87"/>
        <v>9</v>
      </c>
      <c r="BA219" s="20">
        <f t="shared" ca="1" si="88"/>
        <v>28</v>
      </c>
      <c r="BB219" s="20">
        <f t="shared" ca="1" si="89"/>
        <v>28</v>
      </c>
      <c r="BC219" s="20">
        <f t="shared" ca="1" si="90"/>
        <v>12</v>
      </c>
      <c r="BD219" s="20">
        <f t="shared" ca="1" si="91"/>
        <v>28</v>
      </c>
      <c r="BE219" s="20">
        <f t="shared" ca="1" si="92"/>
        <v>28</v>
      </c>
      <c r="BF219" s="20">
        <f t="shared" ca="1" si="93"/>
        <v>28</v>
      </c>
      <c r="BG219" s="20">
        <f t="shared" ca="1" si="94"/>
        <v>15</v>
      </c>
      <c r="BH219" s="20">
        <f t="shared" ca="1" si="95"/>
        <v>28</v>
      </c>
      <c r="BI219" s="20">
        <f t="shared" ca="1" si="96"/>
        <v>23</v>
      </c>
      <c r="BJ219" s="20">
        <f t="shared" ca="1" si="97"/>
        <v>28</v>
      </c>
      <c r="BK219" s="20">
        <f t="shared" ca="1" si="98"/>
        <v>28</v>
      </c>
      <c r="BL219" s="20">
        <f t="shared" ca="1" si="99"/>
        <v>18</v>
      </c>
      <c r="BM219" s="20">
        <f t="shared" ca="1" si="100"/>
        <v>28</v>
      </c>
      <c r="BN219" s="9">
        <f t="shared" si="101"/>
        <v>218</v>
      </c>
      <c r="BO219" s="9">
        <v>3</v>
      </c>
      <c r="BP219" s="22" cm="1">
        <f t="array" aca="1" ref="BP219" ca="1">IF(AV219&gt;INDIRECT(ADDRESS($BN219,$BO219)),0,1)</f>
        <v>0</v>
      </c>
      <c r="BQ219" s="22" cm="1">
        <f t="array" aca="1" ref="BQ219" ca="1">IF(AW219&gt;INDIRECT(ADDRESS($BN219,$BO219)),0,1)</f>
        <v>0</v>
      </c>
      <c r="BR219" s="22" cm="1">
        <f t="array" aca="1" ref="BR219" ca="1">IF(AX219&gt;INDIRECT(ADDRESS($BN219,$BO219)),0,1)</f>
        <v>0</v>
      </c>
      <c r="BS219" s="22" cm="1">
        <f t="array" aca="1" ref="BS219" ca="1">IF(AY219&gt;INDIRECT(ADDRESS($BN219,$BO219)),0,1)</f>
        <v>0</v>
      </c>
      <c r="BT219" s="22" cm="1">
        <f t="array" aca="1" ref="BT219" ca="1">IF(AZ219&gt;INDIRECT(ADDRESS($BN219,$BO219)),0,1)</f>
        <v>0</v>
      </c>
      <c r="BU219" s="22" cm="1">
        <f t="array" aca="1" ref="BU219" ca="1">IF(BA219&gt;INDIRECT(ADDRESS($BN219,$BO219)),0,1)</f>
        <v>0</v>
      </c>
      <c r="BV219" s="22" cm="1">
        <f t="array" aca="1" ref="BV219" ca="1">IF(BB219&gt;INDIRECT(ADDRESS($BN219,$BO219)),0,1)</f>
        <v>0</v>
      </c>
      <c r="BW219" s="22" cm="1">
        <f t="array" aca="1" ref="BW219" ca="1">IF(BC219&gt;INDIRECT(ADDRESS($BN219,$BO219)),0,1)</f>
        <v>0</v>
      </c>
      <c r="BX219" s="22" cm="1">
        <f t="array" aca="1" ref="BX219" ca="1">IF(BD219&gt;INDIRECT(ADDRESS($BN219,$BO219)),0,1)</f>
        <v>0</v>
      </c>
      <c r="BY219" s="22" cm="1">
        <f t="array" aca="1" ref="BY219" ca="1">IF(BE219&gt;INDIRECT(ADDRESS($BN219,$BO219)),0,1)</f>
        <v>0</v>
      </c>
      <c r="BZ219" s="22" cm="1">
        <f t="array" aca="1" ref="BZ219" ca="1">IF(BF219&gt;INDIRECT(ADDRESS($BN219,$BO219)),0,1)</f>
        <v>0</v>
      </c>
      <c r="CA219" s="22" cm="1">
        <f t="array" aca="1" ref="CA219" ca="1">IF(BG219&gt;INDIRECT(ADDRESS($BN219,$BO219)),0,1)</f>
        <v>0</v>
      </c>
      <c r="CB219" s="22" cm="1">
        <f t="array" aca="1" ref="CB219" ca="1">IF(BH219&gt;INDIRECT(ADDRESS($BN219,$BO219)),0,1)</f>
        <v>0</v>
      </c>
      <c r="CC219" s="22" cm="1">
        <f t="array" aca="1" ref="CC219" ca="1">IF(BI219&gt;INDIRECT(ADDRESS($BN219,$BO219)),0,1)</f>
        <v>0</v>
      </c>
      <c r="CD219" s="22" cm="1">
        <f t="array" aca="1" ref="CD219" ca="1">IF(BJ219&gt;INDIRECT(ADDRESS($BN219,$BO219)),0,1)</f>
        <v>0</v>
      </c>
      <c r="CE219" s="22" cm="1">
        <f t="array" aca="1" ref="CE219" ca="1">IF(BK219&gt;INDIRECT(ADDRESS($BN219,$BO219)),0,1)</f>
        <v>0</v>
      </c>
      <c r="CF219" s="22" cm="1">
        <f t="array" aca="1" ref="CF219" ca="1">IF(BL219&gt;INDIRECT(ADDRESS($BN219,$BO219)),0,1)</f>
        <v>0</v>
      </c>
      <c r="CG219" s="22" cm="1">
        <f t="array" aca="1" ref="CG219" ca="1">IF(BM219&gt;INDIRECT(ADDRESS($BN219,$BO219)),0,1)</f>
        <v>0</v>
      </c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55000000000000004">
      <c r="A220" s="3"/>
      <c r="B220" s="3"/>
      <c r="C220" s="3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5">
        <v>5</v>
      </c>
      <c r="W220" s="5">
        <f>W219</f>
        <v>218</v>
      </c>
      <c r="X220" s="5">
        <v>4</v>
      </c>
      <c r="Y220" s="5">
        <f t="shared" si="102"/>
        <v>26</v>
      </c>
      <c r="Z220" s="18" cm="1">
        <f t="array" aca="1" ref="Z220" ca="1">INDIRECT(ADDRESS($W220,COLUMN()-$Y220+$X220))/$V220</f>
        <v>20802</v>
      </c>
      <c r="AA220" s="18" cm="1">
        <f t="array" aca="1" ref="AA220" ca="1">INDIRECT(ADDRESS($W220,COLUMN()-$Y220+$X220))/$V220</f>
        <v>39347.199999999997</v>
      </c>
      <c r="AB220" s="18" cm="1">
        <f t="array" aca="1" ref="AB220" ca="1">INDIRECT(ADDRESS($W220,COLUMN()-$Y220+$X220))/$V220</f>
        <v>28387.200000000001</v>
      </c>
      <c r="AC220" s="18" cm="1">
        <f t="array" aca="1" ref="AC220" ca="1">INDIRECT(ADDRESS($W220,COLUMN()-$Y220+$X220))/$V220</f>
        <v>50033.599999999999</v>
      </c>
      <c r="AD220" s="18" cm="1">
        <f t="array" aca="1" ref="AD220" ca="1">INDIRECT(ADDRESS($W220,COLUMN()-$Y220+$X220))/$V220</f>
        <v>55982.8</v>
      </c>
      <c r="AE220" s="18" cm="1">
        <f t="array" aca="1" ref="AE220" ca="1">INDIRECT(ADDRESS($W220,COLUMN()-$Y220+$X220))/$V220</f>
        <v>0</v>
      </c>
      <c r="AF220" s="18" cm="1">
        <f t="array" aca="1" ref="AF220" ca="1">INDIRECT(ADDRESS($W220,COLUMN()-$Y220+$X220))/$V220</f>
        <v>0</v>
      </c>
      <c r="AG220" s="18" cm="1">
        <f t="array" aca="1" ref="AG220" ca="1">INDIRECT(ADDRESS($W220,COLUMN()-$Y220+$X220))/$V220</f>
        <v>46022.6</v>
      </c>
      <c r="AH220" s="18" cm="1">
        <f t="array" aca="1" ref="AH220" ca="1">INDIRECT(ADDRESS($W220,COLUMN()-$Y220+$X220))/$V220</f>
        <v>0</v>
      </c>
      <c r="AI220" s="18" cm="1">
        <f t="array" aca="1" ref="AI220" ca="1">INDIRECT(ADDRESS($W220,COLUMN()-$Y220+$X220))/$V220</f>
        <v>0</v>
      </c>
      <c r="AJ220" s="18" cm="1">
        <f t="array" aca="1" ref="AJ220" ca="1">INDIRECT(ADDRESS($W220,COLUMN()-$Y220+$X220))/$V220</f>
        <v>0</v>
      </c>
      <c r="AK220" s="18" cm="1">
        <f t="array" aca="1" ref="AK220" ca="1">INDIRECT(ADDRESS($W220,COLUMN()-$Y220+$X220))/$V220</f>
        <v>30941</v>
      </c>
      <c r="AL220" s="18" cm="1">
        <f t="array" aca="1" ref="AL220" ca="1">INDIRECT(ADDRESS($W220,COLUMN()-$Y220+$X220))/$V220</f>
        <v>0</v>
      </c>
      <c r="AM220" s="18" cm="1">
        <f t="array" aca="1" ref="AM220" ca="1">INDIRECT(ADDRESS($W220,COLUMN()-$Y220+$X220))/$V220</f>
        <v>18130.2</v>
      </c>
      <c r="AN220" s="18" cm="1">
        <f t="array" aca="1" ref="AN220" ca="1">INDIRECT(ADDRESS($W220,COLUMN()-$Y220+$X220))/$V220</f>
        <v>0</v>
      </c>
      <c r="AO220" s="18" cm="1">
        <f t="array" aca="1" ref="AO220" ca="1">INDIRECT(ADDRESS($W220,COLUMN()-$Y220+$X220))/$V220</f>
        <v>0</v>
      </c>
      <c r="AP220" s="18" cm="1">
        <f t="array" aca="1" ref="AP220" ca="1">INDIRECT(ADDRESS($W220,COLUMN()-$Y220+$X220))/$V220</f>
        <v>28030.799999999999</v>
      </c>
      <c r="AQ220" s="18" cm="1">
        <f t="array" aca="1" ref="AQ220" ca="1">INDIRECT(ADDRESS($W220,COLUMN()-$Y220+$X220))/$V220</f>
        <v>0</v>
      </c>
      <c r="AR220" s="9">
        <f t="shared" si="82"/>
        <v>218</v>
      </c>
      <c r="AS220" s="9">
        <f t="shared" si="104"/>
        <v>220</v>
      </c>
      <c r="AT220" s="9">
        <f t="shared" si="103"/>
        <v>26</v>
      </c>
      <c r="AU220" s="3">
        <f t="shared" si="105"/>
        <v>43</v>
      </c>
      <c r="AV220" s="20">
        <f t="shared" ca="1" si="83"/>
        <v>26</v>
      </c>
      <c r="AW220" s="20">
        <f t="shared" ca="1" si="84"/>
        <v>20</v>
      </c>
      <c r="AX220" s="20">
        <f t="shared" ca="1" si="85"/>
        <v>24</v>
      </c>
      <c r="AY220" s="20">
        <f t="shared" ca="1" si="86"/>
        <v>16</v>
      </c>
      <c r="AZ220" s="20">
        <f t="shared" ca="1" si="87"/>
        <v>14</v>
      </c>
      <c r="BA220" s="20">
        <f t="shared" ca="1" si="88"/>
        <v>28</v>
      </c>
      <c r="BB220" s="20">
        <f t="shared" ca="1" si="89"/>
        <v>28</v>
      </c>
      <c r="BC220" s="20">
        <f t="shared" ca="1" si="90"/>
        <v>19</v>
      </c>
      <c r="BD220" s="20">
        <f t="shared" ca="1" si="91"/>
        <v>28</v>
      </c>
      <c r="BE220" s="20">
        <f t="shared" ca="1" si="92"/>
        <v>28</v>
      </c>
      <c r="BF220" s="20">
        <f t="shared" ca="1" si="93"/>
        <v>28</v>
      </c>
      <c r="BG220" s="20">
        <f t="shared" ca="1" si="94"/>
        <v>22</v>
      </c>
      <c r="BH220" s="20">
        <f t="shared" ca="1" si="95"/>
        <v>28</v>
      </c>
      <c r="BI220" s="20">
        <f t="shared" ca="1" si="96"/>
        <v>27</v>
      </c>
      <c r="BJ220" s="20">
        <f t="shared" ca="1" si="97"/>
        <v>28</v>
      </c>
      <c r="BK220" s="20">
        <f t="shared" ca="1" si="98"/>
        <v>28</v>
      </c>
      <c r="BL220" s="20">
        <f t="shared" ca="1" si="99"/>
        <v>25</v>
      </c>
      <c r="BM220" s="20">
        <f t="shared" ca="1" si="100"/>
        <v>28</v>
      </c>
      <c r="BN220" s="9">
        <f t="shared" si="101"/>
        <v>218</v>
      </c>
      <c r="BO220" s="9">
        <v>3</v>
      </c>
      <c r="BP220" s="22" cm="1">
        <f t="array" aca="1" ref="BP220" ca="1">IF(AV220&gt;INDIRECT(ADDRESS($BN220,$BO220)),0,1)</f>
        <v>0</v>
      </c>
      <c r="BQ220" s="22" cm="1">
        <f t="array" aca="1" ref="BQ220" ca="1">IF(AW220&gt;INDIRECT(ADDRESS($BN220,$BO220)),0,1)</f>
        <v>0</v>
      </c>
      <c r="BR220" s="22" cm="1">
        <f t="array" aca="1" ref="BR220" ca="1">IF(AX220&gt;INDIRECT(ADDRESS($BN220,$BO220)),0,1)</f>
        <v>0</v>
      </c>
      <c r="BS220" s="22" cm="1">
        <f t="array" aca="1" ref="BS220" ca="1">IF(AY220&gt;INDIRECT(ADDRESS($BN220,$BO220)),0,1)</f>
        <v>0</v>
      </c>
      <c r="BT220" s="22" cm="1">
        <f t="array" aca="1" ref="BT220" ca="1">IF(AZ220&gt;INDIRECT(ADDRESS($BN220,$BO220)),0,1)</f>
        <v>0</v>
      </c>
      <c r="BU220" s="22" cm="1">
        <f t="array" aca="1" ref="BU220" ca="1">IF(BA220&gt;INDIRECT(ADDRESS($BN220,$BO220)),0,1)</f>
        <v>0</v>
      </c>
      <c r="BV220" s="22" cm="1">
        <f t="array" aca="1" ref="BV220" ca="1">IF(BB220&gt;INDIRECT(ADDRESS($BN220,$BO220)),0,1)</f>
        <v>0</v>
      </c>
      <c r="BW220" s="22" cm="1">
        <f t="array" aca="1" ref="BW220" ca="1">IF(BC220&gt;INDIRECT(ADDRESS($BN220,$BO220)),0,1)</f>
        <v>0</v>
      </c>
      <c r="BX220" s="22" cm="1">
        <f t="array" aca="1" ref="BX220" ca="1">IF(BD220&gt;INDIRECT(ADDRESS($BN220,$BO220)),0,1)</f>
        <v>0</v>
      </c>
      <c r="BY220" s="22" cm="1">
        <f t="array" aca="1" ref="BY220" ca="1">IF(BE220&gt;INDIRECT(ADDRESS($BN220,$BO220)),0,1)</f>
        <v>0</v>
      </c>
      <c r="BZ220" s="22" cm="1">
        <f t="array" aca="1" ref="BZ220" ca="1">IF(BF220&gt;INDIRECT(ADDRESS($BN220,$BO220)),0,1)</f>
        <v>0</v>
      </c>
      <c r="CA220" s="22" cm="1">
        <f t="array" aca="1" ref="CA220" ca="1">IF(BG220&gt;INDIRECT(ADDRESS($BN220,$BO220)),0,1)</f>
        <v>0</v>
      </c>
      <c r="CB220" s="22" cm="1">
        <f t="array" aca="1" ref="CB220" ca="1">IF(BH220&gt;INDIRECT(ADDRESS($BN220,$BO220)),0,1)</f>
        <v>0</v>
      </c>
      <c r="CC220" s="22" cm="1">
        <f t="array" aca="1" ref="CC220" ca="1">IF(BI220&gt;INDIRECT(ADDRESS($BN220,$BO220)),0,1)</f>
        <v>0</v>
      </c>
      <c r="CD220" s="22" cm="1">
        <f t="array" aca="1" ref="CD220" ca="1">IF(BJ220&gt;INDIRECT(ADDRESS($BN220,$BO220)),0,1)</f>
        <v>0</v>
      </c>
      <c r="CE220" s="22" cm="1">
        <f t="array" aca="1" ref="CE220" ca="1">IF(BK220&gt;INDIRECT(ADDRESS($BN220,$BO220)),0,1)</f>
        <v>0</v>
      </c>
      <c r="CF220" s="22" cm="1">
        <f t="array" aca="1" ref="CF220" ca="1">IF(BL220&gt;INDIRECT(ADDRESS($BN220,$BO220)),0,1)</f>
        <v>0</v>
      </c>
      <c r="CG220" s="22" cm="1">
        <f t="array" aca="1" ref="CG220" ca="1">IF(BM220&gt;INDIRECT(ADDRESS($BN220,$BO220)),0,1)</f>
        <v>0</v>
      </c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55000000000000004">
      <c r="A221" s="3"/>
      <c r="B221" s="3" t="s">
        <v>97</v>
      </c>
      <c r="C221" s="3">
        <v>9</v>
      </c>
      <c r="D221" s="15">
        <f>VALUE(SUBSTITUTE('DPR KPU Raw'!B73,".",","))</f>
        <v>104780</v>
      </c>
      <c r="E221" s="15">
        <f>VALUE(SUBSTITUTE('DPR KPU Raw'!C73,".",","))</f>
        <v>450608</v>
      </c>
      <c r="F221" s="15">
        <f>VALUE(SUBSTITUTE('DPR KPU Raw'!D73,".",","))</f>
        <v>71626</v>
      </c>
      <c r="G221" s="15">
        <f>VALUE(SUBSTITUTE('DPR KPU Raw'!E73,".",","))</f>
        <v>309692</v>
      </c>
      <c r="H221" s="15">
        <f>VALUE(SUBSTITUTE('DPR KPU Raw'!F73,".",","))</f>
        <v>206194</v>
      </c>
      <c r="I221" s="15"/>
      <c r="J221" s="15"/>
      <c r="K221" s="15">
        <f>VALUE(SUBSTITUTE('DPR KPU Raw'!I73,".",","))</f>
        <v>137088</v>
      </c>
      <c r="L221" s="15"/>
      <c r="M221" s="15"/>
      <c r="N221" s="15"/>
      <c r="O221" s="15">
        <f>VALUE(SUBSTITUTE('DPR KPU Raw'!M73,".",","))</f>
        <v>155296</v>
      </c>
      <c r="P221" s="15"/>
      <c r="Q221" s="15">
        <f>VALUE(SUBSTITUTE('DPR KPU Raw'!O73,".",","))</f>
        <v>167693</v>
      </c>
      <c r="R221" s="15"/>
      <c r="S221" s="15"/>
      <c r="T221" s="15">
        <f>VALUE(SUBSTITUTE('DPR KPU Raw'!R73,".",","))</f>
        <v>171049</v>
      </c>
      <c r="U221" s="15"/>
      <c r="V221" s="5">
        <v>1</v>
      </c>
      <c r="W221" s="5">
        <f>W220+3</f>
        <v>221</v>
      </c>
      <c r="X221" s="5">
        <v>4</v>
      </c>
      <c r="Y221" s="5">
        <f t="shared" si="102"/>
        <v>26</v>
      </c>
      <c r="Z221" s="18" cm="1">
        <f t="array" aca="1" ref="Z221" ca="1">INDIRECT(ADDRESS($W221,COLUMN()-$Y221+$X221))/$V221</f>
        <v>104780</v>
      </c>
      <c r="AA221" s="18" cm="1">
        <f t="array" aca="1" ref="AA221" ca="1">INDIRECT(ADDRESS($W221,COLUMN()-$Y221+$X221))/$V221</f>
        <v>450608</v>
      </c>
      <c r="AB221" s="18" cm="1">
        <f t="array" aca="1" ref="AB221" ca="1">INDIRECT(ADDRESS($W221,COLUMN()-$Y221+$X221))/$V221</f>
        <v>71626</v>
      </c>
      <c r="AC221" s="18" cm="1">
        <f t="array" aca="1" ref="AC221" ca="1">INDIRECT(ADDRESS($W221,COLUMN()-$Y221+$X221))/$V221</f>
        <v>309692</v>
      </c>
      <c r="AD221" s="18" cm="1">
        <f t="array" aca="1" ref="AD221" ca="1">INDIRECT(ADDRESS($W221,COLUMN()-$Y221+$X221))/$V221</f>
        <v>206194</v>
      </c>
      <c r="AE221" s="18" cm="1">
        <f t="array" aca="1" ref="AE221" ca="1">INDIRECT(ADDRESS($W221,COLUMN()-$Y221+$X221))/$V221</f>
        <v>0</v>
      </c>
      <c r="AF221" s="18" cm="1">
        <f t="array" aca="1" ref="AF221" ca="1">INDIRECT(ADDRESS($W221,COLUMN()-$Y221+$X221))/$V221</f>
        <v>0</v>
      </c>
      <c r="AG221" s="18" cm="1">
        <f t="array" aca="1" ref="AG221" ca="1">INDIRECT(ADDRESS($W221,COLUMN()-$Y221+$X221))/$V221</f>
        <v>137088</v>
      </c>
      <c r="AH221" s="18" cm="1">
        <f t="array" aca="1" ref="AH221" ca="1">INDIRECT(ADDRESS($W221,COLUMN()-$Y221+$X221))/$V221</f>
        <v>0</v>
      </c>
      <c r="AI221" s="18" cm="1">
        <f t="array" aca="1" ref="AI221" ca="1">INDIRECT(ADDRESS($W221,COLUMN()-$Y221+$X221))/$V221</f>
        <v>0</v>
      </c>
      <c r="AJ221" s="18" cm="1">
        <f t="array" aca="1" ref="AJ221" ca="1">INDIRECT(ADDRESS($W221,COLUMN()-$Y221+$X221))/$V221</f>
        <v>0</v>
      </c>
      <c r="AK221" s="18" cm="1">
        <f t="array" aca="1" ref="AK221" ca="1">INDIRECT(ADDRESS($W221,COLUMN()-$Y221+$X221))/$V221</f>
        <v>155296</v>
      </c>
      <c r="AL221" s="18" cm="1">
        <f t="array" aca="1" ref="AL221" ca="1">INDIRECT(ADDRESS($W221,COLUMN()-$Y221+$X221))/$V221</f>
        <v>0</v>
      </c>
      <c r="AM221" s="18" cm="1">
        <f t="array" aca="1" ref="AM221" ca="1">INDIRECT(ADDRESS($W221,COLUMN()-$Y221+$X221))/$V221</f>
        <v>167693</v>
      </c>
      <c r="AN221" s="18" cm="1">
        <f t="array" aca="1" ref="AN221" ca="1">INDIRECT(ADDRESS($W221,COLUMN()-$Y221+$X221))/$V221</f>
        <v>0</v>
      </c>
      <c r="AO221" s="18" cm="1">
        <f t="array" aca="1" ref="AO221" ca="1">INDIRECT(ADDRESS($W221,COLUMN()-$Y221+$X221))/$V221</f>
        <v>0</v>
      </c>
      <c r="AP221" s="18" cm="1">
        <f t="array" aca="1" ref="AP221" ca="1">INDIRECT(ADDRESS($W221,COLUMN()-$Y221+$X221))/$V221</f>
        <v>171049</v>
      </c>
      <c r="AQ221" s="18" cm="1">
        <f t="array" aca="1" ref="AQ221" ca="1">INDIRECT(ADDRESS($W221,COLUMN()-$Y221+$X221))/$V221</f>
        <v>0</v>
      </c>
      <c r="AR221" s="9">
        <f t="shared" si="82"/>
        <v>221</v>
      </c>
      <c r="AS221" s="9">
        <f t="shared" si="104"/>
        <v>223</v>
      </c>
      <c r="AT221" s="9">
        <f t="shared" si="103"/>
        <v>26</v>
      </c>
      <c r="AU221" s="3">
        <f t="shared" si="105"/>
        <v>43</v>
      </c>
      <c r="AV221" s="20">
        <f t="shared" ca="1" si="83"/>
        <v>9</v>
      </c>
      <c r="AW221" s="20">
        <f t="shared" ca="1" si="84"/>
        <v>1</v>
      </c>
      <c r="AX221" s="20">
        <f t="shared" ca="1" si="85"/>
        <v>12</v>
      </c>
      <c r="AY221" s="20">
        <f t="shared" ca="1" si="86"/>
        <v>2</v>
      </c>
      <c r="AZ221" s="20">
        <f t="shared" ca="1" si="87"/>
        <v>3</v>
      </c>
      <c r="BA221" s="20">
        <f t="shared" ca="1" si="88"/>
        <v>28</v>
      </c>
      <c r="BB221" s="20">
        <f t="shared" ca="1" si="89"/>
        <v>28</v>
      </c>
      <c r="BC221" s="20">
        <f t="shared" ca="1" si="90"/>
        <v>8</v>
      </c>
      <c r="BD221" s="20">
        <f t="shared" ca="1" si="91"/>
        <v>28</v>
      </c>
      <c r="BE221" s="20">
        <f t="shared" ca="1" si="92"/>
        <v>28</v>
      </c>
      <c r="BF221" s="20">
        <f t="shared" ca="1" si="93"/>
        <v>28</v>
      </c>
      <c r="BG221" s="20">
        <f t="shared" ca="1" si="94"/>
        <v>6</v>
      </c>
      <c r="BH221" s="20">
        <f t="shared" ca="1" si="95"/>
        <v>28</v>
      </c>
      <c r="BI221" s="20">
        <f t="shared" ca="1" si="96"/>
        <v>5</v>
      </c>
      <c r="BJ221" s="20">
        <f t="shared" ca="1" si="97"/>
        <v>28</v>
      </c>
      <c r="BK221" s="20">
        <f t="shared" ca="1" si="98"/>
        <v>28</v>
      </c>
      <c r="BL221" s="20">
        <f t="shared" ca="1" si="99"/>
        <v>4</v>
      </c>
      <c r="BM221" s="20">
        <f t="shared" ca="1" si="100"/>
        <v>28</v>
      </c>
      <c r="BN221" s="9">
        <f t="shared" si="101"/>
        <v>221</v>
      </c>
      <c r="BO221" s="9">
        <v>3</v>
      </c>
      <c r="BP221" s="22" cm="1">
        <f t="array" aca="1" ref="BP221" ca="1">IF(AV221&gt;INDIRECT(ADDRESS($BN221,$BO221)),0,1)</f>
        <v>1</v>
      </c>
      <c r="BQ221" s="22" cm="1">
        <f t="array" aca="1" ref="BQ221" ca="1">IF(AW221&gt;INDIRECT(ADDRESS($BN221,$BO221)),0,1)</f>
        <v>1</v>
      </c>
      <c r="BR221" s="22" cm="1">
        <f t="array" aca="1" ref="BR221" ca="1">IF(AX221&gt;INDIRECT(ADDRESS($BN221,$BO221)),0,1)</f>
        <v>0</v>
      </c>
      <c r="BS221" s="22" cm="1">
        <f t="array" aca="1" ref="BS221" ca="1">IF(AY221&gt;INDIRECT(ADDRESS($BN221,$BO221)),0,1)</f>
        <v>1</v>
      </c>
      <c r="BT221" s="22" cm="1">
        <f t="array" aca="1" ref="BT221" ca="1">IF(AZ221&gt;INDIRECT(ADDRESS($BN221,$BO221)),0,1)</f>
        <v>1</v>
      </c>
      <c r="BU221" s="22" cm="1">
        <f t="array" aca="1" ref="BU221" ca="1">IF(BA221&gt;INDIRECT(ADDRESS($BN221,$BO221)),0,1)</f>
        <v>0</v>
      </c>
      <c r="BV221" s="22" cm="1">
        <f t="array" aca="1" ref="BV221" ca="1">IF(BB221&gt;INDIRECT(ADDRESS($BN221,$BO221)),0,1)</f>
        <v>0</v>
      </c>
      <c r="BW221" s="22" cm="1">
        <f t="array" aca="1" ref="BW221" ca="1">IF(BC221&gt;INDIRECT(ADDRESS($BN221,$BO221)),0,1)</f>
        <v>1</v>
      </c>
      <c r="BX221" s="22" cm="1">
        <f t="array" aca="1" ref="BX221" ca="1">IF(BD221&gt;INDIRECT(ADDRESS($BN221,$BO221)),0,1)</f>
        <v>0</v>
      </c>
      <c r="BY221" s="22" cm="1">
        <f t="array" aca="1" ref="BY221" ca="1">IF(BE221&gt;INDIRECT(ADDRESS($BN221,$BO221)),0,1)</f>
        <v>0</v>
      </c>
      <c r="BZ221" s="22" cm="1">
        <f t="array" aca="1" ref="BZ221" ca="1">IF(BF221&gt;INDIRECT(ADDRESS($BN221,$BO221)),0,1)</f>
        <v>0</v>
      </c>
      <c r="CA221" s="22" cm="1">
        <f t="array" aca="1" ref="CA221" ca="1">IF(BG221&gt;INDIRECT(ADDRESS($BN221,$BO221)),0,1)</f>
        <v>1</v>
      </c>
      <c r="CB221" s="22" cm="1">
        <f t="array" aca="1" ref="CB221" ca="1">IF(BH221&gt;INDIRECT(ADDRESS($BN221,$BO221)),0,1)</f>
        <v>0</v>
      </c>
      <c r="CC221" s="22" cm="1">
        <f t="array" aca="1" ref="CC221" ca="1">IF(BI221&gt;INDIRECT(ADDRESS($BN221,$BO221)),0,1)</f>
        <v>1</v>
      </c>
      <c r="CD221" s="22" cm="1">
        <f t="array" aca="1" ref="CD221" ca="1">IF(BJ221&gt;INDIRECT(ADDRESS($BN221,$BO221)),0,1)</f>
        <v>0</v>
      </c>
      <c r="CE221" s="22" cm="1">
        <f t="array" aca="1" ref="CE221" ca="1">IF(BK221&gt;INDIRECT(ADDRESS($BN221,$BO221)),0,1)</f>
        <v>0</v>
      </c>
      <c r="CF221" s="22" cm="1">
        <f t="array" aca="1" ref="CF221" ca="1">IF(BL221&gt;INDIRECT(ADDRESS($BN221,$BO221)),0,1)</f>
        <v>1</v>
      </c>
      <c r="CG221" s="22" cm="1">
        <f t="array" aca="1" ref="CG221" ca="1">IF(BM221&gt;INDIRECT(ADDRESS($BN221,$BO221)),0,1)</f>
        <v>0</v>
      </c>
      <c r="CH221" s="9">
        <f>AR221</f>
        <v>221</v>
      </c>
      <c r="CI221" s="9">
        <f>AS221</f>
        <v>223</v>
      </c>
      <c r="CJ221" s="3">
        <f>COLUMN(BP221)</f>
        <v>68</v>
      </c>
      <c r="CK221" s="3">
        <f>COLUMN(CG221)</f>
        <v>85</v>
      </c>
      <c r="CL221" s="3">
        <f ca="1">SUM(OFFSET($A$1,CH221-1,CJ221-1,CI221-CH221+1,CK221-CJ221+1))</f>
        <v>9</v>
      </c>
      <c r="CM221" s="3" t="b">
        <f ca="1">CL221=C221</f>
        <v>1</v>
      </c>
      <c r="CN221" s="3">
        <f>COLUMN(V221)</f>
        <v>22</v>
      </c>
      <c r="CO221" s="3">
        <f ca="1">LARGE(OFFSET($A$1,$CH221-1,$CN221-1,$CI221-$CH221+1,1),1)</f>
        <v>5</v>
      </c>
      <c r="CP221" s="4">
        <f ca="1">LARGE(OFFSET($A$1,$AR221-1,$AT221-1,$AS221-$AR221+1,$AU221-$AT221+1),1)/(CO221+2)</f>
        <v>64372.571428571428</v>
      </c>
      <c r="CQ221" s="4">
        <f ca="1">LARGE(OFFSET($A$1,$AR221-1,$AT221-1,$AS221-$AR221+1,$AU221-$AT221+1),C221)</f>
        <v>104780</v>
      </c>
      <c r="CR221" s="3" t="b">
        <f ca="1">CQ221&gt;CP221</f>
        <v>1</v>
      </c>
    </row>
    <row r="222" spans="1:96" x14ac:dyDescent="0.55000000000000004">
      <c r="A222" s="3"/>
      <c r="B222" s="3"/>
      <c r="C222" s="3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5">
        <v>3</v>
      </c>
      <c r="W222" s="5">
        <f>W221</f>
        <v>221</v>
      </c>
      <c r="X222" s="5">
        <v>4</v>
      </c>
      <c r="Y222" s="5">
        <f t="shared" si="102"/>
        <v>26</v>
      </c>
      <c r="Z222" s="18" cm="1">
        <f t="array" aca="1" ref="Z222" ca="1">INDIRECT(ADDRESS($W222,COLUMN()-$Y222+$X222))/$V222</f>
        <v>34926.666666666664</v>
      </c>
      <c r="AA222" s="18" cm="1">
        <f t="array" aca="1" ref="AA222" ca="1">INDIRECT(ADDRESS($W222,COLUMN()-$Y222+$X222))/$V222</f>
        <v>150202.66666666666</v>
      </c>
      <c r="AB222" s="18" cm="1">
        <f t="array" aca="1" ref="AB222" ca="1">INDIRECT(ADDRESS($W222,COLUMN()-$Y222+$X222))/$V222</f>
        <v>23875.333333333332</v>
      </c>
      <c r="AC222" s="18" cm="1">
        <f t="array" aca="1" ref="AC222" ca="1">INDIRECT(ADDRESS($W222,COLUMN()-$Y222+$X222))/$V222</f>
        <v>103230.66666666667</v>
      </c>
      <c r="AD222" s="18" cm="1">
        <f t="array" aca="1" ref="AD222" ca="1">INDIRECT(ADDRESS($W222,COLUMN()-$Y222+$X222))/$V222</f>
        <v>68731.333333333328</v>
      </c>
      <c r="AE222" s="18" cm="1">
        <f t="array" aca="1" ref="AE222" ca="1">INDIRECT(ADDRESS($W222,COLUMN()-$Y222+$X222))/$V222</f>
        <v>0</v>
      </c>
      <c r="AF222" s="18" cm="1">
        <f t="array" aca="1" ref="AF222" ca="1">INDIRECT(ADDRESS($W222,COLUMN()-$Y222+$X222))/$V222</f>
        <v>0</v>
      </c>
      <c r="AG222" s="18" cm="1">
        <f t="array" aca="1" ref="AG222" ca="1">INDIRECT(ADDRESS($W222,COLUMN()-$Y222+$X222))/$V222</f>
        <v>45696</v>
      </c>
      <c r="AH222" s="18" cm="1">
        <f t="array" aca="1" ref="AH222" ca="1">INDIRECT(ADDRESS($W222,COLUMN()-$Y222+$X222))/$V222</f>
        <v>0</v>
      </c>
      <c r="AI222" s="18" cm="1">
        <f t="array" aca="1" ref="AI222" ca="1">INDIRECT(ADDRESS($W222,COLUMN()-$Y222+$X222))/$V222</f>
        <v>0</v>
      </c>
      <c r="AJ222" s="18" cm="1">
        <f t="array" aca="1" ref="AJ222" ca="1">INDIRECT(ADDRESS($W222,COLUMN()-$Y222+$X222))/$V222</f>
        <v>0</v>
      </c>
      <c r="AK222" s="18" cm="1">
        <f t="array" aca="1" ref="AK222" ca="1">INDIRECT(ADDRESS($W222,COLUMN()-$Y222+$X222))/$V222</f>
        <v>51765.333333333336</v>
      </c>
      <c r="AL222" s="18" cm="1">
        <f t="array" aca="1" ref="AL222" ca="1">INDIRECT(ADDRESS($W222,COLUMN()-$Y222+$X222))/$V222</f>
        <v>0</v>
      </c>
      <c r="AM222" s="18" cm="1">
        <f t="array" aca="1" ref="AM222" ca="1">INDIRECT(ADDRESS($W222,COLUMN()-$Y222+$X222))/$V222</f>
        <v>55897.666666666664</v>
      </c>
      <c r="AN222" s="18" cm="1">
        <f t="array" aca="1" ref="AN222" ca="1">INDIRECT(ADDRESS($W222,COLUMN()-$Y222+$X222))/$V222</f>
        <v>0</v>
      </c>
      <c r="AO222" s="18" cm="1">
        <f t="array" aca="1" ref="AO222" ca="1">INDIRECT(ADDRESS($W222,COLUMN()-$Y222+$X222))/$V222</f>
        <v>0</v>
      </c>
      <c r="AP222" s="18" cm="1">
        <f t="array" aca="1" ref="AP222" ca="1">INDIRECT(ADDRESS($W222,COLUMN()-$Y222+$X222))/$V222</f>
        <v>57016.333333333336</v>
      </c>
      <c r="AQ222" s="18" cm="1">
        <f t="array" aca="1" ref="AQ222" ca="1">INDIRECT(ADDRESS($W222,COLUMN()-$Y222+$X222))/$V222</f>
        <v>0</v>
      </c>
      <c r="AR222" s="9">
        <f t="shared" si="82"/>
        <v>221</v>
      </c>
      <c r="AS222" s="9">
        <f t="shared" si="104"/>
        <v>223</v>
      </c>
      <c r="AT222" s="9">
        <f t="shared" si="103"/>
        <v>26</v>
      </c>
      <c r="AU222" s="3">
        <f t="shared" si="105"/>
        <v>43</v>
      </c>
      <c r="AV222" s="20">
        <f t="shared" ca="1" si="83"/>
        <v>20</v>
      </c>
      <c r="AW222" s="20">
        <f t="shared" ca="1" si="84"/>
        <v>7</v>
      </c>
      <c r="AX222" s="20">
        <f t="shared" ca="1" si="85"/>
        <v>25</v>
      </c>
      <c r="AY222" s="20">
        <f t="shared" ca="1" si="86"/>
        <v>10</v>
      </c>
      <c r="AZ222" s="20">
        <f t="shared" ca="1" si="87"/>
        <v>13</v>
      </c>
      <c r="BA222" s="20">
        <f t="shared" ca="1" si="88"/>
        <v>28</v>
      </c>
      <c r="BB222" s="20">
        <f t="shared" ca="1" si="89"/>
        <v>28</v>
      </c>
      <c r="BC222" s="20">
        <f t="shared" ca="1" si="90"/>
        <v>18</v>
      </c>
      <c r="BD222" s="20">
        <f t="shared" ca="1" si="91"/>
        <v>28</v>
      </c>
      <c r="BE222" s="20">
        <f t="shared" ca="1" si="92"/>
        <v>28</v>
      </c>
      <c r="BF222" s="20">
        <f t="shared" ca="1" si="93"/>
        <v>28</v>
      </c>
      <c r="BG222" s="20">
        <f t="shared" ca="1" si="94"/>
        <v>17</v>
      </c>
      <c r="BH222" s="20">
        <f t="shared" ca="1" si="95"/>
        <v>28</v>
      </c>
      <c r="BI222" s="20">
        <f t="shared" ca="1" si="96"/>
        <v>16</v>
      </c>
      <c r="BJ222" s="20">
        <f t="shared" ca="1" si="97"/>
        <v>28</v>
      </c>
      <c r="BK222" s="20">
        <f t="shared" ca="1" si="98"/>
        <v>28</v>
      </c>
      <c r="BL222" s="20">
        <f t="shared" ca="1" si="99"/>
        <v>15</v>
      </c>
      <c r="BM222" s="20">
        <f t="shared" ca="1" si="100"/>
        <v>28</v>
      </c>
      <c r="BN222" s="9">
        <f t="shared" si="101"/>
        <v>221</v>
      </c>
      <c r="BO222" s="9">
        <v>3</v>
      </c>
      <c r="BP222" s="22" cm="1">
        <f t="array" aca="1" ref="BP222" ca="1">IF(AV222&gt;INDIRECT(ADDRESS($BN222,$BO222)),0,1)</f>
        <v>0</v>
      </c>
      <c r="BQ222" s="22" cm="1">
        <f t="array" aca="1" ref="BQ222" ca="1">IF(AW222&gt;INDIRECT(ADDRESS($BN222,$BO222)),0,1)</f>
        <v>1</v>
      </c>
      <c r="BR222" s="22" cm="1">
        <f t="array" aca="1" ref="BR222" ca="1">IF(AX222&gt;INDIRECT(ADDRESS($BN222,$BO222)),0,1)</f>
        <v>0</v>
      </c>
      <c r="BS222" s="22" cm="1">
        <f t="array" aca="1" ref="BS222" ca="1">IF(AY222&gt;INDIRECT(ADDRESS($BN222,$BO222)),0,1)</f>
        <v>0</v>
      </c>
      <c r="BT222" s="22" cm="1">
        <f t="array" aca="1" ref="BT222" ca="1">IF(AZ222&gt;INDIRECT(ADDRESS($BN222,$BO222)),0,1)</f>
        <v>0</v>
      </c>
      <c r="BU222" s="22" cm="1">
        <f t="array" aca="1" ref="BU222" ca="1">IF(BA222&gt;INDIRECT(ADDRESS($BN222,$BO222)),0,1)</f>
        <v>0</v>
      </c>
      <c r="BV222" s="22" cm="1">
        <f t="array" aca="1" ref="BV222" ca="1">IF(BB222&gt;INDIRECT(ADDRESS($BN222,$BO222)),0,1)</f>
        <v>0</v>
      </c>
      <c r="BW222" s="22" cm="1">
        <f t="array" aca="1" ref="BW222" ca="1">IF(BC222&gt;INDIRECT(ADDRESS($BN222,$BO222)),0,1)</f>
        <v>0</v>
      </c>
      <c r="BX222" s="22" cm="1">
        <f t="array" aca="1" ref="BX222" ca="1">IF(BD222&gt;INDIRECT(ADDRESS($BN222,$BO222)),0,1)</f>
        <v>0</v>
      </c>
      <c r="BY222" s="22" cm="1">
        <f t="array" aca="1" ref="BY222" ca="1">IF(BE222&gt;INDIRECT(ADDRESS($BN222,$BO222)),0,1)</f>
        <v>0</v>
      </c>
      <c r="BZ222" s="22" cm="1">
        <f t="array" aca="1" ref="BZ222" ca="1">IF(BF222&gt;INDIRECT(ADDRESS($BN222,$BO222)),0,1)</f>
        <v>0</v>
      </c>
      <c r="CA222" s="22" cm="1">
        <f t="array" aca="1" ref="CA222" ca="1">IF(BG222&gt;INDIRECT(ADDRESS($BN222,$BO222)),0,1)</f>
        <v>0</v>
      </c>
      <c r="CB222" s="22" cm="1">
        <f t="array" aca="1" ref="CB222" ca="1">IF(BH222&gt;INDIRECT(ADDRESS($BN222,$BO222)),0,1)</f>
        <v>0</v>
      </c>
      <c r="CC222" s="22" cm="1">
        <f t="array" aca="1" ref="CC222" ca="1">IF(BI222&gt;INDIRECT(ADDRESS($BN222,$BO222)),0,1)</f>
        <v>0</v>
      </c>
      <c r="CD222" s="22" cm="1">
        <f t="array" aca="1" ref="CD222" ca="1">IF(BJ222&gt;INDIRECT(ADDRESS($BN222,$BO222)),0,1)</f>
        <v>0</v>
      </c>
      <c r="CE222" s="22" cm="1">
        <f t="array" aca="1" ref="CE222" ca="1">IF(BK222&gt;INDIRECT(ADDRESS($BN222,$BO222)),0,1)</f>
        <v>0</v>
      </c>
      <c r="CF222" s="22" cm="1">
        <f t="array" aca="1" ref="CF222" ca="1">IF(BL222&gt;INDIRECT(ADDRESS($BN222,$BO222)),0,1)</f>
        <v>0</v>
      </c>
      <c r="CG222" s="22" cm="1">
        <f t="array" aca="1" ref="CG222" ca="1">IF(BM222&gt;INDIRECT(ADDRESS($BN222,$BO222)),0,1)</f>
        <v>0</v>
      </c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55000000000000004">
      <c r="A223" s="3"/>
      <c r="B223" s="3"/>
      <c r="C223" s="3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5">
        <v>5</v>
      </c>
      <c r="W223" s="5">
        <f>W222</f>
        <v>221</v>
      </c>
      <c r="X223" s="5">
        <v>4</v>
      </c>
      <c r="Y223" s="5">
        <f t="shared" si="102"/>
        <v>26</v>
      </c>
      <c r="Z223" s="18" cm="1">
        <f t="array" aca="1" ref="Z223" ca="1">INDIRECT(ADDRESS($W223,COLUMN()-$Y223+$X223))/$V223</f>
        <v>20956</v>
      </c>
      <c r="AA223" s="18" cm="1">
        <f t="array" aca="1" ref="AA223" ca="1">INDIRECT(ADDRESS($W223,COLUMN()-$Y223+$X223))/$V223</f>
        <v>90121.600000000006</v>
      </c>
      <c r="AB223" s="18" cm="1">
        <f t="array" aca="1" ref="AB223" ca="1">INDIRECT(ADDRESS($W223,COLUMN()-$Y223+$X223))/$V223</f>
        <v>14325.2</v>
      </c>
      <c r="AC223" s="18" cm="1">
        <f t="array" aca="1" ref="AC223" ca="1">INDIRECT(ADDRESS($W223,COLUMN()-$Y223+$X223))/$V223</f>
        <v>61938.400000000001</v>
      </c>
      <c r="AD223" s="18" cm="1">
        <f t="array" aca="1" ref="AD223" ca="1">INDIRECT(ADDRESS($W223,COLUMN()-$Y223+$X223))/$V223</f>
        <v>41238.800000000003</v>
      </c>
      <c r="AE223" s="18" cm="1">
        <f t="array" aca="1" ref="AE223" ca="1">INDIRECT(ADDRESS($W223,COLUMN()-$Y223+$X223))/$V223</f>
        <v>0</v>
      </c>
      <c r="AF223" s="18" cm="1">
        <f t="array" aca="1" ref="AF223" ca="1">INDIRECT(ADDRESS($W223,COLUMN()-$Y223+$X223))/$V223</f>
        <v>0</v>
      </c>
      <c r="AG223" s="18" cm="1">
        <f t="array" aca="1" ref="AG223" ca="1">INDIRECT(ADDRESS($W223,COLUMN()-$Y223+$X223))/$V223</f>
        <v>27417.599999999999</v>
      </c>
      <c r="AH223" s="18" cm="1">
        <f t="array" aca="1" ref="AH223" ca="1">INDIRECT(ADDRESS($W223,COLUMN()-$Y223+$X223))/$V223</f>
        <v>0</v>
      </c>
      <c r="AI223" s="18" cm="1">
        <f t="array" aca="1" ref="AI223" ca="1">INDIRECT(ADDRESS($W223,COLUMN()-$Y223+$X223))/$V223</f>
        <v>0</v>
      </c>
      <c r="AJ223" s="18" cm="1">
        <f t="array" aca="1" ref="AJ223" ca="1">INDIRECT(ADDRESS($W223,COLUMN()-$Y223+$X223))/$V223</f>
        <v>0</v>
      </c>
      <c r="AK223" s="18" cm="1">
        <f t="array" aca="1" ref="AK223" ca="1">INDIRECT(ADDRESS($W223,COLUMN()-$Y223+$X223))/$V223</f>
        <v>31059.200000000001</v>
      </c>
      <c r="AL223" s="18" cm="1">
        <f t="array" aca="1" ref="AL223" ca="1">INDIRECT(ADDRESS($W223,COLUMN()-$Y223+$X223))/$V223</f>
        <v>0</v>
      </c>
      <c r="AM223" s="18" cm="1">
        <f t="array" aca="1" ref="AM223" ca="1">INDIRECT(ADDRESS($W223,COLUMN()-$Y223+$X223))/$V223</f>
        <v>33538.6</v>
      </c>
      <c r="AN223" s="18" cm="1">
        <f t="array" aca="1" ref="AN223" ca="1">INDIRECT(ADDRESS($W223,COLUMN()-$Y223+$X223))/$V223</f>
        <v>0</v>
      </c>
      <c r="AO223" s="18" cm="1">
        <f t="array" aca="1" ref="AO223" ca="1">INDIRECT(ADDRESS($W223,COLUMN()-$Y223+$X223))/$V223</f>
        <v>0</v>
      </c>
      <c r="AP223" s="18" cm="1">
        <f t="array" aca="1" ref="AP223" ca="1">INDIRECT(ADDRESS($W223,COLUMN()-$Y223+$X223))/$V223</f>
        <v>34209.800000000003</v>
      </c>
      <c r="AQ223" s="18" cm="1">
        <f t="array" aca="1" ref="AQ223" ca="1">INDIRECT(ADDRESS($W223,COLUMN()-$Y223+$X223))/$V223</f>
        <v>0</v>
      </c>
      <c r="AR223" s="9">
        <f t="shared" si="82"/>
        <v>221</v>
      </c>
      <c r="AS223" s="9">
        <f t="shared" si="104"/>
        <v>223</v>
      </c>
      <c r="AT223" s="9">
        <f t="shared" si="103"/>
        <v>26</v>
      </c>
      <c r="AU223" s="3">
        <f t="shared" si="105"/>
        <v>43</v>
      </c>
      <c r="AV223" s="20">
        <f t="shared" ca="1" si="83"/>
        <v>26</v>
      </c>
      <c r="AW223" s="20">
        <f t="shared" ca="1" si="84"/>
        <v>11</v>
      </c>
      <c r="AX223" s="20">
        <f t="shared" ca="1" si="85"/>
        <v>27</v>
      </c>
      <c r="AY223" s="20">
        <f t="shared" ca="1" si="86"/>
        <v>14</v>
      </c>
      <c r="AZ223" s="20">
        <f t="shared" ca="1" si="87"/>
        <v>19</v>
      </c>
      <c r="BA223" s="20">
        <f t="shared" ca="1" si="88"/>
        <v>28</v>
      </c>
      <c r="BB223" s="20">
        <f t="shared" ca="1" si="89"/>
        <v>28</v>
      </c>
      <c r="BC223" s="20">
        <f t="shared" ca="1" si="90"/>
        <v>24</v>
      </c>
      <c r="BD223" s="20">
        <f t="shared" ca="1" si="91"/>
        <v>28</v>
      </c>
      <c r="BE223" s="20">
        <f t="shared" ca="1" si="92"/>
        <v>28</v>
      </c>
      <c r="BF223" s="20">
        <f t="shared" ca="1" si="93"/>
        <v>28</v>
      </c>
      <c r="BG223" s="20">
        <f t="shared" ca="1" si="94"/>
        <v>23</v>
      </c>
      <c r="BH223" s="20">
        <f t="shared" ca="1" si="95"/>
        <v>28</v>
      </c>
      <c r="BI223" s="20">
        <f t="shared" ca="1" si="96"/>
        <v>22</v>
      </c>
      <c r="BJ223" s="20">
        <f t="shared" ca="1" si="97"/>
        <v>28</v>
      </c>
      <c r="BK223" s="20">
        <f t="shared" ca="1" si="98"/>
        <v>28</v>
      </c>
      <c r="BL223" s="20">
        <f t="shared" ca="1" si="99"/>
        <v>21</v>
      </c>
      <c r="BM223" s="20">
        <f t="shared" ca="1" si="100"/>
        <v>28</v>
      </c>
      <c r="BN223" s="9">
        <f t="shared" si="101"/>
        <v>221</v>
      </c>
      <c r="BO223" s="9">
        <v>3</v>
      </c>
      <c r="BP223" s="22" cm="1">
        <f t="array" aca="1" ref="BP223" ca="1">IF(AV223&gt;INDIRECT(ADDRESS($BN223,$BO223)),0,1)</f>
        <v>0</v>
      </c>
      <c r="BQ223" s="22" cm="1">
        <f t="array" aca="1" ref="BQ223" ca="1">IF(AW223&gt;INDIRECT(ADDRESS($BN223,$BO223)),0,1)</f>
        <v>0</v>
      </c>
      <c r="BR223" s="22" cm="1">
        <f t="array" aca="1" ref="BR223" ca="1">IF(AX223&gt;INDIRECT(ADDRESS($BN223,$BO223)),0,1)</f>
        <v>0</v>
      </c>
      <c r="BS223" s="22" cm="1">
        <f t="array" aca="1" ref="BS223" ca="1">IF(AY223&gt;INDIRECT(ADDRESS($BN223,$BO223)),0,1)</f>
        <v>0</v>
      </c>
      <c r="BT223" s="22" cm="1">
        <f t="array" aca="1" ref="BT223" ca="1">IF(AZ223&gt;INDIRECT(ADDRESS($BN223,$BO223)),0,1)</f>
        <v>0</v>
      </c>
      <c r="BU223" s="22" cm="1">
        <f t="array" aca="1" ref="BU223" ca="1">IF(BA223&gt;INDIRECT(ADDRESS($BN223,$BO223)),0,1)</f>
        <v>0</v>
      </c>
      <c r="BV223" s="22" cm="1">
        <f t="array" aca="1" ref="BV223" ca="1">IF(BB223&gt;INDIRECT(ADDRESS($BN223,$BO223)),0,1)</f>
        <v>0</v>
      </c>
      <c r="BW223" s="22" cm="1">
        <f t="array" aca="1" ref="BW223" ca="1">IF(BC223&gt;INDIRECT(ADDRESS($BN223,$BO223)),0,1)</f>
        <v>0</v>
      </c>
      <c r="BX223" s="22" cm="1">
        <f t="array" aca="1" ref="BX223" ca="1">IF(BD223&gt;INDIRECT(ADDRESS($BN223,$BO223)),0,1)</f>
        <v>0</v>
      </c>
      <c r="BY223" s="22" cm="1">
        <f t="array" aca="1" ref="BY223" ca="1">IF(BE223&gt;INDIRECT(ADDRESS($BN223,$BO223)),0,1)</f>
        <v>0</v>
      </c>
      <c r="BZ223" s="22" cm="1">
        <f t="array" aca="1" ref="BZ223" ca="1">IF(BF223&gt;INDIRECT(ADDRESS($BN223,$BO223)),0,1)</f>
        <v>0</v>
      </c>
      <c r="CA223" s="22" cm="1">
        <f t="array" aca="1" ref="CA223" ca="1">IF(BG223&gt;INDIRECT(ADDRESS($BN223,$BO223)),0,1)</f>
        <v>0</v>
      </c>
      <c r="CB223" s="22" cm="1">
        <f t="array" aca="1" ref="CB223" ca="1">IF(BH223&gt;INDIRECT(ADDRESS($BN223,$BO223)),0,1)</f>
        <v>0</v>
      </c>
      <c r="CC223" s="22" cm="1">
        <f t="array" aca="1" ref="CC223" ca="1">IF(BI223&gt;INDIRECT(ADDRESS($BN223,$BO223)),0,1)</f>
        <v>0</v>
      </c>
      <c r="CD223" s="22" cm="1">
        <f t="array" aca="1" ref="CD223" ca="1">IF(BJ223&gt;INDIRECT(ADDRESS($BN223,$BO223)),0,1)</f>
        <v>0</v>
      </c>
      <c r="CE223" s="22" cm="1">
        <f t="array" aca="1" ref="CE223" ca="1">IF(BK223&gt;INDIRECT(ADDRESS($BN223,$BO223)),0,1)</f>
        <v>0</v>
      </c>
      <c r="CF223" s="22" cm="1">
        <f t="array" aca="1" ref="CF223" ca="1">IF(BL223&gt;INDIRECT(ADDRESS($BN223,$BO223)),0,1)</f>
        <v>0</v>
      </c>
      <c r="CG223" s="22" cm="1">
        <f t="array" aca="1" ref="CG223" ca="1">IF(BM223&gt;INDIRECT(ADDRESS($BN223,$BO223)),0,1)</f>
        <v>0</v>
      </c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55000000000000004">
      <c r="A224" s="3"/>
      <c r="B224" s="3" t="s">
        <v>98</v>
      </c>
      <c r="C224" s="3">
        <v>7</v>
      </c>
      <c r="D224" s="15">
        <f>VALUE(SUBSTITUTE('DPR KPU Raw'!B74,".",","))</f>
        <v>59987</v>
      </c>
      <c r="E224" s="15">
        <f>VALUE(SUBSTITUTE('DPR KPU Raw'!C74,".",","))</f>
        <v>313615</v>
      </c>
      <c r="F224" s="15">
        <f>VALUE(SUBSTITUTE('DPR KPU Raw'!D74,".",","))</f>
        <v>95438</v>
      </c>
      <c r="G224" s="15">
        <f>VALUE(SUBSTITUTE('DPR KPU Raw'!E74,".",","))</f>
        <v>254365</v>
      </c>
      <c r="H224" s="15">
        <f>VALUE(SUBSTITUTE('DPR KPU Raw'!F74,".",","))</f>
        <v>389947</v>
      </c>
      <c r="I224" s="15"/>
      <c r="J224" s="15"/>
      <c r="K224" s="15">
        <f>VALUE(SUBSTITUTE('DPR KPU Raw'!I74,".",","))</f>
        <v>17193</v>
      </c>
      <c r="L224" s="15"/>
      <c r="M224" s="15"/>
      <c r="N224" s="15"/>
      <c r="O224" s="15">
        <f>VALUE(SUBSTITUTE('DPR KPU Raw'!M74,".",","))</f>
        <v>101430</v>
      </c>
      <c r="P224" s="15"/>
      <c r="Q224" s="15">
        <f>VALUE(SUBSTITUTE('DPR KPU Raw'!O74,".",","))</f>
        <v>158375</v>
      </c>
      <c r="R224" s="15"/>
      <c r="S224" s="15"/>
      <c r="T224" s="15">
        <f>VALUE(SUBSTITUTE('DPR KPU Raw'!R74,".",","))</f>
        <v>71089</v>
      </c>
      <c r="U224" s="15"/>
      <c r="V224" s="5">
        <v>1</v>
      </c>
      <c r="W224" s="5">
        <f>W223+3</f>
        <v>224</v>
      </c>
      <c r="X224" s="5">
        <v>4</v>
      </c>
      <c r="Y224" s="5">
        <f t="shared" si="102"/>
        <v>26</v>
      </c>
      <c r="Z224" s="18" cm="1">
        <f t="array" aca="1" ref="Z224" ca="1">INDIRECT(ADDRESS($W224,COLUMN()-$Y224+$X224))/$V224</f>
        <v>59987</v>
      </c>
      <c r="AA224" s="18" cm="1">
        <f t="array" aca="1" ref="AA224" ca="1">INDIRECT(ADDRESS($W224,COLUMN()-$Y224+$X224))/$V224</f>
        <v>313615</v>
      </c>
      <c r="AB224" s="18" cm="1">
        <f t="array" aca="1" ref="AB224" ca="1">INDIRECT(ADDRESS($W224,COLUMN()-$Y224+$X224))/$V224</f>
        <v>95438</v>
      </c>
      <c r="AC224" s="18" cm="1">
        <f t="array" aca="1" ref="AC224" ca="1">INDIRECT(ADDRESS($W224,COLUMN()-$Y224+$X224))/$V224</f>
        <v>254365</v>
      </c>
      <c r="AD224" s="18" cm="1">
        <f t="array" aca="1" ref="AD224" ca="1">INDIRECT(ADDRESS($W224,COLUMN()-$Y224+$X224))/$V224</f>
        <v>389947</v>
      </c>
      <c r="AE224" s="18" cm="1">
        <f t="array" aca="1" ref="AE224" ca="1">INDIRECT(ADDRESS($W224,COLUMN()-$Y224+$X224))/$V224</f>
        <v>0</v>
      </c>
      <c r="AF224" s="18" cm="1">
        <f t="array" aca="1" ref="AF224" ca="1">INDIRECT(ADDRESS($W224,COLUMN()-$Y224+$X224))/$V224</f>
        <v>0</v>
      </c>
      <c r="AG224" s="18" cm="1">
        <f t="array" aca="1" ref="AG224" ca="1">INDIRECT(ADDRESS($W224,COLUMN()-$Y224+$X224))/$V224</f>
        <v>17193</v>
      </c>
      <c r="AH224" s="18" cm="1">
        <f t="array" aca="1" ref="AH224" ca="1">INDIRECT(ADDRESS($W224,COLUMN()-$Y224+$X224))/$V224</f>
        <v>0</v>
      </c>
      <c r="AI224" s="18" cm="1">
        <f t="array" aca="1" ref="AI224" ca="1">INDIRECT(ADDRESS($W224,COLUMN()-$Y224+$X224))/$V224</f>
        <v>0</v>
      </c>
      <c r="AJ224" s="18" cm="1">
        <f t="array" aca="1" ref="AJ224" ca="1">INDIRECT(ADDRESS($W224,COLUMN()-$Y224+$X224))/$V224</f>
        <v>0</v>
      </c>
      <c r="AK224" s="18" cm="1">
        <f t="array" aca="1" ref="AK224" ca="1">INDIRECT(ADDRESS($W224,COLUMN()-$Y224+$X224))/$V224</f>
        <v>101430</v>
      </c>
      <c r="AL224" s="18" cm="1">
        <f t="array" aca="1" ref="AL224" ca="1">INDIRECT(ADDRESS($W224,COLUMN()-$Y224+$X224))/$V224</f>
        <v>0</v>
      </c>
      <c r="AM224" s="18" cm="1">
        <f t="array" aca="1" ref="AM224" ca="1">INDIRECT(ADDRESS($W224,COLUMN()-$Y224+$X224))/$V224</f>
        <v>158375</v>
      </c>
      <c r="AN224" s="18" cm="1">
        <f t="array" aca="1" ref="AN224" ca="1">INDIRECT(ADDRESS($W224,COLUMN()-$Y224+$X224))/$V224</f>
        <v>0</v>
      </c>
      <c r="AO224" s="18" cm="1">
        <f t="array" aca="1" ref="AO224" ca="1">INDIRECT(ADDRESS($W224,COLUMN()-$Y224+$X224))/$V224</f>
        <v>0</v>
      </c>
      <c r="AP224" s="18" cm="1">
        <f t="array" aca="1" ref="AP224" ca="1">INDIRECT(ADDRESS($W224,COLUMN()-$Y224+$X224))/$V224</f>
        <v>71089</v>
      </c>
      <c r="AQ224" s="18" cm="1">
        <f t="array" aca="1" ref="AQ224" ca="1">INDIRECT(ADDRESS($W224,COLUMN()-$Y224+$X224))/$V224</f>
        <v>0</v>
      </c>
      <c r="AR224" s="9">
        <f t="shared" si="82"/>
        <v>224</v>
      </c>
      <c r="AS224" s="9">
        <f t="shared" si="104"/>
        <v>226</v>
      </c>
      <c r="AT224" s="9">
        <f t="shared" si="103"/>
        <v>26</v>
      </c>
      <c r="AU224" s="3">
        <f t="shared" si="105"/>
        <v>43</v>
      </c>
      <c r="AV224" s="20">
        <f t="shared" ca="1" si="83"/>
        <v>13</v>
      </c>
      <c r="AW224" s="20">
        <f t="shared" ca="1" si="84"/>
        <v>2</v>
      </c>
      <c r="AX224" s="20">
        <f t="shared" ca="1" si="85"/>
        <v>8</v>
      </c>
      <c r="AY224" s="20">
        <f t="shared" ca="1" si="86"/>
        <v>3</v>
      </c>
      <c r="AZ224" s="20">
        <f t="shared" ca="1" si="87"/>
        <v>1</v>
      </c>
      <c r="BA224" s="20">
        <f t="shared" ca="1" si="88"/>
        <v>28</v>
      </c>
      <c r="BB224" s="20">
        <f t="shared" ca="1" si="89"/>
        <v>28</v>
      </c>
      <c r="BC224" s="20">
        <f t="shared" ca="1" si="90"/>
        <v>23</v>
      </c>
      <c r="BD224" s="20">
        <f t="shared" ca="1" si="91"/>
        <v>28</v>
      </c>
      <c r="BE224" s="20">
        <f t="shared" ca="1" si="92"/>
        <v>28</v>
      </c>
      <c r="BF224" s="20">
        <f t="shared" ca="1" si="93"/>
        <v>28</v>
      </c>
      <c r="BG224" s="20">
        <f t="shared" ca="1" si="94"/>
        <v>7</v>
      </c>
      <c r="BH224" s="20">
        <f t="shared" ca="1" si="95"/>
        <v>28</v>
      </c>
      <c r="BI224" s="20">
        <f t="shared" ca="1" si="96"/>
        <v>4</v>
      </c>
      <c r="BJ224" s="20">
        <f t="shared" ca="1" si="97"/>
        <v>28</v>
      </c>
      <c r="BK224" s="20">
        <f t="shared" ca="1" si="98"/>
        <v>28</v>
      </c>
      <c r="BL224" s="20">
        <f t="shared" ca="1" si="99"/>
        <v>11</v>
      </c>
      <c r="BM224" s="20">
        <f t="shared" ca="1" si="100"/>
        <v>28</v>
      </c>
      <c r="BN224" s="9">
        <f t="shared" si="101"/>
        <v>224</v>
      </c>
      <c r="BO224" s="9">
        <v>3</v>
      </c>
      <c r="BP224" s="22" cm="1">
        <f t="array" aca="1" ref="BP224" ca="1">IF(AV224&gt;INDIRECT(ADDRESS($BN224,$BO224)),0,1)</f>
        <v>0</v>
      </c>
      <c r="BQ224" s="22" cm="1">
        <f t="array" aca="1" ref="BQ224" ca="1">IF(AW224&gt;INDIRECT(ADDRESS($BN224,$BO224)),0,1)</f>
        <v>1</v>
      </c>
      <c r="BR224" s="22" cm="1">
        <f t="array" aca="1" ref="BR224" ca="1">IF(AX224&gt;INDIRECT(ADDRESS($BN224,$BO224)),0,1)</f>
        <v>0</v>
      </c>
      <c r="BS224" s="22" cm="1">
        <f t="array" aca="1" ref="BS224" ca="1">IF(AY224&gt;INDIRECT(ADDRESS($BN224,$BO224)),0,1)</f>
        <v>1</v>
      </c>
      <c r="BT224" s="22" cm="1">
        <f t="array" aca="1" ref="BT224" ca="1">IF(AZ224&gt;INDIRECT(ADDRESS($BN224,$BO224)),0,1)</f>
        <v>1</v>
      </c>
      <c r="BU224" s="22" cm="1">
        <f t="array" aca="1" ref="BU224" ca="1">IF(BA224&gt;INDIRECT(ADDRESS($BN224,$BO224)),0,1)</f>
        <v>0</v>
      </c>
      <c r="BV224" s="22" cm="1">
        <f t="array" aca="1" ref="BV224" ca="1">IF(BB224&gt;INDIRECT(ADDRESS($BN224,$BO224)),0,1)</f>
        <v>0</v>
      </c>
      <c r="BW224" s="22" cm="1">
        <f t="array" aca="1" ref="BW224" ca="1">IF(BC224&gt;INDIRECT(ADDRESS($BN224,$BO224)),0,1)</f>
        <v>0</v>
      </c>
      <c r="BX224" s="22" cm="1">
        <f t="array" aca="1" ref="BX224" ca="1">IF(BD224&gt;INDIRECT(ADDRESS($BN224,$BO224)),0,1)</f>
        <v>0</v>
      </c>
      <c r="BY224" s="22" cm="1">
        <f t="array" aca="1" ref="BY224" ca="1">IF(BE224&gt;INDIRECT(ADDRESS($BN224,$BO224)),0,1)</f>
        <v>0</v>
      </c>
      <c r="BZ224" s="22" cm="1">
        <f t="array" aca="1" ref="BZ224" ca="1">IF(BF224&gt;INDIRECT(ADDRESS($BN224,$BO224)),0,1)</f>
        <v>0</v>
      </c>
      <c r="CA224" s="22" cm="1">
        <f t="array" aca="1" ref="CA224" ca="1">IF(BG224&gt;INDIRECT(ADDRESS($BN224,$BO224)),0,1)</f>
        <v>1</v>
      </c>
      <c r="CB224" s="22" cm="1">
        <f t="array" aca="1" ref="CB224" ca="1">IF(BH224&gt;INDIRECT(ADDRESS($BN224,$BO224)),0,1)</f>
        <v>0</v>
      </c>
      <c r="CC224" s="22" cm="1">
        <f t="array" aca="1" ref="CC224" ca="1">IF(BI224&gt;INDIRECT(ADDRESS($BN224,$BO224)),0,1)</f>
        <v>1</v>
      </c>
      <c r="CD224" s="22" cm="1">
        <f t="array" aca="1" ref="CD224" ca="1">IF(BJ224&gt;INDIRECT(ADDRESS($BN224,$BO224)),0,1)</f>
        <v>0</v>
      </c>
      <c r="CE224" s="22" cm="1">
        <f t="array" aca="1" ref="CE224" ca="1">IF(BK224&gt;INDIRECT(ADDRESS($BN224,$BO224)),0,1)</f>
        <v>0</v>
      </c>
      <c r="CF224" s="22" cm="1">
        <f t="array" aca="1" ref="CF224" ca="1">IF(BL224&gt;INDIRECT(ADDRESS($BN224,$BO224)),0,1)</f>
        <v>0</v>
      </c>
      <c r="CG224" s="22" cm="1">
        <f t="array" aca="1" ref="CG224" ca="1">IF(BM224&gt;INDIRECT(ADDRESS($BN224,$BO224)),0,1)</f>
        <v>0</v>
      </c>
      <c r="CH224" s="9">
        <f>AR224</f>
        <v>224</v>
      </c>
      <c r="CI224" s="9">
        <f>AS224</f>
        <v>226</v>
      </c>
      <c r="CJ224" s="3">
        <f>COLUMN(BP224)</f>
        <v>68</v>
      </c>
      <c r="CK224" s="3">
        <f>COLUMN(CG224)</f>
        <v>85</v>
      </c>
      <c r="CL224" s="3">
        <f ca="1">SUM(OFFSET($A$1,CH224-1,CJ224-1,CI224-CH224+1,CK224-CJ224+1))</f>
        <v>7</v>
      </c>
      <c r="CM224" s="3" t="b">
        <f ca="1">CL224=C224</f>
        <v>1</v>
      </c>
      <c r="CN224" s="3">
        <f>COLUMN(V224)</f>
        <v>22</v>
      </c>
      <c r="CO224" s="3">
        <f ca="1">LARGE(OFFSET($A$1,$CH224-1,$CN224-1,$CI224-$CH224+1,1),1)</f>
        <v>5</v>
      </c>
      <c r="CP224" s="4">
        <f ca="1">LARGE(OFFSET($A$1,$AR224-1,$AT224-1,$AS224-$AR224+1,$AU224-$AT224+1),1)/(CO224+2)</f>
        <v>55706.714285714283</v>
      </c>
      <c r="CQ224" s="4">
        <f ca="1">LARGE(OFFSET($A$1,$AR224-1,$AT224-1,$AS224-$AR224+1,$AU224-$AT224+1),C224)</f>
        <v>101430</v>
      </c>
      <c r="CR224" s="3" t="b">
        <f ca="1">CQ224&gt;CP224</f>
        <v>1</v>
      </c>
    </row>
    <row r="225" spans="1:96" x14ac:dyDescent="0.55000000000000004">
      <c r="A225" s="3"/>
      <c r="B225" s="3"/>
      <c r="C225" s="3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5">
        <v>3</v>
      </c>
      <c r="W225" s="5">
        <f>W224</f>
        <v>224</v>
      </c>
      <c r="X225" s="5">
        <v>4</v>
      </c>
      <c r="Y225" s="5">
        <f t="shared" si="102"/>
        <v>26</v>
      </c>
      <c r="Z225" s="18" cm="1">
        <f t="array" aca="1" ref="Z225" ca="1">INDIRECT(ADDRESS($W225,COLUMN()-$Y225+$X225))/$V225</f>
        <v>19995.666666666668</v>
      </c>
      <c r="AA225" s="18" cm="1">
        <f t="array" aca="1" ref="AA225" ca="1">INDIRECT(ADDRESS($W225,COLUMN()-$Y225+$X225))/$V225</f>
        <v>104538.33333333333</v>
      </c>
      <c r="AB225" s="18" cm="1">
        <f t="array" aca="1" ref="AB225" ca="1">INDIRECT(ADDRESS($W225,COLUMN()-$Y225+$X225))/$V225</f>
        <v>31812.666666666668</v>
      </c>
      <c r="AC225" s="18" cm="1">
        <f t="array" aca="1" ref="AC225" ca="1">INDIRECT(ADDRESS($W225,COLUMN()-$Y225+$X225))/$V225</f>
        <v>84788.333333333328</v>
      </c>
      <c r="AD225" s="18" cm="1">
        <f t="array" aca="1" ref="AD225" ca="1">INDIRECT(ADDRESS($W225,COLUMN()-$Y225+$X225))/$V225</f>
        <v>129982.33333333333</v>
      </c>
      <c r="AE225" s="18" cm="1">
        <f t="array" aca="1" ref="AE225" ca="1">INDIRECT(ADDRESS($W225,COLUMN()-$Y225+$X225))/$V225</f>
        <v>0</v>
      </c>
      <c r="AF225" s="18" cm="1">
        <f t="array" aca="1" ref="AF225" ca="1">INDIRECT(ADDRESS($W225,COLUMN()-$Y225+$X225))/$V225</f>
        <v>0</v>
      </c>
      <c r="AG225" s="18" cm="1">
        <f t="array" aca="1" ref="AG225" ca="1">INDIRECT(ADDRESS($W225,COLUMN()-$Y225+$X225))/$V225</f>
        <v>5731</v>
      </c>
      <c r="AH225" s="18" cm="1">
        <f t="array" aca="1" ref="AH225" ca="1">INDIRECT(ADDRESS($W225,COLUMN()-$Y225+$X225))/$V225</f>
        <v>0</v>
      </c>
      <c r="AI225" s="18" cm="1">
        <f t="array" aca="1" ref="AI225" ca="1">INDIRECT(ADDRESS($W225,COLUMN()-$Y225+$X225))/$V225</f>
        <v>0</v>
      </c>
      <c r="AJ225" s="18" cm="1">
        <f t="array" aca="1" ref="AJ225" ca="1">INDIRECT(ADDRESS($W225,COLUMN()-$Y225+$X225))/$V225</f>
        <v>0</v>
      </c>
      <c r="AK225" s="18" cm="1">
        <f t="array" aca="1" ref="AK225" ca="1">INDIRECT(ADDRESS($W225,COLUMN()-$Y225+$X225))/$V225</f>
        <v>33810</v>
      </c>
      <c r="AL225" s="18" cm="1">
        <f t="array" aca="1" ref="AL225" ca="1">INDIRECT(ADDRESS($W225,COLUMN()-$Y225+$X225))/$V225</f>
        <v>0</v>
      </c>
      <c r="AM225" s="18" cm="1">
        <f t="array" aca="1" ref="AM225" ca="1">INDIRECT(ADDRESS($W225,COLUMN()-$Y225+$X225))/$V225</f>
        <v>52791.666666666664</v>
      </c>
      <c r="AN225" s="18" cm="1">
        <f t="array" aca="1" ref="AN225" ca="1">INDIRECT(ADDRESS($W225,COLUMN()-$Y225+$X225))/$V225</f>
        <v>0</v>
      </c>
      <c r="AO225" s="18" cm="1">
        <f t="array" aca="1" ref="AO225" ca="1">INDIRECT(ADDRESS($W225,COLUMN()-$Y225+$X225))/$V225</f>
        <v>0</v>
      </c>
      <c r="AP225" s="18" cm="1">
        <f t="array" aca="1" ref="AP225" ca="1">INDIRECT(ADDRESS($W225,COLUMN()-$Y225+$X225))/$V225</f>
        <v>23696.333333333332</v>
      </c>
      <c r="AQ225" s="18" cm="1">
        <f t="array" aca="1" ref="AQ225" ca="1">INDIRECT(ADDRESS($W225,COLUMN()-$Y225+$X225))/$V225</f>
        <v>0</v>
      </c>
      <c r="AR225" s="9">
        <f t="shared" si="82"/>
        <v>224</v>
      </c>
      <c r="AS225" s="9">
        <f t="shared" si="104"/>
        <v>226</v>
      </c>
      <c r="AT225" s="9">
        <f t="shared" si="103"/>
        <v>26</v>
      </c>
      <c r="AU225" s="3">
        <f t="shared" si="105"/>
        <v>43</v>
      </c>
      <c r="AV225" s="20">
        <f t="shared" ca="1" si="83"/>
        <v>21</v>
      </c>
      <c r="AW225" s="20">
        <f t="shared" ca="1" si="84"/>
        <v>6</v>
      </c>
      <c r="AX225" s="20">
        <f t="shared" ca="1" si="85"/>
        <v>17</v>
      </c>
      <c r="AY225" s="20">
        <f t="shared" ca="1" si="86"/>
        <v>9</v>
      </c>
      <c r="AZ225" s="20">
        <f t="shared" ca="1" si="87"/>
        <v>5</v>
      </c>
      <c r="BA225" s="20">
        <f t="shared" ca="1" si="88"/>
        <v>28</v>
      </c>
      <c r="BB225" s="20">
        <f t="shared" ca="1" si="89"/>
        <v>28</v>
      </c>
      <c r="BC225" s="20">
        <f t="shared" ca="1" si="90"/>
        <v>26</v>
      </c>
      <c r="BD225" s="20">
        <f t="shared" ca="1" si="91"/>
        <v>28</v>
      </c>
      <c r="BE225" s="20">
        <f t="shared" ca="1" si="92"/>
        <v>28</v>
      </c>
      <c r="BF225" s="20">
        <f t="shared" ca="1" si="93"/>
        <v>28</v>
      </c>
      <c r="BG225" s="20">
        <f t="shared" ca="1" si="94"/>
        <v>16</v>
      </c>
      <c r="BH225" s="20">
        <f t="shared" ca="1" si="95"/>
        <v>28</v>
      </c>
      <c r="BI225" s="20">
        <f t="shared" ca="1" si="96"/>
        <v>14</v>
      </c>
      <c r="BJ225" s="20">
        <f t="shared" ca="1" si="97"/>
        <v>28</v>
      </c>
      <c r="BK225" s="20">
        <f t="shared" ca="1" si="98"/>
        <v>28</v>
      </c>
      <c r="BL225" s="20">
        <f t="shared" ca="1" si="99"/>
        <v>19</v>
      </c>
      <c r="BM225" s="20">
        <f t="shared" ca="1" si="100"/>
        <v>28</v>
      </c>
      <c r="BN225" s="9">
        <f t="shared" si="101"/>
        <v>224</v>
      </c>
      <c r="BO225" s="9">
        <v>3</v>
      </c>
      <c r="BP225" s="22" cm="1">
        <f t="array" aca="1" ref="BP225" ca="1">IF(AV225&gt;INDIRECT(ADDRESS($BN225,$BO225)),0,1)</f>
        <v>0</v>
      </c>
      <c r="BQ225" s="22" cm="1">
        <f t="array" aca="1" ref="BQ225" ca="1">IF(AW225&gt;INDIRECT(ADDRESS($BN225,$BO225)),0,1)</f>
        <v>1</v>
      </c>
      <c r="BR225" s="22" cm="1">
        <f t="array" aca="1" ref="BR225" ca="1">IF(AX225&gt;INDIRECT(ADDRESS($BN225,$BO225)),0,1)</f>
        <v>0</v>
      </c>
      <c r="BS225" s="22" cm="1">
        <f t="array" aca="1" ref="BS225" ca="1">IF(AY225&gt;INDIRECT(ADDRESS($BN225,$BO225)),0,1)</f>
        <v>0</v>
      </c>
      <c r="BT225" s="22" cm="1">
        <f t="array" aca="1" ref="BT225" ca="1">IF(AZ225&gt;INDIRECT(ADDRESS($BN225,$BO225)),0,1)</f>
        <v>1</v>
      </c>
      <c r="BU225" s="22" cm="1">
        <f t="array" aca="1" ref="BU225" ca="1">IF(BA225&gt;INDIRECT(ADDRESS($BN225,$BO225)),0,1)</f>
        <v>0</v>
      </c>
      <c r="BV225" s="22" cm="1">
        <f t="array" aca="1" ref="BV225" ca="1">IF(BB225&gt;INDIRECT(ADDRESS($BN225,$BO225)),0,1)</f>
        <v>0</v>
      </c>
      <c r="BW225" s="22" cm="1">
        <f t="array" aca="1" ref="BW225" ca="1">IF(BC225&gt;INDIRECT(ADDRESS($BN225,$BO225)),0,1)</f>
        <v>0</v>
      </c>
      <c r="BX225" s="22" cm="1">
        <f t="array" aca="1" ref="BX225" ca="1">IF(BD225&gt;INDIRECT(ADDRESS($BN225,$BO225)),0,1)</f>
        <v>0</v>
      </c>
      <c r="BY225" s="22" cm="1">
        <f t="array" aca="1" ref="BY225" ca="1">IF(BE225&gt;INDIRECT(ADDRESS($BN225,$BO225)),0,1)</f>
        <v>0</v>
      </c>
      <c r="BZ225" s="22" cm="1">
        <f t="array" aca="1" ref="BZ225" ca="1">IF(BF225&gt;INDIRECT(ADDRESS($BN225,$BO225)),0,1)</f>
        <v>0</v>
      </c>
      <c r="CA225" s="22" cm="1">
        <f t="array" aca="1" ref="CA225" ca="1">IF(BG225&gt;INDIRECT(ADDRESS($BN225,$BO225)),0,1)</f>
        <v>0</v>
      </c>
      <c r="CB225" s="22" cm="1">
        <f t="array" aca="1" ref="CB225" ca="1">IF(BH225&gt;INDIRECT(ADDRESS($BN225,$BO225)),0,1)</f>
        <v>0</v>
      </c>
      <c r="CC225" s="22" cm="1">
        <f t="array" aca="1" ref="CC225" ca="1">IF(BI225&gt;INDIRECT(ADDRESS($BN225,$BO225)),0,1)</f>
        <v>0</v>
      </c>
      <c r="CD225" s="22" cm="1">
        <f t="array" aca="1" ref="CD225" ca="1">IF(BJ225&gt;INDIRECT(ADDRESS($BN225,$BO225)),0,1)</f>
        <v>0</v>
      </c>
      <c r="CE225" s="22" cm="1">
        <f t="array" aca="1" ref="CE225" ca="1">IF(BK225&gt;INDIRECT(ADDRESS($BN225,$BO225)),0,1)</f>
        <v>0</v>
      </c>
      <c r="CF225" s="22" cm="1">
        <f t="array" aca="1" ref="CF225" ca="1">IF(BL225&gt;INDIRECT(ADDRESS($BN225,$BO225)),0,1)</f>
        <v>0</v>
      </c>
      <c r="CG225" s="22" cm="1">
        <f t="array" aca="1" ref="CG225" ca="1">IF(BM225&gt;INDIRECT(ADDRESS($BN225,$BO225)),0,1)</f>
        <v>0</v>
      </c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55000000000000004">
      <c r="A226" s="3"/>
      <c r="B226" s="3"/>
      <c r="C226" s="3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5">
        <v>5</v>
      </c>
      <c r="W226" s="5">
        <f>W225</f>
        <v>224</v>
      </c>
      <c r="X226" s="5">
        <v>4</v>
      </c>
      <c r="Y226" s="5">
        <f t="shared" si="102"/>
        <v>26</v>
      </c>
      <c r="Z226" s="18" cm="1">
        <f t="array" aca="1" ref="Z226" ca="1">INDIRECT(ADDRESS($W226,COLUMN()-$Y226+$X226))/$V226</f>
        <v>11997.4</v>
      </c>
      <c r="AA226" s="18" cm="1">
        <f t="array" aca="1" ref="AA226" ca="1">INDIRECT(ADDRESS($W226,COLUMN()-$Y226+$X226))/$V226</f>
        <v>62723</v>
      </c>
      <c r="AB226" s="18" cm="1">
        <f t="array" aca="1" ref="AB226" ca="1">INDIRECT(ADDRESS($W226,COLUMN()-$Y226+$X226))/$V226</f>
        <v>19087.599999999999</v>
      </c>
      <c r="AC226" s="18" cm="1">
        <f t="array" aca="1" ref="AC226" ca="1">INDIRECT(ADDRESS($W226,COLUMN()-$Y226+$X226))/$V226</f>
        <v>50873</v>
      </c>
      <c r="AD226" s="18" cm="1">
        <f t="array" aca="1" ref="AD226" ca="1">INDIRECT(ADDRESS($W226,COLUMN()-$Y226+$X226))/$V226</f>
        <v>77989.399999999994</v>
      </c>
      <c r="AE226" s="18" cm="1">
        <f t="array" aca="1" ref="AE226" ca="1">INDIRECT(ADDRESS($W226,COLUMN()-$Y226+$X226))/$V226</f>
        <v>0</v>
      </c>
      <c r="AF226" s="18" cm="1">
        <f t="array" aca="1" ref="AF226" ca="1">INDIRECT(ADDRESS($W226,COLUMN()-$Y226+$X226))/$V226</f>
        <v>0</v>
      </c>
      <c r="AG226" s="18" cm="1">
        <f t="array" aca="1" ref="AG226" ca="1">INDIRECT(ADDRESS($W226,COLUMN()-$Y226+$X226))/$V226</f>
        <v>3438.6</v>
      </c>
      <c r="AH226" s="18" cm="1">
        <f t="array" aca="1" ref="AH226" ca="1">INDIRECT(ADDRESS($W226,COLUMN()-$Y226+$X226))/$V226</f>
        <v>0</v>
      </c>
      <c r="AI226" s="18" cm="1">
        <f t="array" aca="1" ref="AI226" ca="1">INDIRECT(ADDRESS($W226,COLUMN()-$Y226+$X226))/$V226</f>
        <v>0</v>
      </c>
      <c r="AJ226" s="18" cm="1">
        <f t="array" aca="1" ref="AJ226" ca="1">INDIRECT(ADDRESS($W226,COLUMN()-$Y226+$X226))/$V226</f>
        <v>0</v>
      </c>
      <c r="AK226" s="18" cm="1">
        <f t="array" aca="1" ref="AK226" ca="1">INDIRECT(ADDRESS($W226,COLUMN()-$Y226+$X226))/$V226</f>
        <v>20286</v>
      </c>
      <c r="AL226" s="18" cm="1">
        <f t="array" aca="1" ref="AL226" ca="1">INDIRECT(ADDRESS($W226,COLUMN()-$Y226+$X226))/$V226</f>
        <v>0</v>
      </c>
      <c r="AM226" s="18" cm="1">
        <f t="array" aca="1" ref="AM226" ca="1">INDIRECT(ADDRESS($W226,COLUMN()-$Y226+$X226))/$V226</f>
        <v>31675</v>
      </c>
      <c r="AN226" s="18" cm="1">
        <f t="array" aca="1" ref="AN226" ca="1">INDIRECT(ADDRESS($W226,COLUMN()-$Y226+$X226))/$V226</f>
        <v>0</v>
      </c>
      <c r="AO226" s="18" cm="1">
        <f t="array" aca="1" ref="AO226" ca="1">INDIRECT(ADDRESS($W226,COLUMN()-$Y226+$X226))/$V226</f>
        <v>0</v>
      </c>
      <c r="AP226" s="18" cm="1">
        <f t="array" aca="1" ref="AP226" ca="1">INDIRECT(ADDRESS($W226,COLUMN()-$Y226+$X226))/$V226</f>
        <v>14217.8</v>
      </c>
      <c r="AQ226" s="18" cm="1">
        <f t="array" aca="1" ref="AQ226" ca="1">INDIRECT(ADDRESS($W226,COLUMN()-$Y226+$X226))/$V226</f>
        <v>0</v>
      </c>
      <c r="AR226" s="9">
        <f t="shared" si="82"/>
        <v>224</v>
      </c>
      <c r="AS226" s="9">
        <f t="shared" si="104"/>
        <v>226</v>
      </c>
      <c r="AT226" s="9">
        <f t="shared" si="103"/>
        <v>26</v>
      </c>
      <c r="AU226" s="3">
        <f t="shared" si="105"/>
        <v>43</v>
      </c>
      <c r="AV226" s="20">
        <f t="shared" ca="1" si="83"/>
        <v>25</v>
      </c>
      <c r="AW226" s="20">
        <f t="shared" ca="1" si="84"/>
        <v>12</v>
      </c>
      <c r="AX226" s="20">
        <f t="shared" ca="1" si="85"/>
        <v>22</v>
      </c>
      <c r="AY226" s="20">
        <f t="shared" ca="1" si="86"/>
        <v>15</v>
      </c>
      <c r="AZ226" s="20">
        <f t="shared" ca="1" si="87"/>
        <v>10</v>
      </c>
      <c r="BA226" s="20">
        <f t="shared" ca="1" si="88"/>
        <v>28</v>
      </c>
      <c r="BB226" s="20">
        <f t="shared" ca="1" si="89"/>
        <v>28</v>
      </c>
      <c r="BC226" s="20">
        <f t="shared" ca="1" si="90"/>
        <v>27</v>
      </c>
      <c r="BD226" s="20">
        <f t="shared" ca="1" si="91"/>
        <v>28</v>
      </c>
      <c r="BE226" s="20">
        <f t="shared" ca="1" si="92"/>
        <v>28</v>
      </c>
      <c r="BF226" s="20">
        <f t="shared" ca="1" si="93"/>
        <v>28</v>
      </c>
      <c r="BG226" s="20">
        <f t="shared" ca="1" si="94"/>
        <v>20</v>
      </c>
      <c r="BH226" s="20">
        <f t="shared" ca="1" si="95"/>
        <v>28</v>
      </c>
      <c r="BI226" s="20">
        <f t="shared" ca="1" si="96"/>
        <v>18</v>
      </c>
      <c r="BJ226" s="20">
        <f t="shared" ca="1" si="97"/>
        <v>28</v>
      </c>
      <c r="BK226" s="20">
        <f t="shared" ca="1" si="98"/>
        <v>28</v>
      </c>
      <c r="BL226" s="20">
        <f t="shared" ca="1" si="99"/>
        <v>24</v>
      </c>
      <c r="BM226" s="20">
        <f t="shared" ca="1" si="100"/>
        <v>28</v>
      </c>
      <c r="BN226" s="9">
        <f t="shared" si="101"/>
        <v>224</v>
      </c>
      <c r="BO226" s="9">
        <v>3</v>
      </c>
      <c r="BP226" s="22" cm="1">
        <f t="array" aca="1" ref="BP226" ca="1">IF(AV226&gt;INDIRECT(ADDRESS($BN226,$BO226)),0,1)</f>
        <v>0</v>
      </c>
      <c r="BQ226" s="22" cm="1">
        <f t="array" aca="1" ref="BQ226" ca="1">IF(AW226&gt;INDIRECT(ADDRESS($BN226,$BO226)),0,1)</f>
        <v>0</v>
      </c>
      <c r="BR226" s="22" cm="1">
        <f t="array" aca="1" ref="BR226" ca="1">IF(AX226&gt;INDIRECT(ADDRESS($BN226,$BO226)),0,1)</f>
        <v>0</v>
      </c>
      <c r="BS226" s="22" cm="1">
        <f t="array" aca="1" ref="BS226" ca="1">IF(AY226&gt;INDIRECT(ADDRESS($BN226,$BO226)),0,1)</f>
        <v>0</v>
      </c>
      <c r="BT226" s="22" cm="1">
        <f t="array" aca="1" ref="BT226" ca="1">IF(AZ226&gt;INDIRECT(ADDRESS($BN226,$BO226)),0,1)</f>
        <v>0</v>
      </c>
      <c r="BU226" s="22" cm="1">
        <f t="array" aca="1" ref="BU226" ca="1">IF(BA226&gt;INDIRECT(ADDRESS($BN226,$BO226)),0,1)</f>
        <v>0</v>
      </c>
      <c r="BV226" s="22" cm="1">
        <f t="array" aca="1" ref="BV226" ca="1">IF(BB226&gt;INDIRECT(ADDRESS($BN226,$BO226)),0,1)</f>
        <v>0</v>
      </c>
      <c r="BW226" s="22" cm="1">
        <f t="array" aca="1" ref="BW226" ca="1">IF(BC226&gt;INDIRECT(ADDRESS($BN226,$BO226)),0,1)</f>
        <v>0</v>
      </c>
      <c r="BX226" s="22" cm="1">
        <f t="array" aca="1" ref="BX226" ca="1">IF(BD226&gt;INDIRECT(ADDRESS($BN226,$BO226)),0,1)</f>
        <v>0</v>
      </c>
      <c r="BY226" s="22" cm="1">
        <f t="array" aca="1" ref="BY226" ca="1">IF(BE226&gt;INDIRECT(ADDRESS($BN226,$BO226)),0,1)</f>
        <v>0</v>
      </c>
      <c r="BZ226" s="22" cm="1">
        <f t="array" aca="1" ref="BZ226" ca="1">IF(BF226&gt;INDIRECT(ADDRESS($BN226,$BO226)),0,1)</f>
        <v>0</v>
      </c>
      <c r="CA226" s="22" cm="1">
        <f t="array" aca="1" ref="CA226" ca="1">IF(BG226&gt;INDIRECT(ADDRESS($BN226,$BO226)),0,1)</f>
        <v>0</v>
      </c>
      <c r="CB226" s="22" cm="1">
        <f t="array" aca="1" ref="CB226" ca="1">IF(BH226&gt;INDIRECT(ADDRESS($BN226,$BO226)),0,1)</f>
        <v>0</v>
      </c>
      <c r="CC226" s="22" cm="1">
        <f t="array" aca="1" ref="CC226" ca="1">IF(BI226&gt;INDIRECT(ADDRESS($BN226,$BO226)),0,1)</f>
        <v>0</v>
      </c>
      <c r="CD226" s="22" cm="1">
        <f t="array" aca="1" ref="CD226" ca="1">IF(BJ226&gt;INDIRECT(ADDRESS($BN226,$BO226)),0,1)</f>
        <v>0</v>
      </c>
      <c r="CE226" s="22" cm="1">
        <f t="array" aca="1" ref="CE226" ca="1">IF(BK226&gt;INDIRECT(ADDRESS($BN226,$BO226)),0,1)</f>
        <v>0</v>
      </c>
      <c r="CF226" s="22" cm="1">
        <f t="array" aca="1" ref="CF226" ca="1">IF(BL226&gt;INDIRECT(ADDRESS($BN226,$BO226)),0,1)</f>
        <v>0</v>
      </c>
      <c r="CG226" s="22" cm="1">
        <f t="array" aca="1" ref="CG226" ca="1">IF(BM226&gt;INDIRECT(ADDRESS($BN226,$BO226)),0,1)</f>
        <v>0</v>
      </c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55000000000000004">
      <c r="A227" s="3" t="s">
        <v>99</v>
      </c>
      <c r="B227" s="3" t="s">
        <v>100</v>
      </c>
      <c r="C227" s="3">
        <v>4</v>
      </c>
      <c r="D227" s="15">
        <f>VALUE(SUBSTITUTE('DPR KPU Raw'!B71,".",","))</f>
        <v>50561</v>
      </c>
      <c r="E227" s="15">
        <f>VALUE(SUBSTITUTE('DPR KPU Raw'!C71,".",","))</f>
        <v>76133</v>
      </c>
      <c r="F227" s="15">
        <f>VALUE(SUBSTITUTE('DPR KPU Raw'!D71,".",","))</f>
        <v>132714</v>
      </c>
      <c r="G227" s="15">
        <f>VALUE(SUBSTITUTE('DPR KPU Raw'!E71,".",","))</f>
        <v>99793</v>
      </c>
      <c r="H227" s="15">
        <f>VALUE(SUBSTITUTE('DPR KPU Raw'!F71,".",","))</f>
        <v>142496</v>
      </c>
      <c r="I227" s="15"/>
      <c r="J227" s="15"/>
      <c r="K227" s="15">
        <f>VALUE(SUBSTITUTE('DPR KPU Raw'!I71,".",","))</f>
        <v>22460</v>
      </c>
      <c r="L227" s="15"/>
      <c r="M227" s="15"/>
      <c r="N227" s="15"/>
      <c r="O227" s="15">
        <f>VALUE(SUBSTITUTE('DPR KPU Raw'!M71,".",","))</f>
        <v>101646</v>
      </c>
      <c r="P227" s="15"/>
      <c r="Q227" s="15">
        <f>VALUE(SUBSTITUTE('DPR KPU Raw'!O71,".",","))</f>
        <v>104369</v>
      </c>
      <c r="R227" s="15"/>
      <c r="S227" s="15"/>
      <c r="T227" s="15">
        <f>VALUE(SUBSTITUTE('DPR KPU Raw'!R71,".",","))</f>
        <v>13083</v>
      </c>
      <c r="U227" s="15"/>
      <c r="V227" s="5">
        <v>1</v>
      </c>
      <c r="W227" s="5">
        <f>W226+3</f>
        <v>227</v>
      </c>
      <c r="X227" s="5">
        <v>4</v>
      </c>
      <c r="Y227" s="5">
        <f t="shared" si="102"/>
        <v>26</v>
      </c>
      <c r="Z227" s="18" cm="1">
        <f t="array" aca="1" ref="Z227" ca="1">INDIRECT(ADDRESS($W227,COLUMN()-$Y227+$X227))/$V227</f>
        <v>50561</v>
      </c>
      <c r="AA227" s="18" cm="1">
        <f t="array" aca="1" ref="AA227" ca="1">INDIRECT(ADDRESS($W227,COLUMN()-$Y227+$X227))/$V227</f>
        <v>76133</v>
      </c>
      <c r="AB227" s="18" cm="1">
        <f t="array" aca="1" ref="AB227" ca="1">INDIRECT(ADDRESS($W227,COLUMN()-$Y227+$X227))/$V227</f>
        <v>132714</v>
      </c>
      <c r="AC227" s="18" cm="1">
        <f t="array" aca="1" ref="AC227" ca="1">INDIRECT(ADDRESS($W227,COLUMN()-$Y227+$X227))/$V227</f>
        <v>99793</v>
      </c>
      <c r="AD227" s="18" cm="1">
        <f t="array" aca="1" ref="AD227" ca="1">INDIRECT(ADDRESS($W227,COLUMN()-$Y227+$X227))/$V227</f>
        <v>142496</v>
      </c>
      <c r="AE227" s="18" cm="1">
        <f t="array" aca="1" ref="AE227" ca="1">INDIRECT(ADDRESS($W227,COLUMN()-$Y227+$X227))/$V227</f>
        <v>0</v>
      </c>
      <c r="AF227" s="18" cm="1">
        <f t="array" aca="1" ref="AF227" ca="1">INDIRECT(ADDRESS($W227,COLUMN()-$Y227+$X227))/$V227</f>
        <v>0</v>
      </c>
      <c r="AG227" s="18" cm="1">
        <f t="array" aca="1" ref="AG227" ca="1">INDIRECT(ADDRESS($W227,COLUMN()-$Y227+$X227))/$V227</f>
        <v>22460</v>
      </c>
      <c r="AH227" s="18" cm="1">
        <f t="array" aca="1" ref="AH227" ca="1">INDIRECT(ADDRESS($W227,COLUMN()-$Y227+$X227))/$V227</f>
        <v>0</v>
      </c>
      <c r="AI227" s="18" cm="1">
        <f t="array" aca="1" ref="AI227" ca="1">INDIRECT(ADDRESS($W227,COLUMN()-$Y227+$X227))/$V227</f>
        <v>0</v>
      </c>
      <c r="AJ227" s="18" cm="1">
        <f t="array" aca="1" ref="AJ227" ca="1">INDIRECT(ADDRESS($W227,COLUMN()-$Y227+$X227))/$V227</f>
        <v>0</v>
      </c>
      <c r="AK227" s="18" cm="1">
        <f t="array" aca="1" ref="AK227" ca="1">INDIRECT(ADDRESS($W227,COLUMN()-$Y227+$X227))/$V227</f>
        <v>101646</v>
      </c>
      <c r="AL227" s="18" cm="1">
        <f t="array" aca="1" ref="AL227" ca="1">INDIRECT(ADDRESS($W227,COLUMN()-$Y227+$X227))/$V227</f>
        <v>0</v>
      </c>
      <c r="AM227" s="18" cm="1">
        <f t="array" aca="1" ref="AM227" ca="1">INDIRECT(ADDRESS($W227,COLUMN()-$Y227+$X227))/$V227</f>
        <v>104369</v>
      </c>
      <c r="AN227" s="18" cm="1">
        <f t="array" aca="1" ref="AN227" ca="1">INDIRECT(ADDRESS($W227,COLUMN()-$Y227+$X227))/$V227</f>
        <v>0</v>
      </c>
      <c r="AO227" s="18" cm="1">
        <f t="array" aca="1" ref="AO227" ca="1">INDIRECT(ADDRESS($W227,COLUMN()-$Y227+$X227))/$V227</f>
        <v>0</v>
      </c>
      <c r="AP227" s="18" cm="1">
        <f t="array" aca="1" ref="AP227" ca="1">INDIRECT(ADDRESS($W227,COLUMN()-$Y227+$X227))/$V227</f>
        <v>13083</v>
      </c>
      <c r="AQ227" s="18" cm="1">
        <f t="array" aca="1" ref="AQ227" ca="1">INDIRECT(ADDRESS($W227,COLUMN()-$Y227+$X227))/$V227</f>
        <v>0</v>
      </c>
      <c r="AR227" s="9">
        <f t="shared" si="82"/>
        <v>227</v>
      </c>
      <c r="AS227" s="9">
        <f t="shared" si="104"/>
        <v>229</v>
      </c>
      <c r="AT227" s="9">
        <f t="shared" si="103"/>
        <v>26</v>
      </c>
      <c r="AU227" s="3">
        <f t="shared" si="105"/>
        <v>43</v>
      </c>
      <c r="AV227" s="20">
        <f t="shared" ca="1" si="83"/>
        <v>7</v>
      </c>
      <c r="AW227" s="20">
        <f t="shared" ca="1" si="84"/>
        <v>6</v>
      </c>
      <c r="AX227" s="20">
        <f t="shared" ca="1" si="85"/>
        <v>2</v>
      </c>
      <c r="AY227" s="20">
        <f t="shared" ca="1" si="86"/>
        <v>5</v>
      </c>
      <c r="AZ227" s="20">
        <f t="shared" ca="1" si="87"/>
        <v>1</v>
      </c>
      <c r="BA227" s="20">
        <f t="shared" ca="1" si="88"/>
        <v>28</v>
      </c>
      <c r="BB227" s="20">
        <f t="shared" ca="1" si="89"/>
        <v>28</v>
      </c>
      <c r="BC227" s="20">
        <f t="shared" ca="1" si="90"/>
        <v>16</v>
      </c>
      <c r="BD227" s="20">
        <f t="shared" ca="1" si="91"/>
        <v>28</v>
      </c>
      <c r="BE227" s="20">
        <f t="shared" ca="1" si="92"/>
        <v>28</v>
      </c>
      <c r="BF227" s="20">
        <f t="shared" ca="1" si="93"/>
        <v>28</v>
      </c>
      <c r="BG227" s="20">
        <f t="shared" ca="1" si="94"/>
        <v>4</v>
      </c>
      <c r="BH227" s="20">
        <f t="shared" ca="1" si="95"/>
        <v>28</v>
      </c>
      <c r="BI227" s="20">
        <f t="shared" ca="1" si="96"/>
        <v>3</v>
      </c>
      <c r="BJ227" s="20">
        <f t="shared" ca="1" si="97"/>
        <v>28</v>
      </c>
      <c r="BK227" s="20">
        <f t="shared" ca="1" si="98"/>
        <v>28</v>
      </c>
      <c r="BL227" s="20">
        <f t="shared" ca="1" si="99"/>
        <v>22</v>
      </c>
      <c r="BM227" s="20">
        <f t="shared" ca="1" si="100"/>
        <v>28</v>
      </c>
      <c r="BN227" s="9">
        <f t="shared" si="101"/>
        <v>227</v>
      </c>
      <c r="BO227" s="9">
        <v>3</v>
      </c>
      <c r="BP227" s="22" cm="1">
        <f t="array" aca="1" ref="BP227" ca="1">IF(AV227&gt;INDIRECT(ADDRESS($BN227,$BO227)),0,1)</f>
        <v>0</v>
      </c>
      <c r="BQ227" s="22" cm="1">
        <f t="array" aca="1" ref="BQ227" ca="1">IF(AW227&gt;INDIRECT(ADDRESS($BN227,$BO227)),0,1)</f>
        <v>0</v>
      </c>
      <c r="BR227" s="22" cm="1">
        <f t="array" aca="1" ref="BR227" ca="1">IF(AX227&gt;INDIRECT(ADDRESS($BN227,$BO227)),0,1)</f>
        <v>1</v>
      </c>
      <c r="BS227" s="22" cm="1">
        <f t="array" aca="1" ref="BS227" ca="1">IF(AY227&gt;INDIRECT(ADDRESS($BN227,$BO227)),0,1)</f>
        <v>0</v>
      </c>
      <c r="BT227" s="22" cm="1">
        <f t="array" aca="1" ref="BT227" ca="1">IF(AZ227&gt;INDIRECT(ADDRESS($BN227,$BO227)),0,1)</f>
        <v>1</v>
      </c>
      <c r="BU227" s="22" cm="1">
        <f t="array" aca="1" ref="BU227" ca="1">IF(BA227&gt;INDIRECT(ADDRESS($BN227,$BO227)),0,1)</f>
        <v>0</v>
      </c>
      <c r="BV227" s="22" cm="1">
        <f t="array" aca="1" ref="BV227" ca="1">IF(BB227&gt;INDIRECT(ADDRESS($BN227,$BO227)),0,1)</f>
        <v>0</v>
      </c>
      <c r="BW227" s="22" cm="1">
        <f t="array" aca="1" ref="BW227" ca="1">IF(BC227&gt;INDIRECT(ADDRESS($BN227,$BO227)),0,1)</f>
        <v>0</v>
      </c>
      <c r="BX227" s="22" cm="1">
        <f t="array" aca="1" ref="BX227" ca="1">IF(BD227&gt;INDIRECT(ADDRESS($BN227,$BO227)),0,1)</f>
        <v>0</v>
      </c>
      <c r="BY227" s="22" cm="1">
        <f t="array" aca="1" ref="BY227" ca="1">IF(BE227&gt;INDIRECT(ADDRESS($BN227,$BO227)),0,1)</f>
        <v>0</v>
      </c>
      <c r="BZ227" s="22" cm="1">
        <f t="array" aca="1" ref="BZ227" ca="1">IF(BF227&gt;INDIRECT(ADDRESS($BN227,$BO227)),0,1)</f>
        <v>0</v>
      </c>
      <c r="CA227" s="22" cm="1">
        <f t="array" aca="1" ref="CA227" ca="1">IF(BG227&gt;INDIRECT(ADDRESS($BN227,$BO227)),0,1)</f>
        <v>1</v>
      </c>
      <c r="CB227" s="22" cm="1">
        <f t="array" aca="1" ref="CB227" ca="1">IF(BH227&gt;INDIRECT(ADDRESS($BN227,$BO227)),0,1)</f>
        <v>0</v>
      </c>
      <c r="CC227" s="22" cm="1">
        <f t="array" aca="1" ref="CC227" ca="1">IF(BI227&gt;INDIRECT(ADDRESS($BN227,$BO227)),0,1)</f>
        <v>1</v>
      </c>
      <c r="CD227" s="22" cm="1">
        <f t="array" aca="1" ref="CD227" ca="1">IF(BJ227&gt;INDIRECT(ADDRESS($BN227,$BO227)),0,1)</f>
        <v>0</v>
      </c>
      <c r="CE227" s="22" cm="1">
        <f t="array" aca="1" ref="CE227" ca="1">IF(BK227&gt;INDIRECT(ADDRESS($BN227,$BO227)),0,1)</f>
        <v>0</v>
      </c>
      <c r="CF227" s="22" cm="1">
        <f t="array" aca="1" ref="CF227" ca="1">IF(BL227&gt;INDIRECT(ADDRESS($BN227,$BO227)),0,1)</f>
        <v>0</v>
      </c>
      <c r="CG227" s="22" cm="1">
        <f t="array" aca="1" ref="CG227" ca="1">IF(BM227&gt;INDIRECT(ADDRESS($BN227,$BO227)),0,1)</f>
        <v>0</v>
      </c>
      <c r="CH227" s="9">
        <f>AR227</f>
        <v>227</v>
      </c>
      <c r="CI227" s="9">
        <f>AS227</f>
        <v>229</v>
      </c>
      <c r="CJ227" s="3">
        <f>COLUMN(BP227)</f>
        <v>68</v>
      </c>
      <c r="CK227" s="3">
        <f>COLUMN(CG227)</f>
        <v>85</v>
      </c>
      <c r="CL227" s="3">
        <f ca="1">SUM(OFFSET($A$1,CH227-1,CJ227-1,CI227-CH227+1,CK227-CJ227+1))</f>
        <v>4</v>
      </c>
      <c r="CM227" s="3" t="b">
        <f ca="1">CL227=C227</f>
        <v>1</v>
      </c>
      <c r="CN227" s="3">
        <f>COLUMN(V227)</f>
        <v>22</v>
      </c>
      <c r="CO227" s="3">
        <f ca="1">LARGE(OFFSET($A$1,$CH227-1,$CN227-1,$CI227-$CH227+1,1),1)</f>
        <v>5</v>
      </c>
      <c r="CP227" s="4">
        <f ca="1">LARGE(OFFSET($A$1,$AR227-1,$AT227-1,$AS227-$AR227+1,$AU227-$AT227+1),1)/(CO227+2)</f>
        <v>20356.571428571428</v>
      </c>
      <c r="CQ227" s="4">
        <f ca="1">LARGE(OFFSET($A$1,$AR227-1,$AT227-1,$AS227-$AR227+1,$AU227-$AT227+1),C227)</f>
        <v>101646</v>
      </c>
      <c r="CR227" s="3" t="b">
        <f ca="1">CQ227&gt;CP227</f>
        <v>1</v>
      </c>
    </row>
    <row r="228" spans="1:96" x14ac:dyDescent="0.55000000000000004">
      <c r="A228" s="3"/>
      <c r="B228" s="3"/>
      <c r="C228" s="3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5">
        <v>3</v>
      </c>
      <c r="W228" s="5">
        <f>W227</f>
        <v>227</v>
      </c>
      <c r="X228" s="5">
        <v>4</v>
      </c>
      <c r="Y228" s="5">
        <f t="shared" si="102"/>
        <v>26</v>
      </c>
      <c r="Z228" s="18" cm="1">
        <f t="array" aca="1" ref="Z228" ca="1">INDIRECT(ADDRESS($W228,COLUMN()-$Y228+$X228))/$V228</f>
        <v>16853.666666666668</v>
      </c>
      <c r="AA228" s="18" cm="1">
        <f t="array" aca="1" ref="AA228" ca="1">INDIRECT(ADDRESS($W228,COLUMN()-$Y228+$X228))/$V228</f>
        <v>25377.666666666668</v>
      </c>
      <c r="AB228" s="18" cm="1">
        <f t="array" aca="1" ref="AB228" ca="1">INDIRECT(ADDRESS($W228,COLUMN()-$Y228+$X228))/$V228</f>
        <v>44238</v>
      </c>
      <c r="AC228" s="18" cm="1">
        <f t="array" aca="1" ref="AC228" ca="1">INDIRECT(ADDRESS($W228,COLUMN()-$Y228+$X228))/$V228</f>
        <v>33264.333333333336</v>
      </c>
      <c r="AD228" s="18" cm="1">
        <f t="array" aca="1" ref="AD228" ca="1">INDIRECT(ADDRESS($W228,COLUMN()-$Y228+$X228))/$V228</f>
        <v>47498.666666666664</v>
      </c>
      <c r="AE228" s="18" cm="1">
        <f t="array" aca="1" ref="AE228" ca="1">INDIRECT(ADDRESS($W228,COLUMN()-$Y228+$X228))/$V228</f>
        <v>0</v>
      </c>
      <c r="AF228" s="18" cm="1">
        <f t="array" aca="1" ref="AF228" ca="1">INDIRECT(ADDRESS($W228,COLUMN()-$Y228+$X228))/$V228</f>
        <v>0</v>
      </c>
      <c r="AG228" s="18" cm="1">
        <f t="array" aca="1" ref="AG228" ca="1">INDIRECT(ADDRESS($W228,COLUMN()-$Y228+$X228))/$V228</f>
        <v>7486.666666666667</v>
      </c>
      <c r="AH228" s="18" cm="1">
        <f t="array" aca="1" ref="AH228" ca="1">INDIRECT(ADDRESS($W228,COLUMN()-$Y228+$X228))/$V228</f>
        <v>0</v>
      </c>
      <c r="AI228" s="18" cm="1">
        <f t="array" aca="1" ref="AI228" ca="1">INDIRECT(ADDRESS($W228,COLUMN()-$Y228+$X228))/$V228</f>
        <v>0</v>
      </c>
      <c r="AJ228" s="18" cm="1">
        <f t="array" aca="1" ref="AJ228" ca="1">INDIRECT(ADDRESS($W228,COLUMN()-$Y228+$X228))/$V228</f>
        <v>0</v>
      </c>
      <c r="AK228" s="18" cm="1">
        <f t="array" aca="1" ref="AK228" ca="1">INDIRECT(ADDRESS($W228,COLUMN()-$Y228+$X228))/$V228</f>
        <v>33882</v>
      </c>
      <c r="AL228" s="18" cm="1">
        <f t="array" aca="1" ref="AL228" ca="1">INDIRECT(ADDRESS($W228,COLUMN()-$Y228+$X228))/$V228</f>
        <v>0</v>
      </c>
      <c r="AM228" s="18" cm="1">
        <f t="array" aca="1" ref="AM228" ca="1">INDIRECT(ADDRESS($W228,COLUMN()-$Y228+$X228))/$V228</f>
        <v>34789.666666666664</v>
      </c>
      <c r="AN228" s="18" cm="1">
        <f t="array" aca="1" ref="AN228" ca="1">INDIRECT(ADDRESS($W228,COLUMN()-$Y228+$X228))/$V228</f>
        <v>0</v>
      </c>
      <c r="AO228" s="18" cm="1">
        <f t="array" aca="1" ref="AO228" ca="1">INDIRECT(ADDRESS($W228,COLUMN()-$Y228+$X228))/$V228</f>
        <v>0</v>
      </c>
      <c r="AP228" s="18" cm="1">
        <f t="array" aca="1" ref="AP228" ca="1">INDIRECT(ADDRESS($W228,COLUMN()-$Y228+$X228))/$V228</f>
        <v>4361</v>
      </c>
      <c r="AQ228" s="18" cm="1">
        <f t="array" aca="1" ref="AQ228" ca="1">INDIRECT(ADDRESS($W228,COLUMN()-$Y228+$X228))/$V228</f>
        <v>0</v>
      </c>
      <c r="AR228" s="9">
        <f t="shared" si="82"/>
        <v>227</v>
      </c>
      <c r="AS228" s="9">
        <f t="shared" si="104"/>
        <v>229</v>
      </c>
      <c r="AT228" s="9">
        <f t="shared" si="103"/>
        <v>26</v>
      </c>
      <c r="AU228" s="3">
        <f t="shared" si="105"/>
        <v>43</v>
      </c>
      <c r="AV228" s="20">
        <f t="shared" ca="1" si="83"/>
        <v>20</v>
      </c>
      <c r="AW228" s="20">
        <f t="shared" ca="1" si="84"/>
        <v>15</v>
      </c>
      <c r="AX228" s="20">
        <f t="shared" ca="1" si="85"/>
        <v>9</v>
      </c>
      <c r="AY228" s="20">
        <f t="shared" ca="1" si="86"/>
        <v>12</v>
      </c>
      <c r="AZ228" s="20">
        <f t="shared" ca="1" si="87"/>
        <v>8</v>
      </c>
      <c r="BA228" s="20">
        <f t="shared" ca="1" si="88"/>
        <v>28</v>
      </c>
      <c r="BB228" s="20">
        <f t="shared" ca="1" si="89"/>
        <v>28</v>
      </c>
      <c r="BC228" s="20">
        <f t="shared" ca="1" si="90"/>
        <v>24</v>
      </c>
      <c r="BD228" s="20">
        <f t="shared" ca="1" si="91"/>
        <v>28</v>
      </c>
      <c r="BE228" s="20">
        <f t="shared" ca="1" si="92"/>
        <v>28</v>
      </c>
      <c r="BF228" s="20">
        <f t="shared" ca="1" si="93"/>
        <v>28</v>
      </c>
      <c r="BG228" s="20">
        <f t="shared" ca="1" si="94"/>
        <v>11</v>
      </c>
      <c r="BH228" s="20">
        <f t="shared" ca="1" si="95"/>
        <v>28</v>
      </c>
      <c r="BI228" s="20">
        <f t="shared" ca="1" si="96"/>
        <v>10</v>
      </c>
      <c r="BJ228" s="20">
        <f t="shared" ca="1" si="97"/>
        <v>28</v>
      </c>
      <c r="BK228" s="20">
        <f t="shared" ca="1" si="98"/>
        <v>28</v>
      </c>
      <c r="BL228" s="20">
        <f t="shared" ca="1" si="99"/>
        <v>26</v>
      </c>
      <c r="BM228" s="20">
        <f t="shared" ca="1" si="100"/>
        <v>28</v>
      </c>
      <c r="BN228" s="9">
        <f t="shared" si="101"/>
        <v>227</v>
      </c>
      <c r="BO228" s="9">
        <v>3</v>
      </c>
      <c r="BP228" s="22" cm="1">
        <f t="array" aca="1" ref="BP228" ca="1">IF(AV228&gt;INDIRECT(ADDRESS($BN228,$BO228)),0,1)</f>
        <v>0</v>
      </c>
      <c r="BQ228" s="22" cm="1">
        <f t="array" aca="1" ref="BQ228" ca="1">IF(AW228&gt;INDIRECT(ADDRESS($BN228,$BO228)),0,1)</f>
        <v>0</v>
      </c>
      <c r="BR228" s="22" cm="1">
        <f t="array" aca="1" ref="BR228" ca="1">IF(AX228&gt;INDIRECT(ADDRESS($BN228,$BO228)),0,1)</f>
        <v>0</v>
      </c>
      <c r="BS228" s="22" cm="1">
        <f t="array" aca="1" ref="BS228" ca="1">IF(AY228&gt;INDIRECT(ADDRESS($BN228,$BO228)),0,1)</f>
        <v>0</v>
      </c>
      <c r="BT228" s="22" cm="1">
        <f t="array" aca="1" ref="BT228" ca="1">IF(AZ228&gt;INDIRECT(ADDRESS($BN228,$BO228)),0,1)</f>
        <v>0</v>
      </c>
      <c r="BU228" s="22" cm="1">
        <f t="array" aca="1" ref="BU228" ca="1">IF(BA228&gt;INDIRECT(ADDRESS($BN228,$BO228)),0,1)</f>
        <v>0</v>
      </c>
      <c r="BV228" s="22" cm="1">
        <f t="array" aca="1" ref="BV228" ca="1">IF(BB228&gt;INDIRECT(ADDRESS($BN228,$BO228)),0,1)</f>
        <v>0</v>
      </c>
      <c r="BW228" s="22" cm="1">
        <f t="array" aca="1" ref="BW228" ca="1">IF(BC228&gt;INDIRECT(ADDRESS($BN228,$BO228)),0,1)</f>
        <v>0</v>
      </c>
      <c r="BX228" s="22" cm="1">
        <f t="array" aca="1" ref="BX228" ca="1">IF(BD228&gt;INDIRECT(ADDRESS($BN228,$BO228)),0,1)</f>
        <v>0</v>
      </c>
      <c r="BY228" s="22" cm="1">
        <f t="array" aca="1" ref="BY228" ca="1">IF(BE228&gt;INDIRECT(ADDRESS($BN228,$BO228)),0,1)</f>
        <v>0</v>
      </c>
      <c r="BZ228" s="22" cm="1">
        <f t="array" aca="1" ref="BZ228" ca="1">IF(BF228&gt;INDIRECT(ADDRESS($BN228,$BO228)),0,1)</f>
        <v>0</v>
      </c>
      <c r="CA228" s="22" cm="1">
        <f t="array" aca="1" ref="CA228" ca="1">IF(BG228&gt;INDIRECT(ADDRESS($BN228,$BO228)),0,1)</f>
        <v>0</v>
      </c>
      <c r="CB228" s="22" cm="1">
        <f t="array" aca="1" ref="CB228" ca="1">IF(BH228&gt;INDIRECT(ADDRESS($BN228,$BO228)),0,1)</f>
        <v>0</v>
      </c>
      <c r="CC228" s="22" cm="1">
        <f t="array" aca="1" ref="CC228" ca="1">IF(BI228&gt;INDIRECT(ADDRESS($BN228,$BO228)),0,1)</f>
        <v>0</v>
      </c>
      <c r="CD228" s="22" cm="1">
        <f t="array" aca="1" ref="CD228" ca="1">IF(BJ228&gt;INDIRECT(ADDRESS($BN228,$BO228)),0,1)</f>
        <v>0</v>
      </c>
      <c r="CE228" s="22" cm="1">
        <f t="array" aca="1" ref="CE228" ca="1">IF(BK228&gt;INDIRECT(ADDRESS($BN228,$BO228)),0,1)</f>
        <v>0</v>
      </c>
      <c r="CF228" s="22" cm="1">
        <f t="array" aca="1" ref="CF228" ca="1">IF(BL228&gt;INDIRECT(ADDRESS($BN228,$BO228)),0,1)</f>
        <v>0</v>
      </c>
      <c r="CG228" s="22" cm="1">
        <f t="array" aca="1" ref="CG228" ca="1">IF(BM228&gt;INDIRECT(ADDRESS($BN228,$BO228)),0,1)</f>
        <v>0</v>
      </c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55000000000000004">
      <c r="A229" s="3"/>
      <c r="B229" s="3"/>
      <c r="C229" s="3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5">
        <v>5</v>
      </c>
      <c r="W229" s="5">
        <f>W228</f>
        <v>227</v>
      </c>
      <c r="X229" s="5">
        <v>4</v>
      </c>
      <c r="Y229" s="5">
        <f t="shared" si="102"/>
        <v>26</v>
      </c>
      <c r="Z229" s="18" cm="1">
        <f t="array" aca="1" ref="Z229" ca="1">INDIRECT(ADDRESS($W229,COLUMN()-$Y229+$X229))/$V229</f>
        <v>10112.200000000001</v>
      </c>
      <c r="AA229" s="18" cm="1">
        <f t="array" aca="1" ref="AA229" ca="1">INDIRECT(ADDRESS($W229,COLUMN()-$Y229+$X229))/$V229</f>
        <v>15226.6</v>
      </c>
      <c r="AB229" s="18" cm="1">
        <f t="array" aca="1" ref="AB229" ca="1">INDIRECT(ADDRESS($W229,COLUMN()-$Y229+$X229))/$V229</f>
        <v>26542.799999999999</v>
      </c>
      <c r="AC229" s="18" cm="1">
        <f t="array" aca="1" ref="AC229" ca="1">INDIRECT(ADDRESS($W229,COLUMN()-$Y229+$X229))/$V229</f>
        <v>19958.599999999999</v>
      </c>
      <c r="AD229" s="18" cm="1">
        <f t="array" aca="1" ref="AD229" ca="1">INDIRECT(ADDRESS($W229,COLUMN()-$Y229+$X229))/$V229</f>
        <v>28499.200000000001</v>
      </c>
      <c r="AE229" s="18" cm="1">
        <f t="array" aca="1" ref="AE229" ca="1">INDIRECT(ADDRESS($W229,COLUMN()-$Y229+$X229))/$V229</f>
        <v>0</v>
      </c>
      <c r="AF229" s="18" cm="1">
        <f t="array" aca="1" ref="AF229" ca="1">INDIRECT(ADDRESS($W229,COLUMN()-$Y229+$X229))/$V229</f>
        <v>0</v>
      </c>
      <c r="AG229" s="18" cm="1">
        <f t="array" aca="1" ref="AG229" ca="1">INDIRECT(ADDRESS($W229,COLUMN()-$Y229+$X229))/$V229</f>
        <v>4492</v>
      </c>
      <c r="AH229" s="18" cm="1">
        <f t="array" aca="1" ref="AH229" ca="1">INDIRECT(ADDRESS($W229,COLUMN()-$Y229+$X229))/$V229</f>
        <v>0</v>
      </c>
      <c r="AI229" s="18" cm="1">
        <f t="array" aca="1" ref="AI229" ca="1">INDIRECT(ADDRESS($W229,COLUMN()-$Y229+$X229))/$V229</f>
        <v>0</v>
      </c>
      <c r="AJ229" s="18" cm="1">
        <f t="array" aca="1" ref="AJ229" ca="1">INDIRECT(ADDRESS($W229,COLUMN()-$Y229+$X229))/$V229</f>
        <v>0</v>
      </c>
      <c r="AK229" s="18" cm="1">
        <f t="array" aca="1" ref="AK229" ca="1">INDIRECT(ADDRESS($W229,COLUMN()-$Y229+$X229))/$V229</f>
        <v>20329.2</v>
      </c>
      <c r="AL229" s="18" cm="1">
        <f t="array" aca="1" ref="AL229" ca="1">INDIRECT(ADDRESS($W229,COLUMN()-$Y229+$X229))/$V229</f>
        <v>0</v>
      </c>
      <c r="AM229" s="18" cm="1">
        <f t="array" aca="1" ref="AM229" ca="1">INDIRECT(ADDRESS($W229,COLUMN()-$Y229+$X229))/$V229</f>
        <v>20873.8</v>
      </c>
      <c r="AN229" s="18" cm="1">
        <f t="array" aca="1" ref="AN229" ca="1">INDIRECT(ADDRESS($W229,COLUMN()-$Y229+$X229))/$V229</f>
        <v>0</v>
      </c>
      <c r="AO229" s="18" cm="1">
        <f t="array" aca="1" ref="AO229" ca="1">INDIRECT(ADDRESS($W229,COLUMN()-$Y229+$X229))/$V229</f>
        <v>0</v>
      </c>
      <c r="AP229" s="18" cm="1">
        <f t="array" aca="1" ref="AP229" ca="1">INDIRECT(ADDRESS($W229,COLUMN()-$Y229+$X229))/$V229</f>
        <v>2616.6</v>
      </c>
      <c r="AQ229" s="18" cm="1">
        <f t="array" aca="1" ref="AQ229" ca="1">INDIRECT(ADDRESS($W229,COLUMN()-$Y229+$X229))/$V229</f>
        <v>0</v>
      </c>
      <c r="AR229" s="9">
        <f t="shared" si="82"/>
        <v>227</v>
      </c>
      <c r="AS229" s="9">
        <f t="shared" si="104"/>
        <v>229</v>
      </c>
      <c r="AT229" s="9">
        <f t="shared" si="103"/>
        <v>26</v>
      </c>
      <c r="AU229" s="3">
        <f t="shared" si="105"/>
        <v>43</v>
      </c>
      <c r="AV229" s="20">
        <f t="shared" ca="1" si="83"/>
        <v>23</v>
      </c>
      <c r="AW229" s="20">
        <f t="shared" ca="1" si="84"/>
        <v>21</v>
      </c>
      <c r="AX229" s="20">
        <f t="shared" ca="1" si="85"/>
        <v>14</v>
      </c>
      <c r="AY229" s="20">
        <f t="shared" ca="1" si="86"/>
        <v>19</v>
      </c>
      <c r="AZ229" s="20">
        <f t="shared" ca="1" si="87"/>
        <v>13</v>
      </c>
      <c r="BA229" s="20">
        <f t="shared" ca="1" si="88"/>
        <v>28</v>
      </c>
      <c r="BB229" s="20">
        <f t="shared" ca="1" si="89"/>
        <v>28</v>
      </c>
      <c r="BC229" s="20">
        <f t="shared" ca="1" si="90"/>
        <v>25</v>
      </c>
      <c r="BD229" s="20">
        <f t="shared" ca="1" si="91"/>
        <v>28</v>
      </c>
      <c r="BE229" s="20">
        <f t="shared" ca="1" si="92"/>
        <v>28</v>
      </c>
      <c r="BF229" s="20">
        <f t="shared" ca="1" si="93"/>
        <v>28</v>
      </c>
      <c r="BG229" s="20">
        <f t="shared" ca="1" si="94"/>
        <v>18</v>
      </c>
      <c r="BH229" s="20">
        <f t="shared" ca="1" si="95"/>
        <v>28</v>
      </c>
      <c r="BI229" s="20">
        <f t="shared" ca="1" si="96"/>
        <v>17</v>
      </c>
      <c r="BJ229" s="20">
        <f t="shared" ca="1" si="97"/>
        <v>28</v>
      </c>
      <c r="BK229" s="20">
        <f t="shared" ca="1" si="98"/>
        <v>28</v>
      </c>
      <c r="BL229" s="20">
        <f t="shared" ca="1" si="99"/>
        <v>27</v>
      </c>
      <c r="BM229" s="20">
        <f t="shared" ca="1" si="100"/>
        <v>28</v>
      </c>
      <c r="BN229" s="9">
        <f t="shared" si="101"/>
        <v>227</v>
      </c>
      <c r="BO229" s="9">
        <v>3</v>
      </c>
      <c r="BP229" s="22" cm="1">
        <f t="array" aca="1" ref="BP229" ca="1">IF(AV229&gt;INDIRECT(ADDRESS($BN229,$BO229)),0,1)</f>
        <v>0</v>
      </c>
      <c r="BQ229" s="22" cm="1">
        <f t="array" aca="1" ref="BQ229" ca="1">IF(AW229&gt;INDIRECT(ADDRESS($BN229,$BO229)),0,1)</f>
        <v>0</v>
      </c>
      <c r="BR229" s="22" cm="1">
        <f t="array" aca="1" ref="BR229" ca="1">IF(AX229&gt;INDIRECT(ADDRESS($BN229,$BO229)),0,1)</f>
        <v>0</v>
      </c>
      <c r="BS229" s="22" cm="1">
        <f t="array" aca="1" ref="BS229" ca="1">IF(AY229&gt;INDIRECT(ADDRESS($BN229,$BO229)),0,1)</f>
        <v>0</v>
      </c>
      <c r="BT229" s="22" cm="1">
        <f t="array" aca="1" ref="BT229" ca="1">IF(AZ229&gt;INDIRECT(ADDRESS($BN229,$BO229)),0,1)</f>
        <v>0</v>
      </c>
      <c r="BU229" s="22" cm="1">
        <f t="array" aca="1" ref="BU229" ca="1">IF(BA229&gt;INDIRECT(ADDRESS($BN229,$BO229)),0,1)</f>
        <v>0</v>
      </c>
      <c r="BV229" s="22" cm="1">
        <f t="array" aca="1" ref="BV229" ca="1">IF(BB229&gt;INDIRECT(ADDRESS($BN229,$BO229)),0,1)</f>
        <v>0</v>
      </c>
      <c r="BW229" s="22" cm="1">
        <f t="array" aca="1" ref="BW229" ca="1">IF(BC229&gt;INDIRECT(ADDRESS($BN229,$BO229)),0,1)</f>
        <v>0</v>
      </c>
      <c r="BX229" s="22" cm="1">
        <f t="array" aca="1" ref="BX229" ca="1">IF(BD229&gt;INDIRECT(ADDRESS($BN229,$BO229)),0,1)</f>
        <v>0</v>
      </c>
      <c r="BY229" s="22" cm="1">
        <f t="array" aca="1" ref="BY229" ca="1">IF(BE229&gt;INDIRECT(ADDRESS($BN229,$BO229)),0,1)</f>
        <v>0</v>
      </c>
      <c r="BZ229" s="22" cm="1">
        <f t="array" aca="1" ref="BZ229" ca="1">IF(BF229&gt;INDIRECT(ADDRESS($BN229,$BO229)),0,1)</f>
        <v>0</v>
      </c>
      <c r="CA229" s="22" cm="1">
        <f t="array" aca="1" ref="CA229" ca="1">IF(BG229&gt;INDIRECT(ADDRESS($BN229,$BO229)),0,1)</f>
        <v>0</v>
      </c>
      <c r="CB229" s="22" cm="1">
        <f t="array" aca="1" ref="CB229" ca="1">IF(BH229&gt;INDIRECT(ADDRESS($BN229,$BO229)),0,1)</f>
        <v>0</v>
      </c>
      <c r="CC229" s="22" cm="1">
        <f t="array" aca="1" ref="CC229" ca="1">IF(BI229&gt;INDIRECT(ADDRESS($BN229,$BO229)),0,1)</f>
        <v>0</v>
      </c>
      <c r="CD229" s="22" cm="1">
        <f t="array" aca="1" ref="CD229" ca="1">IF(BJ229&gt;INDIRECT(ADDRESS($BN229,$BO229)),0,1)</f>
        <v>0</v>
      </c>
      <c r="CE229" s="22" cm="1">
        <f t="array" aca="1" ref="CE229" ca="1">IF(BK229&gt;INDIRECT(ADDRESS($BN229,$BO229)),0,1)</f>
        <v>0</v>
      </c>
      <c r="CF229" s="22" cm="1">
        <f t="array" aca="1" ref="CF229" ca="1">IF(BL229&gt;INDIRECT(ADDRESS($BN229,$BO229)),0,1)</f>
        <v>0</v>
      </c>
      <c r="CG229" s="22" cm="1">
        <f t="array" aca="1" ref="CG229" ca="1">IF(BM229&gt;INDIRECT(ADDRESS($BN229,$BO229)),0,1)</f>
        <v>0</v>
      </c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55000000000000004">
      <c r="A230" s="3" t="s">
        <v>101</v>
      </c>
      <c r="B230" s="3" t="s">
        <v>102</v>
      </c>
      <c r="C230" s="3">
        <v>6</v>
      </c>
      <c r="D230" s="15">
        <f>VALUE(SUBSTITUTE('DPR KPU Raw'!B76,".",","))</f>
        <v>147175</v>
      </c>
      <c r="E230" s="15">
        <f>VALUE(SUBSTITUTE('DPR KPU Raw'!C76,".",","))</f>
        <v>233478</v>
      </c>
      <c r="F230" s="15">
        <f>VALUE(SUBSTITUTE('DPR KPU Raw'!D76,".",","))</f>
        <v>175830</v>
      </c>
      <c r="G230" s="15">
        <f>VALUE(SUBSTITUTE('DPR KPU Raw'!E76,".",","))</f>
        <v>149788</v>
      </c>
      <c r="H230" s="15">
        <f>VALUE(SUBSTITUTE('DPR KPU Raw'!F76,".",","))</f>
        <v>207276</v>
      </c>
      <c r="I230" s="15"/>
      <c r="J230" s="15"/>
      <c r="K230" s="15">
        <f>VALUE(SUBSTITUTE('DPR KPU Raw'!I76,".",","))</f>
        <v>63092</v>
      </c>
      <c r="L230" s="15"/>
      <c r="M230" s="15"/>
      <c r="N230" s="15"/>
      <c r="O230" s="15">
        <f>VALUE(SUBSTITUTE('DPR KPU Raw'!M76,".",","))</f>
        <v>110211</v>
      </c>
      <c r="P230" s="15"/>
      <c r="Q230" s="15">
        <f>VALUE(SUBSTITUTE('DPR KPU Raw'!O76,".",","))</f>
        <v>159282</v>
      </c>
      <c r="R230" s="15"/>
      <c r="S230" s="15"/>
      <c r="T230" s="15">
        <f>VALUE(SUBSTITUTE('DPR KPU Raw'!R76,".",","))</f>
        <v>118350</v>
      </c>
      <c r="U230" s="15"/>
      <c r="V230" s="5">
        <v>1</v>
      </c>
      <c r="W230" s="5">
        <f>W229+3</f>
        <v>230</v>
      </c>
      <c r="X230" s="5">
        <v>4</v>
      </c>
      <c r="Y230" s="5">
        <f t="shared" si="102"/>
        <v>26</v>
      </c>
      <c r="Z230" s="18" cm="1">
        <f t="array" aca="1" ref="Z230" ca="1">INDIRECT(ADDRESS($W230,COLUMN()-$Y230+$X230))/$V230</f>
        <v>147175</v>
      </c>
      <c r="AA230" s="18" cm="1">
        <f t="array" aca="1" ref="AA230" ca="1">INDIRECT(ADDRESS($W230,COLUMN()-$Y230+$X230))/$V230</f>
        <v>233478</v>
      </c>
      <c r="AB230" s="18" cm="1">
        <f t="array" aca="1" ref="AB230" ca="1">INDIRECT(ADDRESS($W230,COLUMN()-$Y230+$X230))/$V230</f>
        <v>175830</v>
      </c>
      <c r="AC230" s="18" cm="1">
        <f t="array" aca="1" ref="AC230" ca="1">INDIRECT(ADDRESS($W230,COLUMN()-$Y230+$X230))/$V230</f>
        <v>149788</v>
      </c>
      <c r="AD230" s="18" cm="1">
        <f t="array" aca="1" ref="AD230" ca="1">INDIRECT(ADDRESS($W230,COLUMN()-$Y230+$X230))/$V230</f>
        <v>207276</v>
      </c>
      <c r="AE230" s="18" cm="1">
        <f t="array" aca="1" ref="AE230" ca="1">INDIRECT(ADDRESS($W230,COLUMN()-$Y230+$X230))/$V230</f>
        <v>0</v>
      </c>
      <c r="AF230" s="18" cm="1">
        <f t="array" aca="1" ref="AF230" ca="1">INDIRECT(ADDRESS($W230,COLUMN()-$Y230+$X230))/$V230</f>
        <v>0</v>
      </c>
      <c r="AG230" s="18" cm="1">
        <f t="array" aca="1" ref="AG230" ca="1">INDIRECT(ADDRESS($W230,COLUMN()-$Y230+$X230))/$V230</f>
        <v>63092</v>
      </c>
      <c r="AH230" s="18" cm="1">
        <f t="array" aca="1" ref="AH230" ca="1">INDIRECT(ADDRESS($W230,COLUMN()-$Y230+$X230))/$V230</f>
        <v>0</v>
      </c>
      <c r="AI230" s="18" cm="1">
        <f t="array" aca="1" ref="AI230" ca="1">INDIRECT(ADDRESS($W230,COLUMN()-$Y230+$X230))/$V230</f>
        <v>0</v>
      </c>
      <c r="AJ230" s="18" cm="1">
        <f t="array" aca="1" ref="AJ230" ca="1">INDIRECT(ADDRESS($W230,COLUMN()-$Y230+$X230))/$V230</f>
        <v>0</v>
      </c>
      <c r="AK230" s="18" cm="1">
        <f t="array" aca="1" ref="AK230" ca="1">INDIRECT(ADDRESS($W230,COLUMN()-$Y230+$X230))/$V230</f>
        <v>110211</v>
      </c>
      <c r="AL230" s="18" cm="1">
        <f t="array" aca="1" ref="AL230" ca="1">INDIRECT(ADDRESS($W230,COLUMN()-$Y230+$X230))/$V230</f>
        <v>0</v>
      </c>
      <c r="AM230" s="18" cm="1">
        <f t="array" aca="1" ref="AM230" ca="1">INDIRECT(ADDRESS($W230,COLUMN()-$Y230+$X230))/$V230</f>
        <v>159282</v>
      </c>
      <c r="AN230" s="18" cm="1">
        <f t="array" aca="1" ref="AN230" ca="1">INDIRECT(ADDRESS($W230,COLUMN()-$Y230+$X230))/$V230</f>
        <v>0</v>
      </c>
      <c r="AO230" s="18" cm="1">
        <f t="array" aca="1" ref="AO230" ca="1">INDIRECT(ADDRESS($W230,COLUMN()-$Y230+$X230))/$V230</f>
        <v>0</v>
      </c>
      <c r="AP230" s="18" cm="1">
        <f t="array" aca="1" ref="AP230" ca="1">INDIRECT(ADDRESS($W230,COLUMN()-$Y230+$X230))/$V230</f>
        <v>118350</v>
      </c>
      <c r="AQ230" s="18" cm="1">
        <f t="array" aca="1" ref="AQ230" ca="1">INDIRECT(ADDRESS($W230,COLUMN()-$Y230+$X230))/$V230</f>
        <v>0</v>
      </c>
      <c r="AR230" s="9">
        <f t="shared" si="82"/>
        <v>230</v>
      </c>
      <c r="AS230" s="9">
        <f t="shared" si="104"/>
        <v>232</v>
      </c>
      <c r="AT230" s="9">
        <f t="shared" si="103"/>
        <v>26</v>
      </c>
      <c r="AU230" s="3">
        <f t="shared" si="105"/>
        <v>43</v>
      </c>
      <c r="AV230" s="20">
        <f t="shared" ca="1" si="83"/>
        <v>6</v>
      </c>
      <c r="AW230" s="20">
        <f t="shared" ca="1" si="84"/>
        <v>1</v>
      </c>
      <c r="AX230" s="20">
        <f t="shared" ca="1" si="85"/>
        <v>3</v>
      </c>
      <c r="AY230" s="20">
        <f t="shared" ca="1" si="86"/>
        <v>5</v>
      </c>
      <c r="AZ230" s="20">
        <f t="shared" ca="1" si="87"/>
        <v>2</v>
      </c>
      <c r="BA230" s="20">
        <f t="shared" ca="1" si="88"/>
        <v>28</v>
      </c>
      <c r="BB230" s="20">
        <f t="shared" ca="1" si="89"/>
        <v>28</v>
      </c>
      <c r="BC230" s="20">
        <f t="shared" ca="1" si="90"/>
        <v>11</v>
      </c>
      <c r="BD230" s="20">
        <f t="shared" ca="1" si="91"/>
        <v>28</v>
      </c>
      <c r="BE230" s="20">
        <f t="shared" ca="1" si="92"/>
        <v>28</v>
      </c>
      <c r="BF230" s="20">
        <f t="shared" ca="1" si="93"/>
        <v>28</v>
      </c>
      <c r="BG230" s="20">
        <f t="shared" ca="1" si="94"/>
        <v>8</v>
      </c>
      <c r="BH230" s="20">
        <f t="shared" ca="1" si="95"/>
        <v>28</v>
      </c>
      <c r="BI230" s="20">
        <f t="shared" ca="1" si="96"/>
        <v>4</v>
      </c>
      <c r="BJ230" s="20">
        <f t="shared" ca="1" si="97"/>
        <v>28</v>
      </c>
      <c r="BK230" s="20">
        <f t="shared" ca="1" si="98"/>
        <v>28</v>
      </c>
      <c r="BL230" s="20">
        <f t="shared" ca="1" si="99"/>
        <v>7</v>
      </c>
      <c r="BM230" s="20">
        <f t="shared" ca="1" si="100"/>
        <v>28</v>
      </c>
      <c r="BN230" s="9">
        <f t="shared" si="101"/>
        <v>230</v>
      </c>
      <c r="BO230" s="9">
        <v>3</v>
      </c>
      <c r="BP230" s="22" cm="1">
        <f t="array" aca="1" ref="BP230" ca="1">IF(AV230&gt;INDIRECT(ADDRESS($BN230,$BO230)),0,1)</f>
        <v>1</v>
      </c>
      <c r="BQ230" s="22" cm="1">
        <f t="array" aca="1" ref="BQ230" ca="1">IF(AW230&gt;INDIRECT(ADDRESS($BN230,$BO230)),0,1)</f>
        <v>1</v>
      </c>
      <c r="BR230" s="22" cm="1">
        <f t="array" aca="1" ref="BR230" ca="1">IF(AX230&gt;INDIRECT(ADDRESS($BN230,$BO230)),0,1)</f>
        <v>1</v>
      </c>
      <c r="BS230" s="22" cm="1">
        <f t="array" aca="1" ref="BS230" ca="1">IF(AY230&gt;INDIRECT(ADDRESS($BN230,$BO230)),0,1)</f>
        <v>1</v>
      </c>
      <c r="BT230" s="22" cm="1">
        <f t="array" aca="1" ref="BT230" ca="1">IF(AZ230&gt;INDIRECT(ADDRESS($BN230,$BO230)),0,1)</f>
        <v>1</v>
      </c>
      <c r="BU230" s="22" cm="1">
        <f t="array" aca="1" ref="BU230" ca="1">IF(BA230&gt;INDIRECT(ADDRESS($BN230,$BO230)),0,1)</f>
        <v>0</v>
      </c>
      <c r="BV230" s="22" cm="1">
        <f t="array" aca="1" ref="BV230" ca="1">IF(BB230&gt;INDIRECT(ADDRESS($BN230,$BO230)),0,1)</f>
        <v>0</v>
      </c>
      <c r="BW230" s="22" cm="1">
        <f t="array" aca="1" ref="BW230" ca="1">IF(BC230&gt;INDIRECT(ADDRESS($BN230,$BO230)),0,1)</f>
        <v>0</v>
      </c>
      <c r="BX230" s="22" cm="1">
        <f t="array" aca="1" ref="BX230" ca="1">IF(BD230&gt;INDIRECT(ADDRESS($BN230,$BO230)),0,1)</f>
        <v>0</v>
      </c>
      <c r="BY230" s="22" cm="1">
        <f t="array" aca="1" ref="BY230" ca="1">IF(BE230&gt;INDIRECT(ADDRESS($BN230,$BO230)),0,1)</f>
        <v>0</v>
      </c>
      <c r="BZ230" s="22" cm="1">
        <f t="array" aca="1" ref="BZ230" ca="1">IF(BF230&gt;INDIRECT(ADDRESS($BN230,$BO230)),0,1)</f>
        <v>0</v>
      </c>
      <c r="CA230" s="22" cm="1">
        <f t="array" aca="1" ref="CA230" ca="1">IF(BG230&gt;INDIRECT(ADDRESS($BN230,$BO230)),0,1)</f>
        <v>0</v>
      </c>
      <c r="CB230" s="22" cm="1">
        <f t="array" aca="1" ref="CB230" ca="1">IF(BH230&gt;INDIRECT(ADDRESS($BN230,$BO230)),0,1)</f>
        <v>0</v>
      </c>
      <c r="CC230" s="22" cm="1">
        <f t="array" aca="1" ref="CC230" ca="1">IF(BI230&gt;INDIRECT(ADDRESS($BN230,$BO230)),0,1)</f>
        <v>1</v>
      </c>
      <c r="CD230" s="22" cm="1">
        <f t="array" aca="1" ref="CD230" ca="1">IF(BJ230&gt;INDIRECT(ADDRESS($BN230,$BO230)),0,1)</f>
        <v>0</v>
      </c>
      <c r="CE230" s="22" cm="1">
        <f t="array" aca="1" ref="CE230" ca="1">IF(BK230&gt;INDIRECT(ADDRESS($BN230,$BO230)),0,1)</f>
        <v>0</v>
      </c>
      <c r="CF230" s="22" cm="1">
        <f t="array" aca="1" ref="CF230" ca="1">IF(BL230&gt;INDIRECT(ADDRESS($BN230,$BO230)),0,1)</f>
        <v>0</v>
      </c>
      <c r="CG230" s="22" cm="1">
        <f t="array" aca="1" ref="CG230" ca="1">IF(BM230&gt;INDIRECT(ADDRESS($BN230,$BO230)),0,1)</f>
        <v>0</v>
      </c>
      <c r="CH230" s="9">
        <f>AR230</f>
        <v>230</v>
      </c>
      <c r="CI230" s="9">
        <f>AS230</f>
        <v>232</v>
      </c>
      <c r="CJ230" s="3">
        <f>COLUMN(BP230)</f>
        <v>68</v>
      </c>
      <c r="CK230" s="3">
        <f>COLUMN(CG230)</f>
        <v>85</v>
      </c>
      <c r="CL230" s="3">
        <f ca="1">SUM(OFFSET($A$1,CH230-1,CJ230-1,CI230-CH230+1,CK230-CJ230+1))</f>
        <v>6</v>
      </c>
      <c r="CM230" s="3" t="b">
        <f ca="1">CL230=C230</f>
        <v>1</v>
      </c>
      <c r="CN230" s="3">
        <f>COLUMN(V230)</f>
        <v>22</v>
      </c>
      <c r="CO230" s="3">
        <f ca="1">LARGE(OFFSET($A$1,$CH230-1,$CN230-1,$CI230-$CH230+1,1),1)</f>
        <v>5</v>
      </c>
      <c r="CP230" s="4">
        <f ca="1">LARGE(OFFSET($A$1,$AR230-1,$AT230-1,$AS230-$AR230+1,$AU230-$AT230+1),1)/(CO230+2)</f>
        <v>33354</v>
      </c>
      <c r="CQ230" s="4">
        <f ca="1">LARGE(OFFSET($A$1,$AR230-1,$AT230-1,$AS230-$AR230+1,$AU230-$AT230+1),C230)</f>
        <v>147175</v>
      </c>
      <c r="CR230" s="3" t="b">
        <f ca="1">CQ230&gt;CP230</f>
        <v>1</v>
      </c>
    </row>
    <row r="231" spans="1:96" x14ac:dyDescent="0.55000000000000004">
      <c r="A231" s="3"/>
      <c r="B231" s="3"/>
      <c r="C231" s="3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5">
        <v>3</v>
      </c>
      <c r="W231" s="5">
        <f>W230</f>
        <v>230</v>
      </c>
      <c r="X231" s="5">
        <v>4</v>
      </c>
      <c r="Y231" s="5">
        <f t="shared" si="102"/>
        <v>26</v>
      </c>
      <c r="Z231" s="18" cm="1">
        <f t="array" aca="1" ref="Z231" ca="1">INDIRECT(ADDRESS($W231,COLUMN()-$Y231+$X231))/$V231</f>
        <v>49058.333333333336</v>
      </c>
      <c r="AA231" s="18" cm="1">
        <f t="array" aca="1" ref="AA231" ca="1">INDIRECT(ADDRESS($W231,COLUMN()-$Y231+$X231))/$V231</f>
        <v>77826</v>
      </c>
      <c r="AB231" s="18" cm="1">
        <f t="array" aca="1" ref="AB231" ca="1">INDIRECT(ADDRESS($W231,COLUMN()-$Y231+$X231))/$V231</f>
        <v>58610</v>
      </c>
      <c r="AC231" s="18" cm="1">
        <f t="array" aca="1" ref="AC231" ca="1">INDIRECT(ADDRESS($W231,COLUMN()-$Y231+$X231))/$V231</f>
        <v>49929.333333333336</v>
      </c>
      <c r="AD231" s="18" cm="1">
        <f t="array" aca="1" ref="AD231" ca="1">INDIRECT(ADDRESS($W231,COLUMN()-$Y231+$X231))/$V231</f>
        <v>69092</v>
      </c>
      <c r="AE231" s="18" cm="1">
        <f t="array" aca="1" ref="AE231" ca="1">INDIRECT(ADDRESS($W231,COLUMN()-$Y231+$X231))/$V231</f>
        <v>0</v>
      </c>
      <c r="AF231" s="18" cm="1">
        <f t="array" aca="1" ref="AF231" ca="1">INDIRECT(ADDRESS($W231,COLUMN()-$Y231+$X231))/$V231</f>
        <v>0</v>
      </c>
      <c r="AG231" s="18" cm="1">
        <f t="array" aca="1" ref="AG231" ca="1">INDIRECT(ADDRESS($W231,COLUMN()-$Y231+$X231))/$V231</f>
        <v>21030.666666666668</v>
      </c>
      <c r="AH231" s="18" cm="1">
        <f t="array" aca="1" ref="AH231" ca="1">INDIRECT(ADDRESS($W231,COLUMN()-$Y231+$X231))/$V231</f>
        <v>0</v>
      </c>
      <c r="AI231" s="18" cm="1">
        <f t="array" aca="1" ref="AI231" ca="1">INDIRECT(ADDRESS($W231,COLUMN()-$Y231+$X231))/$V231</f>
        <v>0</v>
      </c>
      <c r="AJ231" s="18" cm="1">
        <f t="array" aca="1" ref="AJ231" ca="1">INDIRECT(ADDRESS($W231,COLUMN()-$Y231+$X231))/$V231</f>
        <v>0</v>
      </c>
      <c r="AK231" s="18" cm="1">
        <f t="array" aca="1" ref="AK231" ca="1">INDIRECT(ADDRESS($W231,COLUMN()-$Y231+$X231))/$V231</f>
        <v>36737</v>
      </c>
      <c r="AL231" s="18" cm="1">
        <f t="array" aca="1" ref="AL231" ca="1">INDIRECT(ADDRESS($W231,COLUMN()-$Y231+$X231))/$V231</f>
        <v>0</v>
      </c>
      <c r="AM231" s="18" cm="1">
        <f t="array" aca="1" ref="AM231" ca="1">INDIRECT(ADDRESS($W231,COLUMN()-$Y231+$X231))/$V231</f>
        <v>53094</v>
      </c>
      <c r="AN231" s="18" cm="1">
        <f t="array" aca="1" ref="AN231" ca="1">INDIRECT(ADDRESS($W231,COLUMN()-$Y231+$X231))/$V231</f>
        <v>0</v>
      </c>
      <c r="AO231" s="18" cm="1">
        <f t="array" aca="1" ref="AO231" ca="1">INDIRECT(ADDRESS($W231,COLUMN()-$Y231+$X231))/$V231</f>
        <v>0</v>
      </c>
      <c r="AP231" s="18" cm="1">
        <f t="array" aca="1" ref="AP231" ca="1">INDIRECT(ADDRESS($W231,COLUMN()-$Y231+$X231))/$V231</f>
        <v>39450</v>
      </c>
      <c r="AQ231" s="18" cm="1">
        <f t="array" aca="1" ref="AQ231" ca="1">INDIRECT(ADDRESS($W231,COLUMN()-$Y231+$X231))/$V231</f>
        <v>0</v>
      </c>
      <c r="AR231" s="9">
        <f t="shared" si="82"/>
        <v>230</v>
      </c>
      <c r="AS231" s="9">
        <f t="shared" si="104"/>
        <v>232</v>
      </c>
      <c r="AT231" s="9">
        <f t="shared" si="103"/>
        <v>26</v>
      </c>
      <c r="AU231" s="3">
        <f t="shared" si="105"/>
        <v>43</v>
      </c>
      <c r="AV231" s="20">
        <f t="shared" ca="1" si="83"/>
        <v>15</v>
      </c>
      <c r="AW231" s="20">
        <f t="shared" ca="1" si="84"/>
        <v>9</v>
      </c>
      <c r="AX231" s="20">
        <f t="shared" ca="1" si="85"/>
        <v>12</v>
      </c>
      <c r="AY231" s="20">
        <f t="shared" ca="1" si="86"/>
        <v>14</v>
      </c>
      <c r="AZ231" s="20">
        <f t="shared" ca="1" si="87"/>
        <v>10</v>
      </c>
      <c r="BA231" s="20">
        <f t="shared" ca="1" si="88"/>
        <v>28</v>
      </c>
      <c r="BB231" s="20">
        <f t="shared" ca="1" si="89"/>
        <v>28</v>
      </c>
      <c r="BC231" s="20">
        <f t="shared" ca="1" si="90"/>
        <v>26</v>
      </c>
      <c r="BD231" s="20">
        <f t="shared" ca="1" si="91"/>
        <v>28</v>
      </c>
      <c r="BE231" s="20">
        <f t="shared" ca="1" si="92"/>
        <v>28</v>
      </c>
      <c r="BF231" s="20">
        <f t="shared" ca="1" si="93"/>
        <v>28</v>
      </c>
      <c r="BG231" s="20">
        <f t="shared" ca="1" si="94"/>
        <v>19</v>
      </c>
      <c r="BH231" s="20">
        <f t="shared" ca="1" si="95"/>
        <v>28</v>
      </c>
      <c r="BI231" s="20">
        <f t="shared" ca="1" si="96"/>
        <v>13</v>
      </c>
      <c r="BJ231" s="20">
        <f t="shared" ca="1" si="97"/>
        <v>28</v>
      </c>
      <c r="BK231" s="20">
        <f t="shared" ca="1" si="98"/>
        <v>28</v>
      </c>
      <c r="BL231" s="20">
        <f t="shared" ca="1" si="99"/>
        <v>18</v>
      </c>
      <c r="BM231" s="20">
        <f t="shared" ca="1" si="100"/>
        <v>28</v>
      </c>
      <c r="BN231" s="9">
        <f t="shared" si="101"/>
        <v>230</v>
      </c>
      <c r="BO231" s="9">
        <v>3</v>
      </c>
      <c r="BP231" s="22" cm="1">
        <f t="array" aca="1" ref="BP231" ca="1">IF(AV231&gt;INDIRECT(ADDRESS($BN231,$BO231)),0,1)</f>
        <v>0</v>
      </c>
      <c r="BQ231" s="22" cm="1">
        <f t="array" aca="1" ref="BQ231" ca="1">IF(AW231&gt;INDIRECT(ADDRESS($BN231,$BO231)),0,1)</f>
        <v>0</v>
      </c>
      <c r="BR231" s="22" cm="1">
        <f t="array" aca="1" ref="BR231" ca="1">IF(AX231&gt;INDIRECT(ADDRESS($BN231,$BO231)),0,1)</f>
        <v>0</v>
      </c>
      <c r="BS231" s="22" cm="1">
        <f t="array" aca="1" ref="BS231" ca="1">IF(AY231&gt;INDIRECT(ADDRESS($BN231,$BO231)),0,1)</f>
        <v>0</v>
      </c>
      <c r="BT231" s="22" cm="1">
        <f t="array" aca="1" ref="BT231" ca="1">IF(AZ231&gt;INDIRECT(ADDRESS($BN231,$BO231)),0,1)</f>
        <v>0</v>
      </c>
      <c r="BU231" s="22" cm="1">
        <f t="array" aca="1" ref="BU231" ca="1">IF(BA231&gt;INDIRECT(ADDRESS($BN231,$BO231)),0,1)</f>
        <v>0</v>
      </c>
      <c r="BV231" s="22" cm="1">
        <f t="array" aca="1" ref="BV231" ca="1">IF(BB231&gt;INDIRECT(ADDRESS($BN231,$BO231)),0,1)</f>
        <v>0</v>
      </c>
      <c r="BW231" s="22" cm="1">
        <f t="array" aca="1" ref="BW231" ca="1">IF(BC231&gt;INDIRECT(ADDRESS($BN231,$BO231)),0,1)</f>
        <v>0</v>
      </c>
      <c r="BX231" s="22" cm="1">
        <f t="array" aca="1" ref="BX231" ca="1">IF(BD231&gt;INDIRECT(ADDRESS($BN231,$BO231)),0,1)</f>
        <v>0</v>
      </c>
      <c r="BY231" s="22" cm="1">
        <f t="array" aca="1" ref="BY231" ca="1">IF(BE231&gt;INDIRECT(ADDRESS($BN231,$BO231)),0,1)</f>
        <v>0</v>
      </c>
      <c r="BZ231" s="22" cm="1">
        <f t="array" aca="1" ref="BZ231" ca="1">IF(BF231&gt;INDIRECT(ADDRESS($BN231,$BO231)),0,1)</f>
        <v>0</v>
      </c>
      <c r="CA231" s="22" cm="1">
        <f t="array" aca="1" ref="CA231" ca="1">IF(BG231&gt;INDIRECT(ADDRESS($BN231,$BO231)),0,1)</f>
        <v>0</v>
      </c>
      <c r="CB231" s="22" cm="1">
        <f t="array" aca="1" ref="CB231" ca="1">IF(BH231&gt;INDIRECT(ADDRESS($BN231,$BO231)),0,1)</f>
        <v>0</v>
      </c>
      <c r="CC231" s="22" cm="1">
        <f t="array" aca="1" ref="CC231" ca="1">IF(BI231&gt;INDIRECT(ADDRESS($BN231,$BO231)),0,1)</f>
        <v>0</v>
      </c>
      <c r="CD231" s="22" cm="1">
        <f t="array" aca="1" ref="CD231" ca="1">IF(BJ231&gt;INDIRECT(ADDRESS($BN231,$BO231)),0,1)</f>
        <v>0</v>
      </c>
      <c r="CE231" s="22" cm="1">
        <f t="array" aca="1" ref="CE231" ca="1">IF(BK231&gt;INDIRECT(ADDRESS($BN231,$BO231)),0,1)</f>
        <v>0</v>
      </c>
      <c r="CF231" s="22" cm="1">
        <f t="array" aca="1" ref="CF231" ca="1">IF(BL231&gt;INDIRECT(ADDRESS($BN231,$BO231)),0,1)</f>
        <v>0</v>
      </c>
      <c r="CG231" s="22" cm="1">
        <f t="array" aca="1" ref="CG231" ca="1">IF(BM231&gt;INDIRECT(ADDRESS($BN231,$BO231)),0,1)</f>
        <v>0</v>
      </c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55000000000000004">
      <c r="A232" s="3"/>
      <c r="B232" s="3"/>
      <c r="C232" s="3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5">
        <v>5</v>
      </c>
      <c r="W232" s="5">
        <f>W231</f>
        <v>230</v>
      </c>
      <c r="X232" s="5">
        <v>4</v>
      </c>
      <c r="Y232" s="5">
        <f t="shared" si="102"/>
        <v>26</v>
      </c>
      <c r="Z232" s="18" cm="1">
        <f t="array" aca="1" ref="Z232" ca="1">INDIRECT(ADDRESS($W232,COLUMN()-$Y232+$X232))/$V232</f>
        <v>29435</v>
      </c>
      <c r="AA232" s="18" cm="1">
        <f t="array" aca="1" ref="AA232" ca="1">INDIRECT(ADDRESS($W232,COLUMN()-$Y232+$X232))/$V232</f>
        <v>46695.6</v>
      </c>
      <c r="AB232" s="18" cm="1">
        <f t="array" aca="1" ref="AB232" ca="1">INDIRECT(ADDRESS($W232,COLUMN()-$Y232+$X232))/$V232</f>
        <v>35166</v>
      </c>
      <c r="AC232" s="18" cm="1">
        <f t="array" aca="1" ref="AC232" ca="1">INDIRECT(ADDRESS($W232,COLUMN()-$Y232+$X232))/$V232</f>
        <v>29957.599999999999</v>
      </c>
      <c r="AD232" s="18" cm="1">
        <f t="array" aca="1" ref="AD232" ca="1">INDIRECT(ADDRESS($W232,COLUMN()-$Y232+$X232))/$V232</f>
        <v>41455.199999999997</v>
      </c>
      <c r="AE232" s="18" cm="1">
        <f t="array" aca="1" ref="AE232" ca="1">INDIRECT(ADDRESS($W232,COLUMN()-$Y232+$X232))/$V232</f>
        <v>0</v>
      </c>
      <c r="AF232" s="18" cm="1">
        <f t="array" aca="1" ref="AF232" ca="1">INDIRECT(ADDRESS($W232,COLUMN()-$Y232+$X232))/$V232</f>
        <v>0</v>
      </c>
      <c r="AG232" s="18" cm="1">
        <f t="array" aca="1" ref="AG232" ca="1">INDIRECT(ADDRESS($W232,COLUMN()-$Y232+$X232))/$V232</f>
        <v>12618.4</v>
      </c>
      <c r="AH232" s="18" cm="1">
        <f t="array" aca="1" ref="AH232" ca="1">INDIRECT(ADDRESS($W232,COLUMN()-$Y232+$X232))/$V232</f>
        <v>0</v>
      </c>
      <c r="AI232" s="18" cm="1">
        <f t="array" aca="1" ref="AI232" ca="1">INDIRECT(ADDRESS($W232,COLUMN()-$Y232+$X232))/$V232</f>
        <v>0</v>
      </c>
      <c r="AJ232" s="18" cm="1">
        <f t="array" aca="1" ref="AJ232" ca="1">INDIRECT(ADDRESS($W232,COLUMN()-$Y232+$X232))/$V232</f>
        <v>0</v>
      </c>
      <c r="AK232" s="18" cm="1">
        <f t="array" aca="1" ref="AK232" ca="1">INDIRECT(ADDRESS($W232,COLUMN()-$Y232+$X232))/$V232</f>
        <v>22042.2</v>
      </c>
      <c r="AL232" s="18" cm="1">
        <f t="array" aca="1" ref="AL232" ca="1">INDIRECT(ADDRESS($W232,COLUMN()-$Y232+$X232))/$V232</f>
        <v>0</v>
      </c>
      <c r="AM232" s="18" cm="1">
        <f t="array" aca="1" ref="AM232" ca="1">INDIRECT(ADDRESS($W232,COLUMN()-$Y232+$X232))/$V232</f>
        <v>31856.400000000001</v>
      </c>
      <c r="AN232" s="18" cm="1">
        <f t="array" aca="1" ref="AN232" ca="1">INDIRECT(ADDRESS($W232,COLUMN()-$Y232+$X232))/$V232</f>
        <v>0</v>
      </c>
      <c r="AO232" s="18" cm="1">
        <f t="array" aca="1" ref="AO232" ca="1">INDIRECT(ADDRESS($W232,COLUMN()-$Y232+$X232))/$V232</f>
        <v>0</v>
      </c>
      <c r="AP232" s="18" cm="1">
        <f t="array" aca="1" ref="AP232" ca="1">INDIRECT(ADDRESS($W232,COLUMN()-$Y232+$X232))/$V232</f>
        <v>23670</v>
      </c>
      <c r="AQ232" s="18" cm="1">
        <f t="array" aca="1" ref="AQ232" ca="1">INDIRECT(ADDRESS($W232,COLUMN()-$Y232+$X232))/$V232</f>
        <v>0</v>
      </c>
      <c r="AR232" s="9">
        <f t="shared" si="82"/>
        <v>230</v>
      </c>
      <c r="AS232" s="9">
        <f t="shared" si="104"/>
        <v>232</v>
      </c>
      <c r="AT232" s="9">
        <f t="shared" si="103"/>
        <v>26</v>
      </c>
      <c r="AU232" s="3">
        <f t="shared" si="105"/>
        <v>43</v>
      </c>
      <c r="AV232" s="20">
        <f t="shared" ca="1" si="83"/>
        <v>23</v>
      </c>
      <c r="AW232" s="20">
        <f t="shared" ca="1" si="84"/>
        <v>16</v>
      </c>
      <c r="AX232" s="20">
        <f t="shared" ca="1" si="85"/>
        <v>20</v>
      </c>
      <c r="AY232" s="20">
        <f t="shared" ca="1" si="86"/>
        <v>22</v>
      </c>
      <c r="AZ232" s="20">
        <f t="shared" ca="1" si="87"/>
        <v>17</v>
      </c>
      <c r="BA232" s="20">
        <f t="shared" ca="1" si="88"/>
        <v>28</v>
      </c>
      <c r="BB232" s="20">
        <f t="shared" ca="1" si="89"/>
        <v>28</v>
      </c>
      <c r="BC232" s="20">
        <f t="shared" ca="1" si="90"/>
        <v>27</v>
      </c>
      <c r="BD232" s="20">
        <f t="shared" ca="1" si="91"/>
        <v>28</v>
      </c>
      <c r="BE232" s="20">
        <f t="shared" ca="1" si="92"/>
        <v>28</v>
      </c>
      <c r="BF232" s="20">
        <f t="shared" ca="1" si="93"/>
        <v>28</v>
      </c>
      <c r="BG232" s="20">
        <f t="shared" ca="1" si="94"/>
        <v>25</v>
      </c>
      <c r="BH232" s="20">
        <f t="shared" ca="1" si="95"/>
        <v>28</v>
      </c>
      <c r="BI232" s="20">
        <f t="shared" ca="1" si="96"/>
        <v>21</v>
      </c>
      <c r="BJ232" s="20">
        <f t="shared" ca="1" si="97"/>
        <v>28</v>
      </c>
      <c r="BK232" s="20">
        <f t="shared" ca="1" si="98"/>
        <v>28</v>
      </c>
      <c r="BL232" s="20">
        <f t="shared" ca="1" si="99"/>
        <v>24</v>
      </c>
      <c r="BM232" s="20">
        <f t="shared" ca="1" si="100"/>
        <v>28</v>
      </c>
      <c r="BN232" s="9">
        <f t="shared" si="101"/>
        <v>230</v>
      </c>
      <c r="BO232" s="9">
        <v>3</v>
      </c>
      <c r="BP232" s="22" cm="1">
        <f t="array" aca="1" ref="BP232" ca="1">IF(AV232&gt;INDIRECT(ADDRESS($BN232,$BO232)),0,1)</f>
        <v>0</v>
      </c>
      <c r="BQ232" s="22" cm="1">
        <f t="array" aca="1" ref="BQ232" ca="1">IF(AW232&gt;INDIRECT(ADDRESS($BN232,$BO232)),0,1)</f>
        <v>0</v>
      </c>
      <c r="BR232" s="22" cm="1">
        <f t="array" aca="1" ref="BR232" ca="1">IF(AX232&gt;INDIRECT(ADDRESS($BN232,$BO232)),0,1)</f>
        <v>0</v>
      </c>
      <c r="BS232" s="22" cm="1">
        <f t="array" aca="1" ref="BS232" ca="1">IF(AY232&gt;INDIRECT(ADDRESS($BN232,$BO232)),0,1)</f>
        <v>0</v>
      </c>
      <c r="BT232" s="22" cm="1">
        <f t="array" aca="1" ref="BT232" ca="1">IF(AZ232&gt;INDIRECT(ADDRESS($BN232,$BO232)),0,1)</f>
        <v>0</v>
      </c>
      <c r="BU232" s="22" cm="1">
        <f t="array" aca="1" ref="BU232" ca="1">IF(BA232&gt;INDIRECT(ADDRESS($BN232,$BO232)),0,1)</f>
        <v>0</v>
      </c>
      <c r="BV232" s="22" cm="1">
        <f t="array" aca="1" ref="BV232" ca="1">IF(BB232&gt;INDIRECT(ADDRESS($BN232,$BO232)),0,1)</f>
        <v>0</v>
      </c>
      <c r="BW232" s="22" cm="1">
        <f t="array" aca="1" ref="BW232" ca="1">IF(BC232&gt;INDIRECT(ADDRESS($BN232,$BO232)),0,1)</f>
        <v>0</v>
      </c>
      <c r="BX232" s="22" cm="1">
        <f t="array" aca="1" ref="BX232" ca="1">IF(BD232&gt;INDIRECT(ADDRESS($BN232,$BO232)),0,1)</f>
        <v>0</v>
      </c>
      <c r="BY232" s="22" cm="1">
        <f t="array" aca="1" ref="BY232" ca="1">IF(BE232&gt;INDIRECT(ADDRESS($BN232,$BO232)),0,1)</f>
        <v>0</v>
      </c>
      <c r="BZ232" s="22" cm="1">
        <f t="array" aca="1" ref="BZ232" ca="1">IF(BF232&gt;INDIRECT(ADDRESS($BN232,$BO232)),0,1)</f>
        <v>0</v>
      </c>
      <c r="CA232" s="22" cm="1">
        <f t="array" aca="1" ref="CA232" ca="1">IF(BG232&gt;INDIRECT(ADDRESS($BN232,$BO232)),0,1)</f>
        <v>0</v>
      </c>
      <c r="CB232" s="22" cm="1">
        <f t="array" aca="1" ref="CB232" ca="1">IF(BH232&gt;INDIRECT(ADDRESS($BN232,$BO232)),0,1)</f>
        <v>0</v>
      </c>
      <c r="CC232" s="22" cm="1">
        <f t="array" aca="1" ref="CC232" ca="1">IF(BI232&gt;INDIRECT(ADDRESS($BN232,$BO232)),0,1)</f>
        <v>0</v>
      </c>
      <c r="CD232" s="22" cm="1">
        <f t="array" aca="1" ref="CD232" ca="1">IF(BJ232&gt;INDIRECT(ADDRESS($BN232,$BO232)),0,1)</f>
        <v>0</v>
      </c>
      <c r="CE232" s="22" cm="1">
        <f t="array" aca="1" ref="CE232" ca="1">IF(BK232&gt;INDIRECT(ADDRESS($BN232,$BO232)),0,1)</f>
        <v>0</v>
      </c>
      <c r="CF232" s="22" cm="1">
        <f t="array" aca="1" ref="CF232" ca="1">IF(BL232&gt;INDIRECT(ADDRESS($BN232,$BO232)),0,1)</f>
        <v>0</v>
      </c>
      <c r="CG232" s="22" cm="1">
        <f t="array" aca="1" ref="CG232" ca="1">IF(BM232&gt;INDIRECT(ADDRESS($BN232,$BO232)),0,1)</f>
        <v>0</v>
      </c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55000000000000004">
      <c r="A233" s="3" t="s">
        <v>103</v>
      </c>
      <c r="B233" s="3" t="s">
        <v>103</v>
      </c>
      <c r="C233" s="3">
        <v>3</v>
      </c>
      <c r="D233" s="15">
        <f>VALUE(SUBSTITUTE('DPR KPU Raw'!B12,".",","))</f>
        <v>14897</v>
      </c>
      <c r="E233" s="15">
        <f>VALUE(SUBSTITUTE('DPR KPU Raw'!C12,".",","))</f>
        <v>145152</v>
      </c>
      <c r="F233" s="15">
        <f>VALUE(SUBSTITUTE('DPR KPU Raw'!D12,".",","))</f>
        <v>46225</v>
      </c>
      <c r="G233" s="15">
        <f>VALUE(SUBSTITUTE('DPR KPU Raw'!E12,".",","))</f>
        <v>163074</v>
      </c>
      <c r="H233" s="15">
        <f>VALUE(SUBSTITUTE('DPR KPU Raw'!F12,".",","))</f>
        <v>227533</v>
      </c>
      <c r="I233" s="15"/>
      <c r="J233" s="15"/>
      <c r="K233" s="15">
        <f>VALUE(SUBSTITUTE('DPR KPU Raw'!I12,".",","))</f>
        <v>17590</v>
      </c>
      <c r="L233" s="15"/>
      <c r="M233" s="15"/>
      <c r="N233" s="15"/>
      <c r="O233" s="15">
        <f>VALUE(SUBSTITUTE('DPR KPU Raw'!M12,".",","))</f>
        <v>15149</v>
      </c>
      <c r="P233" s="15"/>
      <c r="Q233" s="15">
        <f>VALUE(SUBSTITUTE('DPR KPU Raw'!O12,".",","))</f>
        <v>14090</v>
      </c>
      <c r="R233" s="15"/>
      <c r="S233" s="15"/>
      <c r="T233" s="15">
        <f>VALUE(SUBSTITUTE('DPR KPU Raw'!R12,".",","))</f>
        <v>70720</v>
      </c>
      <c r="U233" s="15"/>
      <c r="V233" s="5">
        <v>1</v>
      </c>
      <c r="W233" s="5">
        <f>W232+3</f>
        <v>233</v>
      </c>
      <c r="X233" s="5">
        <v>4</v>
      </c>
      <c r="Y233" s="5">
        <f t="shared" si="102"/>
        <v>26</v>
      </c>
      <c r="Z233" s="18" cm="1">
        <f t="array" aca="1" ref="Z233" ca="1">INDIRECT(ADDRESS($W233,COLUMN()-$Y233+$X233))/$V233</f>
        <v>14897</v>
      </c>
      <c r="AA233" s="18" cm="1">
        <f t="array" aca="1" ref="AA233" ca="1">INDIRECT(ADDRESS($W233,COLUMN()-$Y233+$X233))/$V233</f>
        <v>145152</v>
      </c>
      <c r="AB233" s="18" cm="1">
        <f t="array" aca="1" ref="AB233" ca="1">INDIRECT(ADDRESS($W233,COLUMN()-$Y233+$X233))/$V233</f>
        <v>46225</v>
      </c>
      <c r="AC233" s="18" cm="1">
        <f t="array" aca="1" ref="AC233" ca="1">INDIRECT(ADDRESS($W233,COLUMN()-$Y233+$X233))/$V233</f>
        <v>163074</v>
      </c>
      <c r="AD233" s="18" cm="1">
        <f t="array" aca="1" ref="AD233" ca="1">INDIRECT(ADDRESS($W233,COLUMN()-$Y233+$X233))/$V233</f>
        <v>227533</v>
      </c>
      <c r="AE233" s="18" cm="1">
        <f t="array" aca="1" ref="AE233" ca="1">INDIRECT(ADDRESS($W233,COLUMN()-$Y233+$X233))/$V233</f>
        <v>0</v>
      </c>
      <c r="AF233" s="18" cm="1">
        <f t="array" aca="1" ref="AF233" ca="1">INDIRECT(ADDRESS($W233,COLUMN()-$Y233+$X233))/$V233</f>
        <v>0</v>
      </c>
      <c r="AG233" s="18" cm="1">
        <f t="array" aca="1" ref="AG233" ca="1">INDIRECT(ADDRESS($W233,COLUMN()-$Y233+$X233))/$V233</f>
        <v>17590</v>
      </c>
      <c r="AH233" s="18" cm="1">
        <f t="array" aca="1" ref="AH233" ca="1">INDIRECT(ADDRESS($W233,COLUMN()-$Y233+$X233))/$V233</f>
        <v>0</v>
      </c>
      <c r="AI233" s="18" cm="1">
        <f t="array" aca="1" ref="AI233" ca="1">INDIRECT(ADDRESS($W233,COLUMN()-$Y233+$X233))/$V233</f>
        <v>0</v>
      </c>
      <c r="AJ233" s="18" cm="1">
        <f t="array" aca="1" ref="AJ233" ca="1">INDIRECT(ADDRESS($W233,COLUMN()-$Y233+$X233))/$V233</f>
        <v>0</v>
      </c>
      <c r="AK233" s="18" cm="1">
        <f t="array" aca="1" ref="AK233" ca="1">INDIRECT(ADDRESS($W233,COLUMN()-$Y233+$X233))/$V233</f>
        <v>15149</v>
      </c>
      <c r="AL233" s="18" cm="1">
        <f t="array" aca="1" ref="AL233" ca="1">INDIRECT(ADDRESS($W233,COLUMN()-$Y233+$X233))/$V233</f>
        <v>0</v>
      </c>
      <c r="AM233" s="18" cm="1">
        <f t="array" aca="1" ref="AM233" ca="1">INDIRECT(ADDRESS($W233,COLUMN()-$Y233+$X233))/$V233</f>
        <v>14090</v>
      </c>
      <c r="AN233" s="18" cm="1">
        <f t="array" aca="1" ref="AN233" ca="1">INDIRECT(ADDRESS($W233,COLUMN()-$Y233+$X233))/$V233</f>
        <v>0</v>
      </c>
      <c r="AO233" s="18" cm="1">
        <f t="array" aca="1" ref="AO233" ca="1">INDIRECT(ADDRESS($W233,COLUMN()-$Y233+$X233))/$V233</f>
        <v>0</v>
      </c>
      <c r="AP233" s="18" cm="1">
        <f t="array" aca="1" ref="AP233" ca="1">INDIRECT(ADDRESS($W233,COLUMN()-$Y233+$X233))/$V233</f>
        <v>70720</v>
      </c>
      <c r="AQ233" s="18" cm="1">
        <f t="array" aca="1" ref="AQ233" ca="1">INDIRECT(ADDRESS($W233,COLUMN()-$Y233+$X233))/$V233</f>
        <v>0</v>
      </c>
      <c r="AR233" s="9">
        <f t="shared" si="82"/>
        <v>233</v>
      </c>
      <c r="AS233" s="9">
        <f t="shared" si="104"/>
        <v>235</v>
      </c>
      <c r="AT233" s="9">
        <f t="shared" si="103"/>
        <v>26</v>
      </c>
      <c r="AU233" s="3">
        <f t="shared" si="105"/>
        <v>43</v>
      </c>
      <c r="AV233" s="20">
        <f t="shared" ca="1" si="83"/>
        <v>16</v>
      </c>
      <c r="AW233" s="20">
        <f t="shared" ca="1" si="84"/>
        <v>3</v>
      </c>
      <c r="AX233" s="20">
        <f t="shared" ca="1" si="85"/>
        <v>8</v>
      </c>
      <c r="AY233" s="20">
        <f t="shared" ca="1" si="86"/>
        <v>2</v>
      </c>
      <c r="AZ233" s="20">
        <f t="shared" ca="1" si="87"/>
        <v>1</v>
      </c>
      <c r="BA233" s="20">
        <f t="shared" ca="1" si="88"/>
        <v>28</v>
      </c>
      <c r="BB233" s="20">
        <f t="shared" ca="1" si="89"/>
        <v>28</v>
      </c>
      <c r="BC233" s="20">
        <f t="shared" ca="1" si="90"/>
        <v>13</v>
      </c>
      <c r="BD233" s="20">
        <f t="shared" ca="1" si="91"/>
        <v>28</v>
      </c>
      <c r="BE233" s="20">
        <f t="shared" ca="1" si="92"/>
        <v>28</v>
      </c>
      <c r="BF233" s="20">
        <f t="shared" ca="1" si="93"/>
        <v>28</v>
      </c>
      <c r="BG233" s="20">
        <f t="shared" ca="1" si="94"/>
        <v>15</v>
      </c>
      <c r="BH233" s="20">
        <f t="shared" ca="1" si="95"/>
        <v>28</v>
      </c>
      <c r="BI233" s="20">
        <f t="shared" ca="1" si="96"/>
        <v>18</v>
      </c>
      <c r="BJ233" s="20">
        <f t="shared" ca="1" si="97"/>
        <v>28</v>
      </c>
      <c r="BK233" s="20">
        <f t="shared" ca="1" si="98"/>
        <v>28</v>
      </c>
      <c r="BL233" s="20">
        <f t="shared" ca="1" si="99"/>
        <v>5</v>
      </c>
      <c r="BM233" s="20">
        <f t="shared" ca="1" si="100"/>
        <v>28</v>
      </c>
      <c r="BN233" s="9">
        <f t="shared" si="101"/>
        <v>233</v>
      </c>
      <c r="BO233" s="9">
        <v>3</v>
      </c>
      <c r="BP233" s="22" cm="1">
        <f t="array" aca="1" ref="BP233" ca="1">IF(AV233&gt;INDIRECT(ADDRESS($BN233,$BO233)),0,1)</f>
        <v>0</v>
      </c>
      <c r="BQ233" s="22" cm="1">
        <f t="array" aca="1" ref="BQ233" ca="1">IF(AW233&gt;INDIRECT(ADDRESS($BN233,$BO233)),0,1)</f>
        <v>1</v>
      </c>
      <c r="BR233" s="22" cm="1">
        <f t="array" aca="1" ref="BR233" ca="1">IF(AX233&gt;INDIRECT(ADDRESS($BN233,$BO233)),0,1)</f>
        <v>0</v>
      </c>
      <c r="BS233" s="22" cm="1">
        <f t="array" aca="1" ref="BS233" ca="1">IF(AY233&gt;INDIRECT(ADDRESS($BN233,$BO233)),0,1)</f>
        <v>1</v>
      </c>
      <c r="BT233" s="22" cm="1">
        <f t="array" aca="1" ref="BT233" ca="1">IF(AZ233&gt;INDIRECT(ADDRESS($BN233,$BO233)),0,1)</f>
        <v>1</v>
      </c>
      <c r="BU233" s="22" cm="1">
        <f t="array" aca="1" ref="BU233" ca="1">IF(BA233&gt;INDIRECT(ADDRESS($BN233,$BO233)),0,1)</f>
        <v>0</v>
      </c>
      <c r="BV233" s="22" cm="1">
        <f t="array" aca="1" ref="BV233" ca="1">IF(BB233&gt;INDIRECT(ADDRESS($BN233,$BO233)),0,1)</f>
        <v>0</v>
      </c>
      <c r="BW233" s="22" cm="1">
        <f t="array" aca="1" ref="BW233" ca="1">IF(BC233&gt;INDIRECT(ADDRESS($BN233,$BO233)),0,1)</f>
        <v>0</v>
      </c>
      <c r="BX233" s="22" cm="1">
        <f t="array" aca="1" ref="BX233" ca="1">IF(BD233&gt;INDIRECT(ADDRESS($BN233,$BO233)),0,1)</f>
        <v>0</v>
      </c>
      <c r="BY233" s="22" cm="1">
        <f t="array" aca="1" ref="BY233" ca="1">IF(BE233&gt;INDIRECT(ADDRESS($BN233,$BO233)),0,1)</f>
        <v>0</v>
      </c>
      <c r="BZ233" s="22" cm="1">
        <f t="array" aca="1" ref="BZ233" ca="1">IF(BF233&gt;INDIRECT(ADDRESS($BN233,$BO233)),0,1)</f>
        <v>0</v>
      </c>
      <c r="CA233" s="22" cm="1">
        <f t="array" aca="1" ref="CA233" ca="1">IF(BG233&gt;INDIRECT(ADDRESS($BN233,$BO233)),0,1)</f>
        <v>0</v>
      </c>
      <c r="CB233" s="22" cm="1">
        <f t="array" aca="1" ref="CB233" ca="1">IF(BH233&gt;INDIRECT(ADDRESS($BN233,$BO233)),0,1)</f>
        <v>0</v>
      </c>
      <c r="CC233" s="22" cm="1">
        <f t="array" aca="1" ref="CC233" ca="1">IF(BI233&gt;INDIRECT(ADDRESS($BN233,$BO233)),0,1)</f>
        <v>0</v>
      </c>
      <c r="CD233" s="22" cm="1">
        <f t="array" aca="1" ref="CD233" ca="1">IF(BJ233&gt;INDIRECT(ADDRESS($BN233,$BO233)),0,1)</f>
        <v>0</v>
      </c>
      <c r="CE233" s="22" cm="1">
        <f t="array" aca="1" ref="CE233" ca="1">IF(BK233&gt;INDIRECT(ADDRESS($BN233,$BO233)),0,1)</f>
        <v>0</v>
      </c>
      <c r="CF233" s="22" cm="1">
        <f t="array" aca="1" ref="CF233" ca="1">IF(BL233&gt;INDIRECT(ADDRESS($BN233,$BO233)),0,1)</f>
        <v>0</v>
      </c>
      <c r="CG233" s="22" cm="1">
        <f t="array" aca="1" ref="CG233" ca="1">IF(BM233&gt;INDIRECT(ADDRESS($BN233,$BO233)),0,1)</f>
        <v>0</v>
      </c>
      <c r="CH233" s="9">
        <f>AR233</f>
        <v>233</v>
      </c>
      <c r="CI233" s="9">
        <f>AS233</f>
        <v>235</v>
      </c>
      <c r="CJ233" s="3">
        <f>COLUMN(BP233)</f>
        <v>68</v>
      </c>
      <c r="CK233" s="3">
        <f>COLUMN(CG233)</f>
        <v>85</v>
      </c>
      <c r="CL233" s="3">
        <f ca="1">SUM(OFFSET($A$1,CH233-1,CJ233-1,CI233-CH233+1,CK233-CJ233+1))</f>
        <v>3</v>
      </c>
      <c r="CM233" s="3" t="b">
        <f ca="1">CL233=C233</f>
        <v>1</v>
      </c>
      <c r="CN233" s="3">
        <f>COLUMN(V233)</f>
        <v>22</v>
      </c>
      <c r="CO233" s="3">
        <f ca="1">LARGE(OFFSET($A$1,$CH233-1,$CN233-1,$CI233-$CH233+1,1),1)</f>
        <v>5</v>
      </c>
      <c r="CP233" s="4">
        <f ca="1">LARGE(OFFSET($A$1,$AR233-1,$AT233-1,$AS233-$AR233+1,$AU233-$AT233+1),1)/(CO233+2)</f>
        <v>32504.714285714286</v>
      </c>
      <c r="CQ233" s="4">
        <f ca="1">LARGE(OFFSET($A$1,$AR233-1,$AT233-1,$AS233-$AR233+1,$AU233-$AT233+1),C233)</f>
        <v>145152</v>
      </c>
      <c r="CR233" s="3" t="b">
        <f ca="1">CQ233&gt;CP233</f>
        <v>1</v>
      </c>
    </row>
    <row r="234" spans="1:96" x14ac:dyDescent="0.55000000000000004">
      <c r="A234" s="3"/>
      <c r="B234" s="3"/>
      <c r="C234" s="3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5">
        <v>3</v>
      </c>
      <c r="W234" s="5">
        <f>W233</f>
        <v>233</v>
      </c>
      <c r="X234" s="5">
        <v>4</v>
      </c>
      <c r="Y234" s="5">
        <f t="shared" si="102"/>
        <v>26</v>
      </c>
      <c r="Z234" s="18" cm="1">
        <f t="array" aca="1" ref="Z234" ca="1">INDIRECT(ADDRESS($W234,COLUMN()-$Y234+$X234))/$V234</f>
        <v>4965.666666666667</v>
      </c>
      <c r="AA234" s="18" cm="1">
        <f t="array" aca="1" ref="AA234" ca="1">INDIRECT(ADDRESS($W234,COLUMN()-$Y234+$X234))/$V234</f>
        <v>48384</v>
      </c>
      <c r="AB234" s="18" cm="1">
        <f t="array" aca="1" ref="AB234" ca="1">INDIRECT(ADDRESS($W234,COLUMN()-$Y234+$X234))/$V234</f>
        <v>15408.333333333334</v>
      </c>
      <c r="AC234" s="18" cm="1">
        <f t="array" aca="1" ref="AC234" ca="1">INDIRECT(ADDRESS($W234,COLUMN()-$Y234+$X234))/$V234</f>
        <v>54358</v>
      </c>
      <c r="AD234" s="18" cm="1">
        <f t="array" aca="1" ref="AD234" ca="1">INDIRECT(ADDRESS($W234,COLUMN()-$Y234+$X234))/$V234</f>
        <v>75844.333333333328</v>
      </c>
      <c r="AE234" s="18" cm="1">
        <f t="array" aca="1" ref="AE234" ca="1">INDIRECT(ADDRESS($W234,COLUMN()-$Y234+$X234))/$V234</f>
        <v>0</v>
      </c>
      <c r="AF234" s="18" cm="1">
        <f t="array" aca="1" ref="AF234" ca="1">INDIRECT(ADDRESS($W234,COLUMN()-$Y234+$X234))/$V234</f>
        <v>0</v>
      </c>
      <c r="AG234" s="18" cm="1">
        <f t="array" aca="1" ref="AG234" ca="1">INDIRECT(ADDRESS($W234,COLUMN()-$Y234+$X234))/$V234</f>
        <v>5863.333333333333</v>
      </c>
      <c r="AH234" s="18" cm="1">
        <f t="array" aca="1" ref="AH234" ca="1">INDIRECT(ADDRESS($W234,COLUMN()-$Y234+$X234))/$V234</f>
        <v>0</v>
      </c>
      <c r="AI234" s="18" cm="1">
        <f t="array" aca="1" ref="AI234" ca="1">INDIRECT(ADDRESS($W234,COLUMN()-$Y234+$X234))/$V234</f>
        <v>0</v>
      </c>
      <c r="AJ234" s="18" cm="1">
        <f t="array" aca="1" ref="AJ234" ca="1">INDIRECT(ADDRESS($W234,COLUMN()-$Y234+$X234))/$V234</f>
        <v>0</v>
      </c>
      <c r="AK234" s="18" cm="1">
        <f t="array" aca="1" ref="AK234" ca="1">INDIRECT(ADDRESS($W234,COLUMN()-$Y234+$X234))/$V234</f>
        <v>5049.666666666667</v>
      </c>
      <c r="AL234" s="18" cm="1">
        <f t="array" aca="1" ref="AL234" ca="1">INDIRECT(ADDRESS($W234,COLUMN()-$Y234+$X234))/$V234</f>
        <v>0</v>
      </c>
      <c r="AM234" s="18" cm="1">
        <f t="array" aca="1" ref="AM234" ca="1">INDIRECT(ADDRESS($W234,COLUMN()-$Y234+$X234))/$V234</f>
        <v>4696.666666666667</v>
      </c>
      <c r="AN234" s="18" cm="1">
        <f t="array" aca="1" ref="AN234" ca="1">INDIRECT(ADDRESS($W234,COLUMN()-$Y234+$X234))/$V234</f>
        <v>0</v>
      </c>
      <c r="AO234" s="18" cm="1">
        <f t="array" aca="1" ref="AO234" ca="1">INDIRECT(ADDRESS($W234,COLUMN()-$Y234+$X234))/$V234</f>
        <v>0</v>
      </c>
      <c r="AP234" s="18" cm="1">
        <f t="array" aca="1" ref="AP234" ca="1">INDIRECT(ADDRESS($W234,COLUMN()-$Y234+$X234))/$V234</f>
        <v>23573.333333333332</v>
      </c>
      <c r="AQ234" s="18" cm="1">
        <f t="array" aca="1" ref="AQ234" ca="1">INDIRECT(ADDRESS($W234,COLUMN()-$Y234+$X234))/$V234</f>
        <v>0</v>
      </c>
      <c r="AR234" s="9">
        <f t="shared" si="82"/>
        <v>233</v>
      </c>
      <c r="AS234" s="9">
        <f t="shared" si="104"/>
        <v>235</v>
      </c>
      <c r="AT234" s="9">
        <f t="shared" si="103"/>
        <v>26</v>
      </c>
      <c r="AU234" s="3">
        <f t="shared" si="105"/>
        <v>43</v>
      </c>
      <c r="AV234" s="20">
        <f t="shared" ca="1" si="83"/>
        <v>22</v>
      </c>
      <c r="AW234" s="20">
        <f t="shared" ca="1" si="84"/>
        <v>7</v>
      </c>
      <c r="AX234" s="20">
        <f t="shared" ca="1" si="85"/>
        <v>14</v>
      </c>
      <c r="AY234" s="20">
        <f t="shared" ca="1" si="86"/>
        <v>6</v>
      </c>
      <c r="AZ234" s="20">
        <f t="shared" ca="1" si="87"/>
        <v>4</v>
      </c>
      <c r="BA234" s="20">
        <f t="shared" ca="1" si="88"/>
        <v>28</v>
      </c>
      <c r="BB234" s="20">
        <f t="shared" ca="1" si="89"/>
        <v>28</v>
      </c>
      <c r="BC234" s="20">
        <f t="shared" ca="1" si="90"/>
        <v>20</v>
      </c>
      <c r="BD234" s="20">
        <f t="shared" ca="1" si="91"/>
        <v>28</v>
      </c>
      <c r="BE234" s="20">
        <f t="shared" ca="1" si="92"/>
        <v>28</v>
      </c>
      <c r="BF234" s="20">
        <f t="shared" ca="1" si="93"/>
        <v>28</v>
      </c>
      <c r="BG234" s="20">
        <f t="shared" ca="1" si="94"/>
        <v>21</v>
      </c>
      <c r="BH234" s="20">
        <f t="shared" ca="1" si="95"/>
        <v>28</v>
      </c>
      <c r="BI234" s="20">
        <f t="shared" ca="1" si="96"/>
        <v>23</v>
      </c>
      <c r="BJ234" s="20">
        <f t="shared" ca="1" si="97"/>
        <v>28</v>
      </c>
      <c r="BK234" s="20">
        <f t="shared" ca="1" si="98"/>
        <v>28</v>
      </c>
      <c r="BL234" s="20">
        <f t="shared" ca="1" si="99"/>
        <v>12</v>
      </c>
      <c r="BM234" s="20">
        <f t="shared" ca="1" si="100"/>
        <v>28</v>
      </c>
      <c r="BN234" s="9">
        <f t="shared" si="101"/>
        <v>233</v>
      </c>
      <c r="BO234" s="9">
        <v>3</v>
      </c>
      <c r="BP234" s="22" cm="1">
        <f t="array" aca="1" ref="BP234" ca="1">IF(AV234&gt;INDIRECT(ADDRESS($BN234,$BO234)),0,1)</f>
        <v>0</v>
      </c>
      <c r="BQ234" s="22" cm="1">
        <f t="array" aca="1" ref="BQ234" ca="1">IF(AW234&gt;INDIRECT(ADDRESS($BN234,$BO234)),0,1)</f>
        <v>0</v>
      </c>
      <c r="BR234" s="22" cm="1">
        <f t="array" aca="1" ref="BR234" ca="1">IF(AX234&gt;INDIRECT(ADDRESS($BN234,$BO234)),0,1)</f>
        <v>0</v>
      </c>
      <c r="BS234" s="22" cm="1">
        <f t="array" aca="1" ref="BS234" ca="1">IF(AY234&gt;INDIRECT(ADDRESS($BN234,$BO234)),0,1)</f>
        <v>0</v>
      </c>
      <c r="BT234" s="22" cm="1">
        <f t="array" aca="1" ref="BT234" ca="1">IF(AZ234&gt;INDIRECT(ADDRESS($BN234,$BO234)),0,1)</f>
        <v>0</v>
      </c>
      <c r="BU234" s="22" cm="1">
        <f t="array" aca="1" ref="BU234" ca="1">IF(BA234&gt;INDIRECT(ADDRESS($BN234,$BO234)),0,1)</f>
        <v>0</v>
      </c>
      <c r="BV234" s="22" cm="1">
        <f t="array" aca="1" ref="BV234" ca="1">IF(BB234&gt;INDIRECT(ADDRESS($BN234,$BO234)),0,1)</f>
        <v>0</v>
      </c>
      <c r="BW234" s="22" cm="1">
        <f t="array" aca="1" ref="BW234" ca="1">IF(BC234&gt;INDIRECT(ADDRESS($BN234,$BO234)),0,1)</f>
        <v>0</v>
      </c>
      <c r="BX234" s="22" cm="1">
        <f t="array" aca="1" ref="BX234" ca="1">IF(BD234&gt;INDIRECT(ADDRESS($BN234,$BO234)),0,1)</f>
        <v>0</v>
      </c>
      <c r="BY234" s="22" cm="1">
        <f t="array" aca="1" ref="BY234" ca="1">IF(BE234&gt;INDIRECT(ADDRESS($BN234,$BO234)),0,1)</f>
        <v>0</v>
      </c>
      <c r="BZ234" s="22" cm="1">
        <f t="array" aca="1" ref="BZ234" ca="1">IF(BF234&gt;INDIRECT(ADDRESS($BN234,$BO234)),0,1)</f>
        <v>0</v>
      </c>
      <c r="CA234" s="22" cm="1">
        <f t="array" aca="1" ref="CA234" ca="1">IF(BG234&gt;INDIRECT(ADDRESS($BN234,$BO234)),0,1)</f>
        <v>0</v>
      </c>
      <c r="CB234" s="22" cm="1">
        <f t="array" aca="1" ref="CB234" ca="1">IF(BH234&gt;INDIRECT(ADDRESS($BN234,$BO234)),0,1)</f>
        <v>0</v>
      </c>
      <c r="CC234" s="22" cm="1">
        <f t="array" aca="1" ref="CC234" ca="1">IF(BI234&gt;INDIRECT(ADDRESS($BN234,$BO234)),0,1)</f>
        <v>0</v>
      </c>
      <c r="CD234" s="22" cm="1">
        <f t="array" aca="1" ref="CD234" ca="1">IF(BJ234&gt;INDIRECT(ADDRESS($BN234,$BO234)),0,1)</f>
        <v>0</v>
      </c>
      <c r="CE234" s="22" cm="1">
        <f t="array" aca="1" ref="CE234" ca="1">IF(BK234&gt;INDIRECT(ADDRESS($BN234,$BO234)),0,1)</f>
        <v>0</v>
      </c>
      <c r="CF234" s="22" cm="1">
        <f t="array" aca="1" ref="CF234" ca="1">IF(BL234&gt;INDIRECT(ADDRESS($BN234,$BO234)),0,1)</f>
        <v>0</v>
      </c>
      <c r="CG234" s="22" cm="1">
        <f t="array" aca="1" ref="CG234" ca="1">IF(BM234&gt;INDIRECT(ADDRESS($BN234,$BO234)),0,1)</f>
        <v>0</v>
      </c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55000000000000004">
      <c r="A235" s="3"/>
      <c r="B235" s="3"/>
      <c r="C235" s="3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5">
        <v>5</v>
      </c>
      <c r="W235" s="5">
        <f>W234</f>
        <v>233</v>
      </c>
      <c r="X235" s="5">
        <v>4</v>
      </c>
      <c r="Y235" s="5">
        <f t="shared" si="102"/>
        <v>26</v>
      </c>
      <c r="Z235" s="18" cm="1">
        <f t="array" aca="1" ref="Z235" ca="1">INDIRECT(ADDRESS($W235,COLUMN()-$Y235+$X235))/$V235</f>
        <v>2979.4</v>
      </c>
      <c r="AA235" s="18" cm="1">
        <f t="array" aca="1" ref="AA235" ca="1">INDIRECT(ADDRESS($W235,COLUMN()-$Y235+$X235))/$V235</f>
        <v>29030.400000000001</v>
      </c>
      <c r="AB235" s="18" cm="1">
        <f t="array" aca="1" ref="AB235" ca="1">INDIRECT(ADDRESS($W235,COLUMN()-$Y235+$X235))/$V235</f>
        <v>9245</v>
      </c>
      <c r="AC235" s="18" cm="1">
        <f t="array" aca="1" ref="AC235" ca="1">INDIRECT(ADDRESS($W235,COLUMN()-$Y235+$X235))/$V235</f>
        <v>32614.799999999999</v>
      </c>
      <c r="AD235" s="18" cm="1">
        <f t="array" aca="1" ref="AD235" ca="1">INDIRECT(ADDRESS($W235,COLUMN()-$Y235+$X235))/$V235</f>
        <v>45506.6</v>
      </c>
      <c r="AE235" s="18" cm="1">
        <f t="array" aca="1" ref="AE235" ca="1">INDIRECT(ADDRESS($W235,COLUMN()-$Y235+$X235))/$V235</f>
        <v>0</v>
      </c>
      <c r="AF235" s="18" cm="1">
        <f t="array" aca="1" ref="AF235" ca="1">INDIRECT(ADDRESS($W235,COLUMN()-$Y235+$X235))/$V235</f>
        <v>0</v>
      </c>
      <c r="AG235" s="18" cm="1">
        <f t="array" aca="1" ref="AG235" ca="1">INDIRECT(ADDRESS($W235,COLUMN()-$Y235+$X235))/$V235</f>
        <v>3518</v>
      </c>
      <c r="AH235" s="18" cm="1">
        <f t="array" aca="1" ref="AH235" ca="1">INDIRECT(ADDRESS($W235,COLUMN()-$Y235+$X235))/$V235</f>
        <v>0</v>
      </c>
      <c r="AI235" s="18" cm="1">
        <f t="array" aca="1" ref="AI235" ca="1">INDIRECT(ADDRESS($W235,COLUMN()-$Y235+$X235))/$V235</f>
        <v>0</v>
      </c>
      <c r="AJ235" s="18" cm="1">
        <f t="array" aca="1" ref="AJ235" ca="1">INDIRECT(ADDRESS($W235,COLUMN()-$Y235+$X235))/$V235</f>
        <v>0</v>
      </c>
      <c r="AK235" s="18" cm="1">
        <f t="array" aca="1" ref="AK235" ca="1">INDIRECT(ADDRESS($W235,COLUMN()-$Y235+$X235))/$V235</f>
        <v>3029.8</v>
      </c>
      <c r="AL235" s="18" cm="1">
        <f t="array" aca="1" ref="AL235" ca="1">INDIRECT(ADDRESS($W235,COLUMN()-$Y235+$X235))/$V235</f>
        <v>0</v>
      </c>
      <c r="AM235" s="18" cm="1">
        <f t="array" aca="1" ref="AM235" ca="1">INDIRECT(ADDRESS($W235,COLUMN()-$Y235+$X235))/$V235</f>
        <v>2818</v>
      </c>
      <c r="AN235" s="18" cm="1">
        <f t="array" aca="1" ref="AN235" ca="1">INDIRECT(ADDRESS($W235,COLUMN()-$Y235+$X235))/$V235</f>
        <v>0</v>
      </c>
      <c r="AO235" s="18" cm="1">
        <f t="array" aca="1" ref="AO235" ca="1">INDIRECT(ADDRESS($W235,COLUMN()-$Y235+$X235))/$V235</f>
        <v>0</v>
      </c>
      <c r="AP235" s="18" cm="1">
        <f t="array" aca="1" ref="AP235" ca="1">INDIRECT(ADDRESS($W235,COLUMN()-$Y235+$X235))/$V235</f>
        <v>14144</v>
      </c>
      <c r="AQ235" s="18" cm="1">
        <f t="array" aca="1" ref="AQ235" ca="1">INDIRECT(ADDRESS($W235,COLUMN()-$Y235+$X235))/$V235</f>
        <v>0</v>
      </c>
      <c r="AR235" s="9">
        <f t="shared" si="82"/>
        <v>233</v>
      </c>
      <c r="AS235" s="9">
        <f t="shared" si="104"/>
        <v>235</v>
      </c>
      <c r="AT235" s="9">
        <f t="shared" si="103"/>
        <v>26</v>
      </c>
      <c r="AU235" s="3">
        <f t="shared" si="105"/>
        <v>43</v>
      </c>
      <c r="AV235" s="20">
        <f t="shared" ca="1" si="83"/>
        <v>26</v>
      </c>
      <c r="AW235" s="20">
        <f t="shared" ca="1" si="84"/>
        <v>11</v>
      </c>
      <c r="AX235" s="20">
        <f t="shared" ca="1" si="85"/>
        <v>19</v>
      </c>
      <c r="AY235" s="20">
        <f t="shared" ca="1" si="86"/>
        <v>10</v>
      </c>
      <c r="AZ235" s="20">
        <f t="shared" ca="1" si="87"/>
        <v>9</v>
      </c>
      <c r="BA235" s="20">
        <f t="shared" ca="1" si="88"/>
        <v>28</v>
      </c>
      <c r="BB235" s="20">
        <f t="shared" ca="1" si="89"/>
        <v>28</v>
      </c>
      <c r="BC235" s="20">
        <f t="shared" ca="1" si="90"/>
        <v>24</v>
      </c>
      <c r="BD235" s="20">
        <f t="shared" ca="1" si="91"/>
        <v>28</v>
      </c>
      <c r="BE235" s="20">
        <f t="shared" ca="1" si="92"/>
        <v>28</v>
      </c>
      <c r="BF235" s="20">
        <f t="shared" ca="1" si="93"/>
        <v>28</v>
      </c>
      <c r="BG235" s="20">
        <f t="shared" ca="1" si="94"/>
        <v>25</v>
      </c>
      <c r="BH235" s="20">
        <f t="shared" ca="1" si="95"/>
        <v>28</v>
      </c>
      <c r="BI235" s="20">
        <f t="shared" ca="1" si="96"/>
        <v>27</v>
      </c>
      <c r="BJ235" s="20">
        <f t="shared" ca="1" si="97"/>
        <v>28</v>
      </c>
      <c r="BK235" s="20">
        <f t="shared" ca="1" si="98"/>
        <v>28</v>
      </c>
      <c r="BL235" s="20">
        <f t="shared" ca="1" si="99"/>
        <v>17</v>
      </c>
      <c r="BM235" s="20">
        <f t="shared" ca="1" si="100"/>
        <v>28</v>
      </c>
      <c r="BN235" s="9">
        <f t="shared" si="101"/>
        <v>233</v>
      </c>
      <c r="BO235" s="9">
        <v>3</v>
      </c>
      <c r="BP235" s="22" cm="1">
        <f t="array" aca="1" ref="BP235" ca="1">IF(AV235&gt;INDIRECT(ADDRESS($BN235,$BO235)),0,1)</f>
        <v>0</v>
      </c>
      <c r="BQ235" s="22" cm="1">
        <f t="array" aca="1" ref="BQ235" ca="1">IF(AW235&gt;INDIRECT(ADDRESS($BN235,$BO235)),0,1)</f>
        <v>0</v>
      </c>
      <c r="BR235" s="22" cm="1">
        <f t="array" aca="1" ref="BR235" ca="1">IF(AX235&gt;INDIRECT(ADDRESS($BN235,$BO235)),0,1)</f>
        <v>0</v>
      </c>
      <c r="BS235" s="22" cm="1">
        <f t="array" aca="1" ref="BS235" ca="1">IF(AY235&gt;INDIRECT(ADDRESS($BN235,$BO235)),0,1)</f>
        <v>0</v>
      </c>
      <c r="BT235" s="22" cm="1">
        <f t="array" aca="1" ref="BT235" ca="1">IF(AZ235&gt;INDIRECT(ADDRESS($BN235,$BO235)),0,1)</f>
        <v>0</v>
      </c>
      <c r="BU235" s="22" cm="1">
        <f t="array" aca="1" ref="BU235" ca="1">IF(BA235&gt;INDIRECT(ADDRESS($BN235,$BO235)),0,1)</f>
        <v>0</v>
      </c>
      <c r="BV235" s="22" cm="1">
        <f t="array" aca="1" ref="BV235" ca="1">IF(BB235&gt;INDIRECT(ADDRESS($BN235,$BO235)),0,1)</f>
        <v>0</v>
      </c>
      <c r="BW235" s="22" cm="1">
        <f t="array" aca="1" ref="BW235" ca="1">IF(BC235&gt;INDIRECT(ADDRESS($BN235,$BO235)),0,1)</f>
        <v>0</v>
      </c>
      <c r="BX235" s="22" cm="1">
        <f t="array" aca="1" ref="BX235" ca="1">IF(BD235&gt;INDIRECT(ADDRESS($BN235,$BO235)),0,1)</f>
        <v>0</v>
      </c>
      <c r="BY235" s="22" cm="1">
        <f t="array" aca="1" ref="BY235" ca="1">IF(BE235&gt;INDIRECT(ADDRESS($BN235,$BO235)),0,1)</f>
        <v>0</v>
      </c>
      <c r="BZ235" s="22" cm="1">
        <f t="array" aca="1" ref="BZ235" ca="1">IF(BF235&gt;INDIRECT(ADDRESS($BN235,$BO235)),0,1)</f>
        <v>0</v>
      </c>
      <c r="CA235" s="22" cm="1">
        <f t="array" aca="1" ref="CA235" ca="1">IF(BG235&gt;INDIRECT(ADDRESS($BN235,$BO235)),0,1)</f>
        <v>0</v>
      </c>
      <c r="CB235" s="22" cm="1">
        <f t="array" aca="1" ref="CB235" ca="1">IF(BH235&gt;INDIRECT(ADDRESS($BN235,$BO235)),0,1)</f>
        <v>0</v>
      </c>
      <c r="CC235" s="22" cm="1">
        <f t="array" aca="1" ref="CC235" ca="1">IF(BI235&gt;INDIRECT(ADDRESS($BN235,$BO235)),0,1)</f>
        <v>0</v>
      </c>
      <c r="CD235" s="22" cm="1">
        <f t="array" aca="1" ref="CD235" ca="1">IF(BJ235&gt;INDIRECT(ADDRESS($BN235,$BO235)),0,1)</f>
        <v>0</v>
      </c>
      <c r="CE235" s="22" cm="1">
        <f t="array" aca="1" ref="CE235" ca="1">IF(BK235&gt;INDIRECT(ADDRESS($BN235,$BO235)),0,1)</f>
        <v>0</v>
      </c>
      <c r="CF235" s="22" cm="1">
        <f t="array" aca="1" ref="CF235" ca="1">IF(BL235&gt;INDIRECT(ADDRESS($BN235,$BO235)),0,1)</f>
        <v>0</v>
      </c>
      <c r="CG235" s="22" cm="1">
        <f t="array" aca="1" ref="CG235" ca="1">IF(BM235&gt;INDIRECT(ADDRESS($BN235,$BO235)),0,1)</f>
        <v>0</v>
      </c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55000000000000004">
      <c r="A236" s="3" t="s">
        <v>104</v>
      </c>
      <c r="B236" s="3" t="s">
        <v>104</v>
      </c>
      <c r="C236" s="3">
        <v>4</v>
      </c>
      <c r="D236" s="15">
        <f>VALUE(SUBSTITUTE('DPR KPU Raw'!B57,".",","))</f>
        <v>53963</v>
      </c>
      <c r="E236" s="15">
        <f>VALUE(SUBSTITUTE('DPR KPU Raw'!C57,".",","))</f>
        <v>136989</v>
      </c>
      <c r="F236" s="15">
        <f>VALUE(SUBSTITUTE('DPR KPU Raw'!D57,".",","))</f>
        <v>145777</v>
      </c>
      <c r="G236" s="15">
        <f>VALUE(SUBSTITUTE('DPR KPU Raw'!E57,".",","))</f>
        <v>87508</v>
      </c>
      <c r="H236" s="15">
        <f>VALUE(SUBSTITUTE('DPR KPU Raw'!F57,".",","))</f>
        <v>91835</v>
      </c>
      <c r="I236" s="15"/>
      <c r="J236" s="15"/>
      <c r="K236" s="15">
        <f>VALUE(SUBSTITUTE('DPR KPU Raw'!I57,".",","))</f>
        <v>146716</v>
      </c>
      <c r="L236" s="15"/>
      <c r="M236" s="15"/>
      <c r="N236" s="15"/>
      <c r="O236" s="15">
        <f>VALUE(SUBSTITUTE('DPR KPU Raw'!M57,".",","))</f>
        <v>178770</v>
      </c>
      <c r="P236" s="15"/>
      <c r="Q236" s="15">
        <f>VALUE(SUBSTITUTE('DPR KPU Raw'!O57,".",","))</f>
        <v>70184</v>
      </c>
      <c r="R236" s="15"/>
      <c r="S236" s="15"/>
      <c r="T236" s="15">
        <f>VALUE(SUBSTITUTE('DPR KPU Raw'!R57,".",","))</f>
        <v>22322</v>
      </c>
      <c r="U236" s="15"/>
      <c r="V236" s="5">
        <v>1</v>
      </c>
      <c r="W236" s="5">
        <f>W235+3</f>
        <v>236</v>
      </c>
      <c r="X236" s="5">
        <v>4</v>
      </c>
      <c r="Y236" s="5">
        <f t="shared" si="102"/>
        <v>26</v>
      </c>
      <c r="Z236" s="18" cm="1">
        <f t="array" aca="1" ref="Z236" ca="1">INDIRECT(ADDRESS($W236,COLUMN()-$Y236+$X236))/$V236</f>
        <v>53963</v>
      </c>
      <c r="AA236" s="18" cm="1">
        <f t="array" aca="1" ref="AA236" ca="1">INDIRECT(ADDRESS($W236,COLUMN()-$Y236+$X236))/$V236</f>
        <v>136989</v>
      </c>
      <c r="AB236" s="18" cm="1">
        <f t="array" aca="1" ref="AB236" ca="1">INDIRECT(ADDRESS($W236,COLUMN()-$Y236+$X236))/$V236</f>
        <v>145777</v>
      </c>
      <c r="AC236" s="18" cm="1">
        <f t="array" aca="1" ref="AC236" ca="1">INDIRECT(ADDRESS($W236,COLUMN()-$Y236+$X236))/$V236</f>
        <v>87508</v>
      </c>
      <c r="AD236" s="18" cm="1">
        <f t="array" aca="1" ref="AD236" ca="1">INDIRECT(ADDRESS($W236,COLUMN()-$Y236+$X236))/$V236</f>
        <v>91835</v>
      </c>
      <c r="AE236" s="18" cm="1">
        <f t="array" aca="1" ref="AE236" ca="1">INDIRECT(ADDRESS($W236,COLUMN()-$Y236+$X236))/$V236</f>
        <v>0</v>
      </c>
      <c r="AF236" s="18" cm="1">
        <f t="array" aca="1" ref="AF236" ca="1">INDIRECT(ADDRESS($W236,COLUMN()-$Y236+$X236))/$V236</f>
        <v>0</v>
      </c>
      <c r="AG236" s="18" cm="1">
        <f t="array" aca="1" ref="AG236" ca="1">INDIRECT(ADDRESS($W236,COLUMN()-$Y236+$X236))/$V236</f>
        <v>146716</v>
      </c>
      <c r="AH236" s="18" cm="1">
        <f t="array" aca="1" ref="AH236" ca="1">INDIRECT(ADDRESS($W236,COLUMN()-$Y236+$X236))/$V236</f>
        <v>0</v>
      </c>
      <c r="AI236" s="18" cm="1">
        <f t="array" aca="1" ref="AI236" ca="1">INDIRECT(ADDRESS($W236,COLUMN()-$Y236+$X236))/$V236</f>
        <v>0</v>
      </c>
      <c r="AJ236" s="18" cm="1">
        <f t="array" aca="1" ref="AJ236" ca="1">INDIRECT(ADDRESS($W236,COLUMN()-$Y236+$X236))/$V236</f>
        <v>0</v>
      </c>
      <c r="AK236" s="18" cm="1">
        <f t="array" aca="1" ref="AK236" ca="1">INDIRECT(ADDRESS($W236,COLUMN()-$Y236+$X236))/$V236</f>
        <v>178770</v>
      </c>
      <c r="AL236" s="18" cm="1">
        <f t="array" aca="1" ref="AL236" ca="1">INDIRECT(ADDRESS($W236,COLUMN()-$Y236+$X236))/$V236</f>
        <v>0</v>
      </c>
      <c r="AM236" s="18" cm="1">
        <f t="array" aca="1" ref="AM236" ca="1">INDIRECT(ADDRESS($W236,COLUMN()-$Y236+$X236))/$V236</f>
        <v>70184</v>
      </c>
      <c r="AN236" s="18" cm="1">
        <f t="array" aca="1" ref="AN236" ca="1">INDIRECT(ADDRESS($W236,COLUMN()-$Y236+$X236))/$V236</f>
        <v>0</v>
      </c>
      <c r="AO236" s="18" cm="1">
        <f t="array" aca="1" ref="AO236" ca="1">INDIRECT(ADDRESS($W236,COLUMN()-$Y236+$X236))/$V236</f>
        <v>0</v>
      </c>
      <c r="AP236" s="18" cm="1">
        <f t="array" aca="1" ref="AP236" ca="1">INDIRECT(ADDRESS($W236,COLUMN()-$Y236+$X236))/$V236</f>
        <v>22322</v>
      </c>
      <c r="AQ236" s="18" cm="1">
        <f t="array" aca="1" ref="AQ236" ca="1">INDIRECT(ADDRESS($W236,COLUMN()-$Y236+$X236))/$V236</f>
        <v>0</v>
      </c>
      <c r="AR236" s="9">
        <f t="shared" si="82"/>
        <v>236</v>
      </c>
      <c r="AS236" s="9">
        <f t="shared" si="104"/>
        <v>238</v>
      </c>
      <c r="AT236" s="9">
        <f t="shared" si="103"/>
        <v>26</v>
      </c>
      <c r="AU236" s="3">
        <f t="shared" si="105"/>
        <v>43</v>
      </c>
      <c r="AV236" s="20">
        <f t="shared" ca="1" si="83"/>
        <v>9</v>
      </c>
      <c r="AW236" s="20">
        <f t="shared" ca="1" si="84"/>
        <v>4</v>
      </c>
      <c r="AX236" s="20">
        <f t="shared" ca="1" si="85"/>
        <v>3</v>
      </c>
      <c r="AY236" s="20">
        <f t="shared" ca="1" si="86"/>
        <v>6</v>
      </c>
      <c r="AZ236" s="20">
        <f t="shared" ca="1" si="87"/>
        <v>5</v>
      </c>
      <c r="BA236" s="20">
        <f t="shared" ca="1" si="88"/>
        <v>28</v>
      </c>
      <c r="BB236" s="20">
        <f t="shared" ca="1" si="89"/>
        <v>28</v>
      </c>
      <c r="BC236" s="20">
        <f t="shared" ca="1" si="90"/>
        <v>2</v>
      </c>
      <c r="BD236" s="20">
        <f t="shared" ca="1" si="91"/>
        <v>28</v>
      </c>
      <c r="BE236" s="20">
        <f t="shared" ca="1" si="92"/>
        <v>28</v>
      </c>
      <c r="BF236" s="20">
        <f t="shared" ca="1" si="93"/>
        <v>28</v>
      </c>
      <c r="BG236" s="20">
        <f t="shared" ca="1" si="94"/>
        <v>1</v>
      </c>
      <c r="BH236" s="20">
        <f t="shared" ca="1" si="95"/>
        <v>28</v>
      </c>
      <c r="BI236" s="20">
        <f t="shared" ca="1" si="96"/>
        <v>7</v>
      </c>
      <c r="BJ236" s="20">
        <f t="shared" ca="1" si="97"/>
        <v>28</v>
      </c>
      <c r="BK236" s="20">
        <f t="shared" ca="1" si="98"/>
        <v>28</v>
      </c>
      <c r="BL236" s="20">
        <f t="shared" ca="1" si="99"/>
        <v>20</v>
      </c>
      <c r="BM236" s="20">
        <f t="shared" ca="1" si="100"/>
        <v>28</v>
      </c>
      <c r="BN236" s="9">
        <f t="shared" si="101"/>
        <v>236</v>
      </c>
      <c r="BO236" s="9">
        <v>3</v>
      </c>
      <c r="BP236" s="22" cm="1">
        <f t="array" aca="1" ref="BP236" ca="1">IF(AV236&gt;INDIRECT(ADDRESS($BN236,$BO236)),0,1)</f>
        <v>0</v>
      </c>
      <c r="BQ236" s="22" cm="1">
        <f t="array" aca="1" ref="BQ236" ca="1">IF(AW236&gt;INDIRECT(ADDRESS($BN236,$BO236)),0,1)</f>
        <v>1</v>
      </c>
      <c r="BR236" s="22" cm="1">
        <f t="array" aca="1" ref="BR236" ca="1">IF(AX236&gt;INDIRECT(ADDRESS($BN236,$BO236)),0,1)</f>
        <v>1</v>
      </c>
      <c r="BS236" s="22" cm="1">
        <f t="array" aca="1" ref="BS236" ca="1">IF(AY236&gt;INDIRECT(ADDRESS($BN236,$BO236)),0,1)</f>
        <v>0</v>
      </c>
      <c r="BT236" s="22" cm="1">
        <f t="array" aca="1" ref="BT236" ca="1">IF(AZ236&gt;INDIRECT(ADDRESS($BN236,$BO236)),0,1)</f>
        <v>0</v>
      </c>
      <c r="BU236" s="22" cm="1">
        <f t="array" aca="1" ref="BU236" ca="1">IF(BA236&gt;INDIRECT(ADDRESS($BN236,$BO236)),0,1)</f>
        <v>0</v>
      </c>
      <c r="BV236" s="22" cm="1">
        <f t="array" aca="1" ref="BV236" ca="1">IF(BB236&gt;INDIRECT(ADDRESS($BN236,$BO236)),0,1)</f>
        <v>0</v>
      </c>
      <c r="BW236" s="22" cm="1">
        <f t="array" aca="1" ref="BW236" ca="1">IF(BC236&gt;INDIRECT(ADDRESS($BN236,$BO236)),0,1)</f>
        <v>1</v>
      </c>
      <c r="BX236" s="22" cm="1">
        <f t="array" aca="1" ref="BX236" ca="1">IF(BD236&gt;INDIRECT(ADDRESS($BN236,$BO236)),0,1)</f>
        <v>0</v>
      </c>
      <c r="BY236" s="22" cm="1">
        <f t="array" aca="1" ref="BY236" ca="1">IF(BE236&gt;INDIRECT(ADDRESS($BN236,$BO236)),0,1)</f>
        <v>0</v>
      </c>
      <c r="BZ236" s="22" cm="1">
        <f t="array" aca="1" ref="BZ236" ca="1">IF(BF236&gt;INDIRECT(ADDRESS($BN236,$BO236)),0,1)</f>
        <v>0</v>
      </c>
      <c r="CA236" s="22" cm="1">
        <f t="array" aca="1" ref="CA236" ca="1">IF(BG236&gt;INDIRECT(ADDRESS($BN236,$BO236)),0,1)</f>
        <v>1</v>
      </c>
      <c r="CB236" s="22" cm="1">
        <f t="array" aca="1" ref="CB236" ca="1">IF(BH236&gt;INDIRECT(ADDRESS($BN236,$BO236)),0,1)</f>
        <v>0</v>
      </c>
      <c r="CC236" s="22" cm="1">
        <f t="array" aca="1" ref="CC236" ca="1">IF(BI236&gt;INDIRECT(ADDRESS($BN236,$BO236)),0,1)</f>
        <v>0</v>
      </c>
      <c r="CD236" s="22" cm="1">
        <f t="array" aca="1" ref="CD236" ca="1">IF(BJ236&gt;INDIRECT(ADDRESS($BN236,$BO236)),0,1)</f>
        <v>0</v>
      </c>
      <c r="CE236" s="22" cm="1">
        <f t="array" aca="1" ref="CE236" ca="1">IF(BK236&gt;INDIRECT(ADDRESS($BN236,$BO236)),0,1)</f>
        <v>0</v>
      </c>
      <c r="CF236" s="22" cm="1">
        <f t="array" aca="1" ref="CF236" ca="1">IF(BL236&gt;INDIRECT(ADDRESS($BN236,$BO236)),0,1)</f>
        <v>0</v>
      </c>
      <c r="CG236" s="22" cm="1">
        <f t="array" aca="1" ref="CG236" ca="1">IF(BM236&gt;INDIRECT(ADDRESS($BN236,$BO236)),0,1)</f>
        <v>0</v>
      </c>
      <c r="CH236" s="9">
        <f>AR236</f>
        <v>236</v>
      </c>
      <c r="CI236" s="9">
        <f>AS236</f>
        <v>238</v>
      </c>
      <c r="CJ236" s="3">
        <f>COLUMN(BP236)</f>
        <v>68</v>
      </c>
      <c r="CK236" s="3">
        <f>COLUMN(CG236)</f>
        <v>85</v>
      </c>
      <c r="CL236" s="3">
        <f ca="1">SUM(OFFSET($A$1,CH236-1,CJ236-1,CI236-CH236+1,CK236-CJ236+1))</f>
        <v>4</v>
      </c>
      <c r="CM236" s="3" t="b">
        <f ca="1">CL236=C236</f>
        <v>1</v>
      </c>
      <c r="CN236" s="3">
        <f>COLUMN(V236)</f>
        <v>22</v>
      </c>
      <c r="CO236" s="3">
        <f ca="1">LARGE(OFFSET($A$1,$CH236-1,$CN236-1,$CI236-$CH236+1,1),1)</f>
        <v>5</v>
      </c>
      <c r="CP236" s="4">
        <f ca="1">LARGE(OFFSET($A$1,$AR236-1,$AT236-1,$AS236-$AR236+1,$AU236-$AT236+1),1)/(CO236+2)</f>
        <v>25538.571428571428</v>
      </c>
      <c r="CQ236" s="4">
        <f ca="1">LARGE(OFFSET($A$1,$AR236-1,$AT236-1,$AS236-$AR236+1,$AU236-$AT236+1),C236)</f>
        <v>136989</v>
      </c>
      <c r="CR236" s="3" t="b">
        <f ca="1">CQ236&gt;CP236</f>
        <v>1</v>
      </c>
    </row>
    <row r="237" spans="1:96" x14ac:dyDescent="0.55000000000000004">
      <c r="A237" s="3"/>
      <c r="B237" s="3"/>
      <c r="C237" s="3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5">
        <v>3</v>
      </c>
      <c r="W237" s="5">
        <f>W236</f>
        <v>236</v>
      </c>
      <c r="X237" s="5">
        <v>4</v>
      </c>
      <c r="Y237" s="5">
        <f t="shared" si="102"/>
        <v>26</v>
      </c>
      <c r="Z237" s="18" cm="1">
        <f t="array" aca="1" ref="Z237" ca="1">INDIRECT(ADDRESS($W237,COLUMN()-$Y237+$X237))/$V237</f>
        <v>17987.666666666668</v>
      </c>
      <c r="AA237" s="18" cm="1">
        <f t="array" aca="1" ref="AA237" ca="1">INDIRECT(ADDRESS($W237,COLUMN()-$Y237+$X237))/$V237</f>
        <v>45663</v>
      </c>
      <c r="AB237" s="18" cm="1">
        <f t="array" aca="1" ref="AB237" ca="1">INDIRECT(ADDRESS($W237,COLUMN()-$Y237+$X237))/$V237</f>
        <v>48592.333333333336</v>
      </c>
      <c r="AC237" s="18" cm="1">
        <f t="array" aca="1" ref="AC237" ca="1">INDIRECT(ADDRESS($W237,COLUMN()-$Y237+$X237))/$V237</f>
        <v>29169.333333333332</v>
      </c>
      <c r="AD237" s="18" cm="1">
        <f t="array" aca="1" ref="AD237" ca="1">INDIRECT(ADDRESS($W237,COLUMN()-$Y237+$X237))/$V237</f>
        <v>30611.666666666668</v>
      </c>
      <c r="AE237" s="18" cm="1">
        <f t="array" aca="1" ref="AE237" ca="1">INDIRECT(ADDRESS($W237,COLUMN()-$Y237+$X237))/$V237</f>
        <v>0</v>
      </c>
      <c r="AF237" s="18" cm="1">
        <f t="array" aca="1" ref="AF237" ca="1">INDIRECT(ADDRESS($W237,COLUMN()-$Y237+$X237))/$V237</f>
        <v>0</v>
      </c>
      <c r="AG237" s="18" cm="1">
        <f t="array" aca="1" ref="AG237" ca="1">INDIRECT(ADDRESS($W237,COLUMN()-$Y237+$X237))/$V237</f>
        <v>48905.333333333336</v>
      </c>
      <c r="AH237" s="18" cm="1">
        <f t="array" aca="1" ref="AH237" ca="1">INDIRECT(ADDRESS($W237,COLUMN()-$Y237+$X237))/$V237</f>
        <v>0</v>
      </c>
      <c r="AI237" s="18" cm="1">
        <f t="array" aca="1" ref="AI237" ca="1">INDIRECT(ADDRESS($W237,COLUMN()-$Y237+$X237))/$V237</f>
        <v>0</v>
      </c>
      <c r="AJ237" s="18" cm="1">
        <f t="array" aca="1" ref="AJ237" ca="1">INDIRECT(ADDRESS($W237,COLUMN()-$Y237+$X237))/$V237</f>
        <v>0</v>
      </c>
      <c r="AK237" s="18" cm="1">
        <f t="array" aca="1" ref="AK237" ca="1">INDIRECT(ADDRESS($W237,COLUMN()-$Y237+$X237))/$V237</f>
        <v>59590</v>
      </c>
      <c r="AL237" s="18" cm="1">
        <f t="array" aca="1" ref="AL237" ca="1">INDIRECT(ADDRESS($W237,COLUMN()-$Y237+$X237))/$V237</f>
        <v>0</v>
      </c>
      <c r="AM237" s="18" cm="1">
        <f t="array" aca="1" ref="AM237" ca="1">INDIRECT(ADDRESS($W237,COLUMN()-$Y237+$X237))/$V237</f>
        <v>23394.666666666668</v>
      </c>
      <c r="AN237" s="18" cm="1">
        <f t="array" aca="1" ref="AN237" ca="1">INDIRECT(ADDRESS($W237,COLUMN()-$Y237+$X237))/$V237</f>
        <v>0</v>
      </c>
      <c r="AO237" s="18" cm="1">
        <f t="array" aca="1" ref="AO237" ca="1">INDIRECT(ADDRESS($W237,COLUMN()-$Y237+$X237))/$V237</f>
        <v>0</v>
      </c>
      <c r="AP237" s="18" cm="1">
        <f t="array" aca="1" ref="AP237" ca="1">INDIRECT(ADDRESS($W237,COLUMN()-$Y237+$X237))/$V237</f>
        <v>7440.666666666667</v>
      </c>
      <c r="AQ237" s="18" cm="1">
        <f t="array" aca="1" ref="AQ237" ca="1">INDIRECT(ADDRESS($W237,COLUMN()-$Y237+$X237))/$V237</f>
        <v>0</v>
      </c>
      <c r="AR237" s="9">
        <f t="shared" si="82"/>
        <v>236</v>
      </c>
      <c r="AS237" s="9">
        <f t="shared" si="104"/>
        <v>238</v>
      </c>
      <c r="AT237" s="9">
        <f t="shared" si="103"/>
        <v>26</v>
      </c>
      <c r="AU237" s="3">
        <f t="shared" si="105"/>
        <v>43</v>
      </c>
      <c r="AV237" s="20">
        <f t="shared" ca="1" si="83"/>
        <v>22</v>
      </c>
      <c r="AW237" s="20">
        <f t="shared" ca="1" si="84"/>
        <v>12</v>
      </c>
      <c r="AX237" s="20">
        <f t="shared" ca="1" si="85"/>
        <v>11</v>
      </c>
      <c r="AY237" s="20">
        <f t="shared" ca="1" si="86"/>
        <v>16</v>
      </c>
      <c r="AZ237" s="20">
        <f t="shared" ca="1" si="87"/>
        <v>14</v>
      </c>
      <c r="BA237" s="20">
        <f t="shared" ca="1" si="88"/>
        <v>28</v>
      </c>
      <c r="BB237" s="20">
        <f t="shared" ca="1" si="89"/>
        <v>28</v>
      </c>
      <c r="BC237" s="20">
        <f t="shared" ca="1" si="90"/>
        <v>10</v>
      </c>
      <c r="BD237" s="20">
        <f t="shared" ca="1" si="91"/>
        <v>28</v>
      </c>
      <c r="BE237" s="20">
        <f t="shared" ca="1" si="92"/>
        <v>28</v>
      </c>
      <c r="BF237" s="20">
        <f t="shared" ca="1" si="93"/>
        <v>28</v>
      </c>
      <c r="BG237" s="20">
        <f t="shared" ca="1" si="94"/>
        <v>8</v>
      </c>
      <c r="BH237" s="20">
        <f t="shared" ca="1" si="95"/>
        <v>28</v>
      </c>
      <c r="BI237" s="20">
        <f t="shared" ca="1" si="96"/>
        <v>19</v>
      </c>
      <c r="BJ237" s="20">
        <f t="shared" ca="1" si="97"/>
        <v>28</v>
      </c>
      <c r="BK237" s="20">
        <f t="shared" ca="1" si="98"/>
        <v>28</v>
      </c>
      <c r="BL237" s="20">
        <f t="shared" ca="1" si="99"/>
        <v>26</v>
      </c>
      <c r="BM237" s="20">
        <f t="shared" ca="1" si="100"/>
        <v>28</v>
      </c>
      <c r="BN237" s="9">
        <f t="shared" si="101"/>
        <v>236</v>
      </c>
      <c r="BO237" s="9">
        <v>3</v>
      </c>
      <c r="BP237" s="22" cm="1">
        <f t="array" aca="1" ref="BP237" ca="1">IF(AV237&gt;INDIRECT(ADDRESS($BN237,$BO237)),0,1)</f>
        <v>0</v>
      </c>
      <c r="BQ237" s="22" cm="1">
        <f t="array" aca="1" ref="BQ237" ca="1">IF(AW237&gt;INDIRECT(ADDRESS($BN237,$BO237)),0,1)</f>
        <v>0</v>
      </c>
      <c r="BR237" s="22" cm="1">
        <f t="array" aca="1" ref="BR237" ca="1">IF(AX237&gt;INDIRECT(ADDRESS($BN237,$BO237)),0,1)</f>
        <v>0</v>
      </c>
      <c r="BS237" s="22" cm="1">
        <f t="array" aca="1" ref="BS237" ca="1">IF(AY237&gt;INDIRECT(ADDRESS($BN237,$BO237)),0,1)</f>
        <v>0</v>
      </c>
      <c r="BT237" s="22" cm="1">
        <f t="array" aca="1" ref="BT237" ca="1">IF(AZ237&gt;INDIRECT(ADDRESS($BN237,$BO237)),0,1)</f>
        <v>0</v>
      </c>
      <c r="BU237" s="22" cm="1">
        <f t="array" aca="1" ref="BU237" ca="1">IF(BA237&gt;INDIRECT(ADDRESS($BN237,$BO237)),0,1)</f>
        <v>0</v>
      </c>
      <c r="BV237" s="22" cm="1">
        <f t="array" aca="1" ref="BV237" ca="1">IF(BB237&gt;INDIRECT(ADDRESS($BN237,$BO237)),0,1)</f>
        <v>0</v>
      </c>
      <c r="BW237" s="22" cm="1">
        <f t="array" aca="1" ref="BW237" ca="1">IF(BC237&gt;INDIRECT(ADDRESS($BN237,$BO237)),0,1)</f>
        <v>0</v>
      </c>
      <c r="BX237" s="22" cm="1">
        <f t="array" aca="1" ref="BX237" ca="1">IF(BD237&gt;INDIRECT(ADDRESS($BN237,$BO237)),0,1)</f>
        <v>0</v>
      </c>
      <c r="BY237" s="22" cm="1">
        <f t="array" aca="1" ref="BY237" ca="1">IF(BE237&gt;INDIRECT(ADDRESS($BN237,$BO237)),0,1)</f>
        <v>0</v>
      </c>
      <c r="BZ237" s="22" cm="1">
        <f t="array" aca="1" ref="BZ237" ca="1">IF(BF237&gt;INDIRECT(ADDRESS($BN237,$BO237)),0,1)</f>
        <v>0</v>
      </c>
      <c r="CA237" s="22" cm="1">
        <f t="array" aca="1" ref="CA237" ca="1">IF(BG237&gt;INDIRECT(ADDRESS($BN237,$BO237)),0,1)</f>
        <v>0</v>
      </c>
      <c r="CB237" s="22" cm="1">
        <f t="array" aca="1" ref="CB237" ca="1">IF(BH237&gt;INDIRECT(ADDRESS($BN237,$BO237)),0,1)</f>
        <v>0</v>
      </c>
      <c r="CC237" s="22" cm="1">
        <f t="array" aca="1" ref="CC237" ca="1">IF(BI237&gt;INDIRECT(ADDRESS($BN237,$BO237)),0,1)</f>
        <v>0</v>
      </c>
      <c r="CD237" s="22" cm="1">
        <f t="array" aca="1" ref="CD237" ca="1">IF(BJ237&gt;INDIRECT(ADDRESS($BN237,$BO237)),0,1)</f>
        <v>0</v>
      </c>
      <c r="CE237" s="22" cm="1">
        <f t="array" aca="1" ref="CE237" ca="1">IF(BK237&gt;INDIRECT(ADDRESS($BN237,$BO237)),0,1)</f>
        <v>0</v>
      </c>
      <c r="CF237" s="22" cm="1">
        <f t="array" aca="1" ref="CF237" ca="1">IF(BL237&gt;INDIRECT(ADDRESS($BN237,$BO237)),0,1)</f>
        <v>0</v>
      </c>
      <c r="CG237" s="22" cm="1">
        <f t="array" aca="1" ref="CG237" ca="1">IF(BM237&gt;INDIRECT(ADDRESS($BN237,$BO237)),0,1)</f>
        <v>0</v>
      </c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55000000000000004">
      <c r="A238" s="3"/>
      <c r="B238" s="3"/>
      <c r="C238" s="3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5">
        <v>5</v>
      </c>
      <c r="W238" s="5">
        <f>W237</f>
        <v>236</v>
      </c>
      <c r="X238" s="5">
        <v>4</v>
      </c>
      <c r="Y238" s="5">
        <f t="shared" si="102"/>
        <v>26</v>
      </c>
      <c r="Z238" s="18" cm="1">
        <f t="array" aca="1" ref="Z238" ca="1">INDIRECT(ADDRESS($W238,COLUMN()-$Y238+$X238))/$V238</f>
        <v>10792.6</v>
      </c>
      <c r="AA238" s="18" cm="1">
        <f t="array" aca="1" ref="AA238" ca="1">INDIRECT(ADDRESS($W238,COLUMN()-$Y238+$X238))/$V238</f>
        <v>27397.8</v>
      </c>
      <c r="AB238" s="18" cm="1">
        <f t="array" aca="1" ref="AB238" ca="1">INDIRECT(ADDRESS($W238,COLUMN()-$Y238+$X238))/$V238</f>
        <v>29155.4</v>
      </c>
      <c r="AC238" s="18" cm="1">
        <f t="array" aca="1" ref="AC238" ca="1">INDIRECT(ADDRESS($W238,COLUMN()-$Y238+$X238))/$V238</f>
        <v>17501.599999999999</v>
      </c>
      <c r="AD238" s="18" cm="1">
        <f t="array" aca="1" ref="AD238" ca="1">INDIRECT(ADDRESS($W238,COLUMN()-$Y238+$X238))/$V238</f>
        <v>18367</v>
      </c>
      <c r="AE238" s="18" cm="1">
        <f t="array" aca="1" ref="AE238" ca="1">INDIRECT(ADDRESS($W238,COLUMN()-$Y238+$X238))/$V238</f>
        <v>0</v>
      </c>
      <c r="AF238" s="18" cm="1">
        <f t="array" aca="1" ref="AF238" ca="1">INDIRECT(ADDRESS($W238,COLUMN()-$Y238+$X238))/$V238</f>
        <v>0</v>
      </c>
      <c r="AG238" s="18" cm="1">
        <f t="array" aca="1" ref="AG238" ca="1">INDIRECT(ADDRESS($W238,COLUMN()-$Y238+$X238))/$V238</f>
        <v>29343.200000000001</v>
      </c>
      <c r="AH238" s="18" cm="1">
        <f t="array" aca="1" ref="AH238" ca="1">INDIRECT(ADDRESS($W238,COLUMN()-$Y238+$X238))/$V238</f>
        <v>0</v>
      </c>
      <c r="AI238" s="18" cm="1">
        <f t="array" aca="1" ref="AI238" ca="1">INDIRECT(ADDRESS($W238,COLUMN()-$Y238+$X238))/$V238</f>
        <v>0</v>
      </c>
      <c r="AJ238" s="18" cm="1">
        <f t="array" aca="1" ref="AJ238" ca="1">INDIRECT(ADDRESS($W238,COLUMN()-$Y238+$X238))/$V238</f>
        <v>0</v>
      </c>
      <c r="AK238" s="18" cm="1">
        <f t="array" aca="1" ref="AK238" ca="1">INDIRECT(ADDRESS($W238,COLUMN()-$Y238+$X238))/$V238</f>
        <v>35754</v>
      </c>
      <c r="AL238" s="18" cm="1">
        <f t="array" aca="1" ref="AL238" ca="1">INDIRECT(ADDRESS($W238,COLUMN()-$Y238+$X238))/$V238</f>
        <v>0</v>
      </c>
      <c r="AM238" s="18" cm="1">
        <f t="array" aca="1" ref="AM238" ca="1">INDIRECT(ADDRESS($W238,COLUMN()-$Y238+$X238))/$V238</f>
        <v>14036.8</v>
      </c>
      <c r="AN238" s="18" cm="1">
        <f t="array" aca="1" ref="AN238" ca="1">INDIRECT(ADDRESS($W238,COLUMN()-$Y238+$X238))/$V238</f>
        <v>0</v>
      </c>
      <c r="AO238" s="18" cm="1">
        <f t="array" aca="1" ref="AO238" ca="1">INDIRECT(ADDRESS($W238,COLUMN()-$Y238+$X238))/$V238</f>
        <v>0</v>
      </c>
      <c r="AP238" s="18" cm="1">
        <f t="array" aca="1" ref="AP238" ca="1">INDIRECT(ADDRESS($W238,COLUMN()-$Y238+$X238))/$V238</f>
        <v>4464.3999999999996</v>
      </c>
      <c r="AQ238" s="18" cm="1">
        <f t="array" aca="1" ref="AQ238" ca="1">INDIRECT(ADDRESS($W238,COLUMN()-$Y238+$X238))/$V238</f>
        <v>0</v>
      </c>
      <c r="AR238" s="9">
        <f t="shared" si="82"/>
        <v>236</v>
      </c>
      <c r="AS238" s="9">
        <f t="shared" si="104"/>
        <v>238</v>
      </c>
      <c r="AT238" s="9">
        <f t="shared" si="103"/>
        <v>26</v>
      </c>
      <c r="AU238" s="3">
        <f t="shared" si="105"/>
        <v>43</v>
      </c>
      <c r="AV238" s="20">
        <f t="shared" ca="1" si="83"/>
        <v>25</v>
      </c>
      <c r="AW238" s="20">
        <f t="shared" ca="1" si="84"/>
        <v>18</v>
      </c>
      <c r="AX238" s="20">
        <f t="shared" ca="1" si="85"/>
        <v>17</v>
      </c>
      <c r="AY238" s="20">
        <f t="shared" ca="1" si="86"/>
        <v>23</v>
      </c>
      <c r="AZ238" s="20">
        <f t="shared" ca="1" si="87"/>
        <v>21</v>
      </c>
      <c r="BA238" s="20">
        <f t="shared" ca="1" si="88"/>
        <v>28</v>
      </c>
      <c r="BB238" s="20">
        <f t="shared" ca="1" si="89"/>
        <v>28</v>
      </c>
      <c r="BC238" s="20">
        <f t="shared" ca="1" si="90"/>
        <v>15</v>
      </c>
      <c r="BD238" s="20">
        <f t="shared" ca="1" si="91"/>
        <v>28</v>
      </c>
      <c r="BE238" s="20">
        <f t="shared" ca="1" si="92"/>
        <v>28</v>
      </c>
      <c r="BF238" s="20">
        <f t="shared" ca="1" si="93"/>
        <v>28</v>
      </c>
      <c r="BG238" s="20">
        <f t="shared" ca="1" si="94"/>
        <v>13</v>
      </c>
      <c r="BH238" s="20">
        <f t="shared" ca="1" si="95"/>
        <v>28</v>
      </c>
      <c r="BI238" s="20">
        <f t="shared" ca="1" si="96"/>
        <v>24</v>
      </c>
      <c r="BJ238" s="20">
        <f t="shared" ca="1" si="97"/>
        <v>28</v>
      </c>
      <c r="BK238" s="20">
        <f t="shared" ca="1" si="98"/>
        <v>28</v>
      </c>
      <c r="BL238" s="20">
        <f t="shared" ca="1" si="99"/>
        <v>27</v>
      </c>
      <c r="BM238" s="20">
        <f t="shared" ca="1" si="100"/>
        <v>28</v>
      </c>
      <c r="BN238" s="9">
        <f t="shared" si="101"/>
        <v>236</v>
      </c>
      <c r="BO238" s="9">
        <v>3</v>
      </c>
      <c r="BP238" s="22" cm="1">
        <f t="array" aca="1" ref="BP238" ca="1">IF(AV238&gt;INDIRECT(ADDRESS($BN238,$BO238)),0,1)</f>
        <v>0</v>
      </c>
      <c r="BQ238" s="22" cm="1">
        <f t="array" aca="1" ref="BQ238" ca="1">IF(AW238&gt;INDIRECT(ADDRESS($BN238,$BO238)),0,1)</f>
        <v>0</v>
      </c>
      <c r="BR238" s="22" cm="1">
        <f t="array" aca="1" ref="BR238" ca="1">IF(AX238&gt;INDIRECT(ADDRESS($BN238,$BO238)),0,1)</f>
        <v>0</v>
      </c>
      <c r="BS238" s="22" cm="1">
        <f t="array" aca="1" ref="BS238" ca="1">IF(AY238&gt;INDIRECT(ADDRESS($BN238,$BO238)),0,1)</f>
        <v>0</v>
      </c>
      <c r="BT238" s="22" cm="1">
        <f t="array" aca="1" ref="BT238" ca="1">IF(AZ238&gt;INDIRECT(ADDRESS($BN238,$BO238)),0,1)</f>
        <v>0</v>
      </c>
      <c r="BU238" s="22" cm="1">
        <f t="array" aca="1" ref="BU238" ca="1">IF(BA238&gt;INDIRECT(ADDRESS($BN238,$BO238)),0,1)</f>
        <v>0</v>
      </c>
      <c r="BV238" s="22" cm="1">
        <f t="array" aca="1" ref="BV238" ca="1">IF(BB238&gt;INDIRECT(ADDRESS($BN238,$BO238)),0,1)</f>
        <v>0</v>
      </c>
      <c r="BW238" s="22" cm="1">
        <f t="array" aca="1" ref="BW238" ca="1">IF(BC238&gt;INDIRECT(ADDRESS($BN238,$BO238)),0,1)</f>
        <v>0</v>
      </c>
      <c r="BX238" s="22" cm="1">
        <f t="array" aca="1" ref="BX238" ca="1">IF(BD238&gt;INDIRECT(ADDRESS($BN238,$BO238)),0,1)</f>
        <v>0</v>
      </c>
      <c r="BY238" s="22" cm="1">
        <f t="array" aca="1" ref="BY238" ca="1">IF(BE238&gt;INDIRECT(ADDRESS($BN238,$BO238)),0,1)</f>
        <v>0</v>
      </c>
      <c r="BZ238" s="22" cm="1">
        <f t="array" aca="1" ref="BZ238" ca="1">IF(BF238&gt;INDIRECT(ADDRESS($BN238,$BO238)),0,1)</f>
        <v>0</v>
      </c>
      <c r="CA238" s="22" cm="1">
        <f t="array" aca="1" ref="CA238" ca="1">IF(BG238&gt;INDIRECT(ADDRESS($BN238,$BO238)),0,1)</f>
        <v>0</v>
      </c>
      <c r="CB238" s="22" cm="1">
        <f t="array" aca="1" ref="CB238" ca="1">IF(BH238&gt;INDIRECT(ADDRESS($BN238,$BO238)),0,1)</f>
        <v>0</v>
      </c>
      <c r="CC238" s="22" cm="1">
        <f t="array" aca="1" ref="CC238" ca="1">IF(BI238&gt;INDIRECT(ADDRESS($BN238,$BO238)),0,1)</f>
        <v>0</v>
      </c>
      <c r="CD238" s="22" cm="1">
        <f t="array" aca="1" ref="CD238" ca="1">IF(BJ238&gt;INDIRECT(ADDRESS($BN238,$BO238)),0,1)</f>
        <v>0</v>
      </c>
      <c r="CE238" s="22" cm="1">
        <f t="array" aca="1" ref="CE238" ca="1">IF(BK238&gt;INDIRECT(ADDRESS($BN238,$BO238)),0,1)</f>
        <v>0</v>
      </c>
      <c r="CF238" s="22" cm="1">
        <f t="array" aca="1" ref="CF238" ca="1">IF(BL238&gt;INDIRECT(ADDRESS($BN238,$BO238)),0,1)</f>
        <v>0</v>
      </c>
      <c r="CG238" s="22" cm="1">
        <f t="array" aca="1" ref="CG238" ca="1">IF(BM238&gt;INDIRECT(ADDRESS($BN238,$BO238)),0,1)</f>
        <v>0</v>
      </c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55000000000000004">
      <c r="A239" s="3" t="s">
        <v>105</v>
      </c>
      <c r="B239" s="3" t="s">
        <v>106</v>
      </c>
      <c r="C239" s="3">
        <v>3</v>
      </c>
      <c r="D239" s="15">
        <f>VALUE(SUBSTITUTE('DPR KPU Raw'!B58,".",","))</f>
        <v>58175</v>
      </c>
      <c r="E239" s="15">
        <f>VALUE(SUBSTITUTE('DPR KPU Raw'!C58,".",","))</f>
        <v>64089</v>
      </c>
      <c r="F239" s="15">
        <f>VALUE(SUBSTITUTE('DPR KPU Raw'!D58,".",","))</f>
        <v>146937</v>
      </c>
      <c r="G239" s="15">
        <f>VALUE(SUBSTITUTE('DPR KPU Raw'!E58,".",","))</f>
        <v>128475</v>
      </c>
      <c r="H239" s="15">
        <f>VALUE(SUBSTITUTE('DPR KPU Raw'!F58,".",","))</f>
        <v>56105</v>
      </c>
      <c r="I239" s="15"/>
      <c r="J239" s="15"/>
      <c r="K239" s="15">
        <f>VALUE(SUBSTITUTE('DPR KPU Raw'!I58,".",","))</f>
        <v>70736</v>
      </c>
      <c r="L239" s="15"/>
      <c r="M239" s="15"/>
      <c r="N239" s="15"/>
      <c r="O239" s="15">
        <f>VALUE(SUBSTITUTE('DPR KPU Raw'!M58,".",","))</f>
        <v>62457</v>
      </c>
      <c r="P239" s="15"/>
      <c r="Q239" s="15">
        <f>VALUE(SUBSTITUTE('DPR KPU Raw'!O58,".",","))</f>
        <v>34575</v>
      </c>
      <c r="R239" s="15"/>
      <c r="S239" s="15"/>
      <c r="T239" s="15">
        <f>VALUE(SUBSTITUTE('DPR KPU Raw'!R58,".",","))</f>
        <v>8395</v>
      </c>
      <c r="U239" s="15"/>
      <c r="V239" s="5">
        <v>1</v>
      </c>
      <c r="W239" s="5">
        <f>W238+3</f>
        <v>239</v>
      </c>
      <c r="X239" s="5">
        <v>4</v>
      </c>
      <c r="Y239" s="5">
        <f t="shared" si="102"/>
        <v>26</v>
      </c>
      <c r="Z239" s="18" cm="1">
        <f t="array" aca="1" ref="Z239" ca="1">INDIRECT(ADDRESS($W239,COLUMN()-$Y239+$X239))/$V239</f>
        <v>58175</v>
      </c>
      <c r="AA239" s="18" cm="1">
        <f t="array" aca="1" ref="AA239" ca="1">INDIRECT(ADDRESS($W239,COLUMN()-$Y239+$X239))/$V239</f>
        <v>64089</v>
      </c>
      <c r="AB239" s="18" cm="1">
        <f t="array" aca="1" ref="AB239" ca="1">INDIRECT(ADDRESS($W239,COLUMN()-$Y239+$X239))/$V239</f>
        <v>146937</v>
      </c>
      <c r="AC239" s="18" cm="1">
        <f t="array" aca="1" ref="AC239" ca="1">INDIRECT(ADDRESS($W239,COLUMN()-$Y239+$X239))/$V239</f>
        <v>128475</v>
      </c>
      <c r="AD239" s="18" cm="1">
        <f t="array" aca="1" ref="AD239" ca="1">INDIRECT(ADDRESS($W239,COLUMN()-$Y239+$X239))/$V239</f>
        <v>56105</v>
      </c>
      <c r="AE239" s="18" cm="1">
        <f t="array" aca="1" ref="AE239" ca="1">INDIRECT(ADDRESS($W239,COLUMN()-$Y239+$X239))/$V239</f>
        <v>0</v>
      </c>
      <c r="AF239" s="18" cm="1">
        <f t="array" aca="1" ref="AF239" ca="1">INDIRECT(ADDRESS($W239,COLUMN()-$Y239+$X239))/$V239</f>
        <v>0</v>
      </c>
      <c r="AG239" s="18" cm="1">
        <f t="array" aca="1" ref="AG239" ca="1">INDIRECT(ADDRESS($W239,COLUMN()-$Y239+$X239))/$V239</f>
        <v>70736</v>
      </c>
      <c r="AH239" s="18" cm="1">
        <f t="array" aca="1" ref="AH239" ca="1">INDIRECT(ADDRESS($W239,COLUMN()-$Y239+$X239))/$V239</f>
        <v>0</v>
      </c>
      <c r="AI239" s="18" cm="1">
        <f t="array" aca="1" ref="AI239" ca="1">INDIRECT(ADDRESS($W239,COLUMN()-$Y239+$X239))/$V239</f>
        <v>0</v>
      </c>
      <c r="AJ239" s="18" cm="1">
        <f t="array" aca="1" ref="AJ239" ca="1">INDIRECT(ADDRESS($W239,COLUMN()-$Y239+$X239))/$V239</f>
        <v>0</v>
      </c>
      <c r="AK239" s="18" cm="1">
        <f t="array" aca="1" ref="AK239" ca="1">INDIRECT(ADDRESS($W239,COLUMN()-$Y239+$X239))/$V239</f>
        <v>62457</v>
      </c>
      <c r="AL239" s="18" cm="1">
        <f t="array" aca="1" ref="AL239" ca="1">INDIRECT(ADDRESS($W239,COLUMN()-$Y239+$X239))/$V239</f>
        <v>0</v>
      </c>
      <c r="AM239" s="18" cm="1">
        <f t="array" aca="1" ref="AM239" ca="1">INDIRECT(ADDRESS($W239,COLUMN()-$Y239+$X239))/$V239</f>
        <v>34575</v>
      </c>
      <c r="AN239" s="18" cm="1">
        <f t="array" aca="1" ref="AN239" ca="1">INDIRECT(ADDRESS($W239,COLUMN()-$Y239+$X239))/$V239</f>
        <v>0</v>
      </c>
      <c r="AO239" s="18" cm="1">
        <f t="array" aca="1" ref="AO239" ca="1">INDIRECT(ADDRESS($W239,COLUMN()-$Y239+$X239))/$V239</f>
        <v>0</v>
      </c>
      <c r="AP239" s="18" cm="1">
        <f t="array" aca="1" ref="AP239" ca="1">INDIRECT(ADDRESS($W239,COLUMN()-$Y239+$X239))/$V239</f>
        <v>8395</v>
      </c>
      <c r="AQ239" s="18" cm="1">
        <f t="array" aca="1" ref="AQ239" ca="1">INDIRECT(ADDRESS($W239,COLUMN()-$Y239+$X239))/$V239</f>
        <v>0</v>
      </c>
      <c r="AR239" s="9">
        <f t="shared" si="82"/>
        <v>239</v>
      </c>
      <c r="AS239" s="9">
        <f t="shared" si="104"/>
        <v>241</v>
      </c>
      <c r="AT239" s="9">
        <f t="shared" si="103"/>
        <v>26</v>
      </c>
      <c r="AU239" s="3">
        <f t="shared" si="105"/>
        <v>43</v>
      </c>
      <c r="AV239" s="20">
        <f t="shared" ca="1" si="83"/>
        <v>6</v>
      </c>
      <c r="AW239" s="20">
        <f t="shared" ca="1" si="84"/>
        <v>4</v>
      </c>
      <c r="AX239" s="20">
        <f t="shared" ca="1" si="85"/>
        <v>1</v>
      </c>
      <c r="AY239" s="20">
        <f t="shared" ca="1" si="86"/>
        <v>2</v>
      </c>
      <c r="AZ239" s="20">
        <f t="shared" ca="1" si="87"/>
        <v>7</v>
      </c>
      <c r="BA239" s="20">
        <f t="shared" ca="1" si="88"/>
        <v>28</v>
      </c>
      <c r="BB239" s="20">
        <f t="shared" ca="1" si="89"/>
        <v>28</v>
      </c>
      <c r="BC239" s="20">
        <f t="shared" ca="1" si="90"/>
        <v>3</v>
      </c>
      <c r="BD239" s="20">
        <f t="shared" ca="1" si="91"/>
        <v>28</v>
      </c>
      <c r="BE239" s="20">
        <f t="shared" ca="1" si="92"/>
        <v>28</v>
      </c>
      <c r="BF239" s="20">
        <f t="shared" ca="1" si="93"/>
        <v>28</v>
      </c>
      <c r="BG239" s="20">
        <f t="shared" ca="1" si="94"/>
        <v>5</v>
      </c>
      <c r="BH239" s="20">
        <f t="shared" ca="1" si="95"/>
        <v>28</v>
      </c>
      <c r="BI239" s="20">
        <f t="shared" ca="1" si="96"/>
        <v>10</v>
      </c>
      <c r="BJ239" s="20">
        <f t="shared" ca="1" si="97"/>
        <v>28</v>
      </c>
      <c r="BK239" s="20">
        <f t="shared" ca="1" si="98"/>
        <v>28</v>
      </c>
      <c r="BL239" s="20">
        <f t="shared" ca="1" si="99"/>
        <v>24</v>
      </c>
      <c r="BM239" s="20">
        <f t="shared" ca="1" si="100"/>
        <v>28</v>
      </c>
      <c r="BN239" s="9">
        <f t="shared" si="101"/>
        <v>239</v>
      </c>
      <c r="BO239" s="9">
        <v>3</v>
      </c>
      <c r="BP239" s="22" cm="1">
        <f t="array" aca="1" ref="BP239" ca="1">IF(AV239&gt;INDIRECT(ADDRESS($BN239,$BO239)),0,1)</f>
        <v>0</v>
      </c>
      <c r="BQ239" s="22" cm="1">
        <f t="array" aca="1" ref="BQ239" ca="1">IF(AW239&gt;INDIRECT(ADDRESS($BN239,$BO239)),0,1)</f>
        <v>0</v>
      </c>
      <c r="BR239" s="22" cm="1">
        <f t="array" aca="1" ref="BR239" ca="1">IF(AX239&gt;INDIRECT(ADDRESS($BN239,$BO239)),0,1)</f>
        <v>1</v>
      </c>
      <c r="BS239" s="22" cm="1">
        <f t="array" aca="1" ref="BS239" ca="1">IF(AY239&gt;INDIRECT(ADDRESS($BN239,$BO239)),0,1)</f>
        <v>1</v>
      </c>
      <c r="BT239" s="22" cm="1">
        <f t="array" aca="1" ref="BT239" ca="1">IF(AZ239&gt;INDIRECT(ADDRESS($BN239,$BO239)),0,1)</f>
        <v>0</v>
      </c>
      <c r="BU239" s="22" cm="1">
        <f t="array" aca="1" ref="BU239" ca="1">IF(BA239&gt;INDIRECT(ADDRESS($BN239,$BO239)),0,1)</f>
        <v>0</v>
      </c>
      <c r="BV239" s="22" cm="1">
        <f t="array" aca="1" ref="BV239" ca="1">IF(BB239&gt;INDIRECT(ADDRESS($BN239,$BO239)),0,1)</f>
        <v>0</v>
      </c>
      <c r="BW239" s="22" cm="1">
        <f t="array" aca="1" ref="BW239" ca="1">IF(BC239&gt;INDIRECT(ADDRESS($BN239,$BO239)),0,1)</f>
        <v>1</v>
      </c>
      <c r="BX239" s="22" cm="1">
        <f t="array" aca="1" ref="BX239" ca="1">IF(BD239&gt;INDIRECT(ADDRESS($BN239,$BO239)),0,1)</f>
        <v>0</v>
      </c>
      <c r="BY239" s="22" cm="1">
        <f t="array" aca="1" ref="BY239" ca="1">IF(BE239&gt;INDIRECT(ADDRESS($BN239,$BO239)),0,1)</f>
        <v>0</v>
      </c>
      <c r="BZ239" s="22" cm="1">
        <f t="array" aca="1" ref="BZ239" ca="1">IF(BF239&gt;INDIRECT(ADDRESS($BN239,$BO239)),0,1)</f>
        <v>0</v>
      </c>
      <c r="CA239" s="22" cm="1">
        <f t="array" aca="1" ref="CA239" ca="1">IF(BG239&gt;INDIRECT(ADDRESS($BN239,$BO239)),0,1)</f>
        <v>0</v>
      </c>
      <c r="CB239" s="22" cm="1">
        <f t="array" aca="1" ref="CB239" ca="1">IF(BH239&gt;INDIRECT(ADDRESS($BN239,$BO239)),0,1)</f>
        <v>0</v>
      </c>
      <c r="CC239" s="22" cm="1">
        <f t="array" aca="1" ref="CC239" ca="1">IF(BI239&gt;INDIRECT(ADDRESS($BN239,$BO239)),0,1)</f>
        <v>0</v>
      </c>
      <c r="CD239" s="22" cm="1">
        <f t="array" aca="1" ref="CD239" ca="1">IF(BJ239&gt;INDIRECT(ADDRESS($BN239,$BO239)),0,1)</f>
        <v>0</v>
      </c>
      <c r="CE239" s="22" cm="1">
        <f t="array" aca="1" ref="CE239" ca="1">IF(BK239&gt;INDIRECT(ADDRESS($BN239,$BO239)),0,1)</f>
        <v>0</v>
      </c>
      <c r="CF239" s="22" cm="1">
        <f t="array" aca="1" ref="CF239" ca="1">IF(BL239&gt;INDIRECT(ADDRESS($BN239,$BO239)),0,1)</f>
        <v>0</v>
      </c>
      <c r="CG239" s="22" cm="1">
        <f t="array" aca="1" ref="CG239" ca="1">IF(BM239&gt;INDIRECT(ADDRESS($BN239,$BO239)),0,1)</f>
        <v>0</v>
      </c>
      <c r="CH239" s="9">
        <f>AR239</f>
        <v>239</v>
      </c>
      <c r="CI239" s="9">
        <f>AS239</f>
        <v>241</v>
      </c>
      <c r="CJ239" s="3">
        <f>COLUMN(BP239)</f>
        <v>68</v>
      </c>
      <c r="CK239" s="3">
        <f>COLUMN(CG239)</f>
        <v>85</v>
      </c>
      <c r="CL239" s="3">
        <f ca="1">SUM(OFFSET($A$1,CH239-1,CJ239-1,CI239-CH239+1,CK239-CJ239+1))</f>
        <v>3</v>
      </c>
      <c r="CM239" s="3" t="b">
        <f ca="1">CL239=C239</f>
        <v>1</v>
      </c>
      <c r="CN239" s="3">
        <f>COLUMN(V239)</f>
        <v>22</v>
      </c>
      <c r="CO239" s="3">
        <f ca="1">LARGE(OFFSET($A$1,$CH239-1,$CN239-1,$CI239-$CH239+1,1),1)</f>
        <v>5</v>
      </c>
      <c r="CP239" s="4">
        <f ca="1">LARGE(OFFSET($A$1,$AR239-1,$AT239-1,$AS239-$AR239+1,$AU239-$AT239+1),1)/(CO239+2)</f>
        <v>20991</v>
      </c>
      <c r="CQ239" s="4">
        <f ca="1">LARGE(OFFSET($A$1,$AR239-1,$AT239-1,$AS239-$AR239+1,$AU239-$AT239+1),C239)</f>
        <v>70736</v>
      </c>
      <c r="CR239" s="3" t="b">
        <f ca="1">CQ239&gt;CP239</f>
        <v>1</v>
      </c>
    </row>
    <row r="240" spans="1:96" x14ac:dyDescent="0.55000000000000004">
      <c r="A240" s="3"/>
      <c r="B240" s="3"/>
      <c r="C240" s="3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5">
        <v>3</v>
      </c>
      <c r="W240" s="5">
        <f>W239</f>
        <v>239</v>
      </c>
      <c r="X240" s="5">
        <v>4</v>
      </c>
      <c r="Y240" s="5">
        <f t="shared" si="102"/>
        <v>26</v>
      </c>
      <c r="Z240" s="18" cm="1">
        <f t="array" aca="1" ref="Z240" ca="1">INDIRECT(ADDRESS($W240,COLUMN()-$Y240+$X240))/$V240</f>
        <v>19391.666666666668</v>
      </c>
      <c r="AA240" s="18" cm="1">
        <f t="array" aca="1" ref="AA240" ca="1">INDIRECT(ADDRESS($W240,COLUMN()-$Y240+$X240))/$V240</f>
        <v>21363</v>
      </c>
      <c r="AB240" s="18" cm="1">
        <f t="array" aca="1" ref="AB240" ca="1">INDIRECT(ADDRESS($W240,COLUMN()-$Y240+$X240))/$V240</f>
        <v>48979</v>
      </c>
      <c r="AC240" s="18" cm="1">
        <f t="array" aca="1" ref="AC240" ca="1">INDIRECT(ADDRESS($W240,COLUMN()-$Y240+$X240))/$V240</f>
        <v>42825</v>
      </c>
      <c r="AD240" s="18" cm="1">
        <f t="array" aca="1" ref="AD240" ca="1">INDIRECT(ADDRESS($W240,COLUMN()-$Y240+$X240))/$V240</f>
        <v>18701.666666666668</v>
      </c>
      <c r="AE240" s="18" cm="1">
        <f t="array" aca="1" ref="AE240" ca="1">INDIRECT(ADDRESS($W240,COLUMN()-$Y240+$X240))/$V240</f>
        <v>0</v>
      </c>
      <c r="AF240" s="18" cm="1">
        <f t="array" aca="1" ref="AF240" ca="1">INDIRECT(ADDRESS($W240,COLUMN()-$Y240+$X240))/$V240</f>
        <v>0</v>
      </c>
      <c r="AG240" s="18" cm="1">
        <f t="array" aca="1" ref="AG240" ca="1">INDIRECT(ADDRESS($W240,COLUMN()-$Y240+$X240))/$V240</f>
        <v>23578.666666666668</v>
      </c>
      <c r="AH240" s="18" cm="1">
        <f t="array" aca="1" ref="AH240" ca="1">INDIRECT(ADDRESS($W240,COLUMN()-$Y240+$X240))/$V240</f>
        <v>0</v>
      </c>
      <c r="AI240" s="18" cm="1">
        <f t="array" aca="1" ref="AI240" ca="1">INDIRECT(ADDRESS($W240,COLUMN()-$Y240+$X240))/$V240</f>
        <v>0</v>
      </c>
      <c r="AJ240" s="18" cm="1">
        <f t="array" aca="1" ref="AJ240" ca="1">INDIRECT(ADDRESS($W240,COLUMN()-$Y240+$X240))/$V240</f>
        <v>0</v>
      </c>
      <c r="AK240" s="18" cm="1">
        <f t="array" aca="1" ref="AK240" ca="1">INDIRECT(ADDRESS($W240,COLUMN()-$Y240+$X240))/$V240</f>
        <v>20819</v>
      </c>
      <c r="AL240" s="18" cm="1">
        <f t="array" aca="1" ref="AL240" ca="1">INDIRECT(ADDRESS($W240,COLUMN()-$Y240+$X240))/$V240</f>
        <v>0</v>
      </c>
      <c r="AM240" s="18" cm="1">
        <f t="array" aca="1" ref="AM240" ca="1">INDIRECT(ADDRESS($W240,COLUMN()-$Y240+$X240))/$V240</f>
        <v>11525</v>
      </c>
      <c r="AN240" s="18" cm="1">
        <f t="array" aca="1" ref="AN240" ca="1">INDIRECT(ADDRESS($W240,COLUMN()-$Y240+$X240))/$V240</f>
        <v>0</v>
      </c>
      <c r="AO240" s="18" cm="1">
        <f t="array" aca="1" ref="AO240" ca="1">INDIRECT(ADDRESS($W240,COLUMN()-$Y240+$X240))/$V240</f>
        <v>0</v>
      </c>
      <c r="AP240" s="18" cm="1">
        <f t="array" aca="1" ref="AP240" ca="1">INDIRECT(ADDRESS($W240,COLUMN()-$Y240+$X240))/$V240</f>
        <v>2798.3333333333335</v>
      </c>
      <c r="AQ240" s="18" cm="1">
        <f t="array" aca="1" ref="AQ240" ca="1">INDIRECT(ADDRESS($W240,COLUMN()-$Y240+$X240))/$V240</f>
        <v>0</v>
      </c>
      <c r="AR240" s="9">
        <f t="shared" si="82"/>
        <v>239</v>
      </c>
      <c r="AS240" s="9">
        <f t="shared" si="104"/>
        <v>241</v>
      </c>
      <c r="AT240" s="9">
        <f t="shared" si="103"/>
        <v>26</v>
      </c>
      <c r="AU240" s="3">
        <f t="shared" si="105"/>
        <v>43</v>
      </c>
      <c r="AV240" s="20">
        <f t="shared" ca="1" si="83"/>
        <v>16</v>
      </c>
      <c r="AW240" s="20">
        <f t="shared" ca="1" si="84"/>
        <v>14</v>
      </c>
      <c r="AX240" s="20">
        <f t="shared" ca="1" si="85"/>
        <v>8</v>
      </c>
      <c r="AY240" s="20">
        <f t="shared" ca="1" si="86"/>
        <v>9</v>
      </c>
      <c r="AZ240" s="20">
        <f t="shared" ca="1" si="87"/>
        <v>17</v>
      </c>
      <c r="BA240" s="20">
        <f t="shared" ca="1" si="88"/>
        <v>28</v>
      </c>
      <c r="BB240" s="20">
        <f t="shared" ca="1" si="89"/>
        <v>28</v>
      </c>
      <c r="BC240" s="20">
        <f t="shared" ca="1" si="90"/>
        <v>13</v>
      </c>
      <c r="BD240" s="20">
        <f t="shared" ca="1" si="91"/>
        <v>28</v>
      </c>
      <c r="BE240" s="20">
        <f t="shared" ca="1" si="92"/>
        <v>28</v>
      </c>
      <c r="BF240" s="20">
        <f t="shared" ca="1" si="93"/>
        <v>28</v>
      </c>
      <c r="BG240" s="20">
        <f t="shared" ca="1" si="94"/>
        <v>15</v>
      </c>
      <c r="BH240" s="20">
        <f t="shared" ca="1" si="95"/>
        <v>28</v>
      </c>
      <c r="BI240" s="20">
        <f t="shared" ca="1" si="96"/>
        <v>22</v>
      </c>
      <c r="BJ240" s="20">
        <f t="shared" ca="1" si="97"/>
        <v>28</v>
      </c>
      <c r="BK240" s="20">
        <f t="shared" ca="1" si="98"/>
        <v>28</v>
      </c>
      <c r="BL240" s="20">
        <f t="shared" ca="1" si="99"/>
        <v>26</v>
      </c>
      <c r="BM240" s="20">
        <f t="shared" ca="1" si="100"/>
        <v>28</v>
      </c>
      <c r="BN240" s="9">
        <f t="shared" si="101"/>
        <v>239</v>
      </c>
      <c r="BO240" s="9">
        <v>3</v>
      </c>
      <c r="BP240" s="22" cm="1">
        <f t="array" aca="1" ref="BP240" ca="1">IF(AV240&gt;INDIRECT(ADDRESS($BN240,$BO240)),0,1)</f>
        <v>0</v>
      </c>
      <c r="BQ240" s="22" cm="1">
        <f t="array" aca="1" ref="BQ240" ca="1">IF(AW240&gt;INDIRECT(ADDRESS($BN240,$BO240)),0,1)</f>
        <v>0</v>
      </c>
      <c r="BR240" s="22" cm="1">
        <f t="array" aca="1" ref="BR240" ca="1">IF(AX240&gt;INDIRECT(ADDRESS($BN240,$BO240)),0,1)</f>
        <v>0</v>
      </c>
      <c r="BS240" s="22" cm="1">
        <f t="array" aca="1" ref="BS240" ca="1">IF(AY240&gt;INDIRECT(ADDRESS($BN240,$BO240)),0,1)</f>
        <v>0</v>
      </c>
      <c r="BT240" s="22" cm="1">
        <f t="array" aca="1" ref="BT240" ca="1">IF(AZ240&gt;INDIRECT(ADDRESS($BN240,$BO240)),0,1)</f>
        <v>0</v>
      </c>
      <c r="BU240" s="22" cm="1">
        <f t="array" aca="1" ref="BU240" ca="1">IF(BA240&gt;INDIRECT(ADDRESS($BN240,$BO240)),0,1)</f>
        <v>0</v>
      </c>
      <c r="BV240" s="22" cm="1">
        <f t="array" aca="1" ref="BV240" ca="1">IF(BB240&gt;INDIRECT(ADDRESS($BN240,$BO240)),0,1)</f>
        <v>0</v>
      </c>
      <c r="BW240" s="22" cm="1">
        <f t="array" aca="1" ref="BW240" ca="1">IF(BC240&gt;INDIRECT(ADDRESS($BN240,$BO240)),0,1)</f>
        <v>0</v>
      </c>
      <c r="BX240" s="22" cm="1">
        <f t="array" aca="1" ref="BX240" ca="1">IF(BD240&gt;INDIRECT(ADDRESS($BN240,$BO240)),0,1)</f>
        <v>0</v>
      </c>
      <c r="BY240" s="22" cm="1">
        <f t="array" aca="1" ref="BY240" ca="1">IF(BE240&gt;INDIRECT(ADDRESS($BN240,$BO240)),0,1)</f>
        <v>0</v>
      </c>
      <c r="BZ240" s="22" cm="1">
        <f t="array" aca="1" ref="BZ240" ca="1">IF(BF240&gt;INDIRECT(ADDRESS($BN240,$BO240)),0,1)</f>
        <v>0</v>
      </c>
      <c r="CA240" s="22" cm="1">
        <f t="array" aca="1" ref="CA240" ca="1">IF(BG240&gt;INDIRECT(ADDRESS($BN240,$BO240)),0,1)</f>
        <v>0</v>
      </c>
      <c r="CB240" s="22" cm="1">
        <f t="array" aca="1" ref="CB240" ca="1">IF(BH240&gt;INDIRECT(ADDRESS($BN240,$BO240)),0,1)</f>
        <v>0</v>
      </c>
      <c r="CC240" s="22" cm="1">
        <f t="array" aca="1" ref="CC240" ca="1">IF(BI240&gt;INDIRECT(ADDRESS($BN240,$BO240)),0,1)</f>
        <v>0</v>
      </c>
      <c r="CD240" s="22" cm="1">
        <f t="array" aca="1" ref="CD240" ca="1">IF(BJ240&gt;INDIRECT(ADDRESS($BN240,$BO240)),0,1)</f>
        <v>0</v>
      </c>
      <c r="CE240" s="22" cm="1">
        <f t="array" aca="1" ref="CE240" ca="1">IF(BK240&gt;INDIRECT(ADDRESS($BN240,$BO240)),0,1)</f>
        <v>0</v>
      </c>
      <c r="CF240" s="22" cm="1">
        <f t="array" aca="1" ref="CF240" ca="1">IF(BL240&gt;INDIRECT(ADDRESS($BN240,$BO240)),0,1)</f>
        <v>0</v>
      </c>
      <c r="CG240" s="22" cm="1">
        <f t="array" aca="1" ref="CG240" ca="1">IF(BM240&gt;INDIRECT(ADDRESS($BN240,$BO240)),0,1)</f>
        <v>0</v>
      </c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55000000000000004">
      <c r="A241" s="3"/>
      <c r="B241" s="3"/>
      <c r="C241" s="3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5">
        <v>5</v>
      </c>
      <c r="W241" s="5">
        <f>W240</f>
        <v>239</v>
      </c>
      <c r="X241" s="5">
        <v>4</v>
      </c>
      <c r="Y241" s="5">
        <f t="shared" si="102"/>
        <v>26</v>
      </c>
      <c r="Z241" s="18" cm="1">
        <f t="array" aca="1" ref="Z241" ca="1">INDIRECT(ADDRESS($W241,COLUMN()-$Y241+$X241))/$V241</f>
        <v>11635</v>
      </c>
      <c r="AA241" s="18" cm="1">
        <f t="array" aca="1" ref="AA241" ca="1">INDIRECT(ADDRESS($W241,COLUMN()-$Y241+$X241))/$V241</f>
        <v>12817.8</v>
      </c>
      <c r="AB241" s="18" cm="1">
        <f t="array" aca="1" ref="AB241" ca="1">INDIRECT(ADDRESS($W241,COLUMN()-$Y241+$X241))/$V241</f>
        <v>29387.4</v>
      </c>
      <c r="AC241" s="18" cm="1">
        <f t="array" aca="1" ref="AC241" ca="1">INDIRECT(ADDRESS($W241,COLUMN()-$Y241+$X241))/$V241</f>
        <v>25695</v>
      </c>
      <c r="AD241" s="18" cm="1">
        <f t="array" aca="1" ref="AD241" ca="1">INDIRECT(ADDRESS($W241,COLUMN()-$Y241+$X241))/$V241</f>
        <v>11221</v>
      </c>
      <c r="AE241" s="18" cm="1">
        <f t="array" aca="1" ref="AE241" ca="1">INDIRECT(ADDRESS($W241,COLUMN()-$Y241+$X241))/$V241</f>
        <v>0</v>
      </c>
      <c r="AF241" s="18" cm="1">
        <f t="array" aca="1" ref="AF241" ca="1">INDIRECT(ADDRESS($W241,COLUMN()-$Y241+$X241))/$V241</f>
        <v>0</v>
      </c>
      <c r="AG241" s="18" cm="1">
        <f t="array" aca="1" ref="AG241" ca="1">INDIRECT(ADDRESS($W241,COLUMN()-$Y241+$X241))/$V241</f>
        <v>14147.2</v>
      </c>
      <c r="AH241" s="18" cm="1">
        <f t="array" aca="1" ref="AH241" ca="1">INDIRECT(ADDRESS($W241,COLUMN()-$Y241+$X241))/$V241</f>
        <v>0</v>
      </c>
      <c r="AI241" s="18" cm="1">
        <f t="array" aca="1" ref="AI241" ca="1">INDIRECT(ADDRESS($W241,COLUMN()-$Y241+$X241))/$V241</f>
        <v>0</v>
      </c>
      <c r="AJ241" s="18" cm="1">
        <f t="array" aca="1" ref="AJ241" ca="1">INDIRECT(ADDRESS($W241,COLUMN()-$Y241+$X241))/$V241</f>
        <v>0</v>
      </c>
      <c r="AK241" s="18" cm="1">
        <f t="array" aca="1" ref="AK241" ca="1">INDIRECT(ADDRESS($W241,COLUMN()-$Y241+$X241))/$V241</f>
        <v>12491.4</v>
      </c>
      <c r="AL241" s="18" cm="1">
        <f t="array" aca="1" ref="AL241" ca="1">INDIRECT(ADDRESS($W241,COLUMN()-$Y241+$X241))/$V241</f>
        <v>0</v>
      </c>
      <c r="AM241" s="18" cm="1">
        <f t="array" aca="1" ref="AM241" ca="1">INDIRECT(ADDRESS($W241,COLUMN()-$Y241+$X241))/$V241</f>
        <v>6915</v>
      </c>
      <c r="AN241" s="18" cm="1">
        <f t="array" aca="1" ref="AN241" ca="1">INDIRECT(ADDRESS($W241,COLUMN()-$Y241+$X241))/$V241</f>
        <v>0</v>
      </c>
      <c r="AO241" s="18" cm="1">
        <f t="array" aca="1" ref="AO241" ca="1">INDIRECT(ADDRESS($W241,COLUMN()-$Y241+$X241))/$V241</f>
        <v>0</v>
      </c>
      <c r="AP241" s="18" cm="1">
        <f t="array" aca="1" ref="AP241" ca="1">INDIRECT(ADDRESS($W241,COLUMN()-$Y241+$X241))/$V241</f>
        <v>1679</v>
      </c>
      <c r="AQ241" s="18" cm="1">
        <f t="array" aca="1" ref="AQ241" ca="1">INDIRECT(ADDRESS($W241,COLUMN()-$Y241+$X241))/$V241</f>
        <v>0</v>
      </c>
      <c r="AR241" s="9">
        <f t="shared" si="82"/>
        <v>239</v>
      </c>
      <c r="AS241" s="9">
        <f t="shared" si="104"/>
        <v>241</v>
      </c>
      <c r="AT241" s="9">
        <f t="shared" si="103"/>
        <v>26</v>
      </c>
      <c r="AU241" s="3">
        <f t="shared" si="105"/>
        <v>43</v>
      </c>
      <c r="AV241" s="20">
        <f t="shared" ca="1" si="83"/>
        <v>21</v>
      </c>
      <c r="AW241" s="20">
        <f t="shared" ca="1" si="84"/>
        <v>19</v>
      </c>
      <c r="AX241" s="20">
        <f t="shared" ca="1" si="85"/>
        <v>11</v>
      </c>
      <c r="AY241" s="20">
        <f t="shared" ca="1" si="86"/>
        <v>12</v>
      </c>
      <c r="AZ241" s="20">
        <f t="shared" ca="1" si="87"/>
        <v>23</v>
      </c>
      <c r="BA241" s="20">
        <f t="shared" ca="1" si="88"/>
        <v>28</v>
      </c>
      <c r="BB241" s="20">
        <f t="shared" ca="1" si="89"/>
        <v>28</v>
      </c>
      <c r="BC241" s="20">
        <f t="shared" ca="1" si="90"/>
        <v>18</v>
      </c>
      <c r="BD241" s="20">
        <f t="shared" ca="1" si="91"/>
        <v>28</v>
      </c>
      <c r="BE241" s="20">
        <f t="shared" ca="1" si="92"/>
        <v>28</v>
      </c>
      <c r="BF241" s="20">
        <f t="shared" ca="1" si="93"/>
        <v>28</v>
      </c>
      <c r="BG241" s="20">
        <f t="shared" ca="1" si="94"/>
        <v>20</v>
      </c>
      <c r="BH241" s="20">
        <f t="shared" ca="1" si="95"/>
        <v>28</v>
      </c>
      <c r="BI241" s="20">
        <f t="shared" ca="1" si="96"/>
        <v>25</v>
      </c>
      <c r="BJ241" s="20">
        <f t="shared" ca="1" si="97"/>
        <v>28</v>
      </c>
      <c r="BK241" s="20">
        <f t="shared" ca="1" si="98"/>
        <v>28</v>
      </c>
      <c r="BL241" s="20">
        <f t="shared" ca="1" si="99"/>
        <v>27</v>
      </c>
      <c r="BM241" s="20">
        <f t="shared" ca="1" si="100"/>
        <v>28</v>
      </c>
      <c r="BN241" s="9">
        <f t="shared" si="101"/>
        <v>239</v>
      </c>
      <c r="BO241" s="9">
        <v>3</v>
      </c>
      <c r="BP241" s="22" cm="1">
        <f t="array" aca="1" ref="BP241" ca="1">IF(AV241&gt;INDIRECT(ADDRESS($BN241,$BO241)),0,1)</f>
        <v>0</v>
      </c>
      <c r="BQ241" s="22" cm="1">
        <f t="array" aca="1" ref="BQ241" ca="1">IF(AW241&gt;INDIRECT(ADDRESS($BN241,$BO241)),0,1)</f>
        <v>0</v>
      </c>
      <c r="BR241" s="22" cm="1">
        <f t="array" aca="1" ref="BR241" ca="1">IF(AX241&gt;INDIRECT(ADDRESS($BN241,$BO241)),0,1)</f>
        <v>0</v>
      </c>
      <c r="BS241" s="22" cm="1">
        <f t="array" aca="1" ref="BS241" ca="1">IF(AY241&gt;INDIRECT(ADDRESS($BN241,$BO241)),0,1)</f>
        <v>0</v>
      </c>
      <c r="BT241" s="22" cm="1">
        <f t="array" aca="1" ref="BT241" ca="1">IF(AZ241&gt;INDIRECT(ADDRESS($BN241,$BO241)),0,1)</f>
        <v>0</v>
      </c>
      <c r="BU241" s="22" cm="1">
        <f t="array" aca="1" ref="BU241" ca="1">IF(BA241&gt;INDIRECT(ADDRESS($BN241,$BO241)),0,1)</f>
        <v>0</v>
      </c>
      <c r="BV241" s="22" cm="1">
        <f t="array" aca="1" ref="BV241" ca="1">IF(BB241&gt;INDIRECT(ADDRESS($BN241,$BO241)),0,1)</f>
        <v>0</v>
      </c>
      <c r="BW241" s="22" cm="1">
        <f t="array" aca="1" ref="BW241" ca="1">IF(BC241&gt;INDIRECT(ADDRESS($BN241,$BO241)),0,1)</f>
        <v>0</v>
      </c>
      <c r="BX241" s="22" cm="1">
        <f t="array" aca="1" ref="BX241" ca="1">IF(BD241&gt;INDIRECT(ADDRESS($BN241,$BO241)),0,1)</f>
        <v>0</v>
      </c>
      <c r="BY241" s="22" cm="1">
        <f t="array" aca="1" ref="BY241" ca="1">IF(BE241&gt;INDIRECT(ADDRESS($BN241,$BO241)),0,1)</f>
        <v>0</v>
      </c>
      <c r="BZ241" s="22" cm="1">
        <f t="array" aca="1" ref="BZ241" ca="1">IF(BF241&gt;INDIRECT(ADDRESS($BN241,$BO241)),0,1)</f>
        <v>0</v>
      </c>
      <c r="CA241" s="22" cm="1">
        <f t="array" aca="1" ref="CA241" ca="1">IF(BG241&gt;INDIRECT(ADDRESS($BN241,$BO241)),0,1)</f>
        <v>0</v>
      </c>
      <c r="CB241" s="22" cm="1">
        <f t="array" aca="1" ref="CB241" ca="1">IF(BH241&gt;INDIRECT(ADDRESS($BN241,$BO241)),0,1)</f>
        <v>0</v>
      </c>
      <c r="CC241" s="22" cm="1">
        <f t="array" aca="1" ref="CC241" ca="1">IF(BI241&gt;INDIRECT(ADDRESS($BN241,$BO241)),0,1)</f>
        <v>0</v>
      </c>
      <c r="CD241" s="22" cm="1">
        <f t="array" aca="1" ref="CD241" ca="1">IF(BJ241&gt;INDIRECT(ADDRESS($BN241,$BO241)),0,1)</f>
        <v>0</v>
      </c>
      <c r="CE241" s="22" cm="1">
        <f t="array" aca="1" ref="CE241" ca="1">IF(BK241&gt;INDIRECT(ADDRESS($BN241,$BO241)),0,1)</f>
        <v>0</v>
      </c>
      <c r="CF241" s="22" cm="1">
        <f t="array" aca="1" ref="CF241" ca="1">IF(BL241&gt;INDIRECT(ADDRESS($BN241,$BO241)),0,1)</f>
        <v>0</v>
      </c>
      <c r="CG241" s="22" cm="1">
        <f t="array" aca="1" ref="CG241" ca="1">IF(BM241&gt;INDIRECT(ADDRESS($BN241,$BO241)),0,1)</f>
        <v>0</v>
      </c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55000000000000004">
      <c r="A242" s="3" t="s">
        <v>107</v>
      </c>
      <c r="B242" s="3" t="s">
        <v>107</v>
      </c>
      <c r="C242" s="3">
        <v>3</v>
      </c>
      <c r="D242" s="15">
        <f>VALUE(SUBSTITUTE('DPR KPU Raw'!B63,".",","))</f>
        <v>11149</v>
      </c>
      <c r="E242" s="15">
        <f>VALUE(SUBSTITUTE('DPR KPU Raw'!C63,".",","))</f>
        <v>110961</v>
      </c>
      <c r="F242" s="15">
        <f>VALUE(SUBSTITUTE('DPR KPU Raw'!D63,".",","))</f>
        <v>154548</v>
      </c>
      <c r="G242" s="15">
        <f>VALUE(SUBSTITUTE('DPR KPU Raw'!E63,".",","))</f>
        <v>71845</v>
      </c>
      <c r="H242" s="15">
        <f>VALUE(SUBSTITUTE('DPR KPU Raw'!F63,".",","))</f>
        <v>99418</v>
      </c>
      <c r="I242" s="15"/>
      <c r="J242" s="15"/>
      <c r="K242" s="15">
        <f>VALUE(SUBSTITUTE('DPR KPU Raw'!I63,".",","))</f>
        <v>27887</v>
      </c>
      <c r="L242" s="15"/>
      <c r="M242" s="15"/>
      <c r="N242" s="15"/>
      <c r="O242" s="15">
        <f>VALUE(SUBSTITUTE('DPR KPU Raw'!M63,".",","))</f>
        <v>41911</v>
      </c>
      <c r="P242" s="15"/>
      <c r="Q242" s="15">
        <f>VALUE(SUBSTITUTE('DPR KPU Raw'!O63,".",","))</f>
        <v>42346</v>
      </c>
      <c r="R242" s="15"/>
      <c r="S242" s="15"/>
      <c r="T242" s="15">
        <f>VALUE(SUBSTITUTE('DPR KPU Raw'!R63,".",","))</f>
        <v>8129</v>
      </c>
      <c r="U242" s="15"/>
      <c r="V242" s="5">
        <v>1</v>
      </c>
      <c r="W242" s="5">
        <f>W241+3</f>
        <v>242</v>
      </c>
      <c r="X242" s="5">
        <v>4</v>
      </c>
      <c r="Y242" s="5">
        <f t="shared" si="102"/>
        <v>26</v>
      </c>
      <c r="Z242" s="18" cm="1">
        <f t="array" aca="1" ref="Z242" ca="1">INDIRECT(ADDRESS($W242,COLUMN()-$Y242+$X242))/$V242</f>
        <v>11149</v>
      </c>
      <c r="AA242" s="18" cm="1">
        <f t="array" aca="1" ref="AA242" ca="1">INDIRECT(ADDRESS($W242,COLUMN()-$Y242+$X242))/$V242</f>
        <v>110961</v>
      </c>
      <c r="AB242" s="18" cm="1">
        <f t="array" aca="1" ref="AB242" ca="1">INDIRECT(ADDRESS($W242,COLUMN()-$Y242+$X242))/$V242</f>
        <v>154548</v>
      </c>
      <c r="AC242" s="18" cm="1">
        <f t="array" aca="1" ref="AC242" ca="1">INDIRECT(ADDRESS($W242,COLUMN()-$Y242+$X242))/$V242</f>
        <v>71845</v>
      </c>
      <c r="AD242" s="18" cm="1">
        <f t="array" aca="1" ref="AD242" ca="1">INDIRECT(ADDRESS($W242,COLUMN()-$Y242+$X242))/$V242</f>
        <v>99418</v>
      </c>
      <c r="AE242" s="18" cm="1">
        <f t="array" aca="1" ref="AE242" ca="1">INDIRECT(ADDRESS($W242,COLUMN()-$Y242+$X242))/$V242</f>
        <v>0</v>
      </c>
      <c r="AF242" s="18" cm="1">
        <f t="array" aca="1" ref="AF242" ca="1">INDIRECT(ADDRESS($W242,COLUMN()-$Y242+$X242))/$V242</f>
        <v>0</v>
      </c>
      <c r="AG242" s="18" cm="1">
        <f t="array" aca="1" ref="AG242" ca="1">INDIRECT(ADDRESS($W242,COLUMN()-$Y242+$X242))/$V242</f>
        <v>27887</v>
      </c>
      <c r="AH242" s="18" cm="1">
        <f t="array" aca="1" ref="AH242" ca="1">INDIRECT(ADDRESS($W242,COLUMN()-$Y242+$X242))/$V242</f>
        <v>0</v>
      </c>
      <c r="AI242" s="18" cm="1">
        <f t="array" aca="1" ref="AI242" ca="1">INDIRECT(ADDRESS($W242,COLUMN()-$Y242+$X242))/$V242</f>
        <v>0</v>
      </c>
      <c r="AJ242" s="18" cm="1">
        <f t="array" aca="1" ref="AJ242" ca="1">INDIRECT(ADDRESS($W242,COLUMN()-$Y242+$X242))/$V242</f>
        <v>0</v>
      </c>
      <c r="AK242" s="18" cm="1">
        <f t="array" aca="1" ref="AK242" ca="1">INDIRECT(ADDRESS($W242,COLUMN()-$Y242+$X242))/$V242</f>
        <v>41911</v>
      </c>
      <c r="AL242" s="18" cm="1">
        <f t="array" aca="1" ref="AL242" ca="1">INDIRECT(ADDRESS($W242,COLUMN()-$Y242+$X242))/$V242</f>
        <v>0</v>
      </c>
      <c r="AM242" s="18" cm="1">
        <f t="array" aca="1" ref="AM242" ca="1">INDIRECT(ADDRESS($W242,COLUMN()-$Y242+$X242))/$V242</f>
        <v>42346</v>
      </c>
      <c r="AN242" s="18" cm="1">
        <f t="array" aca="1" ref="AN242" ca="1">INDIRECT(ADDRESS($W242,COLUMN()-$Y242+$X242))/$V242</f>
        <v>0</v>
      </c>
      <c r="AO242" s="18" cm="1">
        <f t="array" aca="1" ref="AO242" ca="1">INDIRECT(ADDRESS($W242,COLUMN()-$Y242+$X242))/$V242</f>
        <v>0</v>
      </c>
      <c r="AP242" s="18" cm="1">
        <f t="array" aca="1" ref="AP242" ca="1">INDIRECT(ADDRESS($W242,COLUMN()-$Y242+$X242))/$V242</f>
        <v>8129</v>
      </c>
      <c r="AQ242" s="18" cm="1">
        <f t="array" aca="1" ref="AQ242" ca="1">INDIRECT(ADDRESS($W242,COLUMN()-$Y242+$X242))/$V242</f>
        <v>0</v>
      </c>
      <c r="AR242" s="9">
        <f t="shared" si="82"/>
        <v>242</v>
      </c>
      <c r="AS242" s="9">
        <f t="shared" si="104"/>
        <v>244</v>
      </c>
      <c r="AT242" s="9">
        <f t="shared" si="103"/>
        <v>26</v>
      </c>
      <c r="AU242" s="3">
        <f t="shared" si="105"/>
        <v>43</v>
      </c>
      <c r="AV242" s="20">
        <f t="shared" ca="1" si="83"/>
        <v>18</v>
      </c>
      <c r="AW242" s="20">
        <f t="shared" ca="1" si="84"/>
        <v>2</v>
      </c>
      <c r="AX242" s="20">
        <f t="shared" ca="1" si="85"/>
        <v>1</v>
      </c>
      <c r="AY242" s="20">
        <f t="shared" ca="1" si="86"/>
        <v>4</v>
      </c>
      <c r="AZ242" s="20">
        <f t="shared" ca="1" si="87"/>
        <v>3</v>
      </c>
      <c r="BA242" s="20">
        <f t="shared" ca="1" si="88"/>
        <v>28</v>
      </c>
      <c r="BB242" s="20">
        <f t="shared" ca="1" si="89"/>
        <v>28</v>
      </c>
      <c r="BC242" s="20">
        <f t="shared" ca="1" si="90"/>
        <v>11</v>
      </c>
      <c r="BD242" s="20">
        <f t="shared" ca="1" si="91"/>
        <v>28</v>
      </c>
      <c r="BE242" s="20">
        <f t="shared" ca="1" si="92"/>
        <v>28</v>
      </c>
      <c r="BF242" s="20">
        <f t="shared" ca="1" si="93"/>
        <v>28</v>
      </c>
      <c r="BG242" s="20">
        <f t="shared" ca="1" si="94"/>
        <v>7</v>
      </c>
      <c r="BH242" s="20">
        <f t="shared" ca="1" si="95"/>
        <v>28</v>
      </c>
      <c r="BI242" s="20">
        <f t="shared" ca="1" si="96"/>
        <v>6</v>
      </c>
      <c r="BJ242" s="20">
        <f t="shared" ca="1" si="97"/>
        <v>28</v>
      </c>
      <c r="BK242" s="20">
        <f t="shared" ca="1" si="98"/>
        <v>28</v>
      </c>
      <c r="BL242" s="20">
        <f t="shared" ca="1" si="99"/>
        <v>22</v>
      </c>
      <c r="BM242" s="20">
        <f t="shared" ca="1" si="100"/>
        <v>28</v>
      </c>
      <c r="BN242" s="9">
        <f t="shared" si="101"/>
        <v>242</v>
      </c>
      <c r="BO242" s="9">
        <v>3</v>
      </c>
      <c r="BP242" s="22" cm="1">
        <f t="array" aca="1" ref="BP242" ca="1">IF(AV242&gt;INDIRECT(ADDRESS($BN242,$BO242)),0,1)</f>
        <v>0</v>
      </c>
      <c r="BQ242" s="22" cm="1">
        <f t="array" aca="1" ref="BQ242" ca="1">IF(AW242&gt;INDIRECT(ADDRESS($BN242,$BO242)),0,1)</f>
        <v>1</v>
      </c>
      <c r="BR242" s="22" cm="1">
        <f t="array" aca="1" ref="BR242" ca="1">IF(AX242&gt;INDIRECT(ADDRESS($BN242,$BO242)),0,1)</f>
        <v>1</v>
      </c>
      <c r="BS242" s="22" cm="1">
        <f t="array" aca="1" ref="BS242" ca="1">IF(AY242&gt;INDIRECT(ADDRESS($BN242,$BO242)),0,1)</f>
        <v>0</v>
      </c>
      <c r="BT242" s="22" cm="1">
        <f t="array" aca="1" ref="BT242" ca="1">IF(AZ242&gt;INDIRECT(ADDRESS($BN242,$BO242)),0,1)</f>
        <v>1</v>
      </c>
      <c r="BU242" s="22" cm="1">
        <f t="array" aca="1" ref="BU242" ca="1">IF(BA242&gt;INDIRECT(ADDRESS($BN242,$BO242)),0,1)</f>
        <v>0</v>
      </c>
      <c r="BV242" s="22" cm="1">
        <f t="array" aca="1" ref="BV242" ca="1">IF(BB242&gt;INDIRECT(ADDRESS($BN242,$BO242)),0,1)</f>
        <v>0</v>
      </c>
      <c r="BW242" s="22" cm="1">
        <f t="array" aca="1" ref="BW242" ca="1">IF(BC242&gt;INDIRECT(ADDRESS($BN242,$BO242)),0,1)</f>
        <v>0</v>
      </c>
      <c r="BX242" s="22" cm="1">
        <f t="array" aca="1" ref="BX242" ca="1">IF(BD242&gt;INDIRECT(ADDRESS($BN242,$BO242)),0,1)</f>
        <v>0</v>
      </c>
      <c r="BY242" s="22" cm="1">
        <f t="array" aca="1" ref="BY242" ca="1">IF(BE242&gt;INDIRECT(ADDRESS($BN242,$BO242)),0,1)</f>
        <v>0</v>
      </c>
      <c r="BZ242" s="22" cm="1">
        <f t="array" aca="1" ref="BZ242" ca="1">IF(BF242&gt;INDIRECT(ADDRESS($BN242,$BO242)),0,1)</f>
        <v>0</v>
      </c>
      <c r="CA242" s="22" cm="1">
        <f t="array" aca="1" ref="CA242" ca="1">IF(BG242&gt;INDIRECT(ADDRESS($BN242,$BO242)),0,1)</f>
        <v>0</v>
      </c>
      <c r="CB242" s="22" cm="1">
        <f t="array" aca="1" ref="CB242" ca="1">IF(BH242&gt;INDIRECT(ADDRESS($BN242,$BO242)),0,1)</f>
        <v>0</v>
      </c>
      <c r="CC242" s="22" cm="1">
        <f t="array" aca="1" ref="CC242" ca="1">IF(BI242&gt;INDIRECT(ADDRESS($BN242,$BO242)),0,1)</f>
        <v>0</v>
      </c>
      <c r="CD242" s="22" cm="1">
        <f t="array" aca="1" ref="CD242" ca="1">IF(BJ242&gt;INDIRECT(ADDRESS($BN242,$BO242)),0,1)</f>
        <v>0</v>
      </c>
      <c r="CE242" s="22" cm="1">
        <f t="array" aca="1" ref="CE242" ca="1">IF(BK242&gt;INDIRECT(ADDRESS($BN242,$BO242)),0,1)</f>
        <v>0</v>
      </c>
      <c r="CF242" s="22" cm="1">
        <f t="array" aca="1" ref="CF242" ca="1">IF(BL242&gt;INDIRECT(ADDRESS($BN242,$BO242)),0,1)</f>
        <v>0</v>
      </c>
      <c r="CG242" s="22" cm="1">
        <f t="array" aca="1" ref="CG242" ca="1">IF(BM242&gt;INDIRECT(ADDRESS($BN242,$BO242)),0,1)</f>
        <v>0</v>
      </c>
      <c r="CH242" s="9">
        <f>AR242</f>
        <v>242</v>
      </c>
      <c r="CI242" s="9">
        <f>AS242</f>
        <v>244</v>
      </c>
      <c r="CJ242" s="3">
        <f>COLUMN(BP242)</f>
        <v>68</v>
      </c>
      <c r="CK242" s="3">
        <f>COLUMN(CG242)</f>
        <v>85</v>
      </c>
      <c r="CL242" s="3">
        <f ca="1">SUM(OFFSET($A$1,CH242-1,CJ242-1,CI242-CH242+1,CK242-CJ242+1))</f>
        <v>3</v>
      </c>
      <c r="CM242" s="3" t="b">
        <f ca="1">CL242=C242</f>
        <v>1</v>
      </c>
      <c r="CN242" s="3">
        <f>COLUMN(V242)</f>
        <v>22</v>
      </c>
      <c r="CO242" s="3">
        <f ca="1">LARGE(OFFSET($A$1,$CH242-1,$CN242-1,$CI242-$CH242+1,1),1)</f>
        <v>5</v>
      </c>
      <c r="CP242" s="4">
        <f ca="1">LARGE(OFFSET($A$1,$AR242-1,$AT242-1,$AS242-$AR242+1,$AU242-$AT242+1),1)/(CO242+2)</f>
        <v>22078.285714285714</v>
      </c>
      <c r="CQ242" s="4">
        <f ca="1">LARGE(OFFSET($A$1,$AR242-1,$AT242-1,$AS242-$AR242+1,$AU242-$AT242+1),C242)</f>
        <v>99418</v>
      </c>
      <c r="CR242" s="3" t="b">
        <f ca="1">CQ242&gt;CP242</f>
        <v>1</v>
      </c>
    </row>
    <row r="243" spans="1:96" x14ac:dyDescent="0.55000000000000004">
      <c r="A243" s="3"/>
      <c r="B243" s="3"/>
      <c r="C243" s="3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5">
        <v>3</v>
      </c>
      <c r="W243" s="5">
        <f>W242</f>
        <v>242</v>
      </c>
      <c r="X243" s="5">
        <v>4</v>
      </c>
      <c r="Y243" s="5">
        <f t="shared" si="102"/>
        <v>26</v>
      </c>
      <c r="Z243" s="18" cm="1">
        <f t="array" aca="1" ref="Z243" ca="1">INDIRECT(ADDRESS($W243,COLUMN()-$Y243+$X243))/$V243</f>
        <v>3716.3333333333335</v>
      </c>
      <c r="AA243" s="18" cm="1">
        <f t="array" aca="1" ref="AA243" ca="1">INDIRECT(ADDRESS($W243,COLUMN()-$Y243+$X243))/$V243</f>
        <v>36987</v>
      </c>
      <c r="AB243" s="18" cm="1">
        <f t="array" aca="1" ref="AB243" ca="1">INDIRECT(ADDRESS($W243,COLUMN()-$Y243+$X243))/$V243</f>
        <v>51516</v>
      </c>
      <c r="AC243" s="18" cm="1">
        <f t="array" aca="1" ref="AC243" ca="1">INDIRECT(ADDRESS($W243,COLUMN()-$Y243+$X243))/$V243</f>
        <v>23948.333333333332</v>
      </c>
      <c r="AD243" s="18" cm="1">
        <f t="array" aca="1" ref="AD243" ca="1">INDIRECT(ADDRESS($W243,COLUMN()-$Y243+$X243))/$V243</f>
        <v>33139.333333333336</v>
      </c>
      <c r="AE243" s="18" cm="1">
        <f t="array" aca="1" ref="AE243" ca="1">INDIRECT(ADDRESS($W243,COLUMN()-$Y243+$X243))/$V243</f>
        <v>0</v>
      </c>
      <c r="AF243" s="18" cm="1">
        <f t="array" aca="1" ref="AF243" ca="1">INDIRECT(ADDRESS($W243,COLUMN()-$Y243+$X243))/$V243</f>
        <v>0</v>
      </c>
      <c r="AG243" s="18" cm="1">
        <f t="array" aca="1" ref="AG243" ca="1">INDIRECT(ADDRESS($W243,COLUMN()-$Y243+$X243))/$V243</f>
        <v>9295.6666666666661</v>
      </c>
      <c r="AH243" s="18" cm="1">
        <f t="array" aca="1" ref="AH243" ca="1">INDIRECT(ADDRESS($W243,COLUMN()-$Y243+$X243))/$V243</f>
        <v>0</v>
      </c>
      <c r="AI243" s="18" cm="1">
        <f t="array" aca="1" ref="AI243" ca="1">INDIRECT(ADDRESS($W243,COLUMN()-$Y243+$X243))/$V243</f>
        <v>0</v>
      </c>
      <c r="AJ243" s="18" cm="1">
        <f t="array" aca="1" ref="AJ243" ca="1">INDIRECT(ADDRESS($W243,COLUMN()-$Y243+$X243))/$V243</f>
        <v>0</v>
      </c>
      <c r="AK243" s="18" cm="1">
        <f t="array" aca="1" ref="AK243" ca="1">INDIRECT(ADDRESS($W243,COLUMN()-$Y243+$X243))/$V243</f>
        <v>13970.333333333334</v>
      </c>
      <c r="AL243" s="18" cm="1">
        <f t="array" aca="1" ref="AL243" ca="1">INDIRECT(ADDRESS($W243,COLUMN()-$Y243+$X243))/$V243</f>
        <v>0</v>
      </c>
      <c r="AM243" s="18" cm="1">
        <f t="array" aca="1" ref="AM243" ca="1">INDIRECT(ADDRESS($W243,COLUMN()-$Y243+$X243))/$V243</f>
        <v>14115.333333333334</v>
      </c>
      <c r="AN243" s="18" cm="1">
        <f t="array" aca="1" ref="AN243" ca="1">INDIRECT(ADDRESS($W243,COLUMN()-$Y243+$X243))/$V243</f>
        <v>0</v>
      </c>
      <c r="AO243" s="18" cm="1">
        <f t="array" aca="1" ref="AO243" ca="1">INDIRECT(ADDRESS($W243,COLUMN()-$Y243+$X243))/$V243</f>
        <v>0</v>
      </c>
      <c r="AP243" s="18" cm="1">
        <f t="array" aca="1" ref="AP243" ca="1">INDIRECT(ADDRESS($W243,COLUMN()-$Y243+$X243))/$V243</f>
        <v>2709.6666666666665</v>
      </c>
      <c r="AQ243" s="18" cm="1">
        <f t="array" aca="1" ref="AQ243" ca="1">INDIRECT(ADDRESS($W243,COLUMN()-$Y243+$X243))/$V243</f>
        <v>0</v>
      </c>
      <c r="AR243" s="9">
        <f t="shared" si="82"/>
        <v>242</v>
      </c>
      <c r="AS243" s="9">
        <f t="shared" si="104"/>
        <v>244</v>
      </c>
      <c r="AT243" s="9">
        <f t="shared" si="103"/>
        <v>26</v>
      </c>
      <c r="AU243" s="3">
        <f t="shared" si="105"/>
        <v>43</v>
      </c>
      <c r="AV243" s="20">
        <f t="shared" ca="1" si="83"/>
        <v>24</v>
      </c>
      <c r="AW243" s="20">
        <f t="shared" ca="1" si="84"/>
        <v>8</v>
      </c>
      <c r="AX243" s="20">
        <f t="shared" ca="1" si="85"/>
        <v>5</v>
      </c>
      <c r="AY243" s="20">
        <f t="shared" ca="1" si="86"/>
        <v>12</v>
      </c>
      <c r="AZ243" s="20">
        <f t="shared" ca="1" si="87"/>
        <v>9</v>
      </c>
      <c r="BA243" s="20">
        <f t="shared" ca="1" si="88"/>
        <v>28</v>
      </c>
      <c r="BB243" s="20">
        <f t="shared" ca="1" si="89"/>
        <v>28</v>
      </c>
      <c r="BC243" s="20">
        <f t="shared" ca="1" si="90"/>
        <v>19</v>
      </c>
      <c r="BD243" s="20">
        <f t="shared" ca="1" si="91"/>
        <v>28</v>
      </c>
      <c r="BE243" s="20">
        <f t="shared" ca="1" si="92"/>
        <v>28</v>
      </c>
      <c r="BF243" s="20">
        <f t="shared" ca="1" si="93"/>
        <v>28</v>
      </c>
      <c r="BG243" s="20">
        <f t="shared" ca="1" si="94"/>
        <v>17</v>
      </c>
      <c r="BH243" s="20">
        <f t="shared" ca="1" si="95"/>
        <v>28</v>
      </c>
      <c r="BI243" s="20">
        <f t="shared" ca="1" si="96"/>
        <v>16</v>
      </c>
      <c r="BJ243" s="20">
        <f t="shared" ca="1" si="97"/>
        <v>28</v>
      </c>
      <c r="BK243" s="20">
        <f t="shared" ca="1" si="98"/>
        <v>28</v>
      </c>
      <c r="BL243" s="20">
        <f t="shared" ca="1" si="99"/>
        <v>25</v>
      </c>
      <c r="BM243" s="20">
        <f t="shared" ca="1" si="100"/>
        <v>28</v>
      </c>
      <c r="BN243" s="9">
        <f t="shared" si="101"/>
        <v>242</v>
      </c>
      <c r="BO243" s="9">
        <v>3</v>
      </c>
      <c r="BP243" s="22" cm="1">
        <f t="array" aca="1" ref="BP243" ca="1">IF(AV243&gt;INDIRECT(ADDRESS($BN243,$BO243)),0,1)</f>
        <v>0</v>
      </c>
      <c r="BQ243" s="22" cm="1">
        <f t="array" aca="1" ref="BQ243" ca="1">IF(AW243&gt;INDIRECT(ADDRESS($BN243,$BO243)),0,1)</f>
        <v>0</v>
      </c>
      <c r="BR243" s="22" cm="1">
        <f t="array" aca="1" ref="BR243" ca="1">IF(AX243&gt;INDIRECT(ADDRESS($BN243,$BO243)),0,1)</f>
        <v>0</v>
      </c>
      <c r="BS243" s="22" cm="1">
        <f t="array" aca="1" ref="BS243" ca="1">IF(AY243&gt;INDIRECT(ADDRESS($BN243,$BO243)),0,1)</f>
        <v>0</v>
      </c>
      <c r="BT243" s="22" cm="1">
        <f t="array" aca="1" ref="BT243" ca="1">IF(AZ243&gt;INDIRECT(ADDRESS($BN243,$BO243)),0,1)</f>
        <v>0</v>
      </c>
      <c r="BU243" s="22" cm="1">
        <f t="array" aca="1" ref="BU243" ca="1">IF(BA243&gt;INDIRECT(ADDRESS($BN243,$BO243)),0,1)</f>
        <v>0</v>
      </c>
      <c r="BV243" s="22" cm="1">
        <f t="array" aca="1" ref="BV243" ca="1">IF(BB243&gt;INDIRECT(ADDRESS($BN243,$BO243)),0,1)</f>
        <v>0</v>
      </c>
      <c r="BW243" s="22" cm="1">
        <f t="array" aca="1" ref="BW243" ca="1">IF(BC243&gt;INDIRECT(ADDRESS($BN243,$BO243)),0,1)</f>
        <v>0</v>
      </c>
      <c r="BX243" s="22" cm="1">
        <f t="array" aca="1" ref="BX243" ca="1">IF(BD243&gt;INDIRECT(ADDRESS($BN243,$BO243)),0,1)</f>
        <v>0</v>
      </c>
      <c r="BY243" s="22" cm="1">
        <f t="array" aca="1" ref="BY243" ca="1">IF(BE243&gt;INDIRECT(ADDRESS($BN243,$BO243)),0,1)</f>
        <v>0</v>
      </c>
      <c r="BZ243" s="22" cm="1">
        <f t="array" aca="1" ref="BZ243" ca="1">IF(BF243&gt;INDIRECT(ADDRESS($BN243,$BO243)),0,1)</f>
        <v>0</v>
      </c>
      <c r="CA243" s="22" cm="1">
        <f t="array" aca="1" ref="CA243" ca="1">IF(BG243&gt;INDIRECT(ADDRESS($BN243,$BO243)),0,1)</f>
        <v>0</v>
      </c>
      <c r="CB243" s="22" cm="1">
        <f t="array" aca="1" ref="CB243" ca="1">IF(BH243&gt;INDIRECT(ADDRESS($BN243,$BO243)),0,1)</f>
        <v>0</v>
      </c>
      <c r="CC243" s="22" cm="1">
        <f t="array" aca="1" ref="CC243" ca="1">IF(BI243&gt;INDIRECT(ADDRESS($BN243,$BO243)),0,1)</f>
        <v>0</v>
      </c>
      <c r="CD243" s="22" cm="1">
        <f t="array" aca="1" ref="CD243" ca="1">IF(BJ243&gt;INDIRECT(ADDRESS($BN243,$BO243)),0,1)</f>
        <v>0</v>
      </c>
      <c r="CE243" s="22" cm="1">
        <f t="array" aca="1" ref="CE243" ca="1">IF(BK243&gt;INDIRECT(ADDRESS($BN243,$BO243)),0,1)</f>
        <v>0</v>
      </c>
      <c r="CF243" s="22" cm="1">
        <f t="array" aca="1" ref="CF243" ca="1">IF(BL243&gt;INDIRECT(ADDRESS($BN243,$BO243)),0,1)</f>
        <v>0</v>
      </c>
      <c r="CG243" s="22" cm="1">
        <f t="array" aca="1" ref="CG243" ca="1">IF(BM243&gt;INDIRECT(ADDRESS($BN243,$BO243)),0,1)</f>
        <v>0</v>
      </c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55000000000000004">
      <c r="A244" s="3"/>
      <c r="B244" s="3"/>
      <c r="C244" s="3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5">
        <v>5</v>
      </c>
      <c r="W244" s="5">
        <f>W243</f>
        <v>242</v>
      </c>
      <c r="X244" s="5">
        <v>4</v>
      </c>
      <c r="Y244" s="5">
        <f t="shared" si="102"/>
        <v>26</v>
      </c>
      <c r="Z244" s="18" cm="1">
        <f t="array" aca="1" ref="Z244" ca="1">INDIRECT(ADDRESS($W244,COLUMN()-$Y244+$X244))/$V244</f>
        <v>2229.8000000000002</v>
      </c>
      <c r="AA244" s="18" cm="1">
        <f t="array" aca="1" ref="AA244" ca="1">INDIRECT(ADDRESS($W244,COLUMN()-$Y244+$X244))/$V244</f>
        <v>22192.2</v>
      </c>
      <c r="AB244" s="18" cm="1">
        <f t="array" aca="1" ref="AB244" ca="1">INDIRECT(ADDRESS($W244,COLUMN()-$Y244+$X244))/$V244</f>
        <v>30909.599999999999</v>
      </c>
      <c r="AC244" s="18" cm="1">
        <f t="array" aca="1" ref="AC244" ca="1">INDIRECT(ADDRESS($W244,COLUMN()-$Y244+$X244))/$V244</f>
        <v>14369</v>
      </c>
      <c r="AD244" s="18" cm="1">
        <f t="array" aca="1" ref="AD244" ca="1">INDIRECT(ADDRESS($W244,COLUMN()-$Y244+$X244))/$V244</f>
        <v>19883.599999999999</v>
      </c>
      <c r="AE244" s="18" cm="1">
        <f t="array" aca="1" ref="AE244" ca="1">INDIRECT(ADDRESS($W244,COLUMN()-$Y244+$X244))/$V244</f>
        <v>0</v>
      </c>
      <c r="AF244" s="18" cm="1">
        <f t="array" aca="1" ref="AF244" ca="1">INDIRECT(ADDRESS($W244,COLUMN()-$Y244+$X244))/$V244</f>
        <v>0</v>
      </c>
      <c r="AG244" s="18" cm="1">
        <f t="array" aca="1" ref="AG244" ca="1">INDIRECT(ADDRESS($W244,COLUMN()-$Y244+$X244))/$V244</f>
        <v>5577.4</v>
      </c>
      <c r="AH244" s="18" cm="1">
        <f t="array" aca="1" ref="AH244" ca="1">INDIRECT(ADDRESS($W244,COLUMN()-$Y244+$X244))/$V244</f>
        <v>0</v>
      </c>
      <c r="AI244" s="18" cm="1">
        <f t="array" aca="1" ref="AI244" ca="1">INDIRECT(ADDRESS($W244,COLUMN()-$Y244+$X244))/$V244</f>
        <v>0</v>
      </c>
      <c r="AJ244" s="18" cm="1">
        <f t="array" aca="1" ref="AJ244" ca="1">INDIRECT(ADDRESS($W244,COLUMN()-$Y244+$X244))/$V244</f>
        <v>0</v>
      </c>
      <c r="AK244" s="18" cm="1">
        <f t="array" aca="1" ref="AK244" ca="1">INDIRECT(ADDRESS($W244,COLUMN()-$Y244+$X244))/$V244</f>
        <v>8382.2000000000007</v>
      </c>
      <c r="AL244" s="18" cm="1">
        <f t="array" aca="1" ref="AL244" ca="1">INDIRECT(ADDRESS($W244,COLUMN()-$Y244+$X244))/$V244</f>
        <v>0</v>
      </c>
      <c r="AM244" s="18" cm="1">
        <f t="array" aca="1" ref="AM244" ca="1">INDIRECT(ADDRESS($W244,COLUMN()-$Y244+$X244))/$V244</f>
        <v>8469.2000000000007</v>
      </c>
      <c r="AN244" s="18" cm="1">
        <f t="array" aca="1" ref="AN244" ca="1">INDIRECT(ADDRESS($W244,COLUMN()-$Y244+$X244))/$V244</f>
        <v>0</v>
      </c>
      <c r="AO244" s="18" cm="1">
        <f t="array" aca="1" ref="AO244" ca="1">INDIRECT(ADDRESS($W244,COLUMN()-$Y244+$X244))/$V244</f>
        <v>0</v>
      </c>
      <c r="AP244" s="18" cm="1">
        <f t="array" aca="1" ref="AP244" ca="1">INDIRECT(ADDRESS($W244,COLUMN()-$Y244+$X244))/$V244</f>
        <v>1625.8</v>
      </c>
      <c r="AQ244" s="18" cm="1">
        <f t="array" aca="1" ref="AQ244" ca="1">INDIRECT(ADDRESS($W244,COLUMN()-$Y244+$X244))/$V244</f>
        <v>0</v>
      </c>
      <c r="AR244" s="9">
        <f t="shared" si="82"/>
        <v>242</v>
      </c>
      <c r="AS244" s="9">
        <f t="shared" si="104"/>
        <v>244</v>
      </c>
      <c r="AT244" s="9">
        <f t="shared" si="103"/>
        <v>26</v>
      </c>
      <c r="AU244" s="3">
        <f t="shared" si="105"/>
        <v>43</v>
      </c>
      <c r="AV244" s="20">
        <f t="shared" ca="1" si="83"/>
        <v>26</v>
      </c>
      <c r="AW244" s="20">
        <f t="shared" ca="1" si="84"/>
        <v>13</v>
      </c>
      <c r="AX244" s="20">
        <f t="shared" ca="1" si="85"/>
        <v>10</v>
      </c>
      <c r="AY244" s="20">
        <f t="shared" ca="1" si="86"/>
        <v>15</v>
      </c>
      <c r="AZ244" s="20">
        <f t="shared" ca="1" si="87"/>
        <v>14</v>
      </c>
      <c r="BA244" s="20">
        <f t="shared" ca="1" si="88"/>
        <v>28</v>
      </c>
      <c r="BB244" s="20">
        <f t="shared" ca="1" si="89"/>
        <v>28</v>
      </c>
      <c r="BC244" s="20">
        <f t="shared" ca="1" si="90"/>
        <v>23</v>
      </c>
      <c r="BD244" s="20">
        <f t="shared" ca="1" si="91"/>
        <v>28</v>
      </c>
      <c r="BE244" s="20">
        <f t="shared" ca="1" si="92"/>
        <v>28</v>
      </c>
      <c r="BF244" s="20">
        <f t="shared" ca="1" si="93"/>
        <v>28</v>
      </c>
      <c r="BG244" s="20">
        <f t="shared" ca="1" si="94"/>
        <v>21</v>
      </c>
      <c r="BH244" s="20">
        <f t="shared" ca="1" si="95"/>
        <v>28</v>
      </c>
      <c r="BI244" s="20">
        <f t="shared" ca="1" si="96"/>
        <v>20</v>
      </c>
      <c r="BJ244" s="20">
        <f t="shared" ca="1" si="97"/>
        <v>28</v>
      </c>
      <c r="BK244" s="20">
        <f t="shared" ca="1" si="98"/>
        <v>28</v>
      </c>
      <c r="BL244" s="20">
        <f t="shared" ca="1" si="99"/>
        <v>27</v>
      </c>
      <c r="BM244" s="20">
        <f t="shared" ca="1" si="100"/>
        <v>28</v>
      </c>
      <c r="BN244" s="9">
        <f t="shared" si="101"/>
        <v>242</v>
      </c>
      <c r="BO244" s="9">
        <v>3</v>
      </c>
      <c r="BP244" s="22" cm="1">
        <f t="array" aca="1" ref="BP244" ca="1">IF(AV244&gt;INDIRECT(ADDRESS($BN244,$BO244)),0,1)</f>
        <v>0</v>
      </c>
      <c r="BQ244" s="22" cm="1">
        <f t="array" aca="1" ref="BQ244" ca="1">IF(AW244&gt;INDIRECT(ADDRESS($BN244,$BO244)),0,1)</f>
        <v>0</v>
      </c>
      <c r="BR244" s="22" cm="1">
        <f t="array" aca="1" ref="BR244" ca="1">IF(AX244&gt;INDIRECT(ADDRESS($BN244,$BO244)),0,1)</f>
        <v>0</v>
      </c>
      <c r="BS244" s="22" cm="1">
        <f t="array" aca="1" ref="BS244" ca="1">IF(AY244&gt;INDIRECT(ADDRESS($BN244,$BO244)),0,1)</f>
        <v>0</v>
      </c>
      <c r="BT244" s="22" cm="1">
        <f t="array" aca="1" ref="BT244" ca="1">IF(AZ244&gt;INDIRECT(ADDRESS($BN244,$BO244)),0,1)</f>
        <v>0</v>
      </c>
      <c r="BU244" s="22" cm="1">
        <f t="array" aca="1" ref="BU244" ca="1">IF(BA244&gt;INDIRECT(ADDRESS($BN244,$BO244)),0,1)</f>
        <v>0</v>
      </c>
      <c r="BV244" s="22" cm="1">
        <f t="array" aca="1" ref="BV244" ca="1">IF(BB244&gt;INDIRECT(ADDRESS($BN244,$BO244)),0,1)</f>
        <v>0</v>
      </c>
      <c r="BW244" s="22" cm="1">
        <f t="array" aca="1" ref="BW244" ca="1">IF(BC244&gt;INDIRECT(ADDRESS($BN244,$BO244)),0,1)</f>
        <v>0</v>
      </c>
      <c r="BX244" s="22" cm="1">
        <f t="array" aca="1" ref="BX244" ca="1">IF(BD244&gt;INDIRECT(ADDRESS($BN244,$BO244)),0,1)</f>
        <v>0</v>
      </c>
      <c r="BY244" s="22" cm="1">
        <f t="array" aca="1" ref="BY244" ca="1">IF(BE244&gt;INDIRECT(ADDRESS($BN244,$BO244)),0,1)</f>
        <v>0</v>
      </c>
      <c r="BZ244" s="22" cm="1">
        <f t="array" aca="1" ref="BZ244" ca="1">IF(BF244&gt;INDIRECT(ADDRESS($BN244,$BO244)),0,1)</f>
        <v>0</v>
      </c>
      <c r="CA244" s="22" cm="1">
        <f t="array" aca="1" ref="CA244" ca="1">IF(BG244&gt;INDIRECT(ADDRESS($BN244,$BO244)),0,1)</f>
        <v>0</v>
      </c>
      <c r="CB244" s="22" cm="1">
        <f t="array" aca="1" ref="CB244" ca="1">IF(BH244&gt;INDIRECT(ADDRESS($BN244,$BO244)),0,1)</f>
        <v>0</v>
      </c>
      <c r="CC244" s="22" cm="1">
        <f t="array" aca="1" ref="CC244" ca="1">IF(BI244&gt;INDIRECT(ADDRESS($BN244,$BO244)),0,1)</f>
        <v>0</v>
      </c>
      <c r="CD244" s="22" cm="1">
        <f t="array" aca="1" ref="CD244" ca="1">IF(BJ244&gt;INDIRECT(ADDRESS($BN244,$BO244)),0,1)</f>
        <v>0</v>
      </c>
      <c r="CE244" s="22" cm="1">
        <f t="array" aca="1" ref="CE244" ca="1">IF(BK244&gt;INDIRECT(ADDRESS($BN244,$BO244)),0,1)</f>
        <v>0</v>
      </c>
      <c r="CF244" s="22" cm="1">
        <f t="array" aca="1" ref="CF244" ca="1">IF(BL244&gt;INDIRECT(ADDRESS($BN244,$BO244)),0,1)</f>
        <v>0</v>
      </c>
      <c r="CG244" s="22" cm="1">
        <f t="array" aca="1" ref="CG244" ca="1">IF(BM244&gt;INDIRECT(ADDRESS($BN244,$BO244)),0,1)</f>
        <v>0</v>
      </c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55000000000000004">
      <c r="A245" s="3" t="s">
        <v>108</v>
      </c>
      <c r="B245" s="3" t="s">
        <v>108</v>
      </c>
      <c r="C245" s="3">
        <v>3</v>
      </c>
      <c r="D245" s="15">
        <f>VALUE(SUBSTITUTE('DPR KPU Raw'!B67,".",","))</f>
        <v>42490</v>
      </c>
      <c r="E245" s="15">
        <f>VALUE(SUBSTITUTE('DPR KPU Raw'!C67,".",","))</f>
        <v>27454</v>
      </c>
      <c r="F245" s="15">
        <f>VALUE(SUBSTITUTE('DPR KPU Raw'!D67,".",","))</f>
        <v>54416</v>
      </c>
      <c r="G245" s="15">
        <f>VALUE(SUBSTITUTE('DPR KPU Raw'!E67,".",","))</f>
        <v>30449</v>
      </c>
      <c r="H245" s="15">
        <f>VALUE(SUBSTITUTE('DPR KPU Raw'!F67,".",","))</f>
        <v>50241</v>
      </c>
      <c r="I245" s="15"/>
      <c r="J245" s="15"/>
      <c r="K245" s="15">
        <f>VALUE(SUBSTITUTE('DPR KPU Raw'!I67,".",","))</f>
        <v>27285</v>
      </c>
      <c r="L245" s="15"/>
      <c r="M245" s="15"/>
      <c r="N245" s="15"/>
      <c r="O245" s="15">
        <f>VALUE(SUBSTITUTE('DPR KPU Raw'!M67,".",","))</f>
        <v>31576</v>
      </c>
      <c r="P245" s="15"/>
      <c r="Q245" s="15">
        <f>VALUE(SUBSTITUTE('DPR KPU Raw'!O67,".",","))</f>
        <v>5311</v>
      </c>
      <c r="R245" s="15"/>
      <c r="S245" s="15"/>
      <c r="T245" s="15">
        <f>VALUE(SUBSTITUTE('DPR KPU Raw'!R67,".",","))</f>
        <v>7343</v>
      </c>
      <c r="U245" s="15"/>
      <c r="V245" s="5">
        <v>1</v>
      </c>
      <c r="W245" s="5">
        <f>W244+3</f>
        <v>245</v>
      </c>
      <c r="X245" s="5">
        <v>4</v>
      </c>
      <c r="Y245" s="5">
        <f t="shared" si="102"/>
        <v>26</v>
      </c>
      <c r="Z245" s="18" cm="1">
        <f t="array" aca="1" ref="Z245" ca="1">INDIRECT(ADDRESS($W245,COLUMN()-$Y245+$X245))/$V245</f>
        <v>42490</v>
      </c>
      <c r="AA245" s="18" cm="1">
        <f t="array" aca="1" ref="AA245" ca="1">INDIRECT(ADDRESS($W245,COLUMN()-$Y245+$X245))/$V245</f>
        <v>27454</v>
      </c>
      <c r="AB245" s="18" cm="1">
        <f t="array" aca="1" ref="AB245" ca="1">INDIRECT(ADDRESS($W245,COLUMN()-$Y245+$X245))/$V245</f>
        <v>54416</v>
      </c>
      <c r="AC245" s="18" cm="1">
        <f t="array" aca="1" ref="AC245" ca="1">INDIRECT(ADDRESS($W245,COLUMN()-$Y245+$X245))/$V245</f>
        <v>30449</v>
      </c>
      <c r="AD245" s="18" cm="1">
        <f t="array" aca="1" ref="AD245" ca="1">INDIRECT(ADDRESS($W245,COLUMN()-$Y245+$X245))/$V245</f>
        <v>50241</v>
      </c>
      <c r="AE245" s="18" cm="1">
        <f t="array" aca="1" ref="AE245" ca="1">INDIRECT(ADDRESS($W245,COLUMN()-$Y245+$X245))/$V245</f>
        <v>0</v>
      </c>
      <c r="AF245" s="18" cm="1">
        <f t="array" aca="1" ref="AF245" ca="1">INDIRECT(ADDRESS($W245,COLUMN()-$Y245+$X245))/$V245</f>
        <v>0</v>
      </c>
      <c r="AG245" s="18" cm="1">
        <f t="array" aca="1" ref="AG245" ca="1">INDIRECT(ADDRESS($W245,COLUMN()-$Y245+$X245))/$V245</f>
        <v>27285</v>
      </c>
      <c r="AH245" s="18" cm="1">
        <f t="array" aca="1" ref="AH245" ca="1">INDIRECT(ADDRESS($W245,COLUMN()-$Y245+$X245))/$V245</f>
        <v>0</v>
      </c>
      <c r="AI245" s="18" cm="1">
        <f t="array" aca="1" ref="AI245" ca="1">INDIRECT(ADDRESS($W245,COLUMN()-$Y245+$X245))/$V245</f>
        <v>0</v>
      </c>
      <c r="AJ245" s="18" cm="1">
        <f t="array" aca="1" ref="AJ245" ca="1">INDIRECT(ADDRESS($W245,COLUMN()-$Y245+$X245))/$V245</f>
        <v>0</v>
      </c>
      <c r="AK245" s="18" cm="1">
        <f t="array" aca="1" ref="AK245" ca="1">INDIRECT(ADDRESS($W245,COLUMN()-$Y245+$X245))/$V245</f>
        <v>31576</v>
      </c>
      <c r="AL245" s="18" cm="1">
        <f t="array" aca="1" ref="AL245" ca="1">INDIRECT(ADDRESS($W245,COLUMN()-$Y245+$X245))/$V245</f>
        <v>0</v>
      </c>
      <c r="AM245" s="18" cm="1">
        <f t="array" aca="1" ref="AM245" ca="1">INDIRECT(ADDRESS($W245,COLUMN()-$Y245+$X245))/$V245</f>
        <v>5311</v>
      </c>
      <c r="AN245" s="18" cm="1">
        <f t="array" aca="1" ref="AN245" ca="1">INDIRECT(ADDRESS($W245,COLUMN()-$Y245+$X245))/$V245</f>
        <v>0</v>
      </c>
      <c r="AO245" s="18" cm="1">
        <f t="array" aca="1" ref="AO245" ca="1">INDIRECT(ADDRESS($W245,COLUMN()-$Y245+$X245))/$V245</f>
        <v>0</v>
      </c>
      <c r="AP245" s="18" cm="1">
        <f t="array" aca="1" ref="AP245" ca="1">INDIRECT(ADDRESS($W245,COLUMN()-$Y245+$X245))/$V245</f>
        <v>7343</v>
      </c>
      <c r="AQ245" s="18" cm="1">
        <f t="array" aca="1" ref="AQ245" ca="1">INDIRECT(ADDRESS($W245,COLUMN()-$Y245+$X245))/$V245</f>
        <v>0</v>
      </c>
      <c r="AR245" s="9">
        <f t="shared" si="82"/>
        <v>245</v>
      </c>
      <c r="AS245" s="9">
        <f t="shared" si="104"/>
        <v>247</v>
      </c>
      <c r="AT245" s="9">
        <f t="shared" si="103"/>
        <v>26</v>
      </c>
      <c r="AU245" s="3">
        <f t="shared" si="105"/>
        <v>43</v>
      </c>
      <c r="AV245" s="20">
        <f t="shared" ca="1" si="83"/>
        <v>3</v>
      </c>
      <c r="AW245" s="20">
        <f t="shared" ca="1" si="84"/>
        <v>6</v>
      </c>
      <c r="AX245" s="20">
        <f t="shared" ca="1" si="85"/>
        <v>1</v>
      </c>
      <c r="AY245" s="20">
        <f t="shared" ca="1" si="86"/>
        <v>5</v>
      </c>
      <c r="AZ245" s="20">
        <f t="shared" ca="1" si="87"/>
        <v>2</v>
      </c>
      <c r="BA245" s="20">
        <f t="shared" ca="1" si="88"/>
        <v>28</v>
      </c>
      <c r="BB245" s="20">
        <f t="shared" ca="1" si="89"/>
        <v>28</v>
      </c>
      <c r="BC245" s="20">
        <f t="shared" ca="1" si="90"/>
        <v>7</v>
      </c>
      <c r="BD245" s="20">
        <f t="shared" ca="1" si="91"/>
        <v>28</v>
      </c>
      <c r="BE245" s="20">
        <f t="shared" ca="1" si="92"/>
        <v>28</v>
      </c>
      <c r="BF245" s="20">
        <f t="shared" ca="1" si="93"/>
        <v>28</v>
      </c>
      <c r="BG245" s="20">
        <f t="shared" ca="1" si="94"/>
        <v>4</v>
      </c>
      <c r="BH245" s="20">
        <f t="shared" ca="1" si="95"/>
        <v>28</v>
      </c>
      <c r="BI245" s="20">
        <f t="shared" ca="1" si="96"/>
        <v>23</v>
      </c>
      <c r="BJ245" s="20">
        <f t="shared" ca="1" si="97"/>
        <v>28</v>
      </c>
      <c r="BK245" s="20">
        <f t="shared" ca="1" si="98"/>
        <v>28</v>
      </c>
      <c r="BL245" s="20">
        <f t="shared" ca="1" si="99"/>
        <v>18</v>
      </c>
      <c r="BM245" s="20">
        <f t="shared" ca="1" si="100"/>
        <v>28</v>
      </c>
      <c r="BN245" s="9">
        <f t="shared" si="101"/>
        <v>245</v>
      </c>
      <c r="BO245" s="9">
        <v>3</v>
      </c>
      <c r="BP245" s="22" cm="1">
        <f t="array" aca="1" ref="BP245" ca="1">IF(AV245&gt;INDIRECT(ADDRESS($BN245,$BO245)),0,1)</f>
        <v>1</v>
      </c>
      <c r="BQ245" s="22" cm="1">
        <f t="array" aca="1" ref="BQ245" ca="1">IF(AW245&gt;INDIRECT(ADDRESS($BN245,$BO245)),0,1)</f>
        <v>0</v>
      </c>
      <c r="BR245" s="22" cm="1">
        <f t="array" aca="1" ref="BR245" ca="1">IF(AX245&gt;INDIRECT(ADDRESS($BN245,$BO245)),0,1)</f>
        <v>1</v>
      </c>
      <c r="BS245" s="22" cm="1">
        <f t="array" aca="1" ref="BS245" ca="1">IF(AY245&gt;INDIRECT(ADDRESS($BN245,$BO245)),0,1)</f>
        <v>0</v>
      </c>
      <c r="BT245" s="22" cm="1">
        <f t="array" aca="1" ref="BT245" ca="1">IF(AZ245&gt;INDIRECT(ADDRESS($BN245,$BO245)),0,1)</f>
        <v>1</v>
      </c>
      <c r="BU245" s="22" cm="1">
        <f t="array" aca="1" ref="BU245" ca="1">IF(BA245&gt;INDIRECT(ADDRESS($BN245,$BO245)),0,1)</f>
        <v>0</v>
      </c>
      <c r="BV245" s="22" cm="1">
        <f t="array" aca="1" ref="BV245" ca="1">IF(BB245&gt;INDIRECT(ADDRESS($BN245,$BO245)),0,1)</f>
        <v>0</v>
      </c>
      <c r="BW245" s="22" cm="1">
        <f t="array" aca="1" ref="BW245" ca="1">IF(BC245&gt;INDIRECT(ADDRESS($BN245,$BO245)),0,1)</f>
        <v>0</v>
      </c>
      <c r="BX245" s="22" cm="1">
        <f t="array" aca="1" ref="BX245" ca="1">IF(BD245&gt;INDIRECT(ADDRESS($BN245,$BO245)),0,1)</f>
        <v>0</v>
      </c>
      <c r="BY245" s="22" cm="1">
        <f t="array" aca="1" ref="BY245" ca="1">IF(BE245&gt;INDIRECT(ADDRESS($BN245,$BO245)),0,1)</f>
        <v>0</v>
      </c>
      <c r="BZ245" s="22" cm="1">
        <f t="array" aca="1" ref="BZ245" ca="1">IF(BF245&gt;INDIRECT(ADDRESS($BN245,$BO245)),0,1)</f>
        <v>0</v>
      </c>
      <c r="CA245" s="22" cm="1">
        <f t="array" aca="1" ref="CA245" ca="1">IF(BG245&gt;INDIRECT(ADDRESS($BN245,$BO245)),0,1)</f>
        <v>0</v>
      </c>
      <c r="CB245" s="22" cm="1">
        <f t="array" aca="1" ref="CB245" ca="1">IF(BH245&gt;INDIRECT(ADDRESS($BN245,$BO245)),0,1)</f>
        <v>0</v>
      </c>
      <c r="CC245" s="22" cm="1">
        <f t="array" aca="1" ref="CC245" ca="1">IF(BI245&gt;INDIRECT(ADDRESS($BN245,$BO245)),0,1)</f>
        <v>0</v>
      </c>
      <c r="CD245" s="22" cm="1">
        <f t="array" aca="1" ref="CD245" ca="1">IF(BJ245&gt;INDIRECT(ADDRESS($BN245,$BO245)),0,1)</f>
        <v>0</v>
      </c>
      <c r="CE245" s="22" cm="1">
        <f t="array" aca="1" ref="CE245" ca="1">IF(BK245&gt;INDIRECT(ADDRESS($BN245,$BO245)),0,1)</f>
        <v>0</v>
      </c>
      <c r="CF245" s="22" cm="1">
        <f t="array" aca="1" ref="CF245" ca="1">IF(BL245&gt;INDIRECT(ADDRESS($BN245,$BO245)),0,1)</f>
        <v>0</v>
      </c>
      <c r="CG245" s="22" cm="1">
        <f t="array" aca="1" ref="CG245" ca="1">IF(BM245&gt;INDIRECT(ADDRESS($BN245,$BO245)),0,1)</f>
        <v>0</v>
      </c>
      <c r="CH245" s="9">
        <f>AR245</f>
        <v>245</v>
      </c>
      <c r="CI245" s="9">
        <f>AS245</f>
        <v>247</v>
      </c>
      <c r="CJ245" s="3">
        <f>COLUMN(BP245)</f>
        <v>68</v>
      </c>
      <c r="CK245" s="3">
        <f>COLUMN(CG245)</f>
        <v>85</v>
      </c>
      <c r="CL245" s="3">
        <f ca="1">SUM(OFFSET($A$1,CH245-1,CJ245-1,CI245-CH245+1,CK245-CJ245+1))</f>
        <v>3</v>
      </c>
      <c r="CM245" s="3" t="b">
        <f ca="1">CL245=C245</f>
        <v>1</v>
      </c>
      <c r="CN245" s="3">
        <f>COLUMN(V245)</f>
        <v>22</v>
      </c>
      <c r="CO245" s="3">
        <f ca="1">LARGE(OFFSET($A$1,$CH245-1,$CN245-1,$CI245-$CH245+1,1),1)</f>
        <v>5</v>
      </c>
      <c r="CP245" s="4">
        <f ca="1">LARGE(OFFSET($A$1,$AR245-1,$AT245-1,$AS245-$AR245+1,$AU245-$AT245+1),1)/(CO245+2)</f>
        <v>7773.7142857142853</v>
      </c>
      <c r="CQ245" s="4">
        <f ca="1">LARGE(OFFSET($A$1,$AR245-1,$AT245-1,$AS245-$AR245+1,$AU245-$AT245+1),C245)</f>
        <v>42490</v>
      </c>
      <c r="CR245" s="3" t="b">
        <f ca="1">CQ245&gt;CP245</f>
        <v>1</v>
      </c>
    </row>
    <row r="246" spans="1:96" x14ac:dyDescent="0.55000000000000004">
      <c r="A246" s="3"/>
      <c r="B246" s="3"/>
      <c r="C246" s="3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5">
        <v>3</v>
      </c>
      <c r="W246" s="5">
        <f>W245</f>
        <v>245</v>
      </c>
      <c r="X246" s="5">
        <v>4</v>
      </c>
      <c r="Y246" s="5">
        <f t="shared" si="102"/>
        <v>26</v>
      </c>
      <c r="Z246" s="18" cm="1">
        <f t="array" aca="1" ref="Z246" ca="1">INDIRECT(ADDRESS($W246,COLUMN()-$Y246+$X246))/$V246</f>
        <v>14163.333333333334</v>
      </c>
      <c r="AA246" s="18" cm="1">
        <f t="array" aca="1" ref="AA246" ca="1">INDIRECT(ADDRESS($W246,COLUMN()-$Y246+$X246))/$V246</f>
        <v>9151.3333333333339</v>
      </c>
      <c r="AB246" s="18" cm="1">
        <f t="array" aca="1" ref="AB246" ca="1">INDIRECT(ADDRESS($W246,COLUMN()-$Y246+$X246))/$V246</f>
        <v>18138.666666666668</v>
      </c>
      <c r="AC246" s="18" cm="1">
        <f t="array" aca="1" ref="AC246" ca="1">INDIRECT(ADDRESS($W246,COLUMN()-$Y246+$X246))/$V246</f>
        <v>10149.666666666666</v>
      </c>
      <c r="AD246" s="18" cm="1">
        <f t="array" aca="1" ref="AD246" ca="1">INDIRECT(ADDRESS($W246,COLUMN()-$Y246+$X246))/$V246</f>
        <v>16747</v>
      </c>
      <c r="AE246" s="18" cm="1">
        <f t="array" aca="1" ref="AE246" ca="1">INDIRECT(ADDRESS($W246,COLUMN()-$Y246+$X246))/$V246</f>
        <v>0</v>
      </c>
      <c r="AF246" s="18" cm="1">
        <f t="array" aca="1" ref="AF246" ca="1">INDIRECT(ADDRESS($W246,COLUMN()-$Y246+$X246))/$V246</f>
        <v>0</v>
      </c>
      <c r="AG246" s="18" cm="1">
        <f t="array" aca="1" ref="AG246" ca="1">INDIRECT(ADDRESS($W246,COLUMN()-$Y246+$X246))/$V246</f>
        <v>9095</v>
      </c>
      <c r="AH246" s="18" cm="1">
        <f t="array" aca="1" ref="AH246" ca="1">INDIRECT(ADDRESS($W246,COLUMN()-$Y246+$X246))/$V246</f>
        <v>0</v>
      </c>
      <c r="AI246" s="18" cm="1">
        <f t="array" aca="1" ref="AI246" ca="1">INDIRECT(ADDRESS($W246,COLUMN()-$Y246+$X246))/$V246</f>
        <v>0</v>
      </c>
      <c r="AJ246" s="18" cm="1">
        <f t="array" aca="1" ref="AJ246" ca="1">INDIRECT(ADDRESS($W246,COLUMN()-$Y246+$X246))/$V246</f>
        <v>0</v>
      </c>
      <c r="AK246" s="18" cm="1">
        <f t="array" aca="1" ref="AK246" ca="1">INDIRECT(ADDRESS($W246,COLUMN()-$Y246+$X246))/$V246</f>
        <v>10525.333333333334</v>
      </c>
      <c r="AL246" s="18" cm="1">
        <f t="array" aca="1" ref="AL246" ca="1">INDIRECT(ADDRESS($W246,COLUMN()-$Y246+$X246))/$V246</f>
        <v>0</v>
      </c>
      <c r="AM246" s="18" cm="1">
        <f t="array" aca="1" ref="AM246" ca="1">INDIRECT(ADDRESS($W246,COLUMN()-$Y246+$X246))/$V246</f>
        <v>1770.3333333333333</v>
      </c>
      <c r="AN246" s="18" cm="1">
        <f t="array" aca="1" ref="AN246" ca="1">INDIRECT(ADDRESS($W246,COLUMN()-$Y246+$X246))/$V246</f>
        <v>0</v>
      </c>
      <c r="AO246" s="18" cm="1">
        <f t="array" aca="1" ref="AO246" ca="1">INDIRECT(ADDRESS($W246,COLUMN()-$Y246+$X246))/$V246</f>
        <v>0</v>
      </c>
      <c r="AP246" s="18" cm="1">
        <f t="array" aca="1" ref="AP246" ca="1">INDIRECT(ADDRESS($W246,COLUMN()-$Y246+$X246))/$V246</f>
        <v>2447.6666666666665</v>
      </c>
      <c r="AQ246" s="18" cm="1">
        <f t="array" aca="1" ref="AQ246" ca="1">INDIRECT(ADDRESS($W246,COLUMN()-$Y246+$X246))/$V246</f>
        <v>0</v>
      </c>
      <c r="AR246" s="9">
        <f t="shared" si="82"/>
        <v>245</v>
      </c>
      <c r="AS246" s="9">
        <f t="shared" si="104"/>
        <v>247</v>
      </c>
      <c r="AT246" s="9">
        <f t="shared" si="103"/>
        <v>26</v>
      </c>
      <c r="AU246" s="3">
        <f t="shared" si="105"/>
        <v>43</v>
      </c>
      <c r="AV246" s="20">
        <f t="shared" ca="1" si="83"/>
        <v>10</v>
      </c>
      <c r="AW246" s="20">
        <f t="shared" ca="1" si="84"/>
        <v>15</v>
      </c>
      <c r="AX246" s="20">
        <f t="shared" ca="1" si="85"/>
        <v>8</v>
      </c>
      <c r="AY246" s="20">
        <f t="shared" ca="1" si="86"/>
        <v>13</v>
      </c>
      <c r="AZ246" s="20">
        <f t="shared" ca="1" si="87"/>
        <v>9</v>
      </c>
      <c r="BA246" s="20">
        <f t="shared" ca="1" si="88"/>
        <v>28</v>
      </c>
      <c r="BB246" s="20">
        <f t="shared" ca="1" si="89"/>
        <v>28</v>
      </c>
      <c r="BC246" s="20">
        <f t="shared" ca="1" si="90"/>
        <v>16</v>
      </c>
      <c r="BD246" s="20">
        <f t="shared" ca="1" si="91"/>
        <v>28</v>
      </c>
      <c r="BE246" s="20">
        <f t="shared" ca="1" si="92"/>
        <v>28</v>
      </c>
      <c r="BF246" s="20">
        <f t="shared" ca="1" si="93"/>
        <v>28</v>
      </c>
      <c r="BG246" s="20">
        <f t="shared" ca="1" si="94"/>
        <v>12</v>
      </c>
      <c r="BH246" s="20">
        <f t="shared" ca="1" si="95"/>
        <v>28</v>
      </c>
      <c r="BI246" s="20">
        <f t="shared" ca="1" si="96"/>
        <v>25</v>
      </c>
      <c r="BJ246" s="20">
        <f t="shared" ca="1" si="97"/>
        <v>28</v>
      </c>
      <c r="BK246" s="20">
        <f t="shared" ca="1" si="98"/>
        <v>28</v>
      </c>
      <c r="BL246" s="20">
        <f t="shared" ca="1" si="99"/>
        <v>24</v>
      </c>
      <c r="BM246" s="20">
        <f t="shared" ca="1" si="100"/>
        <v>28</v>
      </c>
      <c r="BN246" s="9">
        <f t="shared" si="101"/>
        <v>245</v>
      </c>
      <c r="BO246" s="9">
        <v>3</v>
      </c>
      <c r="BP246" s="22" cm="1">
        <f t="array" aca="1" ref="BP246" ca="1">IF(AV246&gt;INDIRECT(ADDRESS($BN246,$BO246)),0,1)</f>
        <v>0</v>
      </c>
      <c r="BQ246" s="22" cm="1">
        <f t="array" aca="1" ref="BQ246" ca="1">IF(AW246&gt;INDIRECT(ADDRESS($BN246,$BO246)),0,1)</f>
        <v>0</v>
      </c>
      <c r="BR246" s="22" cm="1">
        <f t="array" aca="1" ref="BR246" ca="1">IF(AX246&gt;INDIRECT(ADDRESS($BN246,$BO246)),0,1)</f>
        <v>0</v>
      </c>
      <c r="BS246" s="22" cm="1">
        <f t="array" aca="1" ref="BS246" ca="1">IF(AY246&gt;INDIRECT(ADDRESS($BN246,$BO246)),0,1)</f>
        <v>0</v>
      </c>
      <c r="BT246" s="22" cm="1">
        <f t="array" aca="1" ref="BT246" ca="1">IF(AZ246&gt;INDIRECT(ADDRESS($BN246,$BO246)),0,1)</f>
        <v>0</v>
      </c>
      <c r="BU246" s="22" cm="1">
        <f t="array" aca="1" ref="BU246" ca="1">IF(BA246&gt;INDIRECT(ADDRESS($BN246,$BO246)),0,1)</f>
        <v>0</v>
      </c>
      <c r="BV246" s="22" cm="1">
        <f t="array" aca="1" ref="BV246" ca="1">IF(BB246&gt;INDIRECT(ADDRESS($BN246,$BO246)),0,1)</f>
        <v>0</v>
      </c>
      <c r="BW246" s="22" cm="1">
        <f t="array" aca="1" ref="BW246" ca="1">IF(BC246&gt;INDIRECT(ADDRESS($BN246,$BO246)),0,1)</f>
        <v>0</v>
      </c>
      <c r="BX246" s="22" cm="1">
        <f t="array" aca="1" ref="BX246" ca="1">IF(BD246&gt;INDIRECT(ADDRESS($BN246,$BO246)),0,1)</f>
        <v>0</v>
      </c>
      <c r="BY246" s="22" cm="1">
        <f t="array" aca="1" ref="BY246" ca="1">IF(BE246&gt;INDIRECT(ADDRESS($BN246,$BO246)),0,1)</f>
        <v>0</v>
      </c>
      <c r="BZ246" s="22" cm="1">
        <f t="array" aca="1" ref="BZ246" ca="1">IF(BF246&gt;INDIRECT(ADDRESS($BN246,$BO246)),0,1)</f>
        <v>0</v>
      </c>
      <c r="CA246" s="22" cm="1">
        <f t="array" aca="1" ref="CA246" ca="1">IF(BG246&gt;INDIRECT(ADDRESS($BN246,$BO246)),0,1)</f>
        <v>0</v>
      </c>
      <c r="CB246" s="22" cm="1">
        <f t="array" aca="1" ref="CB246" ca="1">IF(BH246&gt;INDIRECT(ADDRESS($BN246,$BO246)),0,1)</f>
        <v>0</v>
      </c>
      <c r="CC246" s="22" cm="1">
        <f t="array" aca="1" ref="CC246" ca="1">IF(BI246&gt;INDIRECT(ADDRESS($BN246,$BO246)),0,1)</f>
        <v>0</v>
      </c>
      <c r="CD246" s="22" cm="1">
        <f t="array" aca="1" ref="CD246" ca="1">IF(BJ246&gt;INDIRECT(ADDRESS($BN246,$BO246)),0,1)</f>
        <v>0</v>
      </c>
      <c r="CE246" s="22" cm="1">
        <f t="array" aca="1" ref="CE246" ca="1">IF(BK246&gt;INDIRECT(ADDRESS($BN246,$BO246)),0,1)</f>
        <v>0</v>
      </c>
      <c r="CF246" s="22" cm="1">
        <f t="array" aca="1" ref="CF246" ca="1">IF(BL246&gt;INDIRECT(ADDRESS($BN246,$BO246)),0,1)</f>
        <v>0</v>
      </c>
      <c r="CG246" s="22" cm="1">
        <f t="array" aca="1" ref="CG246" ca="1">IF(BM246&gt;INDIRECT(ADDRESS($BN246,$BO246)),0,1)</f>
        <v>0</v>
      </c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55000000000000004">
      <c r="A247" s="3"/>
      <c r="B247" s="3"/>
      <c r="C247" s="3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5">
        <v>5</v>
      </c>
      <c r="W247" s="5">
        <f>W246</f>
        <v>245</v>
      </c>
      <c r="X247" s="5">
        <v>4</v>
      </c>
      <c r="Y247" s="5">
        <f t="shared" si="102"/>
        <v>26</v>
      </c>
      <c r="Z247" s="18" cm="1">
        <f t="array" aca="1" ref="Z247" ca="1">INDIRECT(ADDRESS($W247,COLUMN()-$Y247+$X247))/$V247</f>
        <v>8498</v>
      </c>
      <c r="AA247" s="18" cm="1">
        <f t="array" aca="1" ref="AA247" ca="1">INDIRECT(ADDRESS($W247,COLUMN()-$Y247+$X247))/$V247</f>
        <v>5490.8</v>
      </c>
      <c r="AB247" s="18" cm="1">
        <f t="array" aca="1" ref="AB247" ca="1">INDIRECT(ADDRESS($W247,COLUMN()-$Y247+$X247))/$V247</f>
        <v>10883.2</v>
      </c>
      <c r="AC247" s="18" cm="1">
        <f t="array" aca="1" ref="AC247" ca="1">INDIRECT(ADDRESS($W247,COLUMN()-$Y247+$X247))/$V247</f>
        <v>6089.8</v>
      </c>
      <c r="AD247" s="18" cm="1">
        <f t="array" aca="1" ref="AD247" ca="1">INDIRECT(ADDRESS($W247,COLUMN()-$Y247+$X247))/$V247</f>
        <v>10048.200000000001</v>
      </c>
      <c r="AE247" s="18" cm="1">
        <f t="array" aca="1" ref="AE247" ca="1">INDIRECT(ADDRESS($W247,COLUMN()-$Y247+$X247))/$V247</f>
        <v>0</v>
      </c>
      <c r="AF247" s="18" cm="1">
        <f t="array" aca="1" ref="AF247" ca="1">INDIRECT(ADDRESS($W247,COLUMN()-$Y247+$X247))/$V247</f>
        <v>0</v>
      </c>
      <c r="AG247" s="18" cm="1">
        <f t="array" aca="1" ref="AG247" ca="1">INDIRECT(ADDRESS($W247,COLUMN()-$Y247+$X247))/$V247</f>
        <v>5457</v>
      </c>
      <c r="AH247" s="18" cm="1">
        <f t="array" aca="1" ref="AH247" ca="1">INDIRECT(ADDRESS($W247,COLUMN()-$Y247+$X247))/$V247</f>
        <v>0</v>
      </c>
      <c r="AI247" s="18" cm="1">
        <f t="array" aca="1" ref="AI247" ca="1">INDIRECT(ADDRESS($W247,COLUMN()-$Y247+$X247))/$V247</f>
        <v>0</v>
      </c>
      <c r="AJ247" s="18" cm="1">
        <f t="array" aca="1" ref="AJ247" ca="1">INDIRECT(ADDRESS($W247,COLUMN()-$Y247+$X247))/$V247</f>
        <v>0</v>
      </c>
      <c r="AK247" s="18" cm="1">
        <f t="array" aca="1" ref="AK247" ca="1">INDIRECT(ADDRESS($W247,COLUMN()-$Y247+$X247))/$V247</f>
        <v>6315.2</v>
      </c>
      <c r="AL247" s="18" cm="1">
        <f t="array" aca="1" ref="AL247" ca="1">INDIRECT(ADDRESS($W247,COLUMN()-$Y247+$X247))/$V247</f>
        <v>0</v>
      </c>
      <c r="AM247" s="18" cm="1">
        <f t="array" aca="1" ref="AM247" ca="1">INDIRECT(ADDRESS($W247,COLUMN()-$Y247+$X247))/$V247</f>
        <v>1062.2</v>
      </c>
      <c r="AN247" s="18" cm="1">
        <f t="array" aca="1" ref="AN247" ca="1">INDIRECT(ADDRESS($W247,COLUMN()-$Y247+$X247))/$V247</f>
        <v>0</v>
      </c>
      <c r="AO247" s="18" cm="1">
        <f t="array" aca="1" ref="AO247" ca="1">INDIRECT(ADDRESS($W247,COLUMN()-$Y247+$X247))/$V247</f>
        <v>0</v>
      </c>
      <c r="AP247" s="18" cm="1">
        <f t="array" aca="1" ref="AP247" ca="1">INDIRECT(ADDRESS($W247,COLUMN()-$Y247+$X247))/$V247</f>
        <v>1468.6</v>
      </c>
      <c r="AQ247" s="18" cm="1">
        <f t="array" aca="1" ref="AQ247" ca="1">INDIRECT(ADDRESS($W247,COLUMN()-$Y247+$X247))/$V247</f>
        <v>0</v>
      </c>
      <c r="AR247" s="9">
        <f t="shared" si="82"/>
        <v>245</v>
      </c>
      <c r="AS247" s="9">
        <f t="shared" si="104"/>
        <v>247</v>
      </c>
      <c r="AT247" s="9">
        <f t="shared" si="103"/>
        <v>26</v>
      </c>
      <c r="AU247" s="3">
        <f t="shared" si="105"/>
        <v>43</v>
      </c>
      <c r="AV247" s="20">
        <f t="shared" ca="1" si="83"/>
        <v>17</v>
      </c>
      <c r="AW247" s="20">
        <f t="shared" ca="1" si="84"/>
        <v>21</v>
      </c>
      <c r="AX247" s="20">
        <f t="shared" ca="1" si="85"/>
        <v>11</v>
      </c>
      <c r="AY247" s="20">
        <f t="shared" ca="1" si="86"/>
        <v>20</v>
      </c>
      <c r="AZ247" s="20">
        <f t="shared" ca="1" si="87"/>
        <v>14</v>
      </c>
      <c r="BA247" s="20">
        <f t="shared" ca="1" si="88"/>
        <v>28</v>
      </c>
      <c r="BB247" s="20">
        <f t="shared" ca="1" si="89"/>
        <v>28</v>
      </c>
      <c r="BC247" s="20">
        <f t="shared" ca="1" si="90"/>
        <v>22</v>
      </c>
      <c r="BD247" s="20">
        <f t="shared" ca="1" si="91"/>
        <v>28</v>
      </c>
      <c r="BE247" s="20">
        <f t="shared" ca="1" si="92"/>
        <v>28</v>
      </c>
      <c r="BF247" s="20">
        <f t="shared" ca="1" si="93"/>
        <v>28</v>
      </c>
      <c r="BG247" s="20">
        <f t="shared" ca="1" si="94"/>
        <v>19</v>
      </c>
      <c r="BH247" s="20">
        <f t="shared" ca="1" si="95"/>
        <v>28</v>
      </c>
      <c r="BI247" s="20">
        <f t="shared" ca="1" si="96"/>
        <v>27</v>
      </c>
      <c r="BJ247" s="20">
        <f t="shared" ca="1" si="97"/>
        <v>28</v>
      </c>
      <c r="BK247" s="20">
        <f t="shared" ca="1" si="98"/>
        <v>28</v>
      </c>
      <c r="BL247" s="20">
        <f t="shared" ca="1" si="99"/>
        <v>26</v>
      </c>
      <c r="BM247" s="20">
        <f t="shared" ca="1" si="100"/>
        <v>28</v>
      </c>
      <c r="BN247" s="9">
        <f t="shared" si="101"/>
        <v>245</v>
      </c>
      <c r="BO247" s="9">
        <v>3</v>
      </c>
      <c r="BP247" s="22" cm="1">
        <f t="array" aca="1" ref="BP247" ca="1">IF(AV247&gt;INDIRECT(ADDRESS($BN247,$BO247)),0,1)</f>
        <v>0</v>
      </c>
      <c r="BQ247" s="22" cm="1">
        <f t="array" aca="1" ref="BQ247" ca="1">IF(AW247&gt;INDIRECT(ADDRESS($BN247,$BO247)),0,1)</f>
        <v>0</v>
      </c>
      <c r="BR247" s="22" cm="1">
        <f t="array" aca="1" ref="BR247" ca="1">IF(AX247&gt;INDIRECT(ADDRESS($BN247,$BO247)),0,1)</f>
        <v>0</v>
      </c>
      <c r="BS247" s="22" cm="1">
        <f t="array" aca="1" ref="BS247" ca="1">IF(AY247&gt;INDIRECT(ADDRESS($BN247,$BO247)),0,1)</f>
        <v>0</v>
      </c>
      <c r="BT247" s="22" cm="1">
        <f t="array" aca="1" ref="BT247" ca="1">IF(AZ247&gt;INDIRECT(ADDRESS($BN247,$BO247)),0,1)</f>
        <v>0</v>
      </c>
      <c r="BU247" s="22" cm="1">
        <f t="array" aca="1" ref="BU247" ca="1">IF(BA247&gt;INDIRECT(ADDRESS($BN247,$BO247)),0,1)</f>
        <v>0</v>
      </c>
      <c r="BV247" s="22" cm="1">
        <f t="array" aca="1" ref="BV247" ca="1">IF(BB247&gt;INDIRECT(ADDRESS($BN247,$BO247)),0,1)</f>
        <v>0</v>
      </c>
      <c r="BW247" s="22" cm="1">
        <f t="array" aca="1" ref="BW247" ca="1">IF(BC247&gt;INDIRECT(ADDRESS($BN247,$BO247)),0,1)</f>
        <v>0</v>
      </c>
      <c r="BX247" s="22" cm="1">
        <f t="array" aca="1" ref="BX247" ca="1">IF(BD247&gt;INDIRECT(ADDRESS($BN247,$BO247)),0,1)</f>
        <v>0</v>
      </c>
      <c r="BY247" s="22" cm="1">
        <f t="array" aca="1" ref="BY247" ca="1">IF(BE247&gt;INDIRECT(ADDRESS($BN247,$BO247)),0,1)</f>
        <v>0</v>
      </c>
      <c r="BZ247" s="22" cm="1">
        <f t="array" aca="1" ref="BZ247" ca="1">IF(BF247&gt;INDIRECT(ADDRESS($BN247,$BO247)),0,1)</f>
        <v>0</v>
      </c>
      <c r="CA247" s="22" cm="1">
        <f t="array" aca="1" ref="CA247" ca="1">IF(BG247&gt;INDIRECT(ADDRESS($BN247,$BO247)),0,1)</f>
        <v>0</v>
      </c>
      <c r="CB247" s="22" cm="1">
        <f t="array" aca="1" ref="CB247" ca="1">IF(BH247&gt;INDIRECT(ADDRESS($BN247,$BO247)),0,1)</f>
        <v>0</v>
      </c>
      <c r="CC247" s="22" cm="1">
        <f t="array" aca="1" ref="CC247" ca="1">IF(BI247&gt;INDIRECT(ADDRESS($BN247,$BO247)),0,1)</f>
        <v>0</v>
      </c>
      <c r="CD247" s="22" cm="1">
        <f t="array" aca="1" ref="CD247" ca="1">IF(BJ247&gt;INDIRECT(ADDRESS($BN247,$BO247)),0,1)</f>
        <v>0</v>
      </c>
      <c r="CE247" s="22" cm="1">
        <f t="array" aca="1" ref="CE247" ca="1">IF(BK247&gt;INDIRECT(ADDRESS($BN247,$BO247)),0,1)</f>
        <v>0</v>
      </c>
      <c r="CF247" s="22" cm="1">
        <f t="array" aca="1" ref="CF247" ca="1">IF(BL247&gt;INDIRECT(ADDRESS($BN247,$BO247)),0,1)</f>
        <v>0</v>
      </c>
      <c r="CG247" s="22" cm="1">
        <f t="array" aca="1" ref="CG247" ca="1">IF(BM247&gt;INDIRECT(ADDRESS($BN247,$BO247)),0,1)</f>
        <v>0</v>
      </c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55000000000000004">
      <c r="A248" s="3" t="s">
        <v>109</v>
      </c>
      <c r="B248" s="3" t="s">
        <v>109</v>
      </c>
      <c r="C248" s="3">
        <v>3</v>
      </c>
      <c r="D248" s="15">
        <f>VALUE(SUBSTITUTE('DPR KPU Raw'!B68,".",","))</f>
        <v>24173</v>
      </c>
      <c r="E248" s="15">
        <f>VALUE(SUBSTITUTE('DPR KPU Raw'!C68,".",","))</f>
        <v>50644</v>
      </c>
      <c r="F248" s="15">
        <f>VALUE(SUBSTITUTE('DPR KPU Raw'!D68,".",","))</f>
        <v>289738</v>
      </c>
      <c r="G248" s="15">
        <f>VALUE(SUBSTITUTE('DPR KPU Raw'!E68,".",","))</f>
        <v>256718</v>
      </c>
      <c r="H248" s="15">
        <f>VALUE(SUBSTITUTE('DPR KPU Raw'!F68,".",","))</f>
        <v>157978</v>
      </c>
      <c r="I248" s="15"/>
      <c r="J248" s="15"/>
      <c r="K248" s="15">
        <f>VALUE(SUBSTITUTE('DPR KPU Raw'!I68,".",","))</f>
        <v>30158</v>
      </c>
      <c r="L248" s="15"/>
      <c r="M248" s="15"/>
      <c r="N248" s="15"/>
      <c r="O248" s="15">
        <f>VALUE(SUBSTITUTE('DPR KPU Raw'!M68,".",","))</f>
        <v>119726</v>
      </c>
      <c r="P248" s="15"/>
      <c r="Q248" s="15">
        <f>VALUE(SUBSTITUTE('DPR KPU Raw'!O68,".",","))</f>
        <v>7660</v>
      </c>
      <c r="R248" s="15"/>
      <c r="S248" s="15"/>
      <c r="T248" s="15">
        <f>VALUE(SUBSTITUTE('DPR KPU Raw'!R68,".",","))</f>
        <v>41570</v>
      </c>
      <c r="U248" s="15"/>
      <c r="V248" s="5">
        <v>1</v>
      </c>
      <c r="W248" s="5">
        <f>W247+3</f>
        <v>248</v>
      </c>
      <c r="X248" s="5">
        <v>4</v>
      </c>
      <c r="Y248" s="5">
        <f t="shared" si="102"/>
        <v>26</v>
      </c>
      <c r="Z248" s="18" cm="1">
        <f t="array" aca="1" ref="Z248" ca="1">INDIRECT(ADDRESS($W248,COLUMN()-$Y248+$X248))/$V248</f>
        <v>24173</v>
      </c>
      <c r="AA248" s="18" cm="1">
        <f t="array" aca="1" ref="AA248" ca="1">INDIRECT(ADDRESS($W248,COLUMN()-$Y248+$X248))/$V248</f>
        <v>50644</v>
      </c>
      <c r="AB248" s="18" cm="1">
        <f t="array" aca="1" ref="AB248" ca="1">INDIRECT(ADDRESS($W248,COLUMN()-$Y248+$X248))/$V248</f>
        <v>289738</v>
      </c>
      <c r="AC248" s="18" cm="1">
        <f t="array" aca="1" ref="AC248" ca="1">INDIRECT(ADDRESS($W248,COLUMN()-$Y248+$X248))/$V248</f>
        <v>256718</v>
      </c>
      <c r="AD248" s="18" cm="1">
        <f t="array" aca="1" ref="AD248" ca="1">INDIRECT(ADDRESS($W248,COLUMN()-$Y248+$X248))/$V248</f>
        <v>157978</v>
      </c>
      <c r="AE248" s="18" cm="1">
        <f t="array" aca="1" ref="AE248" ca="1">INDIRECT(ADDRESS($W248,COLUMN()-$Y248+$X248))/$V248</f>
        <v>0</v>
      </c>
      <c r="AF248" s="18" cm="1">
        <f t="array" aca="1" ref="AF248" ca="1">INDIRECT(ADDRESS($W248,COLUMN()-$Y248+$X248))/$V248</f>
        <v>0</v>
      </c>
      <c r="AG248" s="18" cm="1">
        <f t="array" aca="1" ref="AG248" ca="1">INDIRECT(ADDRESS($W248,COLUMN()-$Y248+$X248))/$V248</f>
        <v>30158</v>
      </c>
      <c r="AH248" s="18" cm="1">
        <f t="array" aca="1" ref="AH248" ca="1">INDIRECT(ADDRESS($W248,COLUMN()-$Y248+$X248))/$V248</f>
        <v>0</v>
      </c>
      <c r="AI248" s="18" cm="1">
        <f t="array" aca="1" ref="AI248" ca="1">INDIRECT(ADDRESS($W248,COLUMN()-$Y248+$X248))/$V248</f>
        <v>0</v>
      </c>
      <c r="AJ248" s="18" cm="1">
        <f t="array" aca="1" ref="AJ248" ca="1">INDIRECT(ADDRESS($W248,COLUMN()-$Y248+$X248))/$V248</f>
        <v>0</v>
      </c>
      <c r="AK248" s="18" cm="1">
        <f t="array" aca="1" ref="AK248" ca="1">INDIRECT(ADDRESS($W248,COLUMN()-$Y248+$X248))/$V248</f>
        <v>119726</v>
      </c>
      <c r="AL248" s="18" cm="1">
        <f t="array" aca="1" ref="AL248" ca="1">INDIRECT(ADDRESS($W248,COLUMN()-$Y248+$X248))/$V248</f>
        <v>0</v>
      </c>
      <c r="AM248" s="18" cm="1">
        <f t="array" aca="1" ref="AM248" ca="1">INDIRECT(ADDRESS($W248,COLUMN()-$Y248+$X248))/$V248</f>
        <v>7660</v>
      </c>
      <c r="AN248" s="18" cm="1">
        <f t="array" aca="1" ref="AN248" ca="1">INDIRECT(ADDRESS($W248,COLUMN()-$Y248+$X248))/$V248</f>
        <v>0</v>
      </c>
      <c r="AO248" s="18" cm="1">
        <f t="array" aca="1" ref="AO248" ca="1">INDIRECT(ADDRESS($W248,COLUMN()-$Y248+$X248))/$V248</f>
        <v>0</v>
      </c>
      <c r="AP248" s="18" cm="1">
        <f t="array" aca="1" ref="AP248" ca="1">INDIRECT(ADDRESS($W248,COLUMN()-$Y248+$X248))/$V248</f>
        <v>41570</v>
      </c>
      <c r="AQ248" s="18" cm="1">
        <f t="array" aca="1" ref="AQ248" ca="1">INDIRECT(ADDRESS($W248,COLUMN()-$Y248+$X248))/$V248</f>
        <v>0</v>
      </c>
      <c r="AR248" s="9">
        <f t="shared" si="82"/>
        <v>248</v>
      </c>
      <c r="AS248" s="9">
        <f t="shared" si="104"/>
        <v>250</v>
      </c>
      <c r="AT248" s="9">
        <f t="shared" si="103"/>
        <v>26</v>
      </c>
      <c r="AU248" s="3">
        <f t="shared" si="105"/>
        <v>43</v>
      </c>
      <c r="AV248" s="20">
        <f t="shared" ca="1" si="83"/>
        <v>15</v>
      </c>
      <c r="AW248" s="20">
        <f t="shared" ca="1" si="84"/>
        <v>10</v>
      </c>
      <c r="AX248" s="20">
        <f t="shared" ca="1" si="85"/>
        <v>1</v>
      </c>
      <c r="AY248" s="20">
        <f t="shared" ca="1" si="86"/>
        <v>2</v>
      </c>
      <c r="AZ248" s="20">
        <f t="shared" ca="1" si="87"/>
        <v>3</v>
      </c>
      <c r="BA248" s="20">
        <f t="shared" ca="1" si="88"/>
        <v>28</v>
      </c>
      <c r="BB248" s="20">
        <f t="shared" ca="1" si="89"/>
        <v>28</v>
      </c>
      <c r="BC248" s="20">
        <f t="shared" ca="1" si="90"/>
        <v>14</v>
      </c>
      <c r="BD248" s="20">
        <f t="shared" ca="1" si="91"/>
        <v>28</v>
      </c>
      <c r="BE248" s="20">
        <f t="shared" ca="1" si="92"/>
        <v>28</v>
      </c>
      <c r="BF248" s="20">
        <f t="shared" ca="1" si="93"/>
        <v>28</v>
      </c>
      <c r="BG248" s="20">
        <f t="shared" ca="1" si="94"/>
        <v>4</v>
      </c>
      <c r="BH248" s="20">
        <f t="shared" ca="1" si="95"/>
        <v>28</v>
      </c>
      <c r="BI248" s="20">
        <f t="shared" ca="1" si="96"/>
        <v>23</v>
      </c>
      <c r="BJ248" s="20">
        <f t="shared" ca="1" si="97"/>
        <v>28</v>
      </c>
      <c r="BK248" s="20">
        <f t="shared" ca="1" si="98"/>
        <v>28</v>
      </c>
      <c r="BL248" s="20">
        <f t="shared" ca="1" si="99"/>
        <v>11</v>
      </c>
      <c r="BM248" s="20">
        <f t="shared" ca="1" si="100"/>
        <v>28</v>
      </c>
      <c r="BN248" s="9">
        <f t="shared" si="101"/>
        <v>248</v>
      </c>
      <c r="BO248" s="9">
        <v>3</v>
      </c>
      <c r="BP248" s="22" cm="1">
        <f t="array" aca="1" ref="BP248" ca="1">IF(AV248&gt;INDIRECT(ADDRESS($BN248,$BO248)),0,1)</f>
        <v>0</v>
      </c>
      <c r="BQ248" s="22" cm="1">
        <f t="array" aca="1" ref="BQ248" ca="1">IF(AW248&gt;INDIRECT(ADDRESS($BN248,$BO248)),0,1)</f>
        <v>0</v>
      </c>
      <c r="BR248" s="22" cm="1">
        <f t="array" aca="1" ref="BR248" ca="1">IF(AX248&gt;INDIRECT(ADDRESS($BN248,$BO248)),0,1)</f>
        <v>1</v>
      </c>
      <c r="BS248" s="22" cm="1">
        <f t="array" aca="1" ref="BS248" ca="1">IF(AY248&gt;INDIRECT(ADDRESS($BN248,$BO248)),0,1)</f>
        <v>1</v>
      </c>
      <c r="BT248" s="22" cm="1">
        <f t="array" aca="1" ref="BT248" ca="1">IF(AZ248&gt;INDIRECT(ADDRESS($BN248,$BO248)),0,1)</f>
        <v>1</v>
      </c>
      <c r="BU248" s="22" cm="1">
        <f t="array" aca="1" ref="BU248" ca="1">IF(BA248&gt;INDIRECT(ADDRESS($BN248,$BO248)),0,1)</f>
        <v>0</v>
      </c>
      <c r="BV248" s="22" cm="1">
        <f t="array" aca="1" ref="BV248" ca="1">IF(BB248&gt;INDIRECT(ADDRESS($BN248,$BO248)),0,1)</f>
        <v>0</v>
      </c>
      <c r="BW248" s="22" cm="1">
        <f t="array" aca="1" ref="BW248" ca="1">IF(BC248&gt;INDIRECT(ADDRESS($BN248,$BO248)),0,1)</f>
        <v>0</v>
      </c>
      <c r="BX248" s="22" cm="1">
        <f t="array" aca="1" ref="BX248" ca="1">IF(BD248&gt;INDIRECT(ADDRESS($BN248,$BO248)),0,1)</f>
        <v>0</v>
      </c>
      <c r="BY248" s="22" cm="1">
        <f t="array" aca="1" ref="BY248" ca="1">IF(BE248&gt;INDIRECT(ADDRESS($BN248,$BO248)),0,1)</f>
        <v>0</v>
      </c>
      <c r="BZ248" s="22" cm="1">
        <f t="array" aca="1" ref="BZ248" ca="1">IF(BF248&gt;INDIRECT(ADDRESS($BN248,$BO248)),0,1)</f>
        <v>0</v>
      </c>
      <c r="CA248" s="22" cm="1">
        <f t="array" aca="1" ref="CA248" ca="1">IF(BG248&gt;INDIRECT(ADDRESS($BN248,$BO248)),0,1)</f>
        <v>0</v>
      </c>
      <c r="CB248" s="22" cm="1">
        <f t="array" aca="1" ref="CB248" ca="1">IF(BH248&gt;INDIRECT(ADDRESS($BN248,$BO248)),0,1)</f>
        <v>0</v>
      </c>
      <c r="CC248" s="22" cm="1">
        <f t="array" aca="1" ref="CC248" ca="1">IF(BI248&gt;INDIRECT(ADDRESS($BN248,$BO248)),0,1)</f>
        <v>0</v>
      </c>
      <c r="CD248" s="22" cm="1">
        <f t="array" aca="1" ref="CD248" ca="1">IF(BJ248&gt;INDIRECT(ADDRESS($BN248,$BO248)),0,1)</f>
        <v>0</v>
      </c>
      <c r="CE248" s="22" cm="1">
        <f t="array" aca="1" ref="CE248" ca="1">IF(BK248&gt;INDIRECT(ADDRESS($BN248,$BO248)),0,1)</f>
        <v>0</v>
      </c>
      <c r="CF248" s="22" cm="1">
        <f t="array" aca="1" ref="CF248" ca="1">IF(BL248&gt;INDIRECT(ADDRESS($BN248,$BO248)),0,1)</f>
        <v>0</v>
      </c>
      <c r="CG248" s="22" cm="1">
        <f t="array" aca="1" ref="CG248" ca="1">IF(BM248&gt;INDIRECT(ADDRESS($BN248,$BO248)),0,1)</f>
        <v>0</v>
      </c>
      <c r="CH248" s="9">
        <f>AR248</f>
        <v>248</v>
      </c>
      <c r="CI248" s="9">
        <f>AS248</f>
        <v>250</v>
      </c>
      <c r="CJ248" s="3">
        <f>COLUMN(BP248)</f>
        <v>68</v>
      </c>
      <c r="CK248" s="3">
        <f>COLUMN(CG248)</f>
        <v>85</v>
      </c>
      <c r="CL248" s="3">
        <f ca="1">SUM(OFFSET($A$1,CH248-1,CJ248-1,CI248-CH248+1,CK248-CJ248+1))</f>
        <v>3</v>
      </c>
      <c r="CM248" s="3" t="b">
        <f ca="1">CL248=C248</f>
        <v>1</v>
      </c>
      <c r="CN248" s="3">
        <f>COLUMN(V248)</f>
        <v>22</v>
      </c>
      <c r="CO248" s="3">
        <f ca="1">LARGE(OFFSET($A$1,$CH248-1,$CN248-1,$CI248-$CH248+1,1),1)</f>
        <v>5</v>
      </c>
      <c r="CP248" s="4">
        <f ca="1">LARGE(OFFSET($A$1,$AR248-1,$AT248-1,$AS248-$AR248+1,$AU248-$AT248+1),1)/(CO248+2)</f>
        <v>41391.142857142855</v>
      </c>
      <c r="CQ248" s="4">
        <f ca="1">LARGE(OFFSET($A$1,$AR248-1,$AT248-1,$AS248-$AR248+1,$AU248-$AT248+1),C248)</f>
        <v>157978</v>
      </c>
      <c r="CR248" s="3" t="b">
        <f ca="1">CQ248&gt;CP248</f>
        <v>1</v>
      </c>
    </row>
    <row r="249" spans="1:96" x14ac:dyDescent="0.55000000000000004">
      <c r="A249" s="3"/>
      <c r="B249" s="3"/>
      <c r="C249" s="3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5">
        <v>3</v>
      </c>
      <c r="W249" s="5">
        <f>W248</f>
        <v>248</v>
      </c>
      <c r="X249" s="5">
        <v>4</v>
      </c>
      <c r="Y249" s="5">
        <f t="shared" si="102"/>
        <v>26</v>
      </c>
      <c r="Z249" s="18" cm="1">
        <f t="array" aca="1" ref="Z249" ca="1">INDIRECT(ADDRESS($W249,COLUMN()-$Y249+$X249))/$V249</f>
        <v>8057.666666666667</v>
      </c>
      <c r="AA249" s="18" cm="1">
        <f t="array" aca="1" ref="AA249" ca="1">INDIRECT(ADDRESS($W249,COLUMN()-$Y249+$X249))/$V249</f>
        <v>16881.333333333332</v>
      </c>
      <c r="AB249" s="18" cm="1">
        <f t="array" aca="1" ref="AB249" ca="1">INDIRECT(ADDRESS($W249,COLUMN()-$Y249+$X249))/$V249</f>
        <v>96579.333333333328</v>
      </c>
      <c r="AC249" s="18" cm="1">
        <f t="array" aca="1" ref="AC249" ca="1">INDIRECT(ADDRESS($W249,COLUMN()-$Y249+$X249))/$V249</f>
        <v>85572.666666666672</v>
      </c>
      <c r="AD249" s="18" cm="1">
        <f t="array" aca="1" ref="AD249" ca="1">INDIRECT(ADDRESS($W249,COLUMN()-$Y249+$X249))/$V249</f>
        <v>52659.333333333336</v>
      </c>
      <c r="AE249" s="18" cm="1">
        <f t="array" aca="1" ref="AE249" ca="1">INDIRECT(ADDRESS($W249,COLUMN()-$Y249+$X249))/$V249</f>
        <v>0</v>
      </c>
      <c r="AF249" s="18" cm="1">
        <f t="array" aca="1" ref="AF249" ca="1">INDIRECT(ADDRESS($W249,COLUMN()-$Y249+$X249))/$V249</f>
        <v>0</v>
      </c>
      <c r="AG249" s="18" cm="1">
        <f t="array" aca="1" ref="AG249" ca="1">INDIRECT(ADDRESS($W249,COLUMN()-$Y249+$X249))/$V249</f>
        <v>10052.666666666666</v>
      </c>
      <c r="AH249" s="18" cm="1">
        <f t="array" aca="1" ref="AH249" ca="1">INDIRECT(ADDRESS($W249,COLUMN()-$Y249+$X249))/$V249</f>
        <v>0</v>
      </c>
      <c r="AI249" s="18" cm="1">
        <f t="array" aca="1" ref="AI249" ca="1">INDIRECT(ADDRESS($W249,COLUMN()-$Y249+$X249))/$V249</f>
        <v>0</v>
      </c>
      <c r="AJ249" s="18" cm="1">
        <f t="array" aca="1" ref="AJ249" ca="1">INDIRECT(ADDRESS($W249,COLUMN()-$Y249+$X249))/$V249</f>
        <v>0</v>
      </c>
      <c r="AK249" s="18" cm="1">
        <f t="array" aca="1" ref="AK249" ca="1">INDIRECT(ADDRESS($W249,COLUMN()-$Y249+$X249))/$V249</f>
        <v>39908.666666666664</v>
      </c>
      <c r="AL249" s="18" cm="1">
        <f t="array" aca="1" ref="AL249" ca="1">INDIRECT(ADDRESS($W249,COLUMN()-$Y249+$X249))/$V249</f>
        <v>0</v>
      </c>
      <c r="AM249" s="18" cm="1">
        <f t="array" aca="1" ref="AM249" ca="1">INDIRECT(ADDRESS($W249,COLUMN()-$Y249+$X249))/$V249</f>
        <v>2553.3333333333335</v>
      </c>
      <c r="AN249" s="18" cm="1">
        <f t="array" aca="1" ref="AN249" ca="1">INDIRECT(ADDRESS($W249,COLUMN()-$Y249+$X249))/$V249</f>
        <v>0</v>
      </c>
      <c r="AO249" s="18" cm="1">
        <f t="array" aca="1" ref="AO249" ca="1">INDIRECT(ADDRESS($W249,COLUMN()-$Y249+$X249))/$V249</f>
        <v>0</v>
      </c>
      <c r="AP249" s="18" cm="1">
        <f t="array" aca="1" ref="AP249" ca="1">INDIRECT(ADDRESS($W249,COLUMN()-$Y249+$X249))/$V249</f>
        <v>13856.666666666666</v>
      </c>
      <c r="AQ249" s="18" cm="1">
        <f t="array" aca="1" ref="AQ249" ca="1">INDIRECT(ADDRESS($W249,COLUMN()-$Y249+$X249))/$V249</f>
        <v>0</v>
      </c>
      <c r="AR249" s="9">
        <f t="shared" si="82"/>
        <v>248</v>
      </c>
      <c r="AS249" s="9">
        <f t="shared" si="104"/>
        <v>250</v>
      </c>
      <c r="AT249" s="9">
        <f t="shared" si="103"/>
        <v>26</v>
      </c>
      <c r="AU249" s="3">
        <f t="shared" si="105"/>
        <v>43</v>
      </c>
      <c r="AV249" s="20">
        <f t="shared" ca="1" si="83"/>
        <v>22</v>
      </c>
      <c r="AW249" s="20">
        <f t="shared" ca="1" si="84"/>
        <v>17</v>
      </c>
      <c r="AX249" s="20">
        <f t="shared" ca="1" si="85"/>
        <v>5</v>
      </c>
      <c r="AY249" s="20">
        <f t="shared" ca="1" si="86"/>
        <v>6</v>
      </c>
      <c r="AZ249" s="20">
        <f t="shared" ca="1" si="87"/>
        <v>8</v>
      </c>
      <c r="BA249" s="20">
        <f t="shared" ca="1" si="88"/>
        <v>28</v>
      </c>
      <c r="BB249" s="20">
        <f t="shared" ca="1" si="89"/>
        <v>28</v>
      </c>
      <c r="BC249" s="20">
        <f t="shared" ca="1" si="90"/>
        <v>20</v>
      </c>
      <c r="BD249" s="20">
        <f t="shared" ca="1" si="91"/>
        <v>28</v>
      </c>
      <c r="BE249" s="20">
        <f t="shared" ca="1" si="92"/>
        <v>28</v>
      </c>
      <c r="BF249" s="20">
        <f t="shared" ca="1" si="93"/>
        <v>28</v>
      </c>
      <c r="BG249" s="20">
        <f t="shared" ca="1" si="94"/>
        <v>12</v>
      </c>
      <c r="BH249" s="20">
        <f t="shared" ca="1" si="95"/>
        <v>28</v>
      </c>
      <c r="BI249" s="20">
        <f t="shared" ca="1" si="96"/>
        <v>26</v>
      </c>
      <c r="BJ249" s="20">
        <f t="shared" ca="1" si="97"/>
        <v>28</v>
      </c>
      <c r="BK249" s="20">
        <f t="shared" ca="1" si="98"/>
        <v>28</v>
      </c>
      <c r="BL249" s="20">
        <f t="shared" ca="1" si="99"/>
        <v>18</v>
      </c>
      <c r="BM249" s="20">
        <f t="shared" ca="1" si="100"/>
        <v>28</v>
      </c>
      <c r="BN249" s="9">
        <f t="shared" si="101"/>
        <v>248</v>
      </c>
      <c r="BO249" s="9">
        <v>3</v>
      </c>
      <c r="BP249" s="22" cm="1">
        <f t="array" aca="1" ref="BP249" ca="1">IF(AV249&gt;INDIRECT(ADDRESS($BN249,$BO249)),0,1)</f>
        <v>0</v>
      </c>
      <c r="BQ249" s="22" cm="1">
        <f t="array" aca="1" ref="BQ249" ca="1">IF(AW249&gt;INDIRECT(ADDRESS($BN249,$BO249)),0,1)</f>
        <v>0</v>
      </c>
      <c r="BR249" s="22" cm="1">
        <f t="array" aca="1" ref="BR249" ca="1">IF(AX249&gt;INDIRECT(ADDRESS($BN249,$BO249)),0,1)</f>
        <v>0</v>
      </c>
      <c r="BS249" s="22" cm="1">
        <f t="array" aca="1" ref="BS249" ca="1">IF(AY249&gt;INDIRECT(ADDRESS($BN249,$BO249)),0,1)</f>
        <v>0</v>
      </c>
      <c r="BT249" s="22" cm="1">
        <f t="array" aca="1" ref="BT249" ca="1">IF(AZ249&gt;INDIRECT(ADDRESS($BN249,$BO249)),0,1)</f>
        <v>0</v>
      </c>
      <c r="BU249" s="22" cm="1">
        <f t="array" aca="1" ref="BU249" ca="1">IF(BA249&gt;INDIRECT(ADDRESS($BN249,$BO249)),0,1)</f>
        <v>0</v>
      </c>
      <c r="BV249" s="22" cm="1">
        <f t="array" aca="1" ref="BV249" ca="1">IF(BB249&gt;INDIRECT(ADDRESS($BN249,$BO249)),0,1)</f>
        <v>0</v>
      </c>
      <c r="BW249" s="22" cm="1">
        <f t="array" aca="1" ref="BW249" ca="1">IF(BC249&gt;INDIRECT(ADDRESS($BN249,$BO249)),0,1)</f>
        <v>0</v>
      </c>
      <c r="BX249" s="22" cm="1">
        <f t="array" aca="1" ref="BX249" ca="1">IF(BD249&gt;INDIRECT(ADDRESS($BN249,$BO249)),0,1)</f>
        <v>0</v>
      </c>
      <c r="BY249" s="22" cm="1">
        <f t="array" aca="1" ref="BY249" ca="1">IF(BE249&gt;INDIRECT(ADDRESS($BN249,$BO249)),0,1)</f>
        <v>0</v>
      </c>
      <c r="BZ249" s="22" cm="1">
        <f t="array" aca="1" ref="BZ249" ca="1">IF(BF249&gt;INDIRECT(ADDRESS($BN249,$BO249)),0,1)</f>
        <v>0</v>
      </c>
      <c r="CA249" s="22" cm="1">
        <f t="array" aca="1" ref="CA249" ca="1">IF(BG249&gt;INDIRECT(ADDRESS($BN249,$BO249)),0,1)</f>
        <v>0</v>
      </c>
      <c r="CB249" s="22" cm="1">
        <f t="array" aca="1" ref="CB249" ca="1">IF(BH249&gt;INDIRECT(ADDRESS($BN249,$BO249)),0,1)</f>
        <v>0</v>
      </c>
      <c r="CC249" s="22" cm="1">
        <f t="array" aca="1" ref="CC249" ca="1">IF(BI249&gt;INDIRECT(ADDRESS($BN249,$BO249)),0,1)</f>
        <v>0</v>
      </c>
      <c r="CD249" s="22" cm="1">
        <f t="array" aca="1" ref="CD249" ca="1">IF(BJ249&gt;INDIRECT(ADDRESS($BN249,$BO249)),0,1)</f>
        <v>0</v>
      </c>
      <c r="CE249" s="22" cm="1">
        <f t="array" aca="1" ref="CE249" ca="1">IF(BK249&gt;INDIRECT(ADDRESS($BN249,$BO249)),0,1)</f>
        <v>0</v>
      </c>
      <c r="CF249" s="22" cm="1">
        <f t="array" aca="1" ref="CF249" ca="1">IF(BL249&gt;INDIRECT(ADDRESS($BN249,$BO249)),0,1)</f>
        <v>0</v>
      </c>
      <c r="CG249" s="22" cm="1">
        <f t="array" aca="1" ref="CG249" ca="1">IF(BM249&gt;INDIRECT(ADDRESS($BN249,$BO249)),0,1)</f>
        <v>0</v>
      </c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55000000000000004">
      <c r="A250" s="3"/>
      <c r="B250" s="3"/>
      <c r="C250" s="3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5">
        <v>5</v>
      </c>
      <c r="W250" s="5">
        <f>W249</f>
        <v>248</v>
      </c>
      <c r="X250" s="5">
        <v>4</v>
      </c>
      <c r="Y250" s="5">
        <f t="shared" si="102"/>
        <v>26</v>
      </c>
      <c r="Z250" s="18" cm="1">
        <f t="array" aca="1" ref="Z250" ca="1">INDIRECT(ADDRESS($W250,COLUMN()-$Y250+$X250))/$V250</f>
        <v>4834.6000000000004</v>
      </c>
      <c r="AA250" s="18" cm="1">
        <f t="array" aca="1" ref="AA250" ca="1">INDIRECT(ADDRESS($W250,COLUMN()-$Y250+$X250))/$V250</f>
        <v>10128.799999999999</v>
      </c>
      <c r="AB250" s="18" cm="1">
        <f t="array" aca="1" ref="AB250" ca="1">INDIRECT(ADDRESS($W250,COLUMN()-$Y250+$X250))/$V250</f>
        <v>57947.6</v>
      </c>
      <c r="AC250" s="18" cm="1">
        <f t="array" aca="1" ref="AC250" ca="1">INDIRECT(ADDRESS($W250,COLUMN()-$Y250+$X250))/$V250</f>
        <v>51343.6</v>
      </c>
      <c r="AD250" s="18" cm="1">
        <f t="array" aca="1" ref="AD250" ca="1">INDIRECT(ADDRESS($W250,COLUMN()-$Y250+$X250))/$V250</f>
        <v>31595.599999999999</v>
      </c>
      <c r="AE250" s="18" cm="1">
        <f t="array" aca="1" ref="AE250" ca="1">INDIRECT(ADDRESS($W250,COLUMN()-$Y250+$X250))/$V250</f>
        <v>0</v>
      </c>
      <c r="AF250" s="18" cm="1">
        <f t="array" aca="1" ref="AF250" ca="1">INDIRECT(ADDRESS($W250,COLUMN()-$Y250+$X250))/$V250</f>
        <v>0</v>
      </c>
      <c r="AG250" s="18" cm="1">
        <f t="array" aca="1" ref="AG250" ca="1">INDIRECT(ADDRESS($W250,COLUMN()-$Y250+$X250))/$V250</f>
        <v>6031.6</v>
      </c>
      <c r="AH250" s="18" cm="1">
        <f t="array" aca="1" ref="AH250" ca="1">INDIRECT(ADDRESS($W250,COLUMN()-$Y250+$X250))/$V250</f>
        <v>0</v>
      </c>
      <c r="AI250" s="18" cm="1">
        <f t="array" aca="1" ref="AI250" ca="1">INDIRECT(ADDRESS($W250,COLUMN()-$Y250+$X250))/$V250</f>
        <v>0</v>
      </c>
      <c r="AJ250" s="18" cm="1">
        <f t="array" aca="1" ref="AJ250" ca="1">INDIRECT(ADDRESS($W250,COLUMN()-$Y250+$X250))/$V250</f>
        <v>0</v>
      </c>
      <c r="AK250" s="18" cm="1">
        <f t="array" aca="1" ref="AK250" ca="1">INDIRECT(ADDRESS($W250,COLUMN()-$Y250+$X250))/$V250</f>
        <v>23945.200000000001</v>
      </c>
      <c r="AL250" s="18" cm="1">
        <f t="array" aca="1" ref="AL250" ca="1">INDIRECT(ADDRESS($W250,COLUMN()-$Y250+$X250))/$V250</f>
        <v>0</v>
      </c>
      <c r="AM250" s="18" cm="1">
        <f t="array" aca="1" ref="AM250" ca="1">INDIRECT(ADDRESS($W250,COLUMN()-$Y250+$X250))/$V250</f>
        <v>1532</v>
      </c>
      <c r="AN250" s="18" cm="1">
        <f t="array" aca="1" ref="AN250" ca="1">INDIRECT(ADDRESS($W250,COLUMN()-$Y250+$X250))/$V250</f>
        <v>0</v>
      </c>
      <c r="AO250" s="18" cm="1">
        <f t="array" aca="1" ref="AO250" ca="1">INDIRECT(ADDRESS($W250,COLUMN()-$Y250+$X250))/$V250</f>
        <v>0</v>
      </c>
      <c r="AP250" s="18" cm="1">
        <f t="array" aca="1" ref="AP250" ca="1">INDIRECT(ADDRESS($W250,COLUMN()-$Y250+$X250))/$V250</f>
        <v>8314</v>
      </c>
      <c r="AQ250" s="18" cm="1">
        <f t="array" aca="1" ref="AQ250" ca="1">INDIRECT(ADDRESS($W250,COLUMN()-$Y250+$X250))/$V250</f>
        <v>0</v>
      </c>
      <c r="AR250" s="9">
        <f t="shared" si="82"/>
        <v>248</v>
      </c>
      <c r="AS250" s="9">
        <f t="shared" si="104"/>
        <v>250</v>
      </c>
      <c r="AT250" s="9">
        <f t="shared" si="103"/>
        <v>26</v>
      </c>
      <c r="AU250" s="3">
        <f t="shared" si="105"/>
        <v>43</v>
      </c>
      <c r="AV250" s="20">
        <f t="shared" ca="1" si="83"/>
        <v>25</v>
      </c>
      <c r="AW250" s="20">
        <f t="shared" ca="1" si="84"/>
        <v>19</v>
      </c>
      <c r="AX250" s="20">
        <f t="shared" ca="1" si="85"/>
        <v>7</v>
      </c>
      <c r="AY250" s="20">
        <f t="shared" ca="1" si="86"/>
        <v>9</v>
      </c>
      <c r="AZ250" s="20">
        <f t="shared" ca="1" si="87"/>
        <v>13</v>
      </c>
      <c r="BA250" s="20">
        <f t="shared" ca="1" si="88"/>
        <v>28</v>
      </c>
      <c r="BB250" s="20">
        <f t="shared" ca="1" si="89"/>
        <v>28</v>
      </c>
      <c r="BC250" s="20">
        <f t="shared" ca="1" si="90"/>
        <v>24</v>
      </c>
      <c r="BD250" s="20">
        <f t="shared" ca="1" si="91"/>
        <v>28</v>
      </c>
      <c r="BE250" s="20">
        <f t="shared" ca="1" si="92"/>
        <v>28</v>
      </c>
      <c r="BF250" s="20">
        <f t="shared" ca="1" si="93"/>
        <v>28</v>
      </c>
      <c r="BG250" s="20">
        <f t="shared" ca="1" si="94"/>
        <v>16</v>
      </c>
      <c r="BH250" s="20">
        <f t="shared" ca="1" si="95"/>
        <v>28</v>
      </c>
      <c r="BI250" s="20">
        <f t="shared" ca="1" si="96"/>
        <v>27</v>
      </c>
      <c r="BJ250" s="20">
        <f t="shared" ca="1" si="97"/>
        <v>28</v>
      </c>
      <c r="BK250" s="20">
        <f t="shared" ca="1" si="98"/>
        <v>28</v>
      </c>
      <c r="BL250" s="20">
        <f t="shared" ca="1" si="99"/>
        <v>21</v>
      </c>
      <c r="BM250" s="20">
        <f t="shared" ca="1" si="100"/>
        <v>28</v>
      </c>
      <c r="BN250" s="9">
        <f t="shared" si="101"/>
        <v>248</v>
      </c>
      <c r="BO250" s="9">
        <v>3</v>
      </c>
      <c r="BP250" s="22" cm="1">
        <f t="array" aca="1" ref="BP250" ca="1">IF(AV250&gt;INDIRECT(ADDRESS($BN250,$BO250)),0,1)</f>
        <v>0</v>
      </c>
      <c r="BQ250" s="22" cm="1">
        <f t="array" aca="1" ref="BQ250" ca="1">IF(AW250&gt;INDIRECT(ADDRESS($BN250,$BO250)),0,1)</f>
        <v>0</v>
      </c>
      <c r="BR250" s="22" cm="1">
        <f t="array" aca="1" ref="BR250" ca="1">IF(AX250&gt;INDIRECT(ADDRESS($BN250,$BO250)),0,1)</f>
        <v>0</v>
      </c>
      <c r="BS250" s="22" cm="1">
        <f t="array" aca="1" ref="BS250" ca="1">IF(AY250&gt;INDIRECT(ADDRESS($BN250,$BO250)),0,1)</f>
        <v>0</v>
      </c>
      <c r="BT250" s="22" cm="1">
        <f t="array" aca="1" ref="BT250" ca="1">IF(AZ250&gt;INDIRECT(ADDRESS($BN250,$BO250)),0,1)</f>
        <v>0</v>
      </c>
      <c r="BU250" s="22" cm="1">
        <f t="array" aca="1" ref="BU250" ca="1">IF(BA250&gt;INDIRECT(ADDRESS($BN250,$BO250)),0,1)</f>
        <v>0</v>
      </c>
      <c r="BV250" s="22" cm="1">
        <f t="array" aca="1" ref="BV250" ca="1">IF(BB250&gt;INDIRECT(ADDRESS($BN250,$BO250)),0,1)</f>
        <v>0</v>
      </c>
      <c r="BW250" s="22" cm="1">
        <f t="array" aca="1" ref="BW250" ca="1">IF(BC250&gt;INDIRECT(ADDRESS($BN250,$BO250)),0,1)</f>
        <v>0</v>
      </c>
      <c r="BX250" s="22" cm="1">
        <f t="array" aca="1" ref="BX250" ca="1">IF(BD250&gt;INDIRECT(ADDRESS($BN250,$BO250)),0,1)</f>
        <v>0</v>
      </c>
      <c r="BY250" s="22" cm="1">
        <f t="array" aca="1" ref="BY250" ca="1">IF(BE250&gt;INDIRECT(ADDRESS($BN250,$BO250)),0,1)</f>
        <v>0</v>
      </c>
      <c r="BZ250" s="22" cm="1">
        <f t="array" aca="1" ref="BZ250" ca="1">IF(BF250&gt;INDIRECT(ADDRESS($BN250,$BO250)),0,1)</f>
        <v>0</v>
      </c>
      <c r="CA250" s="22" cm="1">
        <f t="array" aca="1" ref="CA250" ca="1">IF(BG250&gt;INDIRECT(ADDRESS($BN250,$BO250)),0,1)</f>
        <v>0</v>
      </c>
      <c r="CB250" s="22" cm="1">
        <f t="array" aca="1" ref="CB250" ca="1">IF(BH250&gt;INDIRECT(ADDRESS($BN250,$BO250)),0,1)</f>
        <v>0</v>
      </c>
      <c r="CC250" s="22" cm="1">
        <f t="array" aca="1" ref="CC250" ca="1">IF(BI250&gt;INDIRECT(ADDRESS($BN250,$BO250)),0,1)</f>
        <v>0</v>
      </c>
      <c r="CD250" s="22" cm="1">
        <f t="array" aca="1" ref="CD250" ca="1">IF(BJ250&gt;INDIRECT(ADDRESS($BN250,$BO250)),0,1)</f>
        <v>0</v>
      </c>
      <c r="CE250" s="22" cm="1">
        <f t="array" aca="1" ref="CE250" ca="1">IF(BK250&gt;INDIRECT(ADDRESS($BN250,$BO250)),0,1)</f>
        <v>0</v>
      </c>
      <c r="CF250" s="22" cm="1">
        <f t="array" aca="1" ref="CF250" ca="1">IF(BL250&gt;INDIRECT(ADDRESS($BN250,$BO250)),0,1)</f>
        <v>0</v>
      </c>
      <c r="CG250" s="22" cm="1">
        <f t="array" aca="1" ref="CG250" ca="1">IF(BM250&gt;INDIRECT(ADDRESS($BN250,$BO250)),0,1)</f>
        <v>0</v>
      </c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55000000000000004">
      <c r="A251" s="3" t="s">
        <v>110</v>
      </c>
      <c r="B251" s="3" t="s">
        <v>110</v>
      </c>
      <c r="C251" s="3">
        <v>3</v>
      </c>
      <c r="D251" s="15">
        <f>VALUE(SUBSTITUTE('DPR KPU Raw'!B66,".",","))</f>
        <v>47981</v>
      </c>
      <c r="E251" s="15">
        <f>VALUE(SUBSTITUTE('DPR KPU Raw'!C66,".",","))</f>
        <v>1064</v>
      </c>
      <c r="F251" s="15">
        <f>VALUE(SUBSTITUTE('DPR KPU Raw'!D66,".",","))</f>
        <v>202726</v>
      </c>
      <c r="G251" s="15">
        <f>VALUE(SUBSTITUTE('DPR KPU Raw'!E66,".",","))</f>
        <v>9866</v>
      </c>
      <c r="H251" s="15">
        <f>VALUE(SUBSTITUTE('DPR KPU Raw'!F66,".",","))</f>
        <v>482364</v>
      </c>
      <c r="I251" s="15"/>
      <c r="J251" s="15"/>
      <c r="K251" s="15">
        <f>VALUE(SUBSTITUTE('DPR KPU Raw'!I66,".",","))</f>
        <v>145353</v>
      </c>
      <c r="L251" s="15"/>
      <c r="M251" s="15"/>
      <c r="N251" s="15"/>
      <c r="O251" s="15">
        <f>VALUE(SUBSTITUTE('DPR KPU Raw'!M66,".",","))</f>
        <v>189105</v>
      </c>
      <c r="P251" s="15"/>
      <c r="Q251" s="15">
        <f>VALUE(SUBSTITUTE('DPR KPU Raw'!O66,".",","))</f>
        <v>90227</v>
      </c>
      <c r="R251" s="15"/>
      <c r="S251" s="15"/>
      <c r="T251" s="15">
        <f>VALUE(SUBSTITUTE('DPR KPU Raw'!R66,".",","))</f>
        <v>6750</v>
      </c>
      <c r="U251" s="15"/>
      <c r="V251" s="5">
        <v>1</v>
      </c>
      <c r="W251" s="5">
        <f>W250+3</f>
        <v>251</v>
      </c>
      <c r="X251" s="5">
        <v>4</v>
      </c>
      <c r="Y251" s="5">
        <f t="shared" si="102"/>
        <v>26</v>
      </c>
      <c r="Z251" s="18" cm="1">
        <f t="array" aca="1" ref="Z251" ca="1">INDIRECT(ADDRESS($W251,COLUMN()-$Y251+$X251))/$V251</f>
        <v>47981</v>
      </c>
      <c r="AA251" s="18" cm="1">
        <f t="array" aca="1" ref="AA251" ca="1">INDIRECT(ADDRESS($W251,COLUMN()-$Y251+$X251))/$V251</f>
        <v>1064</v>
      </c>
      <c r="AB251" s="18" cm="1">
        <f t="array" aca="1" ref="AB251" ca="1">INDIRECT(ADDRESS($W251,COLUMN()-$Y251+$X251))/$V251</f>
        <v>202726</v>
      </c>
      <c r="AC251" s="18" cm="1">
        <f t="array" aca="1" ref="AC251" ca="1">INDIRECT(ADDRESS($W251,COLUMN()-$Y251+$X251))/$V251</f>
        <v>9866</v>
      </c>
      <c r="AD251" s="18" cm="1">
        <f t="array" aca="1" ref="AD251" ca="1">INDIRECT(ADDRESS($W251,COLUMN()-$Y251+$X251))/$V251</f>
        <v>482364</v>
      </c>
      <c r="AE251" s="18" cm="1">
        <f t="array" aca="1" ref="AE251" ca="1">INDIRECT(ADDRESS($W251,COLUMN()-$Y251+$X251))/$V251</f>
        <v>0</v>
      </c>
      <c r="AF251" s="18" cm="1">
        <f t="array" aca="1" ref="AF251" ca="1">INDIRECT(ADDRESS($W251,COLUMN()-$Y251+$X251))/$V251</f>
        <v>0</v>
      </c>
      <c r="AG251" s="18" cm="1">
        <f t="array" aca="1" ref="AG251" ca="1">INDIRECT(ADDRESS($W251,COLUMN()-$Y251+$X251))/$V251</f>
        <v>145353</v>
      </c>
      <c r="AH251" s="18" cm="1">
        <f t="array" aca="1" ref="AH251" ca="1">INDIRECT(ADDRESS($W251,COLUMN()-$Y251+$X251))/$V251</f>
        <v>0</v>
      </c>
      <c r="AI251" s="18" cm="1">
        <f t="array" aca="1" ref="AI251" ca="1">INDIRECT(ADDRESS($W251,COLUMN()-$Y251+$X251))/$V251</f>
        <v>0</v>
      </c>
      <c r="AJ251" s="18" cm="1">
        <f t="array" aca="1" ref="AJ251" ca="1">INDIRECT(ADDRESS($W251,COLUMN()-$Y251+$X251))/$V251</f>
        <v>0</v>
      </c>
      <c r="AK251" s="18" cm="1">
        <f t="array" aca="1" ref="AK251" ca="1">INDIRECT(ADDRESS($W251,COLUMN()-$Y251+$X251))/$V251</f>
        <v>189105</v>
      </c>
      <c r="AL251" s="18" cm="1">
        <f t="array" aca="1" ref="AL251" ca="1">INDIRECT(ADDRESS($W251,COLUMN()-$Y251+$X251))/$V251</f>
        <v>0</v>
      </c>
      <c r="AM251" s="18" cm="1">
        <f t="array" aca="1" ref="AM251" ca="1">INDIRECT(ADDRESS($W251,COLUMN()-$Y251+$X251))/$V251</f>
        <v>90227</v>
      </c>
      <c r="AN251" s="18" cm="1">
        <f t="array" aca="1" ref="AN251" ca="1">INDIRECT(ADDRESS($W251,COLUMN()-$Y251+$X251))/$V251</f>
        <v>0</v>
      </c>
      <c r="AO251" s="18" cm="1">
        <f t="array" aca="1" ref="AO251" ca="1">INDIRECT(ADDRESS($W251,COLUMN()-$Y251+$X251))/$V251</f>
        <v>0</v>
      </c>
      <c r="AP251" s="18" cm="1">
        <f t="array" aca="1" ref="AP251" ca="1">INDIRECT(ADDRESS($W251,COLUMN()-$Y251+$X251))/$V251</f>
        <v>6750</v>
      </c>
      <c r="AQ251" s="18" cm="1">
        <f t="array" aca="1" ref="AQ251" ca="1">INDIRECT(ADDRESS($W251,COLUMN()-$Y251+$X251))/$V251</f>
        <v>0</v>
      </c>
      <c r="AR251" s="9">
        <f t="shared" si="82"/>
        <v>251</v>
      </c>
      <c r="AS251" s="9">
        <f t="shared" si="104"/>
        <v>253</v>
      </c>
      <c r="AT251" s="9">
        <f t="shared" si="103"/>
        <v>26</v>
      </c>
      <c r="AU251" s="3">
        <f t="shared" si="105"/>
        <v>43</v>
      </c>
      <c r="AV251" s="20">
        <f t="shared" ca="1" si="83"/>
        <v>11</v>
      </c>
      <c r="AW251" s="20">
        <f t="shared" ca="1" si="84"/>
        <v>25</v>
      </c>
      <c r="AX251" s="20">
        <f t="shared" ca="1" si="85"/>
        <v>2</v>
      </c>
      <c r="AY251" s="20">
        <f t="shared" ca="1" si="86"/>
        <v>18</v>
      </c>
      <c r="AZ251" s="20">
        <f t="shared" ca="1" si="87"/>
        <v>1</v>
      </c>
      <c r="BA251" s="20">
        <f t="shared" ca="1" si="88"/>
        <v>28</v>
      </c>
      <c r="BB251" s="20">
        <f t="shared" ca="1" si="89"/>
        <v>28</v>
      </c>
      <c r="BC251" s="20">
        <f t="shared" ca="1" si="90"/>
        <v>5</v>
      </c>
      <c r="BD251" s="20">
        <f t="shared" ca="1" si="91"/>
        <v>28</v>
      </c>
      <c r="BE251" s="20">
        <f t="shared" ca="1" si="92"/>
        <v>28</v>
      </c>
      <c r="BF251" s="20">
        <f t="shared" ca="1" si="93"/>
        <v>28</v>
      </c>
      <c r="BG251" s="20">
        <f t="shared" ca="1" si="94"/>
        <v>3</v>
      </c>
      <c r="BH251" s="20">
        <f t="shared" ca="1" si="95"/>
        <v>28</v>
      </c>
      <c r="BI251" s="20">
        <f t="shared" ca="1" si="96"/>
        <v>7</v>
      </c>
      <c r="BJ251" s="20">
        <f t="shared" ca="1" si="97"/>
        <v>28</v>
      </c>
      <c r="BK251" s="20">
        <f t="shared" ca="1" si="98"/>
        <v>28</v>
      </c>
      <c r="BL251" s="20">
        <f t="shared" ca="1" si="99"/>
        <v>20</v>
      </c>
      <c r="BM251" s="20">
        <f t="shared" ca="1" si="100"/>
        <v>28</v>
      </c>
      <c r="BN251" s="9">
        <f t="shared" si="101"/>
        <v>251</v>
      </c>
      <c r="BO251" s="9">
        <v>3</v>
      </c>
      <c r="BP251" s="22" cm="1">
        <f t="array" aca="1" ref="BP251" ca="1">IF(AV251&gt;INDIRECT(ADDRESS($BN251,$BO251)),0,1)</f>
        <v>0</v>
      </c>
      <c r="BQ251" s="22" cm="1">
        <f t="array" aca="1" ref="BQ251" ca="1">IF(AW251&gt;INDIRECT(ADDRESS($BN251,$BO251)),0,1)</f>
        <v>0</v>
      </c>
      <c r="BR251" s="22" cm="1">
        <f t="array" aca="1" ref="BR251" ca="1">IF(AX251&gt;INDIRECT(ADDRESS($BN251,$BO251)),0,1)</f>
        <v>1</v>
      </c>
      <c r="BS251" s="22" cm="1">
        <f t="array" aca="1" ref="BS251" ca="1">IF(AY251&gt;INDIRECT(ADDRESS($BN251,$BO251)),0,1)</f>
        <v>0</v>
      </c>
      <c r="BT251" s="22" cm="1">
        <f t="array" aca="1" ref="BT251" ca="1">IF(AZ251&gt;INDIRECT(ADDRESS($BN251,$BO251)),0,1)</f>
        <v>1</v>
      </c>
      <c r="BU251" s="22" cm="1">
        <f t="array" aca="1" ref="BU251" ca="1">IF(BA251&gt;INDIRECT(ADDRESS($BN251,$BO251)),0,1)</f>
        <v>0</v>
      </c>
      <c r="BV251" s="22" cm="1">
        <f t="array" aca="1" ref="BV251" ca="1">IF(BB251&gt;INDIRECT(ADDRESS($BN251,$BO251)),0,1)</f>
        <v>0</v>
      </c>
      <c r="BW251" s="22" cm="1">
        <f t="array" aca="1" ref="BW251" ca="1">IF(BC251&gt;INDIRECT(ADDRESS($BN251,$BO251)),0,1)</f>
        <v>0</v>
      </c>
      <c r="BX251" s="22" cm="1">
        <f t="array" aca="1" ref="BX251" ca="1">IF(BD251&gt;INDIRECT(ADDRESS($BN251,$BO251)),0,1)</f>
        <v>0</v>
      </c>
      <c r="BY251" s="22" cm="1">
        <f t="array" aca="1" ref="BY251" ca="1">IF(BE251&gt;INDIRECT(ADDRESS($BN251,$BO251)),0,1)</f>
        <v>0</v>
      </c>
      <c r="BZ251" s="22" cm="1">
        <f t="array" aca="1" ref="BZ251" ca="1">IF(BF251&gt;INDIRECT(ADDRESS($BN251,$BO251)),0,1)</f>
        <v>0</v>
      </c>
      <c r="CA251" s="22" cm="1">
        <f t="array" aca="1" ref="CA251" ca="1">IF(BG251&gt;INDIRECT(ADDRESS($BN251,$BO251)),0,1)</f>
        <v>1</v>
      </c>
      <c r="CB251" s="22" cm="1">
        <f t="array" aca="1" ref="CB251" ca="1">IF(BH251&gt;INDIRECT(ADDRESS($BN251,$BO251)),0,1)</f>
        <v>0</v>
      </c>
      <c r="CC251" s="22" cm="1">
        <f t="array" aca="1" ref="CC251" ca="1">IF(BI251&gt;INDIRECT(ADDRESS($BN251,$BO251)),0,1)</f>
        <v>0</v>
      </c>
      <c r="CD251" s="22" cm="1">
        <f t="array" aca="1" ref="CD251" ca="1">IF(BJ251&gt;INDIRECT(ADDRESS($BN251,$BO251)),0,1)</f>
        <v>0</v>
      </c>
      <c r="CE251" s="22" cm="1">
        <f t="array" aca="1" ref="CE251" ca="1">IF(BK251&gt;INDIRECT(ADDRESS($BN251,$BO251)),0,1)</f>
        <v>0</v>
      </c>
      <c r="CF251" s="22" cm="1">
        <f t="array" aca="1" ref="CF251" ca="1">IF(BL251&gt;INDIRECT(ADDRESS($BN251,$BO251)),0,1)</f>
        <v>0</v>
      </c>
      <c r="CG251" s="22" cm="1">
        <f t="array" aca="1" ref="CG251" ca="1">IF(BM251&gt;INDIRECT(ADDRESS($BN251,$BO251)),0,1)</f>
        <v>0</v>
      </c>
      <c r="CH251" s="9">
        <f>AR251</f>
        <v>251</v>
      </c>
      <c r="CI251" s="9">
        <f>AS251</f>
        <v>253</v>
      </c>
      <c r="CJ251" s="3">
        <f>COLUMN(BP251)</f>
        <v>68</v>
      </c>
      <c r="CK251" s="3">
        <f>COLUMN(CG251)</f>
        <v>85</v>
      </c>
      <c r="CL251" s="3">
        <f ca="1">SUM(OFFSET($A$1,CH251-1,CJ251-1,CI251-CH251+1,CK251-CJ251+1))</f>
        <v>3</v>
      </c>
      <c r="CM251" s="3" t="b">
        <f ca="1">CL251=C251</f>
        <v>1</v>
      </c>
      <c r="CN251" s="3">
        <f>COLUMN(V251)</f>
        <v>22</v>
      </c>
      <c r="CO251" s="3">
        <f ca="1">LARGE(OFFSET($A$1,$CH251-1,$CN251-1,$CI251-$CH251+1,1),1)</f>
        <v>5</v>
      </c>
      <c r="CP251" s="4">
        <f ca="1">LARGE(OFFSET($A$1,$AR251-1,$AT251-1,$AS251-$AR251+1,$AU251-$AT251+1),1)/(CO251+2)</f>
        <v>68909.142857142855</v>
      </c>
      <c r="CQ251" s="4">
        <f ca="1">LARGE(OFFSET($A$1,$AR251-1,$AT251-1,$AS251-$AR251+1,$AU251-$AT251+1),C251)</f>
        <v>189105</v>
      </c>
      <c r="CR251" s="3" t="b">
        <f ca="1">CQ251&gt;CP251</f>
        <v>1</v>
      </c>
    </row>
    <row r="252" spans="1:96" x14ac:dyDescent="0.55000000000000004">
      <c r="A252" s="3"/>
      <c r="B252" s="3"/>
      <c r="C252" s="3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5">
        <v>3</v>
      </c>
      <c r="W252" s="5">
        <f>W251</f>
        <v>251</v>
      </c>
      <c r="X252" s="5">
        <v>4</v>
      </c>
      <c r="Y252" s="5">
        <f t="shared" si="102"/>
        <v>26</v>
      </c>
      <c r="Z252" s="18" cm="1">
        <f t="array" aca="1" ref="Z252" ca="1">INDIRECT(ADDRESS($W252,COLUMN()-$Y252+$X252))/$V252</f>
        <v>15993.666666666666</v>
      </c>
      <c r="AA252" s="18" cm="1">
        <f t="array" aca="1" ref="AA252" ca="1">INDIRECT(ADDRESS($W252,COLUMN()-$Y252+$X252))/$V252</f>
        <v>354.66666666666669</v>
      </c>
      <c r="AB252" s="18" cm="1">
        <f t="array" aca="1" ref="AB252" ca="1">INDIRECT(ADDRESS($W252,COLUMN()-$Y252+$X252))/$V252</f>
        <v>67575.333333333328</v>
      </c>
      <c r="AC252" s="18" cm="1">
        <f t="array" aca="1" ref="AC252" ca="1">INDIRECT(ADDRESS($W252,COLUMN()-$Y252+$X252))/$V252</f>
        <v>3288.6666666666665</v>
      </c>
      <c r="AD252" s="18" cm="1">
        <f t="array" aca="1" ref="AD252" ca="1">INDIRECT(ADDRESS($W252,COLUMN()-$Y252+$X252))/$V252</f>
        <v>160788</v>
      </c>
      <c r="AE252" s="18" cm="1">
        <f t="array" aca="1" ref="AE252" ca="1">INDIRECT(ADDRESS($W252,COLUMN()-$Y252+$X252))/$V252</f>
        <v>0</v>
      </c>
      <c r="AF252" s="18" cm="1">
        <f t="array" aca="1" ref="AF252" ca="1">INDIRECT(ADDRESS($W252,COLUMN()-$Y252+$X252))/$V252</f>
        <v>0</v>
      </c>
      <c r="AG252" s="18" cm="1">
        <f t="array" aca="1" ref="AG252" ca="1">INDIRECT(ADDRESS($W252,COLUMN()-$Y252+$X252))/$V252</f>
        <v>48451</v>
      </c>
      <c r="AH252" s="18" cm="1">
        <f t="array" aca="1" ref="AH252" ca="1">INDIRECT(ADDRESS($W252,COLUMN()-$Y252+$X252))/$V252</f>
        <v>0</v>
      </c>
      <c r="AI252" s="18" cm="1">
        <f t="array" aca="1" ref="AI252" ca="1">INDIRECT(ADDRESS($W252,COLUMN()-$Y252+$X252))/$V252</f>
        <v>0</v>
      </c>
      <c r="AJ252" s="18" cm="1">
        <f t="array" aca="1" ref="AJ252" ca="1">INDIRECT(ADDRESS($W252,COLUMN()-$Y252+$X252))/$V252</f>
        <v>0</v>
      </c>
      <c r="AK252" s="18" cm="1">
        <f t="array" aca="1" ref="AK252" ca="1">INDIRECT(ADDRESS($W252,COLUMN()-$Y252+$X252))/$V252</f>
        <v>63035</v>
      </c>
      <c r="AL252" s="18" cm="1">
        <f t="array" aca="1" ref="AL252" ca="1">INDIRECT(ADDRESS($W252,COLUMN()-$Y252+$X252))/$V252</f>
        <v>0</v>
      </c>
      <c r="AM252" s="18" cm="1">
        <f t="array" aca="1" ref="AM252" ca="1">INDIRECT(ADDRESS($W252,COLUMN()-$Y252+$X252))/$V252</f>
        <v>30075.666666666668</v>
      </c>
      <c r="AN252" s="18" cm="1">
        <f t="array" aca="1" ref="AN252" ca="1">INDIRECT(ADDRESS($W252,COLUMN()-$Y252+$X252))/$V252</f>
        <v>0</v>
      </c>
      <c r="AO252" s="18" cm="1">
        <f t="array" aca="1" ref="AO252" ca="1">INDIRECT(ADDRESS($W252,COLUMN()-$Y252+$X252))/$V252</f>
        <v>0</v>
      </c>
      <c r="AP252" s="18" cm="1">
        <f t="array" aca="1" ref="AP252" ca="1">INDIRECT(ADDRESS($W252,COLUMN()-$Y252+$X252))/$V252</f>
        <v>2250</v>
      </c>
      <c r="AQ252" s="18" cm="1">
        <f t="array" aca="1" ref="AQ252" ca="1">INDIRECT(ADDRESS($W252,COLUMN()-$Y252+$X252))/$V252</f>
        <v>0</v>
      </c>
      <c r="AR252" s="9">
        <f t="shared" si="82"/>
        <v>251</v>
      </c>
      <c r="AS252" s="9">
        <f t="shared" si="104"/>
        <v>253</v>
      </c>
      <c r="AT252" s="9">
        <f t="shared" si="103"/>
        <v>26</v>
      </c>
      <c r="AU252" s="3">
        <f t="shared" si="105"/>
        <v>43</v>
      </c>
      <c r="AV252" s="20">
        <f t="shared" ca="1" si="83"/>
        <v>17</v>
      </c>
      <c r="AW252" s="20">
        <f t="shared" ca="1" si="84"/>
        <v>26</v>
      </c>
      <c r="AX252" s="20">
        <f t="shared" ca="1" si="85"/>
        <v>8</v>
      </c>
      <c r="AY252" s="20">
        <f t="shared" ca="1" si="86"/>
        <v>21</v>
      </c>
      <c r="AZ252" s="20">
        <f t="shared" ca="1" si="87"/>
        <v>4</v>
      </c>
      <c r="BA252" s="20">
        <f t="shared" ca="1" si="88"/>
        <v>28</v>
      </c>
      <c r="BB252" s="20">
        <f t="shared" ca="1" si="89"/>
        <v>28</v>
      </c>
      <c r="BC252" s="20">
        <f t="shared" ca="1" si="90"/>
        <v>10</v>
      </c>
      <c r="BD252" s="20">
        <f t="shared" ca="1" si="91"/>
        <v>28</v>
      </c>
      <c r="BE252" s="20">
        <f t="shared" ca="1" si="92"/>
        <v>28</v>
      </c>
      <c r="BF252" s="20">
        <f t="shared" ca="1" si="93"/>
        <v>28</v>
      </c>
      <c r="BG252" s="20">
        <f t="shared" ca="1" si="94"/>
        <v>9</v>
      </c>
      <c r="BH252" s="20">
        <f t="shared" ca="1" si="95"/>
        <v>28</v>
      </c>
      <c r="BI252" s="20">
        <f t="shared" ca="1" si="96"/>
        <v>14</v>
      </c>
      <c r="BJ252" s="20">
        <f t="shared" ca="1" si="97"/>
        <v>28</v>
      </c>
      <c r="BK252" s="20">
        <f t="shared" ca="1" si="98"/>
        <v>28</v>
      </c>
      <c r="BL252" s="20">
        <f t="shared" ca="1" si="99"/>
        <v>22</v>
      </c>
      <c r="BM252" s="20">
        <f t="shared" ca="1" si="100"/>
        <v>28</v>
      </c>
      <c r="BN252" s="9">
        <f t="shared" si="101"/>
        <v>251</v>
      </c>
      <c r="BO252" s="9">
        <v>3</v>
      </c>
      <c r="BP252" s="22" cm="1">
        <f t="array" aca="1" ref="BP252" ca="1">IF(AV252&gt;INDIRECT(ADDRESS($BN252,$BO252)),0,1)</f>
        <v>0</v>
      </c>
      <c r="BQ252" s="22" cm="1">
        <f t="array" aca="1" ref="BQ252" ca="1">IF(AW252&gt;INDIRECT(ADDRESS($BN252,$BO252)),0,1)</f>
        <v>0</v>
      </c>
      <c r="BR252" s="22" cm="1">
        <f t="array" aca="1" ref="BR252" ca="1">IF(AX252&gt;INDIRECT(ADDRESS($BN252,$BO252)),0,1)</f>
        <v>0</v>
      </c>
      <c r="BS252" s="22" cm="1">
        <f t="array" aca="1" ref="BS252" ca="1">IF(AY252&gt;INDIRECT(ADDRESS($BN252,$BO252)),0,1)</f>
        <v>0</v>
      </c>
      <c r="BT252" s="22" cm="1">
        <f t="array" aca="1" ref="BT252" ca="1">IF(AZ252&gt;INDIRECT(ADDRESS($BN252,$BO252)),0,1)</f>
        <v>0</v>
      </c>
      <c r="BU252" s="22" cm="1">
        <f t="array" aca="1" ref="BU252" ca="1">IF(BA252&gt;INDIRECT(ADDRESS($BN252,$BO252)),0,1)</f>
        <v>0</v>
      </c>
      <c r="BV252" s="22" cm="1">
        <f t="array" aca="1" ref="BV252" ca="1">IF(BB252&gt;INDIRECT(ADDRESS($BN252,$BO252)),0,1)</f>
        <v>0</v>
      </c>
      <c r="BW252" s="22" cm="1">
        <f t="array" aca="1" ref="BW252" ca="1">IF(BC252&gt;INDIRECT(ADDRESS($BN252,$BO252)),0,1)</f>
        <v>0</v>
      </c>
      <c r="BX252" s="22" cm="1">
        <f t="array" aca="1" ref="BX252" ca="1">IF(BD252&gt;INDIRECT(ADDRESS($BN252,$BO252)),0,1)</f>
        <v>0</v>
      </c>
      <c r="BY252" s="22" cm="1">
        <f t="array" aca="1" ref="BY252" ca="1">IF(BE252&gt;INDIRECT(ADDRESS($BN252,$BO252)),0,1)</f>
        <v>0</v>
      </c>
      <c r="BZ252" s="22" cm="1">
        <f t="array" aca="1" ref="BZ252" ca="1">IF(BF252&gt;INDIRECT(ADDRESS($BN252,$BO252)),0,1)</f>
        <v>0</v>
      </c>
      <c r="CA252" s="22" cm="1">
        <f t="array" aca="1" ref="CA252" ca="1">IF(BG252&gt;INDIRECT(ADDRESS($BN252,$BO252)),0,1)</f>
        <v>0</v>
      </c>
      <c r="CB252" s="22" cm="1">
        <f t="array" aca="1" ref="CB252" ca="1">IF(BH252&gt;INDIRECT(ADDRESS($BN252,$BO252)),0,1)</f>
        <v>0</v>
      </c>
      <c r="CC252" s="22" cm="1">
        <f t="array" aca="1" ref="CC252" ca="1">IF(BI252&gt;INDIRECT(ADDRESS($BN252,$BO252)),0,1)</f>
        <v>0</v>
      </c>
      <c r="CD252" s="22" cm="1">
        <f t="array" aca="1" ref="CD252" ca="1">IF(BJ252&gt;INDIRECT(ADDRESS($BN252,$BO252)),0,1)</f>
        <v>0</v>
      </c>
      <c r="CE252" s="22" cm="1">
        <f t="array" aca="1" ref="CE252" ca="1">IF(BK252&gt;INDIRECT(ADDRESS($BN252,$BO252)),0,1)</f>
        <v>0</v>
      </c>
      <c r="CF252" s="22" cm="1">
        <f t="array" aca="1" ref="CF252" ca="1">IF(BL252&gt;INDIRECT(ADDRESS($BN252,$BO252)),0,1)</f>
        <v>0</v>
      </c>
      <c r="CG252" s="22" cm="1">
        <f t="array" aca="1" ref="CG252" ca="1">IF(BM252&gt;INDIRECT(ADDRESS($BN252,$BO252)),0,1)</f>
        <v>0</v>
      </c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55000000000000004">
      <c r="A253" s="3"/>
      <c r="B253" s="3"/>
      <c r="C253" s="3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5">
        <v>5</v>
      </c>
      <c r="W253" s="5">
        <f>W252</f>
        <v>251</v>
      </c>
      <c r="X253" s="5">
        <v>4</v>
      </c>
      <c r="Y253" s="5">
        <f t="shared" si="102"/>
        <v>26</v>
      </c>
      <c r="Z253" s="18" cm="1">
        <f t="array" aca="1" ref="Z253" ca="1">INDIRECT(ADDRESS($W253,COLUMN()-$Y253+$X253))/$V253</f>
        <v>9596.2000000000007</v>
      </c>
      <c r="AA253" s="18" cm="1">
        <f t="array" aca="1" ref="AA253" ca="1">INDIRECT(ADDRESS($W253,COLUMN()-$Y253+$X253))/$V253</f>
        <v>212.8</v>
      </c>
      <c r="AB253" s="18" cm="1">
        <f t="array" aca="1" ref="AB253" ca="1">INDIRECT(ADDRESS($W253,COLUMN()-$Y253+$X253))/$V253</f>
        <v>40545.199999999997</v>
      </c>
      <c r="AC253" s="18" cm="1">
        <f t="array" aca="1" ref="AC253" ca="1">INDIRECT(ADDRESS($W253,COLUMN()-$Y253+$X253))/$V253</f>
        <v>1973.2</v>
      </c>
      <c r="AD253" s="18" cm="1">
        <f t="array" aca="1" ref="AD253" ca="1">INDIRECT(ADDRESS($W253,COLUMN()-$Y253+$X253))/$V253</f>
        <v>96472.8</v>
      </c>
      <c r="AE253" s="18" cm="1">
        <f t="array" aca="1" ref="AE253" ca="1">INDIRECT(ADDRESS($W253,COLUMN()-$Y253+$X253))/$V253</f>
        <v>0</v>
      </c>
      <c r="AF253" s="18" cm="1">
        <f t="array" aca="1" ref="AF253" ca="1">INDIRECT(ADDRESS($W253,COLUMN()-$Y253+$X253))/$V253</f>
        <v>0</v>
      </c>
      <c r="AG253" s="18" cm="1">
        <f t="array" aca="1" ref="AG253" ca="1">INDIRECT(ADDRESS($W253,COLUMN()-$Y253+$X253))/$V253</f>
        <v>29070.6</v>
      </c>
      <c r="AH253" s="18" cm="1">
        <f t="array" aca="1" ref="AH253" ca="1">INDIRECT(ADDRESS($W253,COLUMN()-$Y253+$X253))/$V253</f>
        <v>0</v>
      </c>
      <c r="AI253" s="18" cm="1">
        <f t="array" aca="1" ref="AI253" ca="1">INDIRECT(ADDRESS($W253,COLUMN()-$Y253+$X253))/$V253</f>
        <v>0</v>
      </c>
      <c r="AJ253" s="18" cm="1">
        <f t="array" aca="1" ref="AJ253" ca="1">INDIRECT(ADDRESS($W253,COLUMN()-$Y253+$X253))/$V253</f>
        <v>0</v>
      </c>
      <c r="AK253" s="18" cm="1">
        <f t="array" aca="1" ref="AK253" ca="1">INDIRECT(ADDRESS($W253,COLUMN()-$Y253+$X253))/$V253</f>
        <v>37821</v>
      </c>
      <c r="AL253" s="18" cm="1">
        <f t="array" aca="1" ref="AL253" ca="1">INDIRECT(ADDRESS($W253,COLUMN()-$Y253+$X253))/$V253</f>
        <v>0</v>
      </c>
      <c r="AM253" s="18" cm="1">
        <f t="array" aca="1" ref="AM253" ca="1">INDIRECT(ADDRESS($W253,COLUMN()-$Y253+$X253))/$V253</f>
        <v>18045.400000000001</v>
      </c>
      <c r="AN253" s="18" cm="1">
        <f t="array" aca="1" ref="AN253" ca="1">INDIRECT(ADDRESS($W253,COLUMN()-$Y253+$X253))/$V253</f>
        <v>0</v>
      </c>
      <c r="AO253" s="18" cm="1">
        <f t="array" aca="1" ref="AO253" ca="1">INDIRECT(ADDRESS($W253,COLUMN()-$Y253+$X253))/$V253</f>
        <v>0</v>
      </c>
      <c r="AP253" s="18" cm="1">
        <f t="array" aca="1" ref="AP253" ca="1">INDIRECT(ADDRESS($W253,COLUMN()-$Y253+$X253))/$V253</f>
        <v>1350</v>
      </c>
      <c r="AQ253" s="18" cm="1">
        <f t="array" aca="1" ref="AQ253" ca="1">INDIRECT(ADDRESS($W253,COLUMN()-$Y253+$X253))/$V253</f>
        <v>0</v>
      </c>
      <c r="AR253" s="9">
        <f t="shared" si="82"/>
        <v>251</v>
      </c>
      <c r="AS253" s="9">
        <f t="shared" si="104"/>
        <v>253</v>
      </c>
      <c r="AT253" s="9">
        <f t="shared" si="103"/>
        <v>26</v>
      </c>
      <c r="AU253" s="3">
        <f t="shared" si="105"/>
        <v>43</v>
      </c>
      <c r="AV253" s="20">
        <f t="shared" ca="1" si="83"/>
        <v>19</v>
      </c>
      <c r="AW253" s="20">
        <f t="shared" ca="1" si="84"/>
        <v>27</v>
      </c>
      <c r="AX253" s="20">
        <f t="shared" ca="1" si="85"/>
        <v>12</v>
      </c>
      <c r="AY253" s="20">
        <f t="shared" ca="1" si="86"/>
        <v>23</v>
      </c>
      <c r="AZ253" s="20">
        <f t="shared" ca="1" si="87"/>
        <v>6</v>
      </c>
      <c r="BA253" s="20">
        <f t="shared" ca="1" si="88"/>
        <v>28</v>
      </c>
      <c r="BB253" s="20">
        <f t="shared" ca="1" si="89"/>
        <v>28</v>
      </c>
      <c r="BC253" s="20">
        <f t="shared" ca="1" si="90"/>
        <v>15</v>
      </c>
      <c r="BD253" s="20">
        <f t="shared" ca="1" si="91"/>
        <v>28</v>
      </c>
      <c r="BE253" s="20">
        <f t="shared" ca="1" si="92"/>
        <v>28</v>
      </c>
      <c r="BF253" s="20">
        <f t="shared" ca="1" si="93"/>
        <v>28</v>
      </c>
      <c r="BG253" s="20">
        <f t="shared" ca="1" si="94"/>
        <v>13</v>
      </c>
      <c r="BH253" s="20">
        <f t="shared" ca="1" si="95"/>
        <v>28</v>
      </c>
      <c r="BI253" s="20">
        <f t="shared" ca="1" si="96"/>
        <v>16</v>
      </c>
      <c r="BJ253" s="20">
        <f t="shared" ca="1" si="97"/>
        <v>28</v>
      </c>
      <c r="BK253" s="20">
        <f t="shared" ca="1" si="98"/>
        <v>28</v>
      </c>
      <c r="BL253" s="20">
        <f t="shared" ca="1" si="99"/>
        <v>24</v>
      </c>
      <c r="BM253" s="20">
        <f t="shared" ca="1" si="100"/>
        <v>28</v>
      </c>
      <c r="BN253" s="9">
        <f t="shared" si="101"/>
        <v>251</v>
      </c>
      <c r="BO253" s="9">
        <v>3</v>
      </c>
      <c r="BP253" s="22" cm="1">
        <f t="array" aca="1" ref="BP253" ca="1">IF(AV253&gt;INDIRECT(ADDRESS($BN253,$BO253)),0,1)</f>
        <v>0</v>
      </c>
      <c r="BQ253" s="22" cm="1">
        <f t="array" aca="1" ref="BQ253" ca="1">IF(AW253&gt;INDIRECT(ADDRESS($BN253,$BO253)),0,1)</f>
        <v>0</v>
      </c>
      <c r="BR253" s="22" cm="1">
        <f t="array" aca="1" ref="BR253" ca="1">IF(AX253&gt;INDIRECT(ADDRESS($BN253,$BO253)),0,1)</f>
        <v>0</v>
      </c>
      <c r="BS253" s="22" cm="1">
        <f t="array" aca="1" ref="BS253" ca="1">IF(AY253&gt;INDIRECT(ADDRESS($BN253,$BO253)),0,1)</f>
        <v>0</v>
      </c>
      <c r="BT253" s="22" cm="1">
        <f t="array" aca="1" ref="BT253" ca="1">IF(AZ253&gt;INDIRECT(ADDRESS($BN253,$BO253)),0,1)</f>
        <v>0</v>
      </c>
      <c r="BU253" s="22" cm="1">
        <f t="array" aca="1" ref="BU253" ca="1">IF(BA253&gt;INDIRECT(ADDRESS($BN253,$BO253)),0,1)</f>
        <v>0</v>
      </c>
      <c r="BV253" s="22" cm="1">
        <f t="array" aca="1" ref="BV253" ca="1">IF(BB253&gt;INDIRECT(ADDRESS($BN253,$BO253)),0,1)</f>
        <v>0</v>
      </c>
      <c r="BW253" s="22" cm="1">
        <f t="array" aca="1" ref="BW253" ca="1">IF(BC253&gt;INDIRECT(ADDRESS($BN253,$BO253)),0,1)</f>
        <v>0</v>
      </c>
      <c r="BX253" s="22" cm="1">
        <f t="array" aca="1" ref="BX253" ca="1">IF(BD253&gt;INDIRECT(ADDRESS($BN253,$BO253)),0,1)</f>
        <v>0</v>
      </c>
      <c r="BY253" s="22" cm="1">
        <f t="array" aca="1" ref="BY253" ca="1">IF(BE253&gt;INDIRECT(ADDRESS($BN253,$BO253)),0,1)</f>
        <v>0</v>
      </c>
      <c r="BZ253" s="22" cm="1">
        <f t="array" aca="1" ref="BZ253" ca="1">IF(BF253&gt;INDIRECT(ADDRESS($BN253,$BO253)),0,1)</f>
        <v>0</v>
      </c>
      <c r="CA253" s="22" cm="1">
        <f t="array" aca="1" ref="CA253" ca="1">IF(BG253&gt;INDIRECT(ADDRESS($BN253,$BO253)),0,1)</f>
        <v>0</v>
      </c>
      <c r="CB253" s="22" cm="1">
        <f t="array" aca="1" ref="CB253" ca="1">IF(BH253&gt;INDIRECT(ADDRESS($BN253,$BO253)),0,1)</f>
        <v>0</v>
      </c>
      <c r="CC253" s="22" cm="1">
        <f t="array" aca="1" ref="CC253" ca="1">IF(BI253&gt;INDIRECT(ADDRESS($BN253,$BO253)),0,1)</f>
        <v>0</v>
      </c>
      <c r="CD253" s="22" cm="1">
        <f t="array" aca="1" ref="CD253" ca="1">IF(BJ253&gt;INDIRECT(ADDRESS($BN253,$BO253)),0,1)</f>
        <v>0</v>
      </c>
      <c r="CE253" s="22" cm="1">
        <f t="array" aca="1" ref="CE253" ca="1">IF(BK253&gt;INDIRECT(ADDRESS($BN253,$BO253)),0,1)</f>
        <v>0</v>
      </c>
      <c r="CF253" s="22" cm="1">
        <f t="array" aca="1" ref="CF253" ca="1">IF(BL253&gt;INDIRECT(ADDRESS($BN253,$BO253)),0,1)</f>
        <v>0</v>
      </c>
      <c r="CG253" s="22" cm="1">
        <f t="array" aca="1" ref="CG253" ca="1">IF(BM253&gt;INDIRECT(ADDRESS($BN253,$BO253)),0,1)</f>
        <v>0</v>
      </c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55000000000000004">
      <c r="A254" s="3" t="s">
        <v>111</v>
      </c>
      <c r="B254" s="3" t="s">
        <v>111</v>
      </c>
      <c r="C254" s="3">
        <v>3</v>
      </c>
      <c r="D254" s="15">
        <f>VALUE(SUBSTITUTE('DPR KPU Raw'!B64,".",","))</f>
        <v>32041</v>
      </c>
      <c r="E254" s="15">
        <f>VALUE(SUBSTITUTE('DPR KPU Raw'!C64,".",","))</f>
        <v>27411</v>
      </c>
      <c r="F254" s="15">
        <f>VALUE(SUBSTITUTE('DPR KPU Raw'!D64,".",","))</f>
        <v>43951</v>
      </c>
      <c r="G254" s="15">
        <f>VALUE(SUBSTITUTE('DPR KPU Raw'!E64,".",","))</f>
        <v>95883</v>
      </c>
      <c r="H254" s="15">
        <f>VALUE(SUBSTITUTE('DPR KPU Raw'!F64,".",","))</f>
        <v>52964</v>
      </c>
      <c r="I254" s="15"/>
      <c r="J254" s="15"/>
      <c r="K254" s="15">
        <f>VALUE(SUBSTITUTE('DPR KPU Raw'!I64,".",","))</f>
        <v>19729</v>
      </c>
      <c r="L254" s="15"/>
      <c r="M254" s="15"/>
      <c r="N254" s="15"/>
      <c r="O254" s="15">
        <f>VALUE(SUBSTITUTE('DPR KPU Raw'!M64,".",","))</f>
        <v>8747</v>
      </c>
      <c r="P254" s="15"/>
      <c r="Q254" s="15">
        <f>VALUE(SUBSTITUTE('DPR KPU Raw'!O64,".",","))</f>
        <v>13212</v>
      </c>
      <c r="R254" s="15"/>
      <c r="S254" s="15"/>
      <c r="T254" s="15">
        <f>VALUE(SUBSTITUTE('DPR KPU Raw'!R64,".",","))</f>
        <v>4191</v>
      </c>
      <c r="U254" s="15"/>
      <c r="V254" s="5">
        <v>1</v>
      </c>
      <c r="W254" s="5">
        <f>W253+3</f>
        <v>254</v>
      </c>
      <c r="X254" s="5">
        <v>4</v>
      </c>
      <c r="Y254" s="5">
        <f t="shared" si="102"/>
        <v>26</v>
      </c>
      <c r="Z254" s="18" cm="1">
        <f t="array" aca="1" ref="Z254" ca="1">INDIRECT(ADDRESS($W254,COLUMN()-$Y254+$X254))/$V254</f>
        <v>32041</v>
      </c>
      <c r="AA254" s="18" cm="1">
        <f t="array" aca="1" ref="AA254" ca="1">INDIRECT(ADDRESS($W254,COLUMN()-$Y254+$X254))/$V254</f>
        <v>27411</v>
      </c>
      <c r="AB254" s="18" cm="1">
        <f t="array" aca="1" ref="AB254" ca="1">INDIRECT(ADDRESS($W254,COLUMN()-$Y254+$X254))/$V254</f>
        <v>43951</v>
      </c>
      <c r="AC254" s="18" cm="1">
        <f t="array" aca="1" ref="AC254" ca="1">INDIRECT(ADDRESS($W254,COLUMN()-$Y254+$X254))/$V254</f>
        <v>95883</v>
      </c>
      <c r="AD254" s="18" cm="1">
        <f t="array" aca="1" ref="AD254" ca="1">INDIRECT(ADDRESS($W254,COLUMN()-$Y254+$X254))/$V254</f>
        <v>52964</v>
      </c>
      <c r="AE254" s="18" cm="1">
        <f t="array" aca="1" ref="AE254" ca="1">INDIRECT(ADDRESS($W254,COLUMN()-$Y254+$X254))/$V254</f>
        <v>0</v>
      </c>
      <c r="AF254" s="18" cm="1">
        <f t="array" aca="1" ref="AF254" ca="1">INDIRECT(ADDRESS($W254,COLUMN()-$Y254+$X254))/$V254</f>
        <v>0</v>
      </c>
      <c r="AG254" s="18" cm="1">
        <f t="array" aca="1" ref="AG254" ca="1">INDIRECT(ADDRESS($W254,COLUMN()-$Y254+$X254))/$V254</f>
        <v>19729</v>
      </c>
      <c r="AH254" s="18" cm="1">
        <f t="array" aca="1" ref="AH254" ca="1">INDIRECT(ADDRESS($W254,COLUMN()-$Y254+$X254))/$V254</f>
        <v>0</v>
      </c>
      <c r="AI254" s="18" cm="1">
        <f t="array" aca="1" ref="AI254" ca="1">INDIRECT(ADDRESS($W254,COLUMN()-$Y254+$X254))/$V254</f>
        <v>0</v>
      </c>
      <c r="AJ254" s="18" cm="1">
        <f t="array" aca="1" ref="AJ254" ca="1">INDIRECT(ADDRESS($W254,COLUMN()-$Y254+$X254))/$V254</f>
        <v>0</v>
      </c>
      <c r="AK254" s="18" cm="1">
        <f t="array" aca="1" ref="AK254" ca="1">INDIRECT(ADDRESS($W254,COLUMN()-$Y254+$X254))/$V254</f>
        <v>8747</v>
      </c>
      <c r="AL254" s="18" cm="1">
        <f t="array" aca="1" ref="AL254" ca="1">INDIRECT(ADDRESS($W254,COLUMN()-$Y254+$X254))/$V254</f>
        <v>0</v>
      </c>
      <c r="AM254" s="18" cm="1">
        <f t="array" aca="1" ref="AM254" ca="1">INDIRECT(ADDRESS($W254,COLUMN()-$Y254+$X254))/$V254</f>
        <v>13212</v>
      </c>
      <c r="AN254" s="18" cm="1">
        <f t="array" aca="1" ref="AN254" ca="1">INDIRECT(ADDRESS($W254,COLUMN()-$Y254+$X254))/$V254</f>
        <v>0</v>
      </c>
      <c r="AO254" s="18" cm="1">
        <f t="array" aca="1" ref="AO254" ca="1">INDIRECT(ADDRESS($W254,COLUMN()-$Y254+$X254))/$V254</f>
        <v>0</v>
      </c>
      <c r="AP254" s="18" cm="1">
        <f t="array" aca="1" ref="AP254" ca="1">INDIRECT(ADDRESS($W254,COLUMN()-$Y254+$X254))/$V254</f>
        <v>4191</v>
      </c>
      <c r="AQ254" s="18" cm="1">
        <f t="array" aca="1" ref="AQ254" ca="1">INDIRECT(ADDRESS($W254,COLUMN()-$Y254+$X254))/$V254</f>
        <v>0</v>
      </c>
      <c r="AR254" s="9">
        <f t="shared" si="82"/>
        <v>254</v>
      </c>
      <c r="AS254" s="9">
        <f t="shared" si="104"/>
        <v>256</v>
      </c>
      <c r="AT254" s="9">
        <f t="shared" si="103"/>
        <v>26</v>
      </c>
      <c r="AU254" s="3">
        <f t="shared" si="105"/>
        <v>43</v>
      </c>
      <c r="AV254" s="20">
        <f t="shared" ca="1" si="83"/>
        <v>4</v>
      </c>
      <c r="AW254" s="20">
        <f t="shared" ca="1" si="84"/>
        <v>6</v>
      </c>
      <c r="AX254" s="20">
        <f t="shared" ca="1" si="85"/>
        <v>3</v>
      </c>
      <c r="AY254" s="20">
        <f t="shared" ca="1" si="86"/>
        <v>1</v>
      </c>
      <c r="AZ254" s="20">
        <f t="shared" ca="1" si="87"/>
        <v>2</v>
      </c>
      <c r="BA254" s="20">
        <f t="shared" ca="1" si="88"/>
        <v>28</v>
      </c>
      <c r="BB254" s="20">
        <f t="shared" ca="1" si="89"/>
        <v>28</v>
      </c>
      <c r="BC254" s="20">
        <f t="shared" ca="1" si="90"/>
        <v>7</v>
      </c>
      <c r="BD254" s="20">
        <f t="shared" ca="1" si="91"/>
        <v>28</v>
      </c>
      <c r="BE254" s="20">
        <f t="shared" ca="1" si="92"/>
        <v>28</v>
      </c>
      <c r="BF254" s="20">
        <f t="shared" ca="1" si="93"/>
        <v>28</v>
      </c>
      <c r="BG254" s="20">
        <f t="shared" ca="1" si="94"/>
        <v>16</v>
      </c>
      <c r="BH254" s="20">
        <f t="shared" ca="1" si="95"/>
        <v>28</v>
      </c>
      <c r="BI254" s="20">
        <f t="shared" ca="1" si="96"/>
        <v>11</v>
      </c>
      <c r="BJ254" s="20">
        <f t="shared" ca="1" si="97"/>
        <v>28</v>
      </c>
      <c r="BK254" s="20">
        <f t="shared" ca="1" si="98"/>
        <v>28</v>
      </c>
      <c r="BL254" s="20">
        <f t="shared" ca="1" si="99"/>
        <v>21</v>
      </c>
      <c r="BM254" s="20">
        <f t="shared" ca="1" si="100"/>
        <v>28</v>
      </c>
      <c r="BN254" s="9">
        <f t="shared" si="101"/>
        <v>254</v>
      </c>
      <c r="BO254" s="9">
        <v>3</v>
      </c>
      <c r="BP254" s="22" cm="1">
        <f t="array" aca="1" ref="BP254" ca="1">IF(AV254&gt;INDIRECT(ADDRESS($BN254,$BO254)),0,1)</f>
        <v>0</v>
      </c>
      <c r="BQ254" s="22" cm="1">
        <f t="array" aca="1" ref="BQ254" ca="1">IF(AW254&gt;INDIRECT(ADDRESS($BN254,$BO254)),0,1)</f>
        <v>0</v>
      </c>
      <c r="BR254" s="22" cm="1">
        <f t="array" aca="1" ref="BR254" ca="1">IF(AX254&gt;INDIRECT(ADDRESS($BN254,$BO254)),0,1)</f>
        <v>1</v>
      </c>
      <c r="BS254" s="22" cm="1">
        <f t="array" aca="1" ref="BS254" ca="1">IF(AY254&gt;INDIRECT(ADDRESS($BN254,$BO254)),0,1)</f>
        <v>1</v>
      </c>
      <c r="BT254" s="22" cm="1">
        <f t="array" aca="1" ref="BT254" ca="1">IF(AZ254&gt;INDIRECT(ADDRESS($BN254,$BO254)),0,1)</f>
        <v>1</v>
      </c>
      <c r="BU254" s="22" cm="1">
        <f t="array" aca="1" ref="BU254" ca="1">IF(BA254&gt;INDIRECT(ADDRESS($BN254,$BO254)),0,1)</f>
        <v>0</v>
      </c>
      <c r="BV254" s="22" cm="1">
        <f t="array" aca="1" ref="BV254" ca="1">IF(BB254&gt;INDIRECT(ADDRESS($BN254,$BO254)),0,1)</f>
        <v>0</v>
      </c>
      <c r="BW254" s="22" cm="1">
        <f t="array" aca="1" ref="BW254" ca="1">IF(BC254&gt;INDIRECT(ADDRESS($BN254,$BO254)),0,1)</f>
        <v>0</v>
      </c>
      <c r="BX254" s="22" cm="1">
        <f t="array" aca="1" ref="BX254" ca="1">IF(BD254&gt;INDIRECT(ADDRESS($BN254,$BO254)),0,1)</f>
        <v>0</v>
      </c>
      <c r="BY254" s="22" cm="1">
        <f t="array" aca="1" ref="BY254" ca="1">IF(BE254&gt;INDIRECT(ADDRESS($BN254,$BO254)),0,1)</f>
        <v>0</v>
      </c>
      <c r="BZ254" s="22" cm="1">
        <f t="array" aca="1" ref="BZ254" ca="1">IF(BF254&gt;INDIRECT(ADDRESS($BN254,$BO254)),0,1)</f>
        <v>0</v>
      </c>
      <c r="CA254" s="22" cm="1">
        <f t="array" aca="1" ref="CA254" ca="1">IF(BG254&gt;INDIRECT(ADDRESS($BN254,$BO254)),0,1)</f>
        <v>0</v>
      </c>
      <c r="CB254" s="22" cm="1">
        <f t="array" aca="1" ref="CB254" ca="1">IF(BH254&gt;INDIRECT(ADDRESS($BN254,$BO254)),0,1)</f>
        <v>0</v>
      </c>
      <c r="CC254" s="22" cm="1">
        <f t="array" aca="1" ref="CC254" ca="1">IF(BI254&gt;INDIRECT(ADDRESS($BN254,$BO254)),0,1)</f>
        <v>0</v>
      </c>
      <c r="CD254" s="22" cm="1">
        <f t="array" aca="1" ref="CD254" ca="1">IF(BJ254&gt;INDIRECT(ADDRESS($BN254,$BO254)),0,1)</f>
        <v>0</v>
      </c>
      <c r="CE254" s="22" cm="1">
        <f t="array" aca="1" ref="CE254" ca="1">IF(BK254&gt;INDIRECT(ADDRESS($BN254,$BO254)),0,1)</f>
        <v>0</v>
      </c>
      <c r="CF254" s="22" cm="1">
        <f t="array" aca="1" ref="CF254" ca="1">IF(BL254&gt;INDIRECT(ADDRESS($BN254,$BO254)),0,1)</f>
        <v>0</v>
      </c>
      <c r="CG254" s="22" cm="1">
        <f t="array" aca="1" ref="CG254" ca="1">IF(BM254&gt;INDIRECT(ADDRESS($BN254,$BO254)),0,1)</f>
        <v>0</v>
      </c>
      <c r="CH254" s="9">
        <f>AR254</f>
        <v>254</v>
      </c>
      <c r="CI254" s="9">
        <f>AS254</f>
        <v>256</v>
      </c>
      <c r="CJ254" s="3">
        <f>COLUMN(BP254)</f>
        <v>68</v>
      </c>
      <c r="CK254" s="3">
        <f>COLUMN(CG254)</f>
        <v>85</v>
      </c>
      <c r="CL254" s="3">
        <f ca="1">SUM(OFFSET($A$1,CH254-1,CJ254-1,CI254-CH254+1,CK254-CJ254+1))</f>
        <v>3</v>
      </c>
      <c r="CM254" s="3" t="b">
        <f ca="1">CL254=C254</f>
        <v>1</v>
      </c>
      <c r="CN254" s="3">
        <f>COLUMN(V254)</f>
        <v>22</v>
      </c>
      <c r="CO254" s="3">
        <f ca="1">LARGE(OFFSET($A$1,$CH254-1,$CN254-1,$CI254-$CH254+1,1),1)</f>
        <v>5</v>
      </c>
      <c r="CP254" s="4">
        <f ca="1">LARGE(OFFSET($A$1,$AR254-1,$AT254-1,$AS254-$AR254+1,$AU254-$AT254+1),1)/(CO254+2)</f>
        <v>13697.571428571429</v>
      </c>
      <c r="CQ254" s="4">
        <f ca="1">LARGE(OFFSET($A$1,$AR254-1,$AT254-1,$AS254-$AR254+1,$AU254-$AT254+1),C254)</f>
        <v>43951</v>
      </c>
      <c r="CR254" s="3" t="b">
        <f ca="1">CQ254&gt;CP254</f>
        <v>1</v>
      </c>
    </row>
    <row r="255" spans="1:96" x14ac:dyDescent="0.55000000000000004">
      <c r="A255" s="3"/>
      <c r="B255" s="3"/>
      <c r="C255" s="3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5">
        <v>3</v>
      </c>
      <c r="W255" s="5">
        <f>W254</f>
        <v>254</v>
      </c>
      <c r="X255" s="5">
        <v>4</v>
      </c>
      <c r="Y255" s="5">
        <f t="shared" si="102"/>
        <v>26</v>
      </c>
      <c r="Z255" s="18" cm="1">
        <f t="array" aca="1" ref="Z255" ca="1">INDIRECT(ADDRESS($W255,COLUMN()-$Y255+$X255))/$V255</f>
        <v>10680.333333333334</v>
      </c>
      <c r="AA255" s="18" cm="1">
        <f t="array" aca="1" ref="AA255" ca="1">INDIRECT(ADDRESS($W255,COLUMN()-$Y255+$X255))/$V255</f>
        <v>9137</v>
      </c>
      <c r="AB255" s="18" cm="1">
        <f t="array" aca="1" ref="AB255" ca="1">INDIRECT(ADDRESS($W255,COLUMN()-$Y255+$X255))/$V255</f>
        <v>14650.333333333334</v>
      </c>
      <c r="AC255" s="18" cm="1">
        <f t="array" aca="1" ref="AC255" ca="1">INDIRECT(ADDRESS($W255,COLUMN()-$Y255+$X255))/$V255</f>
        <v>31961</v>
      </c>
      <c r="AD255" s="18" cm="1">
        <f t="array" aca="1" ref="AD255" ca="1">INDIRECT(ADDRESS($W255,COLUMN()-$Y255+$X255))/$V255</f>
        <v>17654.666666666668</v>
      </c>
      <c r="AE255" s="18" cm="1">
        <f t="array" aca="1" ref="AE255" ca="1">INDIRECT(ADDRESS($W255,COLUMN()-$Y255+$X255))/$V255</f>
        <v>0</v>
      </c>
      <c r="AF255" s="18" cm="1">
        <f t="array" aca="1" ref="AF255" ca="1">INDIRECT(ADDRESS($W255,COLUMN()-$Y255+$X255))/$V255</f>
        <v>0</v>
      </c>
      <c r="AG255" s="18" cm="1">
        <f t="array" aca="1" ref="AG255" ca="1">INDIRECT(ADDRESS($W255,COLUMN()-$Y255+$X255))/$V255</f>
        <v>6576.333333333333</v>
      </c>
      <c r="AH255" s="18" cm="1">
        <f t="array" aca="1" ref="AH255" ca="1">INDIRECT(ADDRESS($W255,COLUMN()-$Y255+$X255))/$V255</f>
        <v>0</v>
      </c>
      <c r="AI255" s="18" cm="1">
        <f t="array" aca="1" ref="AI255" ca="1">INDIRECT(ADDRESS($W255,COLUMN()-$Y255+$X255))/$V255</f>
        <v>0</v>
      </c>
      <c r="AJ255" s="18" cm="1">
        <f t="array" aca="1" ref="AJ255" ca="1">INDIRECT(ADDRESS($W255,COLUMN()-$Y255+$X255))/$V255</f>
        <v>0</v>
      </c>
      <c r="AK255" s="18" cm="1">
        <f t="array" aca="1" ref="AK255" ca="1">INDIRECT(ADDRESS($W255,COLUMN()-$Y255+$X255))/$V255</f>
        <v>2915.6666666666665</v>
      </c>
      <c r="AL255" s="18" cm="1">
        <f t="array" aca="1" ref="AL255" ca="1">INDIRECT(ADDRESS($W255,COLUMN()-$Y255+$X255))/$V255</f>
        <v>0</v>
      </c>
      <c r="AM255" s="18" cm="1">
        <f t="array" aca="1" ref="AM255" ca="1">INDIRECT(ADDRESS($W255,COLUMN()-$Y255+$X255))/$V255</f>
        <v>4404</v>
      </c>
      <c r="AN255" s="18" cm="1">
        <f t="array" aca="1" ref="AN255" ca="1">INDIRECT(ADDRESS($W255,COLUMN()-$Y255+$X255))/$V255</f>
        <v>0</v>
      </c>
      <c r="AO255" s="18" cm="1">
        <f t="array" aca="1" ref="AO255" ca="1">INDIRECT(ADDRESS($W255,COLUMN()-$Y255+$X255))/$V255</f>
        <v>0</v>
      </c>
      <c r="AP255" s="18" cm="1">
        <f t="array" aca="1" ref="AP255" ca="1">INDIRECT(ADDRESS($W255,COLUMN()-$Y255+$X255))/$V255</f>
        <v>1397</v>
      </c>
      <c r="AQ255" s="18" cm="1">
        <f t="array" aca="1" ref="AQ255" ca="1">INDIRECT(ADDRESS($W255,COLUMN()-$Y255+$X255))/$V255</f>
        <v>0</v>
      </c>
      <c r="AR255" s="9">
        <f t="shared" si="82"/>
        <v>254</v>
      </c>
      <c r="AS255" s="9">
        <f t="shared" si="104"/>
        <v>256</v>
      </c>
      <c r="AT255" s="9">
        <f t="shared" si="103"/>
        <v>26</v>
      </c>
      <c r="AU255" s="3">
        <f t="shared" si="105"/>
        <v>43</v>
      </c>
      <c r="AV255" s="20">
        <f t="shared" ca="1" si="83"/>
        <v>12</v>
      </c>
      <c r="AW255" s="20">
        <f t="shared" ca="1" si="84"/>
        <v>14</v>
      </c>
      <c r="AX255" s="20">
        <f t="shared" ca="1" si="85"/>
        <v>10</v>
      </c>
      <c r="AY255" s="20">
        <f t="shared" ca="1" si="86"/>
        <v>5</v>
      </c>
      <c r="AZ255" s="20">
        <f t="shared" ca="1" si="87"/>
        <v>9</v>
      </c>
      <c r="BA255" s="20">
        <f t="shared" ca="1" si="88"/>
        <v>28</v>
      </c>
      <c r="BB255" s="20">
        <f t="shared" ca="1" si="89"/>
        <v>28</v>
      </c>
      <c r="BC255" s="20">
        <f t="shared" ca="1" si="90"/>
        <v>17</v>
      </c>
      <c r="BD255" s="20">
        <f t="shared" ca="1" si="91"/>
        <v>28</v>
      </c>
      <c r="BE255" s="20">
        <f t="shared" ca="1" si="92"/>
        <v>28</v>
      </c>
      <c r="BF255" s="20">
        <f t="shared" ca="1" si="93"/>
        <v>28</v>
      </c>
      <c r="BG255" s="20">
        <f t="shared" ca="1" si="94"/>
        <v>23</v>
      </c>
      <c r="BH255" s="20">
        <f t="shared" ca="1" si="95"/>
        <v>28</v>
      </c>
      <c r="BI255" s="20">
        <f t="shared" ca="1" si="96"/>
        <v>20</v>
      </c>
      <c r="BJ255" s="20">
        <f t="shared" ca="1" si="97"/>
        <v>28</v>
      </c>
      <c r="BK255" s="20">
        <f t="shared" ca="1" si="98"/>
        <v>28</v>
      </c>
      <c r="BL255" s="20">
        <f t="shared" ca="1" si="99"/>
        <v>26</v>
      </c>
      <c r="BM255" s="20">
        <f t="shared" ca="1" si="100"/>
        <v>28</v>
      </c>
      <c r="BN255" s="9">
        <f t="shared" si="101"/>
        <v>254</v>
      </c>
      <c r="BO255" s="9">
        <v>3</v>
      </c>
      <c r="BP255" s="22" cm="1">
        <f t="array" aca="1" ref="BP255" ca="1">IF(AV255&gt;INDIRECT(ADDRESS($BN255,$BO255)),0,1)</f>
        <v>0</v>
      </c>
      <c r="BQ255" s="22" cm="1">
        <f t="array" aca="1" ref="BQ255" ca="1">IF(AW255&gt;INDIRECT(ADDRESS($BN255,$BO255)),0,1)</f>
        <v>0</v>
      </c>
      <c r="BR255" s="22" cm="1">
        <f t="array" aca="1" ref="BR255" ca="1">IF(AX255&gt;INDIRECT(ADDRESS($BN255,$BO255)),0,1)</f>
        <v>0</v>
      </c>
      <c r="BS255" s="22" cm="1">
        <f t="array" aca="1" ref="BS255" ca="1">IF(AY255&gt;INDIRECT(ADDRESS($BN255,$BO255)),0,1)</f>
        <v>0</v>
      </c>
      <c r="BT255" s="22" cm="1">
        <f t="array" aca="1" ref="BT255" ca="1">IF(AZ255&gt;INDIRECT(ADDRESS($BN255,$BO255)),0,1)</f>
        <v>0</v>
      </c>
      <c r="BU255" s="22" cm="1">
        <f t="array" aca="1" ref="BU255" ca="1">IF(BA255&gt;INDIRECT(ADDRESS($BN255,$BO255)),0,1)</f>
        <v>0</v>
      </c>
      <c r="BV255" s="22" cm="1">
        <f t="array" aca="1" ref="BV255" ca="1">IF(BB255&gt;INDIRECT(ADDRESS($BN255,$BO255)),0,1)</f>
        <v>0</v>
      </c>
      <c r="BW255" s="22" cm="1">
        <f t="array" aca="1" ref="BW255" ca="1">IF(BC255&gt;INDIRECT(ADDRESS($BN255,$BO255)),0,1)</f>
        <v>0</v>
      </c>
      <c r="BX255" s="22" cm="1">
        <f t="array" aca="1" ref="BX255" ca="1">IF(BD255&gt;INDIRECT(ADDRESS($BN255,$BO255)),0,1)</f>
        <v>0</v>
      </c>
      <c r="BY255" s="22" cm="1">
        <f t="array" aca="1" ref="BY255" ca="1">IF(BE255&gt;INDIRECT(ADDRESS($BN255,$BO255)),0,1)</f>
        <v>0</v>
      </c>
      <c r="BZ255" s="22" cm="1">
        <f t="array" aca="1" ref="BZ255" ca="1">IF(BF255&gt;INDIRECT(ADDRESS($BN255,$BO255)),0,1)</f>
        <v>0</v>
      </c>
      <c r="CA255" s="22" cm="1">
        <f t="array" aca="1" ref="CA255" ca="1">IF(BG255&gt;INDIRECT(ADDRESS($BN255,$BO255)),0,1)</f>
        <v>0</v>
      </c>
      <c r="CB255" s="22" cm="1">
        <f t="array" aca="1" ref="CB255" ca="1">IF(BH255&gt;INDIRECT(ADDRESS($BN255,$BO255)),0,1)</f>
        <v>0</v>
      </c>
      <c r="CC255" s="22" cm="1">
        <f t="array" aca="1" ref="CC255" ca="1">IF(BI255&gt;INDIRECT(ADDRESS($BN255,$BO255)),0,1)</f>
        <v>0</v>
      </c>
      <c r="CD255" s="22" cm="1">
        <f t="array" aca="1" ref="CD255" ca="1">IF(BJ255&gt;INDIRECT(ADDRESS($BN255,$BO255)),0,1)</f>
        <v>0</v>
      </c>
      <c r="CE255" s="22" cm="1">
        <f t="array" aca="1" ref="CE255" ca="1">IF(BK255&gt;INDIRECT(ADDRESS($BN255,$BO255)),0,1)</f>
        <v>0</v>
      </c>
      <c r="CF255" s="22" cm="1">
        <f t="array" aca="1" ref="CF255" ca="1">IF(BL255&gt;INDIRECT(ADDRESS($BN255,$BO255)),0,1)</f>
        <v>0</v>
      </c>
      <c r="CG255" s="22" cm="1">
        <f t="array" aca="1" ref="CG255" ca="1">IF(BM255&gt;INDIRECT(ADDRESS($BN255,$BO255)),0,1)</f>
        <v>0</v>
      </c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55000000000000004">
      <c r="A256" s="3"/>
      <c r="B256" s="3"/>
      <c r="C256" s="3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5">
        <v>5</v>
      </c>
      <c r="W256" s="5">
        <f>W255</f>
        <v>254</v>
      </c>
      <c r="X256" s="5">
        <v>4</v>
      </c>
      <c r="Y256" s="5">
        <f t="shared" si="102"/>
        <v>26</v>
      </c>
      <c r="Z256" s="18" cm="1">
        <f t="array" aca="1" ref="Z256" ca="1">INDIRECT(ADDRESS($W256,COLUMN()-$Y256+$X256))/$V256</f>
        <v>6408.2</v>
      </c>
      <c r="AA256" s="18" cm="1">
        <f t="array" aca="1" ref="AA256" ca="1">INDIRECT(ADDRESS($W256,COLUMN()-$Y256+$X256))/$V256</f>
        <v>5482.2</v>
      </c>
      <c r="AB256" s="18" cm="1">
        <f t="array" aca="1" ref="AB256" ca="1">INDIRECT(ADDRESS($W256,COLUMN()-$Y256+$X256))/$V256</f>
        <v>8790.2000000000007</v>
      </c>
      <c r="AC256" s="18" cm="1">
        <f t="array" aca="1" ref="AC256" ca="1">INDIRECT(ADDRESS($W256,COLUMN()-$Y256+$X256))/$V256</f>
        <v>19176.599999999999</v>
      </c>
      <c r="AD256" s="18" cm="1">
        <f t="array" aca="1" ref="AD256" ca="1">INDIRECT(ADDRESS($W256,COLUMN()-$Y256+$X256))/$V256</f>
        <v>10592.8</v>
      </c>
      <c r="AE256" s="18" cm="1">
        <f t="array" aca="1" ref="AE256" ca="1">INDIRECT(ADDRESS($W256,COLUMN()-$Y256+$X256))/$V256</f>
        <v>0</v>
      </c>
      <c r="AF256" s="18" cm="1">
        <f t="array" aca="1" ref="AF256" ca="1">INDIRECT(ADDRESS($W256,COLUMN()-$Y256+$X256))/$V256</f>
        <v>0</v>
      </c>
      <c r="AG256" s="18" cm="1">
        <f t="array" aca="1" ref="AG256" ca="1">INDIRECT(ADDRESS($W256,COLUMN()-$Y256+$X256))/$V256</f>
        <v>3945.8</v>
      </c>
      <c r="AH256" s="18" cm="1">
        <f t="array" aca="1" ref="AH256" ca="1">INDIRECT(ADDRESS($W256,COLUMN()-$Y256+$X256))/$V256</f>
        <v>0</v>
      </c>
      <c r="AI256" s="18" cm="1">
        <f t="array" aca="1" ref="AI256" ca="1">INDIRECT(ADDRESS($W256,COLUMN()-$Y256+$X256))/$V256</f>
        <v>0</v>
      </c>
      <c r="AJ256" s="18" cm="1">
        <f t="array" aca="1" ref="AJ256" ca="1">INDIRECT(ADDRESS($W256,COLUMN()-$Y256+$X256))/$V256</f>
        <v>0</v>
      </c>
      <c r="AK256" s="18" cm="1">
        <f t="array" aca="1" ref="AK256" ca="1">INDIRECT(ADDRESS($W256,COLUMN()-$Y256+$X256))/$V256</f>
        <v>1749.4</v>
      </c>
      <c r="AL256" s="18" cm="1">
        <f t="array" aca="1" ref="AL256" ca="1">INDIRECT(ADDRESS($W256,COLUMN()-$Y256+$X256))/$V256</f>
        <v>0</v>
      </c>
      <c r="AM256" s="18" cm="1">
        <f t="array" aca="1" ref="AM256" ca="1">INDIRECT(ADDRESS($W256,COLUMN()-$Y256+$X256))/$V256</f>
        <v>2642.4</v>
      </c>
      <c r="AN256" s="18" cm="1">
        <f t="array" aca="1" ref="AN256" ca="1">INDIRECT(ADDRESS($W256,COLUMN()-$Y256+$X256))/$V256</f>
        <v>0</v>
      </c>
      <c r="AO256" s="18" cm="1">
        <f t="array" aca="1" ref="AO256" ca="1">INDIRECT(ADDRESS($W256,COLUMN()-$Y256+$X256))/$V256</f>
        <v>0</v>
      </c>
      <c r="AP256" s="18" cm="1">
        <f t="array" aca="1" ref="AP256" ca="1">INDIRECT(ADDRESS($W256,COLUMN()-$Y256+$X256))/$V256</f>
        <v>838.2</v>
      </c>
      <c r="AQ256" s="18" cm="1">
        <f t="array" aca="1" ref="AQ256" ca="1">INDIRECT(ADDRESS($W256,COLUMN()-$Y256+$X256))/$V256</f>
        <v>0</v>
      </c>
      <c r="AR256" s="9">
        <f t="shared" si="82"/>
        <v>254</v>
      </c>
      <c r="AS256" s="9">
        <f t="shared" si="104"/>
        <v>256</v>
      </c>
      <c r="AT256" s="9">
        <f t="shared" si="103"/>
        <v>26</v>
      </c>
      <c r="AU256" s="3">
        <f t="shared" si="105"/>
        <v>43</v>
      </c>
      <c r="AV256" s="20">
        <f t="shared" ca="1" si="83"/>
        <v>18</v>
      </c>
      <c r="AW256" s="20">
        <f t="shared" ca="1" si="84"/>
        <v>19</v>
      </c>
      <c r="AX256" s="20">
        <f t="shared" ca="1" si="85"/>
        <v>15</v>
      </c>
      <c r="AY256" s="20">
        <f t="shared" ca="1" si="86"/>
        <v>8</v>
      </c>
      <c r="AZ256" s="20">
        <f t="shared" ca="1" si="87"/>
        <v>13</v>
      </c>
      <c r="BA256" s="20">
        <f t="shared" ca="1" si="88"/>
        <v>28</v>
      </c>
      <c r="BB256" s="20">
        <f t="shared" ca="1" si="89"/>
        <v>28</v>
      </c>
      <c r="BC256" s="20">
        <f t="shared" ca="1" si="90"/>
        <v>22</v>
      </c>
      <c r="BD256" s="20">
        <f t="shared" ca="1" si="91"/>
        <v>28</v>
      </c>
      <c r="BE256" s="20">
        <f t="shared" ca="1" si="92"/>
        <v>28</v>
      </c>
      <c r="BF256" s="20">
        <f t="shared" ca="1" si="93"/>
        <v>28</v>
      </c>
      <c r="BG256" s="20">
        <f t="shared" ca="1" si="94"/>
        <v>25</v>
      </c>
      <c r="BH256" s="20">
        <f t="shared" ca="1" si="95"/>
        <v>28</v>
      </c>
      <c r="BI256" s="20">
        <f t="shared" ca="1" si="96"/>
        <v>24</v>
      </c>
      <c r="BJ256" s="20">
        <f t="shared" ca="1" si="97"/>
        <v>28</v>
      </c>
      <c r="BK256" s="20">
        <f t="shared" ca="1" si="98"/>
        <v>28</v>
      </c>
      <c r="BL256" s="20">
        <f t="shared" ca="1" si="99"/>
        <v>27</v>
      </c>
      <c r="BM256" s="20">
        <f t="shared" ca="1" si="100"/>
        <v>28</v>
      </c>
      <c r="BN256" s="9">
        <f t="shared" si="101"/>
        <v>254</v>
      </c>
      <c r="BO256" s="9">
        <v>3</v>
      </c>
      <c r="BP256" s="22" cm="1">
        <f t="array" aca="1" ref="BP256" ca="1">IF(AV256&gt;INDIRECT(ADDRESS($BN256,$BO256)),0,1)</f>
        <v>0</v>
      </c>
      <c r="BQ256" s="22" cm="1">
        <f t="array" aca="1" ref="BQ256" ca="1">IF(AW256&gt;INDIRECT(ADDRESS($BN256,$BO256)),0,1)</f>
        <v>0</v>
      </c>
      <c r="BR256" s="22" cm="1">
        <f t="array" aca="1" ref="BR256" ca="1">IF(AX256&gt;INDIRECT(ADDRESS($BN256,$BO256)),0,1)</f>
        <v>0</v>
      </c>
      <c r="BS256" s="22" cm="1">
        <f t="array" aca="1" ref="BS256" ca="1">IF(AY256&gt;INDIRECT(ADDRESS($BN256,$BO256)),0,1)</f>
        <v>0</v>
      </c>
      <c r="BT256" s="22" cm="1">
        <f t="array" aca="1" ref="BT256" ca="1">IF(AZ256&gt;INDIRECT(ADDRESS($BN256,$BO256)),0,1)</f>
        <v>0</v>
      </c>
      <c r="BU256" s="22" cm="1">
        <f t="array" aca="1" ref="BU256" ca="1">IF(BA256&gt;INDIRECT(ADDRESS($BN256,$BO256)),0,1)</f>
        <v>0</v>
      </c>
      <c r="BV256" s="22" cm="1">
        <f t="array" aca="1" ref="BV256" ca="1">IF(BB256&gt;INDIRECT(ADDRESS($BN256,$BO256)),0,1)</f>
        <v>0</v>
      </c>
      <c r="BW256" s="22" cm="1">
        <f t="array" aca="1" ref="BW256" ca="1">IF(BC256&gt;INDIRECT(ADDRESS($BN256,$BO256)),0,1)</f>
        <v>0</v>
      </c>
      <c r="BX256" s="22" cm="1">
        <f t="array" aca="1" ref="BX256" ca="1">IF(BD256&gt;INDIRECT(ADDRESS($BN256,$BO256)),0,1)</f>
        <v>0</v>
      </c>
      <c r="BY256" s="22" cm="1">
        <f t="array" aca="1" ref="BY256" ca="1">IF(BE256&gt;INDIRECT(ADDRESS($BN256,$BO256)),0,1)</f>
        <v>0</v>
      </c>
      <c r="BZ256" s="22" cm="1">
        <f t="array" aca="1" ref="BZ256" ca="1">IF(BF256&gt;INDIRECT(ADDRESS($BN256,$BO256)),0,1)</f>
        <v>0</v>
      </c>
      <c r="CA256" s="22" cm="1">
        <f t="array" aca="1" ref="CA256" ca="1">IF(BG256&gt;INDIRECT(ADDRESS($BN256,$BO256)),0,1)</f>
        <v>0</v>
      </c>
      <c r="CB256" s="22" cm="1">
        <f t="array" aca="1" ref="CB256" ca="1">IF(BH256&gt;INDIRECT(ADDRESS($BN256,$BO256)),0,1)</f>
        <v>0</v>
      </c>
      <c r="CC256" s="22" cm="1">
        <f t="array" aca="1" ref="CC256" ca="1">IF(BI256&gt;INDIRECT(ADDRESS($BN256,$BO256)),0,1)</f>
        <v>0</v>
      </c>
      <c r="CD256" s="22" cm="1">
        <f t="array" aca="1" ref="CD256" ca="1">IF(BJ256&gt;INDIRECT(ADDRESS($BN256,$BO256)),0,1)</f>
        <v>0</v>
      </c>
      <c r="CE256" s="22" cm="1">
        <f t="array" aca="1" ref="CE256" ca="1">IF(BK256&gt;INDIRECT(ADDRESS($BN256,$BO256)),0,1)</f>
        <v>0</v>
      </c>
      <c r="CF256" s="22" cm="1">
        <f t="array" aca="1" ref="CF256" ca="1">IF(BL256&gt;INDIRECT(ADDRESS($BN256,$BO256)),0,1)</f>
        <v>0</v>
      </c>
      <c r="CG256" s="22" cm="1">
        <f t="array" aca="1" ref="CG256" ca="1">IF(BM256&gt;INDIRECT(ADDRESS($BN256,$BO256)),0,1)</f>
        <v>0</v>
      </c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55000000000000004">
      <c r="A257" s="3" t="s">
        <v>112</v>
      </c>
      <c r="B257" s="3" t="s">
        <v>112</v>
      </c>
      <c r="C257" s="3">
        <v>3</v>
      </c>
      <c r="D257" s="15">
        <f>VALUE(SUBSTITUTE('DPR KPU Raw'!B65,".",","))</f>
        <v>10607</v>
      </c>
      <c r="E257" s="15">
        <f>VALUE(SUBSTITUTE('DPR KPU Raw'!C65,".",","))</f>
        <v>34439</v>
      </c>
      <c r="F257" s="15">
        <f>VALUE(SUBSTITUTE('DPR KPU Raw'!D65,".",","))</f>
        <v>28702</v>
      </c>
      <c r="G257" s="15">
        <f>VALUE(SUBSTITUTE('DPR KPU Raw'!E65,".",","))</f>
        <v>102786</v>
      </c>
      <c r="H257" s="15">
        <f>VALUE(SUBSTITUTE('DPR KPU Raw'!F65,".",","))</f>
        <v>40959</v>
      </c>
      <c r="I257" s="15"/>
      <c r="J257" s="15"/>
      <c r="K257" s="15">
        <f>VALUE(SUBSTITUTE('DPR KPU Raw'!I65,".",","))</f>
        <v>15650</v>
      </c>
      <c r="L257" s="15"/>
      <c r="M257" s="15"/>
      <c r="N257" s="15"/>
      <c r="O257" s="15">
        <f>VALUE(SUBSTITUTE('DPR KPU Raw'!M65,".",","))</f>
        <v>24203</v>
      </c>
      <c r="P257" s="15"/>
      <c r="Q257" s="15">
        <f>VALUE(SUBSTITUTE('DPR KPU Raw'!O65,".",","))</f>
        <v>44618</v>
      </c>
      <c r="R257" s="15"/>
      <c r="S257" s="15"/>
      <c r="T257" s="15">
        <f>VALUE(SUBSTITUTE('DPR KPU Raw'!R65,".",","))</f>
        <v>3373</v>
      </c>
      <c r="U257" s="15"/>
      <c r="V257" s="5">
        <v>1</v>
      </c>
      <c r="W257" s="5">
        <f>W256+3</f>
        <v>257</v>
      </c>
      <c r="X257" s="5">
        <v>4</v>
      </c>
      <c r="Y257" s="5">
        <f t="shared" si="102"/>
        <v>26</v>
      </c>
      <c r="Z257" s="18" cm="1">
        <f t="array" aca="1" ref="Z257" ca="1">INDIRECT(ADDRESS($W257,COLUMN()-$Y257+$X257))/$V257</f>
        <v>10607</v>
      </c>
      <c r="AA257" s="18" cm="1">
        <f t="array" aca="1" ref="AA257" ca="1">INDIRECT(ADDRESS($W257,COLUMN()-$Y257+$X257))/$V257</f>
        <v>34439</v>
      </c>
      <c r="AB257" s="18" cm="1">
        <f t="array" aca="1" ref="AB257" ca="1">INDIRECT(ADDRESS($W257,COLUMN()-$Y257+$X257))/$V257</f>
        <v>28702</v>
      </c>
      <c r="AC257" s="18" cm="1">
        <f t="array" aca="1" ref="AC257" ca="1">INDIRECT(ADDRESS($W257,COLUMN()-$Y257+$X257))/$V257</f>
        <v>102786</v>
      </c>
      <c r="AD257" s="18" cm="1">
        <f t="array" aca="1" ref="AD257" ca="1">INDIRECT(ADDRESS($W257,COLUMN()-$Y257+$X257))/$V257</f>
        <v>40959</v>
      </c>
      <c r="AE257" s="18" cm="1">
        <f t="array" aca="1" ref="AE257" ca="1">INDIRECT(ADDRESS($W257,COLUMN()-$Y257+$X257))/$V257</f>
        <v>0</v>
      </c>
      <c r="AF257" s="18" cm="1">
        <f t="array" aca="1" ref="AF257" ca="1">INDIRECT(ADDRESS($W257,COLUMN()-$Y257+$X257))/$V257</f>
        <v>0</v>
      </c>
      <c r="AG257" s="18" cm="1">
        <f t="array" aca="1" ref="AG257" ca="1">INDIRECT(ADDRESS($W257,COLUMN()-$Y257+$X257))/$V257</f>
        <v>15650</v>
      </c>
      <c r="AH257" s="18" cm="1">
        <f t="array" aca="1" ref="AH257" ca="1">INDIRECT(ADDRESS($W257,COLUMN()-$Y257+$X257))/$V257</f>
        <v>0</v>
      </c>
      <c r="AI257" s="18" cm="1">
        <f t="array" aca="1" ref="AI257" ca="1">INDIRECT(ADDRESS($W257,COLUMN()-$Y257+$X257))/$V257</f>
        <v>0</v>
      </c>
      <c r="AJ257" s="18" cm="1">
        <f t="array" aca="1" ref="AJ257" ca="1">INDIRECT(ADDRESS($W257,COLUMN()-$Y257+$X257))/$V257</f>
        <v>0</v>
      </c>
      <c r="AK257" s="18" cm="1">
        <f t="array" aca="1" ref="AK257" ca="1">INDIRECT(ADDRESS($W257,COLUMN()-$Y257+$X257))/$V257</f>
        <v>24203</v>
      </c>
      <c r="AL257" s="18" cm="1">
        <f t="array" aca="1" ref="AL257" ca="1">INDIRECT(ADDRESS($W257,COLUMN()-$Y257+$X257))/$V257</f>
        <v>0</v>
      </c>
      <c r="AM257" s="18" cm="1">
        <f t="array" aca="1" ref="AM257" ca="1">INDIRECT(ADDRESS($W257,COLUMN()-$Y257+$X257))/$V257</f>
        <v>44618</v>
      </c>
      <c r="AN257" s="18" cm="1">
        <f t="array" aca="1" ref="AN257" ca="1">INDIRECT(ADDRESS($W257,COLUMN()-$Y257+$X257))/$V257</f>
        <v>0</v>
      </c>
      <c r="AO257" s="18" cm="1">
        <f t="array" aca="1" ref="AO257" ca="1">INDIRECT(ADDRESS($W257,COLUMN()-$Y257+$X257))/$V257</f>
        <v>0</v>
      </c>
      <c r="AP257" s="18" cm="1">
        <f t="array" aca="1" ref="AP257" ca="1">INDIRECT(ADDRESS($W257,COLUMN()-$Y257+$X257))/$V257</f>
        <v>3373</v>
      </c>
      <c r="AQ257" s="18" cm="1">
        <f t="array" aca="1" ref="AQ257" ca="1">INDIRECT(ADDRESS($W257,COLUMN()-$Y257+$X257))/$V257</f>
        <v>0</v>
      </c>
      <c r="AR257" s="9">
        <f t="shared" si="82"/>
        <v>257</v>
      </c>
      <c r="AS257" s="9">
        <f t="shared" si="104"/>
        <v>259</v>
      </c>
      <c r="AT257" s="9">
        <f t="shared" si="103"/>
        <v>26</v>
      </c>
      <c r="AU257" s="3">
        <f t="shared" si="105"/>
        <v>43</v>
      </c>
      <c r="AV257" s="20">
        <f t="shared" ca="1" si="83"/>
        <v>13</v>
      </c>
      <c r="AW257" s="20">
        <f t="shared" ca="1" si="84"/>
        <v>4</v>
      </c>
      <c r="AX257" s="20">
        <f t="shared" ca="1" si="85"/>
        <v>6</v>
      </c>
      <c r="AY257" s="20">
        <f t="shared" ca="1" si="86"/>
        <v>1</v>
      </c>
      <c r="AZ257" s="20">
        <f t="shared" ca="1" si="87"/>
        <v>3</v>
      </c>
      <c r="BA257" s="20">
        <f t="shared" ca="1" si="88"/>
        <v>28</v>
      </c>
      <c r="BB257" s="20">
        <f t="shared" ca="1" si="89"/>
        <v>28</v>
      </c>
      <c r="BC257" s="20">
        <f t="shared" ca="1" si="90"/>
        <v>9</v>
      </c>
      <c r="BD257" s="20">
        <f t="shared" ca="1" si="91"/>
        <v>28</v>
      </c>
      <c r="BE257" s="20">
        <f t="shared" ca="1" si="92"/>
        <v>28</v>
      </c>
      <c r="BF257" s="20">
        <f t="shared" ca="1" si="93"/>
        <v>28</v>
      </c>
      <c r="BG257" s="20">
        <f t="shared" ca="1" si="94"/>
        <v>7</v>
      </c>
      <c r="BH257" s="20">
        <f t="shared" ca="1" si="95"/>
        <v>28</v>
      </c>
      <c r="BI257" s="20">
        <f t="shared" ca="1" si="96"/>
        <v>2</v>
      </c>
      <c r="BJ257" s="20">
        <f t="shared" ca="1" si="97"/>
        <v>28</v>
      </c>
      <c r="BK257" s="20">
        <f t="shared" ca="1" si="98"/>
        <v>28</v>
      </c>
      <c r="BL257" s="20">
        <f t="shared" ca="1" si="99"/>
        <v>23</v>
      </c>
      <c r="BM257" s="20">
        <f t="shared" ca="1" si="100"/>
        <v>28</v>
      </c>
      <c r="BN257" s="9">
        <f t="shared" si="101"/>
        <v>257</v>
      </c>
      <c r="BO257" s="9">
        <v>3</v>
      </c>
      <c r="BP257" s="22" cm="1">
        <f t="array" aca="1" ref="BP257" ca="1">IF(AV257&gt;INDIRECT(ADDRESS($BN257,$BO257)),0,1)</f>
        <v>0</v>
      </c>
      <c r="BQ257" s="22" cm="1">
        <f t="array" aca="1" ref="BQ257" ca="1">IF(AW257&gt;INDIRECT(ADDRESS($BN257,$BO257)),0,1)</f>
        <v>0</v>
      </c>
      <c r="BR257" s="22" cm="1">
        <f t="array" aca="1" ref="BR257" ca="1">IF(AX257&gt;INDIRECT(ADDRESS($BN257,$BO257)),0,1)</f>
        <v>0</v>
      </c>
      <c r="BS257" s="22" cm="1">
        <f t="array" aca="1" ref="BS257" ca="1">IF(AY257&gt;INDIRECT(ADDRESS($BN257,$BO257)),0,1)</f>
        <v>1</v>
      </c>
      <c r="BT257" s="22" cm="1">
        <f t="array" aca="1" ref="BT257" ca="1">IF(AZ257&gt;INDIRECT(ADDRESS($BN257,$BO257)),0,1)</f>
        <v>1</v>
      </c>
      <c r="BU257" s="22" cm="1">
        <f t="array" aca="1" ref="BU257" ca="1">IF(BA257&gt;INDIRECT(ADDRESS($BN257,$BO257)),0,1)</f>
        <v>0</v>
      </c>
      <c r="BV257" s="22" cm="1">
        <f t="array" aca="1" ref="BV257" ca="1">IF(BB257&gt;INDIRECT(ADDRESS($BN257,$BO257)),0,1)</f>
        <v>0</v>
      </c>
      <c r="BW257" s="22" cm="1">
        <f t="array" aca="1" ref="BW257" ca="1">IF(BC257&gt;INDIRECT(ADDRESS($BN257,$BO257)),0,1)</f>
        <v>0</v>
      </c>
      <c r="BX257" s="22" cm="1">
        <f t="array" aca="1" ref="BX257" ca="1">IF(BD257&gt;INDIRECT(ADDRESS($BN257,$BO257)),0,1)</f>
        <v>0</v>
      </c>
      <c r="BY257" s="22" cm="1">
        <f t="array" aca="1" ref="BY257" ca="1">IF(BE257&gt;INDIRECT(ADDRESS($BN257,$BO257)),0,1)</f>
        <v>0</v>
      </c>
      <c r="BZ257" s="22" cm="1">
        <f t="array" aca="1" ref="BZ257" ca="1">IF(BF257&gt;INDIRECT(ADDRESS($BN257,$BO257)),0,1)</f>
        <v>0</v>
      </c>
      <c r="CA257" s="22" cm="1">
        <f t="array" aca="1" ref="CA257" ca="1">IF(BG257&gt;INDIRECT(ADDRESS($BN257,$BO257)),0,1)</f>
        <v>0</v>
      </c>
      <c r="CB257" s="22" cm="1">
        <f t="array" aca="1" ref="CB257" ca="1">IF(BH257&gt;INDIRECT(ADDRESS($BN257,$BO257)),0,1)</f>
        <v>0</v>
      </c>
      <c r="CC257" s="22" cm="1">
        <f t="array" aca="1" ref="CC257" ca="1">IF(BI257&gt;INDIRECT(ADDRESS($BN257,$BO257)),0,1)</f>
        <v>1</v>
      </c>
      <c r="CD257" s="22" cm="1">
        <f t="array" aca="1" ref="CD257" ca="1">IF(BJ257&gt;INDIRECT(ADDRESS($BN257,$BO257)),0,1)</f>
        <v>0</v>
      </c>
      <c r="CE257" s="22" cm="1">
        <f t="array" aca="1" ref="CE257" ca="1">IF(BK257&gt;INDIRECT(ADDRESS($BN257,$BO257)),0,1)</f>
        <v>0</v>
      </c>
      <c r="CF257" s="22" cm="1">
        <f t="array" aca="1" ref="CF257" ca="1">IF(BL257&gt;INDIRECT(ADDRESS($BN257,$BO257)),0,1)</f>
        <v>0</v>
      </c>
      <c r="CG257" s="22" cm="1">
        <f t="array" aca="1" ref="CG257" ca="1">IF(BM257&gt;INDIRECT(ADDRESS($BN257,$BO257)),0,1)</f>
        <v>0</v>
      </c>
      <c r="CH257" s="9">
        <f>AR257</f>
        <v>257</v>
      </c>
      <c r="CI257" s="9">
        <f>AS257</f>
        <v>259</v>
      </c>
      <c r="CJ257" s="3">
        <f>COLUMN(BP257)</f>
        <v>68</v>
      </c>
      <c r="CK257" s="3">
        <f>COLUMN(CG257)</f>
        <v>85</v>
      </c>
      <c r="CL257" s="3">
        <f ca="1">SUM(OFFSET($A$1,CH257-1,CJ257-1,CI257-CH257+1,CK257-CJ257+1))</f>
        <v>3</v>
      </c>
      <c r="CM257" s="3" t="b">
        <f ca="1">CL257=C257</f>
        <v>1</v>
      </c>
      <c r="CN257" s="3">
        <f>COLUMN(V257)</f>
        <v>22</v>
      </c>
      <c r="CO257" s="3">
        <f ca="1">LARGE(OFFSET($A$1,$CH257-1,$CN257-1,$CI257-$CH257+1,1),1)</f>
        <v>5</v>
      </c>
      <c r="CP257" s="4">
        <f ca="1">LARGE(OFFSET($A$1,$AR257-1,$AT257-1,$AS257-$AR257+1,$AU257-$AT257+1),1)/(CO257+2)</f>
        <v>14683.714285714286</v>
      </c>
      <c r="CQ257" s="4">
        <f ca="1">LARGE(OFFSET($A$1,$AR257-1,$AT257-1,$AS257-$AR257+1,$AU257-$AT257+1),C257)</f>
        <v>40959</v>
      </c>
      <c r="CR257" s="3" t="b">
        <f ca="1">CQ257&gt;CP257</f>
        <v>1</v>
      </c>
    </row>
    <row r="258" spans="1:96" x14ac:dyDescent="0.55000000000000004">
      <c r="A258" s="3"/>
      <c r="B258" s="3"/>
      <c r="C258" s="3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5">
        <v>3</v>
      </c>
      <c r="W258" s="5">
        <f>W257</f>
        <v>257</v>
      </c>
      <c r="X258" s="5">
        <v>4</v>
      </c>
      <c r="Y258" s="5">
        <f t="shared" si="102"/>
        <v>26</v>
      </c>
      <c r="Z258" s="18" cm="1">
        <f t="array" aca="1" ref="Z258" ca="1">INDIRECT(ADDRESS($W258,COLUMN()-$Y258+$X258))/$V258</f>
        <v>3535.6666666666665</v>
      </c>
      <c r="AA258" s="18" cm="1">
        <f t="array" aca="1" ref="AA258" ca="1">INDIRECT(ADDRESS($W258,COLUMN()-$Y258+$X258))/$V258</f>
        <v>11479.666666666666</v>
      </c>
      <c r="AB258" s="18" cm="1">
        <f t="array" aca="1" ref="AB258" ca="1">INDIRECT(ADDRESS($W258,COLUMN()-$Y258+$X258))/$V258</f>
        <v>9567.3333333333339</v>
      </c>
      <c r="AC258" s="18" cm="1">
        <f t="array" aca="1" ref="AC258" ca="1">INDIRECT(ADDRESS($W258,COLUMN()-$Y258+$X258))/$V258</f>
        <v>34262</v>
      </c>
      <c r="AD258" s="18" cm="1">
        <f t="array" aca="1" ref="AD258" ca="1">INDIRECT(ADDRESS($W258,COLUMN()-$Y258+$X258))/$V258</f>
        <v>13653</v>
      </c>
      <c r="AE258" s="18" cm="1">
        <f t="array" aca="1" ref="AE258" ca="1">INDIRECT(ADDRESS($W258,COLUMN()-$Y258+$X258))/$V258</f>
        <v>0</v>
      </c>
      <c r="AF258" s="18" cm="1">
        <f t="array" aca="1" ref="AF258" ca="1">INDIRECT(ADDRESS($W258,COLUMN()-$Y258+$X258))/$V258</f>
        <v>0</v>
      </c>
      <c r="AG258" s="18" cm="1">
        <f t="array" aca="1" ref="AG258" ca="1">INDIRECT(ADDRESS($W258,COLUMN()-$Y258+$X258))/$V258</f>
        <v>5216.666666666667</v>
      </c>
      <c r="AH258" s="18" cm="1">
        <f t="array" aca="1" ref="AH258" ca="1">INDIRECT(ADDRESS($W258,COLUMN()-$Y258+$X258))/$V258</f>
        <v>0</v>
      </c>
      <c r="AI258" s="18" cm="1">
        <f t="array" aca="1" ref="AI258" ca="1">INDIRECT(ADDRESS($W258,COLUMN()-$Y258+$X258))/$V258</f>
        <v>0</v>
      </c>
      <c r="AJ258" s="18" cm="1">
        <f t="array" aca="1" ref="AJ258" ca="1">INDIRECT(ADDRESS($W258,COLUMN()-$Y258+$X258))/$V258</f>
        <v>0</v>
      </c>
      <c r="AK258" s="18" cm="1">
        <f t="array" aca="1" ref="AK258" ca="1">INDIRECT(ADDRESS($W258,COLUMN()-$Y258+$X258))/$V258</f>
        <v>8067.666666666667</v>
      </c>
      <c r="AL258" s="18" cm="1">
        <f t="array" aca="1" ref="AL258" ca="1">INDIRECT(ADDRESS($W258,COLUMN()-$Y258+$X258))/$V258</f>
        <v>0</v>
      </c>
      <c r="AM258" s="18" cm="1">
        <f t="array" aca="1" ref="AM258" ca="1">INDIRECT(ADDRESS($W258,COLUMN()-$Y258+$X258))/$V258</f>
        <v>14872.666666666666</v>
      </c>
      <c r="AN258" s="18" cm="1">
        <f t="array" aca="1" ref="AN258" ca="1">INDIRECT(ADDRESS($W258,COLUMN()-$Y258+$X258))/$V258</f>
        <v>0</v>
      </c>
      <c r="AO258" s="18" cm="1">
        <f t="array" aca="1" ref="AO258" ca="1">INDIRECT(ADDRESS($W258,COLUMN()-$Y258+$X258))/$V258</f>
        <v>0</v>
      </c>
      <c r="AP258" s="18" cm="1">
        <f t="array" aca="1" ref="AP258" ca="1">INDIRECT(ADDRESS($W258,COLUMN()-$Y258+$X258))/$V258</f>
        <v>1124.3333333333333</v>
      </c>
      <c r="AQ258" s="18" cm="1">
        <f t="array" aca="1" ref="AQ258" ca="1">INDIRECT(ADDRESS($W258,COLUMN()-$Y258+$X258))/$V258</f>
        <v>0</v>
      </c>
      <c r="AR258" s="9">
        <f t="shared" si="82"/>
        <v>257</v>
      </c>
      <c r="AS258" s="9">
        <f t="shared" si="104"/>
        <v>259</v>
      </c>
      <c r="AT258" s="9">
        <f t="shared" si="103"/>
        <v>26</v>
      </c>
      <c r="AU258" s="3">
        <f t="shared" si="105"/>
        <v>43</v>
      </c>
      <c r="AV258" s="20">
        <f t="shared" ca="1" si="83"/>
        <v>22</v>
      </c>
      <c r="AW258" s="20">
        <f t="shared" ca="1" si="84"/>
        <v>12</v>
      </c>
      <c r="AX258" s="20">
        <f t="shared" ca="1" si="85"/>
        <v>14</v>
      </c>
      <c r="AY258" s="20">
        <f t="shared" ca="1" si="86"/>
        <v>5</v>
      </c>
      <c r="AZ258" s="20">
        <f t="shared" ca="1" si="87"/>
        <v>11</v>
      </c>
      <c r="BA258" s="20">
        <f t="shared" ca="1" si="88"/>
        <v>28</v>
      </c>
      <c r="BB258" s="20">
        <f t="shared" ca="1" si="89"/>
        <v>28</v>
      </c>
      <c r="BC258" s="20">
        <f t="shared" ca="1" si="90"/>
        <v>20</v>
      </c>
      <c r="BD258" s="20">
        <f t="shared" ca="1" si="91"/>
        <v>28</v>
      </c>
      <c r="BE258" s="20">
        <f t="shared" ca="1" si="92"/>
        <v>28</v>
      </c>
      <c r="BF258" s="20">
        <f t="shared" ca="1" si="93"/>
        <v>28</v>
      </c>
      <c r="BG258" s="20">
        <f t="shared" ca="1" si="94"/>
        <v>17</v>
      </c>
      <c r="BH258" s="20">
        <f t="shared" ca="1" si="95"/>
        <v>28</v>
      </c>
      <c r="BI258" s="20">
        <f t="shared" ca="1" si="96"/>
        <v>10</v>
      </c>
      <c r="BJ258" s="20">
        <f t="shared" ca="1" si="97"/>
        <v>28</v>
      </c>
      <c r="BK258" s="20">
        <f t="shared" ca="1" si="98"/>
        <v>28</v>
      </c>
      <c r="BL258" s="20">
        <f t="shared" ca="1" si="99"/>
        <v>26</v>
      </c>
      <c r="BM258" s="20">
        <f t="shared" ca="1" si="100"/>
        <v>28</v>
      </c>
      <c r="BN258" s="9">
        <f t="shared" si="101"/>
        <v>257</v>
      </c>
      <c r="BO258" s="9">
        <v>3</v>
      </c>
      <c r="BP258" s="22" cm="1">
        <f t="array" aca="1" ref="BP258" ca="1">IF(AV258&gt;INDIRECT(ADDRESS($BN258,$BO258)),0,1)</f>
        <v>0</v>
      </c>
      <c r="BQ258" s="22" cm="1">
        <f t="array" aca="1" ref="BQ258" ca="1">IF(AW258&gt;INDIRECT(ADDRESS($BN258,$BO258)),0,1)</f>
        <v>0</v>
      </c>
      <c r="BR258" s="22" cm="1">
        <f t="array" aca="1" ref="BR258" ca="1">IF(AX258&gt;INDIRECT(ADDRESS($BN258,$BO258)),0,1)</f>
        <v>0</v>
      </c>
      <c r="BS258" s="22" cm="1">
        <f t="array" aca="1" ref="BS258" ca="1">IF(AY258&gt;INDIRECT(ADDRESS($BN258,$BO258)),0,1)</f>
        <v>0</v>
      </c>
      <c r="BT258" s="22" cm="1">
        <f t="array" aca="1" ref="BT258" ca="1">IF(AZ258&gt;INDIRECT(ADDRESS($BN258,$BO258)),0,1)</f>
        <v>0</v>
      </c>
      <c r="BU258" s="22" cm="1">
        <f t="array" aca="1" ref="BU258" ca="1">IF(BA258&gt;INDIRECT(ADDRESS($BN258,$BO258)),0,1)</f>
        <v>0</v>
      </c>
      <c r="BV258" s="22" cm="1">
        <f t="array" aca="1" ref="BV258" ca="1">IF(BB258&gt;INDIRECT(ADDRESS($BN258,$BO258)),0,1)</f>
        <v>0</v>
      </c>
      <c r="BW258" s="22" cm="1">
        <f t="array" aca="1" ref="BW258" ca="1">IF(BC258&gt;INDIRECT(ADDRESS($BN258,$BO258)),0,1)</f>
        <v>0</v>
      </c>
      <c r="BX258" s="22" cm="1">
        <f t="array" aca="1" ref="BX258" ca="1">IF(BD258&gt;INDIRECT(ADDRESS($BN258,$BO258)),0,1)</f>
        <v>0</v>
      </c>
      <c r="BY258" s="22" cm="1">
        <f t="array" aca="1" ref="BY258" ca="1">IF(BE258&gt;INDIRECT(ADDRESS($BN258,$BO258)),0,1)</f>
        <v>0</v>
      </c>
      <c r="BZ258" s="22" cm="1">
        <f t="array" aca="1" ref="BZ258" ca="1">IF(BF258&gt;INDIRECT(ADDRESS($BN258,$BO258)),0,1)</f>
        <v>0</v>
      </c>
      <c r="CA258" s="22" cm="1">
        <f t="array" aca="1" ref="CA258" ca="1">IF(BG258&gt;INDIRECT(ADDRESS($BN258,$BO258)),0,1)</f>
        <v>0</v>
      </c>
      <c r="CB258" s="22" cm="1">
        <f t="array" aca="1" ref="CB258" ca="1">IF(BH258&gt;INDIRECT(ADDRESS($BN258,$BO258)),0,1)</f>
        <v>0</v>
      </c>
      <c r="CC258" s="22" cm="1">
        <f t="array" aca="1" ref="CC258" ca="1">IF(BI258&gt;INDIRECT(ADDRESS($BN258,$BO258)),0,1)</f>
        <v>0</v>
      </c>
      <c r="CD258" s="22" cm="1">
        <f t="array" aca="1" ref="CD258" ca="1">IF(BJ258&gt;INDIRECT(ADDRESS($BN258,$BO258)),0,1)</f>
        <v>0</v>
      </c>
      <c r="CE258" s="22" cm="1">
        <f t="array" aca="1" ref="CE258" ca="1">IF(BK258&gt;INDIRECT(ADDRESS($BN258,$BO258)),0,1)</f>
        <v>0</v>
      </c>
      <c r="CF258" s="22" cm="1">
        <f t="array" aca="1" ref="CF258" ca="1">IF(BL258&gt;INDIRECT(ADDRESS($BN258,$BO258)),0,1)</f>
        <v>0</v>
      </c>
      <c r="CG258" s="22" cm="1">
        <f t="array" aca="1" ref="CG258" ca="1">IF(BM258&gt;INDIRECT(ADDRESS($BN258,$BO258)),0,1)</f>
        <v>0</v>
      </c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55000000000000004">
      <c r="A259" s="3"/>
      <c r="B259" s="3"/>
      <c r="C259" s="3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5">
        <v>5</v>
      </c>
      <c r="W259" s="5">
        <f>W258</f>
        <v>257</v>
      </c>
      <c r="X259" s="5">
        <v>4</v>
      </c>
      <c r="Y259" s="5">
        <f t="shared" si="102"/>
        <v>26</v>
      </c>
      <c r="Z259" s="18" cm="1">
        <f t="array" aca="1" ref="Z259" ca="1">INDIRECT(ADDRESS($W259,COLUMN()-$Y259+$X259))/$V259</f>
        <v>2121.4</v>
      </c>
      <c r="AA259" s="18" cm="1">
        <f t="array" aca="1" ref="AA259" ca="1">INDIRECT(ADDRESS($W259,COLUMN()-$Y259+$X259))/$V259</f>
        <v>6887.8</v>
      </c>
      <c r="AB259" s="18" cm="1">
        <f t="array" aca="1" ref="AB259" ca="1">INDIRECT(ADDRESS($W259,COLUMN()-$Y259+$X259))/$V259</f>
        <v>5740.4</v>
      </c>
      <c r="AC259" s="18" cm="1">
        <f t="array" aca="1" ref="AC259" ca="1">INDIRECT(ADDRESS($W259,COLUMN()-$Y259+$X259))/$V259</f>
        <v>20557.2</v>
      </c>
      <c r="AD259" s="18" cm="1">
        <f t="array" aca="1" ref="AD259" ca="1">INDIRECT(ADDRESS($W259,COLUMN()-$Y259+$X259))/$V259</f>
        <v>8191.8</v>
      </c>
      <c r="AE259" s="18" cm="1">
        <f t="array" aca="1" ref="AE259" ca="1">INDIRECT(ADDRESS($W259,COLUMN()-$Y259+$X259))/$V259</f>
        <v>0</v>
      </c>
      <c r="AF259" s="18" cm="1">
        <f t="array" aca="1" ref="AF259" ca="1">INDIRECT(ADDRESS($W259,COLUMN()-$Y259+$X259))/$V259</f>
        <v>0</v>
      </c>
      <c r="AG259" s="18" cm="1">
        <f t="array" aca="1" ref="AG259" ca="1">INDIRECT(ADDRESS($W259,COLUMN()-$Y259+$X259))/$V259</f>
        <v>3130</v>
      </c>
      <c r="AH259" s="18" cm="1">
        <f t="array" aca="1" ref="AH259" ca="1">INDIRECT(ADDRESS($W259,COLUMN()-$Y259+$X259))/$V259</f>
        <v>0</v>
      </c>
      <c r="AI259" s="18" cm="1">
        <f t="array" aca="1" ref="AI259" ca="1">INDIRECT(ADDRESS($W259,COLUMN()-$Y259+$X259))/$V259</f>
        <v>0</v>
      </c>
      <c r="AJ259" s="18" cm="1">
        <f t="array" aca="1" ref="AJ259" ca="1">INDIRECT(ADDRESS($W259,COLUMN()-$Y259+$X259))/$V259</f>
        <v>0</v>
      </c>
      <c r="AK259" s="18" cm="1">
        <f t="array" aca="1" ref="AK259" ca="1">INDIRECT(ADDRESS($W259,COLUMN()-$Y259+$X259))/$V259</f>
        <v>4840.6000000000004</v>
      </c>
      <c r="AL259" s="18" cm="1">
        <f t="array" aca="1" ref="AL259" ca="1">INDIRECT(ADDRESS($W259,COLUMN()-$Y259+$X259))/$V259</f>
        <v>0</v>
      </c>
      <c r="AM259" s="18" cm="1">
        <f t="array" aca="1" ref="AM259" ca="1">INDIRECT(ADDRESS($W259,COLUMN()-$Y259+$X259))/$V259</f>
        <v>8923.6</v>
      </c>
      <c r="AN259" s="18" cm="1">
        <f t="array" aca="1" ref="AN259" ca="1">INDIRECT(ADDRESS($W259,COLUMN()-$Y259+$X259))/$V259</f>
        <v>0</v>
      </c>
      <c r="AO259" s="18" cm="1">
        <f t="array" aca="1" ref="AO259" ca="1">INDIRECT(ADDRESS($W259,COLUMN()-$Y259+$X259))/$V259</f>
        <v>0</v>
      </c>
      <c r="AP259" s="18" cm="1">
        <f t="array" aca="1" ref="AP259" ca="1">INDIRECT(ADDRESS($W259,COLUMN()-$Y259+$X259))/$V259</f>
        <v>674.6</v>
      </c>
      <c r="AQ259" s="18" cm="1">
        <f t="array" aca="1" ref="AQ259" ca="1">INDIRECT(ADDRESS($W259,COLUMN()-$Y259+$X259))/$V259</f>
        <v>0</v>
      </c>
      <c r="AR259" s="9">
        <f t="shared" si="82"/>
        <v>257</v>
      </c>
      <c r="AS259" s="9">
        <f t="shared" si="104"/>
        <v>259</v>
      </c>
      <c r="AT259" s="9">
        <f t="shared" si="103"/>
        <v>26</v>
      </c>
      <c r="AU259" s="3">
        <f t="shared" si="105"/>
        <v>43</v>
      </c>
      <c r="AV259" s="20">
        <f t="shared" ca="1" si="83"/>
        <v>25</v>
      </c>
      <c r="AW259" s="20">
        <f t="shared" ca="1" si="84"/>
        <v>18</v>
      </c>
      <c r="AX259" s="20">
        <f t="shared" ca="1" si="85"/>
        <v>19</v>
      </c>
      <c r="AY259" s="20">
        <f t="shared" ca="1" si="86"/>
        <v>8</v>
      </c>
      <c r="AZ259" s="20">
        <f t="shared" ca="1" si="87"/>
        <v>16</v>
      </c>
      <c r="BA259" s="20">
        <f t="shared" ca="1" si="88"/>
        <v>28</v>
      </c>
      <c r="BB259" s="20">
        <f t="shared" ca="1" si="89"/>
        <v>28</v>
      </c>
      <c r="BC259" s="20">
        <f t="shared" ca="1" si="90"/>
        <v>24</v>
      </c>
      <c r="BD259" s="20">
        <f t="shared" ca="1" si="91"/>
        <v>28</v>
      </c>
      <c r="BE259" s="20">
        <f t="shared" ca="1" si="92"/>
        <v>28</v>
      </c>
      <c r="BF259" s="20">
        <f t="shared" ca="1" si="93"/>
        <v>28</v>
      </c>
      <c r="BG259" s="20">
        <f t="shared" ca="1" si="94"/>
        <v>21</v>
      </c>
      <c r="BH259" s="20">
        <f t="shared" ca="1" si="95"/>
        <v>28</v>
      </c>
      <c r="BI259" s="20">
        <f t="shared" ca="1" si="96"/>
        <v>15</v>
      </c>
      <c r="BJ259" s="20">
        <f t="shared" ca="1" si="97"/>
        <v>28</v>
      </c>
      <c r="BK259" s="20">
        <f t="shared" ca="1" si="98"/>
        <v>28</v>
      </c>
      <c r="BL259" s="20">
        <f t="shared" ca="1" si="99"/>
        <v>27</v>
      </c>
      <c r="BM259" s="20">
        <f t="shared" ca="1" si="100"/>
        <v>28</v>
      </c>
      <c r="BN259" s="9">
        <f t="shared" si="101"/>
        <v>257</v>
      </c>
      <c r="BO259" s="9">
        <v>3</v>
      </c>
      <c r="BP259" s="22" cm="1">
        <f t="array" aca="1" ref="BP259" ca="1">IF(AV259&gt;INDIRECT(ADDRESS($BN259,$BO259)),0,1)</f>
        <v>0</v>
      </c>
      <c r="BQ259" s="22" cm="1">
        <f t="array" aca="1" ref="BQ259" ca="1">IF(AW259&gt;INDIRECT(ADDRESS($BN259,$BO259)),0,1)</f>
        <v>0</v>
      </c>
      <c r="BR259" s="22" cm="1">
        <f t="array" aca="1" ref="BR259" ca="1">IF(AX259&gt;INDIRECT(ADDRESS($BN259,$BO259)),0,1)</f>
        <v>0</v>
      </c>
      <c r="BS259" s="22" cm="1">
        <f t="array" aca="1" ref="BS259" ca="1">IF(AY259&gt;INDIRECT(ADDRESS($BN259,$BO259)),0,1)</f>
        <v>0</v>
      </c>
      <c r="BT259" s="22" cm="1">
        <f t="array" aca="1" ref="BT259" ca="1">IF(AZ259&gt;INDIRECT(ADDRESS($BN259,$BO259)),0,1)</f>
        <v>0</v>
      </c>
      <c r="BU259" s="22" cm="1">
        <f t="array" aca="1" ref="BU259" ca="1">IF(BA259&gt;INDIRECT(ADDRESS($BN259,$BO259)),0,1)</f>
        <v>0</v>
      </c>
      <c r="BV259" s="22" cm="1">
        <f t="array" aca="1" ref="BV259" ca="1">IF(BB259&gt;INDIRECT(ADDRESS($BN259,$BO259)),0,1)</f>
        <v>0</v>
      </c>
      <c r="BW259" s="22" cm="1">
        <f t="array" aca="1" ref="BW259" ca="1">IF(BC259&gt;INDIRECT(ADDRESS($BN259,$BO259)),0,1)</f>
        <v>0</v>
      </c>
      <c r="BX259" s="22" cm="1">
        <f t="array" aca="1" ref="BX259" ca="1">IF(BD259&gt;INDIRECT(ADDRESS($BN259,$BO259)),0,1)</f>
        <v>0</v>
      </c>
      <c r="BY259" s="22" cm="1">
        <f t="array" aca="1" ref="BY259" ca="1">IF(BE259&gt;INDIRECT(ADDRESS($BN259,$BO259)),0,1)</f>
        <v>0</v>
      </c>
      <c r="BZ259" s="22" cm="1">
        <f t="array" aca="1" ref="BZ259" ca="1">IF(BF259&gt;INDIRECT(ADDRESS($BN259,$BO259)),0,1)</f>
        <v>0</v>
      </c>
      <c r="CA259" s="22" cm="1">
        <f t="array" aca="1" ref="CA259" ca="1">IF(BG259&gt;INDIRECT(ADDRESS($BN259,$BO259)),0,1)</f>
        <v>0</v>
      </c>
      <c r="CB259" s="22" cm="1">
        <f t="array" aca="1" ref="CB259" ca="1">IF(BH259&gt;INDIRECT(ADDRESS($BN259,$BO259)),0,1)</f>
        <v>0</v>
      </c>
      <c r="CC259" s="22" cm="1">
        <f t="array" aca="1" ref="CC259" ca="1">IF(BI259&gt;INDIRECT(ADDRESS($BN259,$BO259)),0,1)</f>
        <v>0</v>
      </c>
      <c r="CD259" s="22" cm="1">
        <f t="array" aca="1" ref="CD259" ca="1">IF(BJ259&gt;INDIRECT(ADDRESS($BN259,$BO259)),0,1)</f>
        <v>0</v>
      </c>
      <c r="CE259" s="22" cm="1">
        <f t="array" aca="1" ref="CE259" ca="1">IF(BK259&gt;INDIRECT(ADDRESS($BN259,$BO259)),0,1)</f>
        <v>0</v>
      </c>
      <c r="CF259" s="22" cm="1">
        <f t="array" aca="1" ref="CF259" ca="1">IF(BL259&gt;INDIRECT(ADDRESS($BN259,$BO259)),0,1)</f>
        <v>0</v>
      </c>
      <c r="CG259" s="22" cm="1">
        <f t="array" aca="1" ref="CG259" ca="1">IF(BM259&gt;INDIRECT(ADDRESS($BN259,$BO259)),0,1)</f>
        <v>0</v>
      </c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55000000000000004">
      <c r="C260" s="1">
        <f>SUM(C3:C257)</f>
        <v>580</v>
      </c>
      <c r="BP260" s="23">
        <f t="shared" ref="BP260:CG260" ca="1" si="106">SUM(BP3:BP259)</f>
        <v>67</v>
      </c>
      <c r="BQ260" s="23">
        <f t="shared" ca="1" si="106"/>
        <v>86</v>
      </c>
      <c r="BR260" s="23">
        <f t="shared" ca="1" si="106"/>
        <v>105</v>
      </c>
      <c r="BS260" s="23">
        <f t="shared" ca="1" si="106"/>
        <v>100</v>
      </c>
      <c r="BT260" s="23">
        <f t="shared" ca="1" si="106"/>
        <v>66</v>
      </c>
      <c r="BU260" s="23">
        <f t="shared" ca="1" si="106"/>
        <v>0</v>
      </c>
      <c r="BV260" s="23">
        <f t="shared" ca="1" si="106"/>
        <v>0</v>
      </c>
      <c r="BW260" s="23">
        <f t="shared" ca="1" si="106"/>
        <v>52</v>
      </c>
      <c r="BX260" s="23">
        <f t="shared" ca="1" si="106"/>
        <v>0</v>
      </c>
      <c r="BY260" s="23">
        <f t="shared" ca="1" si="106"/>
        <v>0</v>
      </c>
      <c r="BZ260" s="23">
        <f t="shared" ca="1" si="106"/>
        <v>0</v>
      </c>
      <c r="CA260" s="23">
        <f t="shared" ca="1" si="106"/>
        <v>48</v>
      </c>
      <c r="CB260" s="23">
        <f t="shared" ca="1" si="106"/>
        <v>0</v>
      </c>
      <c r="CC260" s="23">
        <f t="shared" ca="1" si="106"/>
        <v>44</v>
      </c>
      <c r="CD260" s="23">
        <f t="shared" ca="1" si="106"/>
        <v>0</v>
      </c>
      <c r="CE260" s="23">
        <f t="shared" ca="1" si="106"/>
        <v>0</v>
      </c>
      <c r="CF260" s="23">
        <f t="shared" ca="1" si="106"/>
        <v>12</v>
      </c>
      <c r="CG260" s="23">
        <f t="shared" ca="1" si="106"/>
        <v>0</v>
      </c>
      <c r="CL260" s="1">
        <f ca="1">SUM(BP260:CG260)</f>
        <v>580</v>
      </c>
      <c r="CM260" s="3" t="b">
        <f ca="1">CL260=C260</f>
        <v>1</v>
      </c>
    </row>
  </sheetData>
  <mergeCells count="8">
    <mergeCell ref="CL1:CR1"/>
    <mergeCell ref="BP1:CG1"/>
    <mergeCell ref="D1:U1"/>
    <mergeCell ref="A1:A2"/>
    <mergeCell ref="B1:B2"/>
    <mergeCell ref="C1:C2"/>
    <mergeCell ref="Z1:AQ1"/>
    <mergeCell ref="AV1:BM1"/>
  </mergeCells>
  <conditionalFormatting sqref="CM1:CO1048576 CR1:CR1048576">
    <cfRule type="cellIs" dxfId="7" priority="2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3F385-C852-4B0A-B2DC-B8AF69CBC3C6}">
  <sheetPr>
    <tabColor rgb="FFFF0000"/>
  </sheetPr>
  <dimension ref="A1:CR260"/>
  <sheetViews>
    <sheetView topLeftCell="BO241" workbookViewId="0">
      <selection activeCell="BP260" sqref="BP260:CC260"/>
    </sheetView>
  </sheetViews>
  <sheetFormatPr defaultRowHeight="14.4" x14ac:dyDescent="0.55000000000000004"/>
  <cols>
    <col min="1" max="1" width="24.62890625" style="1" bestFit="1" customWidth="1"/>
    <col min="2" max="2" width="22" style="1" bestFit="1" customWidth="1"/>
    <col min="3" max="3" width="10.41796875" style="1" bestFit="1" customWidth="1"/>
    <col min="4" max="4" width="8.3671875" style="17" bestFit="1" customWidth="1"/>
    <col min="5" max="5" width="8.578125" style="17" bestFit="1" customWidth="1"/>
    <col min="6" max="6" width="9.89453125" style="17" bestFit="1" customWidth="1"/>
    <col min="7" max="8" width="8.3671875" style="17" bestFit="1" customWidth="1"/>
    <col min="9" max="10" width="7.3671875" style="17" bestFit="1" customWidth="1"/>
    <col min="11" max="11" width="8.3671875" style="17" bestFit="1" customWidth="1"/>
    <col min="12" max="12" width="7.3671875" style="17" bestFit="1" customWidth="1"/>
    <col min="13" max="14" width="7.578125" style="17" bestFit="1" customWidth="1"/>
    <col min="15" max="15" width="8.3671875" style="17" bestFit="1" customWidth="1"/>
    <col min="16" max="16" width="7.3671875" style="17" bestFit="1" customWidth="1"/>
    <col min="17" max="17" width="9.5234375" style="17" bestFit="1" customWidth="1"/>
    <col min="18" max="18" width="6.3671875" style="17" bestFit="1" customWidth="1"/>
    <col min="19" max="19" width="7.83984375" style="17" bestFit="1" customWidth="1"/>
    <col min="20" max="20" width="8.3671875" style="17" bestFit="1" customWidth="1"/>
    <col min="21" max="21" width="7.62890625" style="17" bestFit="1" customWidth="1"/>
    <col min="22" max="22" width="4.47265625" style="6" customWidth="1"/>
    <col min="23" max="23" width="5.20703125" style="6" bestFit="1" customWidth="1"/>
    <col min="24" max="24" width="4.47265625" style="6" customWidth="1"/>
    <col min="25" max="25" width="8.20703125" style="6" bestFit="1" customWidth="1"/>
    <col min="26" max="26" width="6.20703125" style="19" bestFit="1" customWidth="1"/>
    <col min="27" max="27" width="7.47265625" style="19" bestFit="1" customWidth="1"/>
    <col min="28" max="29" width="7.20703125" style="19" bestFit="1" customWidth="1"/>
    <col min="30" max="30" width="7.26171875" style="19" bestFit="1" customWidth="1"/>
    <col min="31" max="34" width="6.20703125" style="19" bestFit="1" customWidth="1"/>
    <col min="35" max="36" width="6.47265625" style="19" bestFit="1" customWidth="1"/>
    <col min="37" max="38" width="6.20703125" style="19" bestFit="1" customWidth="1"/>
    <col min="39" max="39" width="8.41796875" style="19" bestFit="1" customWidth="1"/>
    <col min="40" max="40" width="5.20703125" style="19" bestFit="1" customWidth="1"/>
    <col min="41" max="41" width="6.734375" style="19" bestFit="1" customWidth="1"/>
    <col min="42" max="42" width="6.20703125" style="19" bestFit="1" customWidth="1"/>
    <col min="43" max="43" width="6.5234375" style="19" bestFit="1" customWidth="1"/>
    <col min="44" max="44" width="7.734375" style="1" bestFit="1" customWidth="1"/>
    <col min="45" max="45" width="7.05078125" style="1" bestFit="1" customWidth="1"/>
    <col min="46" max="46" width="7.05078125" style="1" customWidth="1"/>
    <col min="47" max="47" width="6.47265625" style="1" customWidth="1"/>
    <col min="48" max="48" width="4.9453125" style="21" customWidth="1"/>
    <col min="49" max="49" width="7.41796875" style="21" bestFit="1" customWidth="1"/>
    <col min="50" max="50" width="4.47265625" style="21" bestFit="1" customWidth="1"/>
    <col min="51" max="51" width="5.83984375" style="21" bestFit="1" customWidth="1"/>
    <col min="52" max="52" width="7.20703125" style="21" bestFit="1" customWidth="1"/>
    <col min="53" max="53" width="5.3125" style="21" bestFit="1" customWidth="1"/>
    <col min="54" max="54" width="5.89453125" style="21" bestFit="1" customWidth="1"/>
    <col min="55" max="55" width="3.734375" style="21" bestFit="1" customWidth="1"/>
    <col min="56" max="56" width="4" style="21" bestFit="1" customWidth="1"/>
    <col min="57" max="58" width="6.41796875" style="21" bestFit="1" customWidth="1"/>
    <col min="59" max="59" width="4.05078125" style="21" bestFit="1" customWidth="1"/>
    <col min="60" max="60" width="3.83984375" style="21" bestFit="1" customWidth="1"/>
    <col min="61" max="61" width="8.3671875" style="21" bestFit="1" customWidth="1"/>
    <col min="62" max="62" width="3.20703125" style="21" bestFit="1" customWidth="1"/>
    <col min="63" max="63" width="6.68359375" style="21" bestFit="1" customWidth="1"/>
    <col min="64" max="64" width="3.83984375" style="21" bestFit="1" customWidth="1"/>
    <col min="65" max="65" width="6.47265625" style="21" bestFit="1" customWidth="1"/>
    <col min="66" max="67" width="6.47265625" style="1" customWidth="1"/>
    <col min="68" max="68" width="3.7890625" style="23" bestFit="1" customWidth="1"/>
    <col min="69" max="69" width="7.41796875" style="23" bestFit="1" customWidth="1"/>
    <col min="70" max="70" width="4.47265625" style="23" bestFit="1" customWidth="1"/>
    <col min="71" max="71" width="5.83984375" style="23" bestFit="1" customWidth="1"/>
    <col min="72" max="72" width="7.20703125" style="23" bestFit="1" customWidth="1"/>
    <col min="73" max="73" width="5.3125" style="23" bestFit="1" customWidth="1"/>
    <col min="74" max="74" width="5.89453125" style="23" bestFit="1" customWidth="1"/>
    <col min="75" max="75" width="3.734375" style="23" bestFit="1" customWidth="1"/>
    <col min="76" max="76" width="4" style="23" bestFit="1" customWidth="1"/>
    <col min="77" max="78" width="6.41796875" style="23" bestFit="1" customWidth="1"/>
    <col min="79" max="79" width="4.05078125" style="23" bestFit="1" customWidth="1"/>
    <col min="80" max="80" width="3.83984375" style="23" bestFit="1" customWidth="1"/>
    <col min="81" max="81" width="8.3671875" style="23" bestFit="1" customWidth="1"/>
    <col min="82" max="82" width="3.68359375" style="23" bestFit="1" customWidth="1"/>
    <col min="83" max="83" width="6.68359375" style="23" bestFit="1" customWidth="1"/>
    <col min="84" max="84" width="3.83984375" style="23" bestFit="1" customWidth="1"/>
    <col min="85" max="85" width="6.47265625" style="23" bestFit="1" customWidth="1"/>
    <col min="86" max="86" width="7.734375" style="1" bestFit="1" customWidth="1"/>
    <col min="87" max="88" width="7.05078125" style="1" bestFit="1" customWidth="1"/>
    <col min="89" max="89" width="6.3671875" style="1" bestFit="1" customWidth="1"/>
    <col min="90" max="90" width="9.5234375" style="1" bestFit="1" customWidth="1"/>
    <col min="91" max="91" width="7.734375" style="1" bestFit="1" customWidth="1"/>
    <col min="92" max="93" width="7.734375" style="1" customWidth="1"/>
    <col min="94" max="94" width="10.05078125" style="1" bestFit="1" customWidth="1"/>
    <col min="95" max="95" width="9.734375" style="1" bestFit="1" customWidth="1"/>
    <col min="96" max="96" width="7.41796875" style="1" customWidth="1"/>
    <col min="97" max="16384" width="8.83984375" style="1"/>
  </cols>
  <sheetData>
    <row r="1" spans="1:96" x14ac:dyDescent="0.55000000000000004">
      <c r="A1" s="44" t="s">
        <v>0</v>
      </c>
      <c r="B1" s="44" t="s">
        <v>1</v>
      </c>
      <c r="C1" s="44" t="s">
        <v>2</v>
      </c>
      <c r="D1" s="43" t="s">
        <v>131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8" t="s">
        <v>141</v>
      </c>
      <c r="W1" s="8" t="s">
        <v>142</v>
      </c>
      <c r="X1" s="8" t="s">
        <v>143</v>
      </c>
      <c r="Y1" s="8" t="s">
        <v>144</v>
      </c>
      <c r="Z1" s="45" t="s">
        <v>132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" t="s">
        <v>145</v>
      </c>
      <c r="AS1" s="7" t="s">
        <v>146</v>
      </c>
      <c r="AT1" s="7" t="s">
        <v>144</v>
      </c>
      <c r="AU1" s="7" t="s">
        <v>147</v>
      </c>
      <c r="AV1" s="46" t="s">
        <v>133</v>
      </c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7" t="s">
        <v>142</v>
      </c>
      <c r="BO1" s="7" t="s">
        <v>143</v>
      </c>
      <c r="BP1" s="42" t="s">
        <v>134</v>
      </c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7" t="s">
        <v>145</v>
      </c>
      <c r="CI1" s="7" t="s">
        <v>146</v>
      </c>
      <c r="CJ1" s="7" t="s">
        <v>144</v>
      </c>
      <c r="CK1" s="7" t="s">
        <v>147</v>
      </c>
      <c r="CL1" s="41" t="s">
        <v>140</v>
      </c>
      <c r="CM1" s="41"/>
      <c r="CN1" s="41"/>
      <c r="CO1" s="41"/>
      <c r="CP1" s="41"/>
      <c r="CQ1" s="41"/>
      <c r="CR1" s="41"/>
    </row>
    <row r="2" spans="1:96" x14ac:dyDescent="0.55000000000000004">
      <c r="A2" s="44"/>
      <c r="B2" s="44"/>
      <c r="C2" s="44"/>
      <c r="D2" s="15" t="s">
        <v>113</v>
      </c>
      <c r="E2" s="15" t="s">
        <v>114</v>
      </c>
      <c r="F2" s="15" t="s">
        <v>115</v>
      </c>
      <c r="G2" s="15" t="s">
        <v>116</v>
      </c>
      <c r="H2" s="15" t="s">
        <v>117</v>
      </c>
      <c r="I2" s="15" t="s">
        <v>118</v>
      </c>
      <c r="J2" s="15" t="s">
        <v>119</v>
      </c>
      <c r="K2" s="15" t="s">
        <v>120</v>
      </c>
      <c r="L2" s="15" t="s">
        <v>121</v>
      </c>
      <c r="M2" s="15" t="s">
        <v>122</v>
      </c>
      <c r="N2" s="15" t="s">
        <v>123</v>
      </c>
      <c r="O2" s="15" t="s">
        <v>124</v>
      </c>
      <c r="P2" s="15" t="s">
        <v>125</v>
      </c>
      <c r="Q2" s="15" t="s">
        <v>126</v>
      </c>
      <c r="R2" s="15" t="s">
        <v>127</v>
      </c>
      <c r="S2" s="15" t="s">
        <v>128</v>
      </c>
      <c r="T2" s="15" t="s">
        <v>129</v>
      </c>
      <c r="U2" s="15" t="s">
        <v>130</v>
      </c>
      <c r="V2" s="5"/>
      <c r="W2" s="5"/>
      <c r="X2" s="5"/>
      <c r="Y2" s="5"/>
      <c r="Z2" s="18" t="s">
        <v>113</v>
      </c>
      <c r="AA2" s="18" t="s">
        <v>114</v>
      </c>
      <c r="AB2" s="18" t="s">
        <v>115</v>
      </c>
      <c r="AC2" s="18" t="s">
        <v>116</v>
      </c>
      <c r="AD2" s="18" t="s">
        <v>117</v>
      </c>
      <c r="AE2" s="18" t="s">
        <v>118</v>
      </c>
      <c r="AF2" s="18" t="s">
        <v>119</v>
      </c>
      <c r="AG2" s="18" t="s">
        <v>120</v>
      </c>
      <c r="AH2" s="18" t="s">
        <v>121</v>
      </c>
      <c r="AI2" s="18" t="s">
        <v>122</v>
      </c>
      <c r="AJ2" s="18" t="s">
        <v>123</v>
      </c>
      <c r="AK2" s="18" t="s">
        <v>124</v>
      </c>
      <c r="AL2" s="18" t="s">
        <v>125</v>
      </c>
      <c r="AM2" s="18" t="s">
        <v>126</v>
      </c>
      <c r="AN2" s="18" t="s">
        <v>127</v>
      </c>
      <c r="AO2" s="18" t="s">
        <v>128</v>
      </c>
      <c r="AP2" s="18" t="s">
        <v>129</v>
      </c>
      <c r="AQ2" s="18" t="s">
        <v>130</v>
      </c>
      <c r="AR2" s="3"/>
      <c r="AS2" s="3"/>
      <c r="AT2" s="3"/>
      <c r="AU2" s="3"/>
      <c r="AV2" s="20" t="s">
        <v>113</v>
      </c>
      <c r="AW2" s="20" t="s">
        <v>114</v>
      </c>
      <c r="AX2" s="20" t="s">
        <v>115</v>
      </c>
      <c r="AY2" s="20" t="s">
        <v>116</v>
      </c>
      <c r="AZ2" s="20" t="s">
        <v>117</v>
      </c>
      <c r="BA2" s="20" t="s">
        <v>118</v>
      </c>
      <c r="BB2" s="20" t="s">
        <v>119</v>
      </c>
      <c r="BC2" s="20" t="s">
        <v>120</v>
      </c>
      <c r="BD2" s="20" t="s">
        <v>121</v>
      </c>
      <c r="BE2" s="20" t="s">
        <v>122</v>
      </c>
      <c r="BF2" s="20" t="s">
        <v>123</v>
      </c>
      <c r="BG2" s="20" t="s">
        <v>124</v>
      </c>
      <c r="BH2" s="20" t="s">
        <v>125</v>
      </c>
      <c r="BI2" s="20" t="s">
        <v>126</v>
      </c>
      <c r="BJ2" s="20" t="s">
        <v>127</v>
      </c>
      <c r="BK2" s="20" t="s">
        <v>128</v>
      </c>
      <c r="BL2" s="20" t="s">
        <v>129</v>
      </c>
      <c r="BM2" s="20" t="s">
        <v>130</v>
      </c>
      <c r="BN2" s="3"/>
      <c r="BO2" s="3"/>
      <c r="BP2" s="22" t="s">
        <v>113</v>
      </c>
      <c r="BQ2" s="22" t="s">
        <v>114</v>
      </c>
      <c r="BR2" s="22" t="s">
        <v>115</v>
      </c>
      <c r="BS2" s="22" t="s">
        <v>116</v>
      </c>
      <c r="BT2" s="22" t="s">
        <v>117</v>
      </c>
      <c r="BU2" s="22" t="s">
        <v>118</v>
      </c>
      <c r="BV2" s="22" t="s">
        <v>119</v>
      </c>
      <c r="BW2" s="22" t="s">
        <v>120</v>
      </c>
      <c r="BX2" s="22" t="s">
        <v>121</v>
      </c>
      <c r="BY2" s="22" t="s">
        <v>122</v>
      </c>
      <c r="BZ2" s="22" t="s">
        <v>123</v>
      </c>
      <c r="CA2" s="22" t="s">
        <v>124</v>
      </c>
      <c r="CB2" s="22" t="s">
        <v>125</v>
      </c>
      <c r="CC2" s="22" t="s">
        <v>126</v>
      </c>
      <c r="CD2" s="22" t="s">
        <v>127</v>
      </c>
      <c r="CE2" s="22" t="s">
        <v>128</v>
      </c>
      <c r="CF2" s="22" t="s">
        <v>129</v>
      </c>
      <c r="CG2" s="22" t="s">
        <v>130</v>
      </c>
      <c r="CH2" s="3"/>
      <c r="CI2" s="3"/>
      <c r="CJ2" s="3"/>
      <c r="CK2" s="3"/>
      <c r="CL2" s="3" t="s">
        <v>135</v>
      </c>
      <c r="CM2" s="3" t="s">
        <v>136</v>
      </c>
      <c r="CN2" s="3" t="s">
        <v>165</v>
      </c>
      <c r="CO2" s="3" t="s">
        <v>164</v>
      </c>
      <c r="CP2" s="3" t="s">
        <v>137</v>
      </c>
      <c r="CQ2" s="3" t="s">
        <v>138</v>
      </c>
      <c r="CR2" s="3" t="s">
        <v>139</v>
      </c>
    </row>
    <row r="3" spans="1:96" x14ac:dyDescent="0.55000000000000004">
      <c r="A3" s="3" t="s">
        <v>3</v>
      </c>
      <c r="B3" s="3" t="s">
        <v>4</v>
      </c>
      <c r="C3" s="3">
        <v>7</v>
      </c>
      <c r="D3" s="15">
        <f>VALUE(SUBSTITUTE('DPR KPU Raw'!B1,".",","))</f>
        <v>320033</v>
      </c>
      <c r="E3" s="15">
        <f>VALUE(SUBSTITUTE('DPR KPU Raw'!C1,".",","))</f>
        <v>104005</v>
      </c>
      <c r="F3" s="15">
        <f>VALUE(SUBSTITUTE('DPR KPU Raw'!D1,".",","))</f>
        <v>133277</v>
      </c>
      <c r="G3" s="15">
        <f>VALUE(SUBSTITUTE('DPR KPU Raw'!E1,".",","))</f>
        <v>258043</v>
      </c>
      <c r="H3" s="15">
        <f>VALUE(SUBSTITUTE('DPR KPU Raw'!F1,".",","))</f>
        <v>158867</v>
      </c>
      <c r="I3" s="15"/>
      <c r="J3" s="15"/>
      <c r="K3" s="15">
        <f>VALUE(SUBSTITUTE('DPR KPU Raw'!I1,".",","))</f>
        <v>119581</v>
      </c>
      <c r="L3" s="15"/>
      <c r="M3" s="15"/>
      <c r="N3" s="15"/>
      <c r="O3" s="15">
        <f>VALUE(SUBSTITUTE('DPR KPU Raw'!M1,".",","))</f>
        <v>185867</v>
      </c>
      <c r="P3" s="15"/>
      <c r="Q3" s="15">
        <f>VALUE(SUBSTITUTE('DPR KPU Raw'!O1,".",","))</f>
        <v>130913</v>
      </c>
      <c r="R3" s="15"/>
      <c r="S3" s="15"/>
      <c r="T3" s="15"/>
      <c r="U3" s="15"/>
      <c r="V3" s="5">
        <v>1</v>
      </c>
      <c r="W3" s="5">
        <v>3</v>
      </c>
      <c r="X3" s="5">
        <v>4</v>
      </c>
      <c r="Y3" s="5">
        <f>COLUMN()+1</f>
        <v>26</v>
      </c>
      <c r="Z3" s="18" cm="1">
        <f t="array" aca="1" ref="Z3" ca="1">INDIRECT(ADDRESS($W3,COLUMN()-$Y3+$X3))/$V3</f>
        <v>320033</v>
      </c>
      <c r="AA3" s="18" cm="1">
        <f t="array" aca="1" ref="AA3" ca="1">INDIRECT(ADDRESS($W3,COLUMN()-$Y3+$X3))/$V3</f>
        <v>104005</v>
      </c>
      <c r="AB3" s="18" cm="1">
        <f t="array" aca="1" ref="AB3" ca="1">INDIRECT(ADDRESS($W3,COLUMN()-$Y3+$X3))/$V3</f>
        <v>133277</v>
      </c>
      <c r="AC3" s="18" cm="1">
        <f t="array" aca="1" ref="AC3" ca="1">INDIRECT(ADDRESS($W3,COLUMN()-$Y3+$X3))/$V3</f>
        <v>258043</v>
      </c>
      <c r="AD3" s="18" cm="1">
        <f t="array" aca="1" ref="AD3" ca="1">INDIRECT(ADDRESS($W3,COLUMN()-$Y3+$X3))/$V3</f>
        <v>158867</v>
      </c>
      <c r="AE3" s="18" cm="1">
        <f t="array" aca="1" ref="AE3" ca="1">INDIRECT(ADDRESS($W3,COLUMN()-$Y3+$X3))/$V3</f>
        <v>0</v>
      </c>
      <c r="AF3" s="18" cm="1">
        <f t="array" aca="1" ref="AF3" ca="1">INDIRECT(ADDRESS($W3,COLUMN()-$Y3+$X3))/$V3</f>
        <v>0</v>
      </c>
      <c r="AG3" s="18" cm="1">
        <f t="array" aca="1" ref="AG3" ca="1">INDIRECT(ADDRESS($W3,COLUMN()-$Y3+$X3))/$V3</f>
        <v>119581</v>
      </c>
      <c r="AH3" s="18" cm="1">
        <f t="array" aca="1" ref="AH3" ca="1">INDIRECT(ADDRESS($W3,COLUMN()-$Y3+$X3))/$V3</f>
        <v>0</v>
      </c>
      <c r="AI3" s="18" cm="1">
        <f t="array" aca="1" ref="AI3" ca="1">INDIRECT(ADDRESS($W3,COLUMN()-$Y3+$X3))/$V3</f>
        <v>0</v>
      </c>
      <c r="AJ3" s="18" cm="1">
        <f t="array" aca="1" ref="AJ3" ca="1">INDIRECT(ADDRESS($W3,COLUMN()-$Y3+$X3))/$V3</f>
        <v>0</v>
      </c>
      <c r="AK3" s="18" cm="1">
        <f t="array" aca="1" ref="AK3" ca="1">INDIRECT(ADDRESS($W3,COLUMN()-$Y3+$X3))/$V3</f>
        <v>185867</v>
      </c>
      <c r="AL3" s="18" cm="1">
        <f t="array" aca="1" ref="AL3" ca="1">INDIRECT(ADDRESS($W3,COLUMN()-$Y3+$X3))/$V3</f>
        <v>0</v>
      </c>
      <c r="AM3" s="18" cm="1">
        <f t="array" aca="1" ref="AM3" ca="1">INDIRECT(ADDRESS($W3,COLUMN()-$Y3+$X3))/$V3</f>
        <v>130913</v>
      </c>
      <c r="AN3" s="18" cm="1">
        <f t="array" aca="1" ref="AN3" ca="1">INDIRECT(ADDRESS($W3,COLUMN()-$Y3+$X3))/$V3</f>
        <v>0</v>
      </c>
      <c r="AO3" s="18" cm="1">
        <f t="array" aca="1" ref="AO3" ca="1">INDIRECT(ADDRESS($W3,COLUMN()-$Y3+$X3))/$V3</f>
        <v>0</v>
      </c>
      <c r="AP3" s="18" cm="1">
        <f t="array" aca="1" ref="AP3" ca="1">INDIRECT(ADDRESS($W3,COLUMN()-$Y3+$X3))/$V3</f>
        <v>0</v>
      </c>
      <c r="AQ3" s="18" cm="1">
        <f t="array" aca="1" ref="AQ3" ca="1">INDIRECT(ADDRESS($W3,COLUMN()-$Y3+$X3))/$V3</f>
        <v>0</v>
      </c>
      <c r="AR3" s="9">
        <f t="shared" ref="AR3:AR67" si="0">W3</f>
        <v>3</v>
      </c>
      <c r="AS3" s="9">
        <f>AR3+2</f>
        <v>5</v>
      </c>
      <c r="AT3" s="9">
        <f t="shared" ref="AT3:AT67" si="1">COLUMN(Z3)</f>
        <v>26</v>
      </c>
      <c r="AU3" s="3">
        <f>COLUMN(AQ3)</f>
        <v>43</v>
      </c>
      <c r="AV3" s="20">
        <f t="shared" ref="AV3:BK18" ca="1" si="2">_xlfn.RANK.EQ(Z3,OFFSET($A$1,$AR3-1,$AT3-1,$AS3-$AR3+1,$AU3-$AT3+1),0)</f>
        <v>1</v>
      </c>
      <c r="AW3" s="20">
        <f t="shared" ca="1" si="2"/>
        <v>9</v>
      </c>
      <c r="AX3" s="20">
        <f t="shared" ca="1" si="2"/>
        <v>5</v>
      </c>
      <c r="AY3" s="20">
        <f t="shared" ca="1" si="2"/>
        <v>2</v>
      </c>
      <c r="AZ3" s="20">
        <f t="shared" ca="1" si="2"/>
        <v>4</v>
      </c>
      <c r="BA3" s="20">
        <f t="shared" ca="1" si="2"/>
        <v>25</v>
      </c>
      <c r="BB3" s="20">
        <f t="shared" ca="1" si="2"/>
        <v>25</v>
      </c>
      <c r="BC3" s="20">
        <f t="shared" ca="1" si="2"/>
        <v>7</v>
      </c>
      <c r="BD3" s="20">
        <f t="shared" ca="1" si="2"/>
        <v>25</v>
      </c>
      <c r="BE3" s="20">
        <f t="shared" ca="1" si="2"/>
        <v>25</v>
      </c>
      <c r="BF3" s="20">
        <f t="shared" ca="1" si="2"/>
        <v>25</v>
      </c>
      <c r="BG3" s="20">
        <f t="shared" ca="1" si="2"/>
        <v>3</v>
      </c>
      <c r="BH3" s="20">
        <f t="shared" ca="1" si="2"/>
        <v>25</v>
      </c>
      <c r="BI3" s="20">
        <f t="shared" ca="1" si="2"/>
        <v>6</v>
      </c>
      <c r="BJ3" s="20">
        <f t="shared" ca="1" si="2"/>
        <v>25</v>
      </c>
      <c r="BK3" s="20">
        <f t="shared" ca="1" si="2"/>
        <v>25</v>
      </c>
      <c r="BL3" s="20">
        <f t="shared" ref="BL3:BM67" ca="1" si="3">_xlfn.RANK.EQ(AP3,OFFSET($A$1,$AR3-1,$AT3-1,$AS3-$AR3+1,$AU3-$AT3+1),0)</f>
        <v>25</v>
      </c>
      <c r="BM3" s="20">
        <f t="shared" ca="1" si="3"/>
        <v>25</v>
      </c>
      <c r="BN3" s="9">
        <f t="shared" ref="BN3:BN67" si="4">W3</f>
        <v>3</v>
      </c>
      <c r="BO3" s="9">
        <v>3</v>
      </c>
      <c r="BP3" s="22" cm="1">
        <f t="array" aca="1" ref="BP3" ca="1">IF(AV3&gt;INDIRECT(ADDRESS($BN3,$BO3)),0,1)</f>
        <v>1</v>
      </c>
      <c r="BQ3" s="22" cm="1">
        <f t="array" aca="1" ref="BQ3" ca="1">IF(AW3&gt;INDIRECT(ADDRESS($BN3,$BO3)),0,1)</f>
        <v>0</v>
      </c>
      <c r="BR3" s="22" cm="1">
        <f t="array" aca="1" ref="BR3" ca="1">IF(AX3&gt;INDIRECT(ADDRESS($BN3,$BO3)),0,1)</f>
        <v>1</v>
      </c>
      <c r="BS3" s="22" cm="1">
        <f t="array" aca="1" ref="BS3" ca="1">IF(AY3&gt;INDIRECT(ADDRESS($BN3,$BO3)),0,1)</f>
        <v>1</v>
      </c>
      <c r="BT3" s="22" cm="1">
        <f t="array" aca="1" ref="BT3" ca="1">IF(AZ3&gt;INDIRECT(ADDRESS($BN3,$BO3)),0,1)</f>
        <v>1</v>
      </c>
      <c r="BU3" s="22" cm="1">
        <f t="array" aca="1" ref="BU3" ca="1">IF(BA3&gt;INDIRECT(ADDRESS($BN3,$BO3)),0,1)</f>
        <v>0</v>
      </c>
      <c r="BV3" s="22" cm="1">
        <f t="array" aca="1" ref="BV3" ca="1">IF(BB3&gt;INDIRECT(ADDRESS($BN3,$BO3)),0,1)</f>
        <v>0</v>
      </c>
      <c r="BW3" s="22" cm="1">
        <f t="array" aca="1" ref="BW3" ca="1">IF(BC3&gt;INDIRECT(ADDRESS($BN3,$BO3)),0,1)</f>
        <v>1</v>
      </c>
      <c r="BX3" s="22" cm="1">
        <f t="array" aca="1" ref="BX3" ca="1">IF(BD3&gt;INDIRECT(ADDRESS($BN3,$BO3)),0,1)</f>
        <v>0</v>
      </c>
      <c r="BY3" s="22" cm="1">
        <f t="array" aca="1" ref="BY3" ca="1">IF(BE3&gt;INDIRECT(ADDRESS($BN3,$BO3)),0,1)</f>
        <v>0</v>
      </c>
      <c r="BZ3" s="22" cm="1">
        <f t="array" aca="1" ref="BZ3" ca="1">IF(BF3&gt;INDIRECT(ADDRESS($BN3,$BO3)),0,1)</f>
        <v>0</v>
      </c>
      <c r="CA3" s="22" cm="1">
        <f t="array" aca="1" ref="CA3" ca="1">IF(BG3&gt;INDIRECT(ADDRESS($BN3,$BO3)),0,1)</f>
        <v>1</v>
      </c>
      <c r="CB3" s="22" cm="1">
        <f t="array" aca="1" ref="CB3" ca="1">IF(BH3&gt;INDIRECT(ADDRESS($BN3,$BO3)),0,1)</f>
        <v>0</v>
      </c>
      <c r="CC3" s="22" cm="1">
        <f t="array" aca="1" ref="CC3" ca="1">IF(BI3&gt;INDIRECT(ADDRESS($BN3,$BO3)),0,1)</f>
        <v>1</v>
      </c>
      <c r="CD3" s="22" cm="1">
        <f t="array" aca="1" ref="CD3" ca="1">IF(BJ3&gt;INDIRECT(ADDRESS($BN3,$BO3)),0,1)</f>
        <v>0</v>
      </c>
      <c r="CE3" s="22" cm="1">
        <f t="array" aca="1" ref="CE3" ca="1">IF(BK3&gt;INDIRECT(ADDRESS($BN3,$BO3)),0,1)</f>
        <v>0</v>
      </c>
      <c r="CF3" s="22" cm="1">
        <f t="array" aca="1" ref="CF3" ca="1">IF(BL3&gt;INDIRECT(ADDRESS($BN3,$BO3)),0,1)</f>
        <v>0</v>
      </c>
      <c r="CG3" s="22" cm="1">
        <f t="array" aca="1" ref="CG3" ca="1">IF(BM3&gt;INDIRECT(ADDRESS($BN3,$BO3)),0,1)</f>
        <v>0</v>
      </c>
      <c r="CH3" s="9">
        <f>AR3</f>
        <v>3</v>
      </c>
      <c r="CI3" s="9">
        <f>AS3</f>
        <v>5</v>
      </c>
      <c r="CJ3" s="3">
        <f>COLUMN(BP3)</f>
        <v>68</v>
      </c>
      <c r="CK3" s="3">
        <f>COLUMN(CG3)</f>
        <v>85</v>
      </c>
      <c r="CL3" s="3">
        <f ca="1">SUM(OFFSET($A$1,CH3-1,CJ3-1,CI3-CH3+1,CK3-CJ3+1))</f>
        <v>7</v>
      </c>
      <c r="CM3" s="3" t="b">
        <f ca="1">CL3=C3</f>
        <v>1</v>
      </c>
      <c r="CN3" s="3">
        <f>COLUMN(V3)</f>
        <v>22</v>
      </c>
      <c r="CO3" s="3">
        <f ca="1">LARGE(OFFSET($A$1,$CH3-1,$CN3-1,$CI3-$CH3+1,1),1)</f>
        <v>5</v>
      </c>
      <c r="CP3" s="4">
        <f ca="1">LARGE(OFFSET($A$1,$AR3-1,$AT3-1,$AS3-$AR3+1,$AU3-$AT3+1),1)/(CO3+2)</f>
        <v>45719</v>
      </c>
      <c r="CQ3" s="4">
        <f ca="1">LARGE(OFFSET($A$1,$AR3-1,$AT3-1,$AS3-$AR3+1,$AU3-$AT3+1),C3)</f>
        <v>119581</v>
      </c>
      <c r="CR3" s="3" t="b">
        <f ca="1">CQ3&gt;CP3</f>
        <v>1</v>
      </c>
    </row>
    <row r="4" spans="1:96" x14ac:dyDescent="0.55000000000000004">
      <c r="A4" s="3"/>
      <c r="B4" s="3"/>
      <c r="C4" s="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">
        <v>3</v>
      </c>
      <c r="W4" s="5">
        <f>W3</f>
        <v>3</v>
      </c>
      <c r="X4" s="5">
        <v>4</v>
      </c>
      <c r="Y4" s="5">
        <f t="shared" ref="Y4:Y68" si="5">COLUMN()+1</f>
        <v>26</v>
      </c>
      <c r="Z4" s="18" cm="1">
        <f t="array" aca="1" ref="Z4" ca="1">INDIRECT(ADDRESS($W4,COLUMN()-$Y4+$X4))/$V4</f>
        <v>106677.66666666667</v>
      </c>
      <c r="AA4" s="18" cm="1">
        <f t="array" aca="1" ref="AA4" ca="1">INDIRECT(ADDRESS($W4,COLUMN()-$Y4+$X4))/$V4</f>
        <v>34668.333333333336</v>
      </c>
      <c r="AB4" s="18" cm="1">
        <f t="array" aca="1" ref="AB4" ca="1">INDIRECT(ADDRESS($W4,COLUMN()-$Y4+$X4))/$V4</f>
        <v>44425.666666666664</v>
      </c>
      <c r="AC4" s="18" cm="1">
        <f t="array" aca="1" ref="AC4" ca="1">INDIRECT(ADDRESS($W4,COLUMN()-$Y4+$X4))/$V4</f>
        <v>86014.333333333328</v>
      </c>
      <c r="AD4" s="18" cm="1">
        <f t="array" aca="1" ref="AD4" ca="1">INDIRECT(ADDRESS($W4,COLUMN()-$Y4+$X4))/$V4</f>
        <v>52955.666666666664</v>
      </c>
      <c r="AE4" s="18" cm="1">
        <f t="array" aca="1" ref="AE4" ca="1">INDIRECT(ADDRESS($W4,COLUMN()-$Y4+$X4))/$V4</f>
        <v>0</v>
      </c>
      <c r="AF4" s="18" cm="1">
        <f t="array" aca="1" ref="AF4" ca="1">INDIRECT(ADDRESS($W4,COLUMN()-$Y4+$X4))/$V4</f>
        <v>0</v>
      </c>
      <c r="AG4" s="18" cm="1">
        <f t="array" aca="1" ref="AG4" ca="1">INDIRECT(ADDRESS($W4,COLUMN()-$Y4+$X4))/$V4</f>
        <v>39860.333333333336</v>
      </c>
      <c r="AH4" s="18" cm="1">
        <f t="array" aca="1" ref="AH4" ca="1">INDIRECT(ADDRESS($W4,COLUMN()-$Y4+$X4))/$V4</f>
        <v>0</v>
      </c>
      <c r="AI4" s="18" cm="1">
        <f t="array" aca="1" ref="AI4" ca="1">INDIRECT(ADDRESS($W4,COLUMN()-$Y4+$X4))/$V4</f>
        <v>0</v>
      </c>
      <c r="AJ4" s="18" cm="1">
        <f t="array" aca="1" ref="AJ4" ca="1">INDIRECT(ADDRESS($W4,COLUMN()-$Y4+$X4))/$V4</f>
        <v>0</v>
      </c>
      <c r="AK4" s="18" cm="1">
        <f t="array" aca="1" ref="AK4" ca="1">INDIRECT(ADDRESS($W4,COLUMN()-$Y4+$X4))/$V4</f>
        <v>61955.666666666664</v>
      </c>
      <c r="AL4" s="18" cm="1">
        <f t="array" aca="1" ref="AL4" ca="1">INDIRECT(ADDRESS($W4,COLUMN()-$Y4+$X4))/$V4</f>
        <v>0</v>
      </c>
      <c r="AM4" s="18" cm="1">
        <f t="array" aca="1" ref="AM4" ca="1">INDIRECT(ADDRESS($W4,COLUMN()-$Y4+$X4))/$V4</f>
        <v>43637.666666666664</v>
      </c>
      <c r="AN4" s="18" cm="1">
        <f t="array" aca="1" ref="AN4" ca="1">INDIRECT(ADDRESS($W4,COLUMN()-$Y4+$X4))/$V4</f>
        <v>0</v>
      </c>
      <c r="AO4" s="18" cm="1">
        <f t="array" aca="1" ref="AO4" ca="1">INDIRECT(ADDRESS($W4,COLUMN()-$Y4+$X4))/$V4</f>
        <v>0</v>
      </c>
      <c r="AP4" s="18" cm="1">
        <f t="array" aca="1" ref="AP4" ca="1">INDIRECT(ADDRESS($W4,COLUMN()-$Y4+$X4))/$V4</f>
        <v>0</v>
      </c>
      <c r="AQ4" s="18" cm="1">
        <f t="array" aca="1" ref="AQ4" ca="1">INDIRECT(ADDRESS($W4,COLUMN()-$Y4+$X4))/$V4</f>
        <v>0</v>
      </c>
      <c r="AR4" s="9">
        <f t="shared" si="0"/>
        <v>3</v>
      </c>
      <c r="AS4" s="9">
        <f t="shared" ref="AS4:AS11" si="6">AR4+2</f>
        <v>5</v>
      </c>
      <c r="AT4" s="9">
        <f t="shared" si="1"/>
        <v>26</v>
      </c>
      <c r="AU4" s="3">
        <f t="shared" ref="AU4:AU68" si="7">COLUMN(AQ4)</f>
        <v>43</v>
      </c>
      <c r="AV4" s="20">
        <f t="shared" ca="1" si="2"/>
        <v>8</v>
      </c>
      <c r="AW4" s="20">
        <f t="shared" ca="1" si="2"/>
        <v>19</v>
      </c>
      <c r="AX4" s="20">
        <f t="shared" ca="1" si="2"/>
        <v>15</v>
      </c>
      <c r="AY4" s="20">
        <f t="shared" ca="1" si="2"/>
        <v>10</v>
      </c>
      <c r="AZ4" s="20">
        <f t="shared" ca="1" si="2"/>
        <v>13</v>
      </c>
      <c r="BA4" s="20">
        <f t="shared" ca="1" si="2"/>
        <v>25</v>
      </c>
      <c r="BB4" s="20">
        <f t="shared" ca="1" si="2"/>
        <v>25</v>
      </c>
      <c r="BC4" s="20">
        <f t="shared" ca="1" si="2"/>
        <v>17</v>
      </c>
      <c r="BD4" s="20">
        <f t="shared" ca="1" si="2"/>
        <v>25</v>
      </c>
      <c r="BE4" s="20">
        <f t="shared" ca="1" si="2"/>
        <v>25</v>
      </c>
      <c r="BF4" s="20">
        <f t="shared" ca="1" si="2"/>
        <v>25</v>
      </c>
      <c r="BG4" s="20">
        <f t="shared" ca="1" si="2"/>
        <v>12</v>
      </c>
      <c r="BH4" s="20">
        <f t="shared" ca="1" si="2"/>
        <v>25</v>
      </c>
      <c r="BI4" s="20">
        <f t="shared" ca="1" si="2"/>
        <v>16</v>
      </c>
      <c r="BJ4" s="20">
        <f t="shared" ca="1" si="2"/>
        <v>25</v>
      </c>
      <c r="BK4" s="20">
        <f t="shared" ca="1" si="2"/>
        <v>25</v>
      </c>
      <c r="BL4" s="20">
        <f t="shared" ca="1" si="3"/>
        <v>25</v>
      </c>
      <c r="BM4" s="20">
        <f t="shared" ca="1" si="3"/>
        <v>25</v>
      </c>
      <c r="BN4" s="9">
        <f t="shared" si="4"/>
        <v>3</v>
      </c>
      <c r="BO4" s="9">
        <v>3</v>
      </c>
      <c r="BP4" s="22" cm="1">
        <f t="array" aca="1" ref="BP4" ca="1">IF(AV4&gt;INDIRECT(ADDRESS($BN4,$BO4)),0,1)</f>
        <v>0</v>
      </c>
      <c r="BQ4" s="22" cm="1">
        <f t="array" aca="1" ref="BQ4" ca="1">IF(AW4&gt;INDIRECT(ADDRESS($BN4,$BO4)),0,1)</f>
        <v>0</v>
      </c>
      <c r="BR4" s="22" cm="1">
        <f t="array" aca="1" ref="BR4" ca="1">IF(AX4&gt;INDIRECT(ADDRESS($BN4,$BO4)),0,1)</f>
        <v>0</v>
      </c>
      <c r="BS4" s="22" cm="1">
        <f t="array" aca="1" ref="BS4" ca="1">IF(AY4&gt;INDIRECT(ADDRESS($BN4,$BO4)),0,1)</f>
        <v>0</v>
      </c>
      <c r="BT4" s="22" cm="1">
        <f t="array" aca="1" ref="BT4" ca="1">IF(AZ4&gt;INDIRECT(ADDRESS($BN4,$BO4)),0,1)</f>
        <v>0</v>
      </c>
      <c r="BU4" s="22" cm="1">
        <f t="array" aca="1" ref="BU4" ca="1">IF(BA4&gt;INDIRECT(ADDRESS($BN4,$BO4)),0,1)</f>
        <v>0</v>
      </c>
      <c r="BV4" s="22" cm="1">
        <f t="array" aca="1" ref="BV4" ca="1">IF(BB4&gt;INDIRECT(ADDRESS($BN4,$BO4)),0,1)</f>
        <v>0</v>
      </c>
      <c r="BW4" s="22" cm="1">
        <f t="array" aca="1" ref="BW4" ca="1">IF(BC4&gt;INDIRECT(ADDRESS($BN4,$BO4)),0,1)</f>
        <v>0</v>
      </c>
      <c r="BX4" s="22" cm="1">
        <f t="array" aca="1" ref="BX4" ca="1">IF(BD4&gt;INDIRECT(ADDRESS($BN4,$BO4)),0,1)</f>
        <v>0</v>
      </c>
      <c r="BY4" s="22" cm="1">
        <f t="array" aca="1" ref="BY4" ca="1">IF(BE4&gt;INDIRECT(ADDRESS($BN4,$BO4)),0,1)</f>
        <v>0</v>
      </c>
      <c r="BZ4" s="22" cm="1">
        <f t="array" aca="1" ref="BZ4" ca="1">IF(BF4&gt;INDIRECT(ADDRESS($BN4,$BO4)),0,1)</f>
        <v>0</v>
      </c>
      <c r="CA4" s="22" cm="1">
        <f t="array" aca="1" ref="CA4" ca="1">IF(BG4&gt;INDIRECT(ADDRESS($BN4,$BO4)),0,1)</f>
        <v>0</v>
      </c>
      <c r="CB4" s="22" cm="1">
        <f t="array" aca="1" ref="CB4" ca="1">IF(BH4&gt;INDIRECT(ADDRESS($BN4,$BO4)),0,1)</f>
        <v>0</v>
      </c>
      <c r="CC4" s="22" cm="1">
        <f t="array" aca="1" ref="CC4" ca="1">IF(BI4&gt;INDIRECT(ADDRESS($BN4,$BO4)),0,1)</f>
        <v>0</v>
      </c>
      <c r="CD4" s="22" cm="1">
        <f t="array" aca="1" ref="CD4" ca="1">IF(BJ4&gt;INDIRECT(ADDRESS($BN4,$BO4)),0,1)</f>
        <v>0</v>
      </c>
      <c r="CE4" s="22" cm="1">
        <f t="array" aca="1" ref="CE4" ca="1">IF(BK4&gt;INDIRECT(ADDRESS($BN4,$BO4)),0,1)</f>
        <v>0</v>
      </c>
      <c r="CF4" s="22" cm="1">
        <f t="array" aca="1" ref="CF4" ca="1">IF(BL4&gt;INDIRECT(ADDRESS($BN4,$BO4)),0,1)</f>
        <v>0</v>
      </c>
      <c r="CG4" s="22" cm="1">
        <f t="array" aca="1" ref="CG4" ca="1">IF(BM4&gt;INDIRECT(ADDRESS($BN4,$BO4)),0,1)</f>
        <v>0</v>
      </c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55000000000000004">
      <c r="A5" s="3"/>
      <c r="B5" s="3"/>
      <c r="C5" s="3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5">
        <v>5</v>
      </c>
      <c r="W5" s="5">
        <f>W4</f>
        <v>3</v>
      </c>
      <c r="X5" s="5">
        <v>4</v>
      </c>
      <c r="Y5" s="5">
        <f t="shared" si="5"/>
        <v>26</v>
      </c>
      <c r="Z5" s="18" cm="1">
        <f t="array" aca="1" ref="Z5" ca="1">INDIRECT(ADDRESS($W5,COLUMN()-$Y5+$X5))/$V5</f>
        <v>64006.6</v>
      </c>
      <c r="AA5" s="18" cm="1">
        <f t="array" aca="1" ref="AA5" ca="1">INDIRECT(ADDRESS($W5,COLUMN()-$Y5+$X5))/$V5</f>
        <v>20801</v>
      </c>
      <c r="AB5" s="18" cm="1">
        <f t="array" aca="1" ref="AB5" ca="1">INDIRECT(ADDRESS($W5,COLUMN()-$Y5+$X5))/$V5</f>
        <v>26655.4</v>
      </c>
      <c r="AC5" s="18" cm="1">
        <f t="array" aca="1" ref="AC5" ca="1">INDIRECT(ADDRESS($W5,COLUMN()-$Y5+$X5))/$V5</f>
        <v>51608.6</v>
      </c>
      <c r="AD5" s="18" cm="1">
        <f t="array" aca="1" ref="AD5" ca="1">INDIRECT(ADDRESS($W5,COLUMN()-$Y5+$X5))/$V5</f>
        <v>31773.4</v>
      </c>
      <c r="AE5" s="18" cm="1">
        <f t="array" aca="1" ref="AE5" ca="1">INDIRECT(ADDRESS($W5,COLUMN()-$Y5+$X5))/$V5</f>
        <v>0</v>
      </c>
      <c r="AF5" s="18" cm="1">
        <f t="array" aca="1" ref="AF5" ca="1">INDIRECT(ADDRESS($W5,COLUMN()-$Y5+$X5))/$V5</f>
        <v>0</v>
      </c>
      <c r="AG5" s="18" cm="1">
        <f t="array" aca="1" ref="AG5" ca="1">INDIRECT(ADDRESS($W5,COLUMN()-$Y5+$X5))/$V5</f>
        <v>23916.2</v>
      </c>
      <c r="AH5" s="18" cm="1">
        <f t="array" aca="1" ref="AH5" ca="1">INDIRECT(ADDRESS($W5,COLUMN()-$Y5+$X5))/$V5</f>
        <v>0</v>
      </c>
      <c r="AI5" s="18" cm="1">
        <f t="array" aca="1" ref="AI5" ca="1">INDIRECT(ADDRESS($W5,COLUMN()-$Y5+$X5))/$V5</f>
        <v>0</v>
      </c>
      <c r="AJ5" s="18" cm="1">
        <f t="array" aca="1" ref="AJ5" ca="1">INDIRECT(ADDRESS($W5,COLUMN()-$Y5+$X5))/$V5</f>
        <v>0</v>
      </c>
      <c r="AK5" s="18" cm="1">
        <f t="array" aca="1" ref="AK5" ca="1">INDIRECT(ADDRESS($W5,COLUMN()-$Y5+$X5))/$V5</f>
        <v>37173.4</v>
      </c>
      <c r="AL5" s="18" cm="1">
        <f t="array" aca="1" ref="AL5" ca="1">INDIRECT(ADDRESS($W5,COLUMN()-$Y5+$X5))/$V5</f>
        <v>0</v>
      </c>
      <c r="AM5" s="18" cm="1">
        <f t="array" aca="1" ref="AM5" ca="1">INDIRECT(ADDRESS($W5,COLUMN()-$Y5+$X5))/$V5</f>
        <v>26182.6</v>
      </c>
      <c r="AN5" s="18" cm="1">
        <f t="array" aca="1" ref="AN5" ca="1">INDIRECT(ADDRESS($W5,COLUMN()-$Y5+$X5))/$V5</f>
        <v>0</v>
      </c>
      <c r="AO5" s="18" cm="1">
        <f t="array" aca="1" ref="AO5" ca="1">INDIRECT(ADDRESS($W5,COLUMN()-$Y5+$X5))/$V5</f>
        <v>0</v>
      </c>
      <c r="AP5" s="18" cm="1">
        <f t="array" aca="1" ref="AP5" ca="1">INDIRECT(ADDRESS($W5,COLUMN()-$Y5+$X5))/$V5</f>
        <v>0</v>
      </c>
      <c r="AQ5" s="18" cm="1">
        <f t="array" aca="1" ref="AQ5" ca="1">INDIRECT(ADDRESS($W5,COLUMN()-$Y5+$X5))/$V5</f>
        <v>0</v>
      </c>
      <c r="AR5" s="9">
        <f t="shared" si="0"/>
        <v>3</v>
      </c>
      <c r="AS5" s="9">
        <f t="shared" si="6"/>
        <v>5</v>
      </c>
      <c r="AT5" s="9">
        <f t="shared" si="1"/>
        <v>26</v>
      </c>
      <c r="AU5" s="3">
        <f t="shared" si="7"/>
        <v>43</v>
      </c>
      <c r="AV5" s="20">
        <f t="shared" ca="1" si="2"/>
        <v>11</v>
      </c>
      <c r="AW5" s="20">
        <f t="shared" ca="1" si="2"/>
        <v>24</v>
      </c>
      <c r="AX5" s="20">
        <f t="shared" ca="1" si="2"/>
        <v>21</v>
      </c>
      <c r="AY5" s="20">
        <f t="shared" ca="1" si="2"/>
        <v>14</v>
      </c>
      <c r="AZ5" s="20">
        <f t="shared" ca="1" si="2"/>
        <v>20</v>
      </c>
      <c r="BA5" s="20">
        <f t="shared" ca="1" si="2"/>
        <v>25</v>
      </c>
      <c r="BB5" s="20">
        <f t="shared" ca="1" si="2"/>
        <v>25</v>
      </c>
      <c r="BC5" s="20">
        <f t="shared" ca="1" si="2"/>
        <v>23</v>
      </c>
      <c r="BD5" s="20">
        <f t="shared" ca="1" si="2"/>
        <v>25</v>
      </c>
      <c r="BE5" s="20">
        <f t="shared" ca="1" si="2"/>
        <v>25</v>
      </c>
      <c r="BF5" s="20">
        <f t="shared" ca="1" si="2"/>
        <v>25</v>
      </c>
      <c r="BG5" s="20">
        <f t="shared" ca="1" si="2"/>
        <v>18</v>
      </c>
      <c r="BH5" s="20">
        <f t="shared" ca="1" si="2"/>
        <v>25</v>
      </c>
      <c r="BI5" s="20">
        <f t="shared" ca="1" si="2"/>
        <v>22</v>
      </c>
      <c r="BJ5" s="20">
        <f t="shared" ca="1" si="2"/>
        <v>25</v>
      </c>
      <c r="BK5" s="20">
        <f t="shared" ca="1" si="2"/>
        <v>25</v>
      </c>
      <c r="BL5" s="20">
        <f t="shared" ca="1" si="3"/>
        <v>25</v>
      </c>
      <c r="BM5" s="20">
        <f t="shared" ca="1" si="3"/>
        <v>25</v>
      </c>
      <c r="BN5" s="9">
        <f t="shared" si="4"/>
        <v>3</v>
      </c>
      <c r="BO5" s="9">
        <v>3</v>
      </c>
      <c r="BP5" s="22" cm="1">
        <f t="array" aca="1" ref="BP5" ca="1">IF(AV5&gt;INDIRECT(ADDRESS($BN5,$BO5)),0,1)</f>
        <v>0</v>
      </c>
      <c r="BQ5" s="22" cm="1">
        <f t="array" aca="1" ref="BQ5" ca="1">IF(AW5&gt;INDIRECT(ADDRESS($BN5,$BO5)),0,1)</f>
        <v>0</v>
      </c>
      <c r="BR5" s="22" cm="1">
        <f t="array" aca="1" ref="BR5" ca="1">IF(AX5&gt;INDIRECT(ADDRESS($BN5,$BO5)),0,1)</f>
        <v>0</v>
      </c>
      <c r="BS5" s="22" cm="1">
        <f t="array" aca="1" ref="BS5" ca="1">IF(AY5&gt;INDIRECT(ADDRESS($BN5,$BO5)),0,1)</f>
        <v>0</v>
      </c>
      <c r="BT5" s="22" cm="1">
        <f t="array" aca="1" ref="BT5" ca="1">IF(AZ5&gt;INDIRECT(ADDRESS($BN5,$BO5)),0,1)</f>
        <v>0</v>
      </c>
      <c r="BU5" s="22" cm="1">
        <f t="array" aca="1" ref="BU5" ca="1">IF(BA5&gt;INDIRECT(ADDRESS($BN5,$BO5)),0,1)</f>
        <v>0</v>
      </c>
      <c r="BV5" s="22" cm="1">
        <f t="array" aca="1" ref="BV5" ca="1">IF(BB5&gt;INDIRECT(ADDRESS($BN5,$BO5)),0,1)</f>
        <v>0</v>
      </c>
      <c r="BW5" s="22" cm="1">
        <f t="array" aca="1" ref="BW5" ca="1">IF(BC5&gt;INDIRECT(ADDRESS($BN5,$BO5)),0,1)</f>
        <v>0</v>
      </c>
      <c r="BX5" s="22" cm="1">
        <f t="array" aca="1" ref="BX5" ca="1">IF(BD5&gt;INDIRECT(ADDRESS($BN5,$BO5)),0,1)</f>
        <v>0</v>
      </c>
      <c r="BY5" s="22" cm="1">
        <f t="array" aca="1" ref="BY5" ca="1">IF(BE5&gt;INDIRECT(ADDRESS($BN5,$BO5)),0,1)</f>
        <v>0</v>
      </c>
      <c r="BZ5" s="22" cm="1">
        <f t="array" aca="1" ref="BZ5" ca="1">IF(BF5&gt;INDIRECT(ADDRESS($BN5,$BO5)),0,1)</f>
        <v>0</v>
      </c>
      <c r="CA5" s="22" cm="1">
        <f t="array" aca="1" ref="CA5" ca="1">IF(BG5&gt;INDIRECT(ADDRESS($BN5,$BO5)),0,1)</f>
        <v>0</v>
      </c>
      <c r="CB5" s="22" cm="1">
        <f t="array" aca="1" ref="CB5" ca="1">IF(BH5&gt;INDIRECT(ADDRESS($BN5,$BO5)),0,1)</f>
        <v>0</v>
      </c>
      <c r="CC5" s="22" cm="1">
        <f t="array" aca="1" ref="CC5" ca="1">IF(BI5&gt;INDIRECT(ADDRESS($BN5,$BO5)),0,1)</f>
        <v>0</v>
      </c>
      <c r="CD5" s="22" cm="1">
        <f t="array" aca="1" ref="CD5" ca="1">IF(BJ5&gt;INDIRECT(ADDRESS($BN5,$BO5)),0,1)</f>
        <v>0</v>
      </c>
      <c r="CE5" s="22" cm="1">
        <f t="array" aca="1" ref="CE5" ca="1">IF(BK5&gt;INDIRECT(ADDRESS($BN5,$BO5)),0,1)</f>
        <v>0</v>
      </c>
      <c r="CF5" s="22" cm="1">
        <f t="array" aca="1" ref="CF5" ca="1">IF(BL5&gt;INDIRECT(ADDRESS($BN5,$BO5)),0,1)</f>
        <v>0</v>
      </c>
      <c r="CG5" s="22" cm="1">
        <f t="array" aca="1" ref="CG5" ca="1">IF(BM5&gt;INDIRECT(ADDRESS($BN5,$BO5)),0,1)</f>
        <v>0</v>
      </c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55000000000000004">
      <c r="A6" s="2"/>
      <c r="B6" s="2" t="s">
        <v>5</v>
      </c>
      <c r="C6" s="2">
        <v>6</v>
      </c>
      <c r="D6" s="15">
        <f>VALUE(SUBSTITUTE('DPR KPU Raw'!B2,".",","))</f>
        <v>267750</v>
      </c>
      <c r="E6" s="15">
        <f>VALUE(SUBSTITUTE('DPR KPU Raw'!C2,".",","))</f>
        <v>159597</v>
      </c>
      <c r="F6" s="15">
        <f>VALUE(SUBSTITUTE('DPR KPU Raw'!D2,".",","))</f>
        <v>20059</v>
      </c>
      <c r="G6" s="15">
        <f>VALUE(SUBSTITUTE('DPR KPU Raw'!E2,".",","))</f>
        <v>336170</v>
      </c>
      <c r="H6" s="15">
        <f>VALUE(SUBSTITUTE('DPR KPU Raw'!F2,".",","))</f>
        <v>169280</v>
      </c>
      <c r="I6" s="15"/>
      <c r="J6" s="15"/>
      <c r="K6" s="15">
        <f>VALUE(SUBSTITUTE('DPR KPU Raw'!I2,".",","))</f>
        <v>104140</v>
      </c>
      <c r="L6" s="15"/>
      <c r="M6" s="15"/>
      <c r="N6" s="15"/>
      <c r="O6" s="15">
        <f>VALUE(SUBSTITUTE('DPR KPU Raw'!M2,".",","))</f>
        <v>82843</v>
      </c>
      <c r="P6" s="15"/>
      <c r="Q6" s="15">
        <f>VALUE(SUBSTITUTE('DPR KPU Raw'!O2,".",","))</f>
        <v>93438</v>
      </c>
      <c r="R6" s="15"/>
      <c r="S6" s="15"/>
      <c r="T6" s="15"/>
      <c r="U6" s="15"/>
      <c r="V6" s="5">
        <v>1</v>
      </c>
      <c r="W6" s="5">
        <f>W5+3</f>
        <v>6</v>
      </c>
      <c r="X6" s="5">
        <v>4</v>
      </c>
      <c r="Y6" s="5">
        <f t="shared" si="5"/>
        <v>26</v>
      </c>
      <c r="Z6" s="18" cm="1">
        <f t="array" aca="1" ref="Z6" ca="1">INDIRECT(ADDRESS($W6,COLUMN()-$Y6+$X6))/$V6</f>
        <v>267750</v>
      </c>
      <c r="AA6" s="18" cm="1">
        <f t="array" aca="1" ref="AA6" ca="1">INDIRECT(ADDRESS($W6,COLUMN()-$Y6+$X6))/$V6</f>
        <v>159597</v>
      </c>
      <c r="AB6" s="18" cm="1">
        <f t="array" aca="1" ref="AB6" ca="1">INDIRECT(ADDRESS($W6,COLUMN()-$Y6+$X6))/$V6</f>
        <v>20059</v>
      </c>
      <c r="AC6" s="18" cm="1">
        <f t="array" aca="1" ref="AC6" ca="1">INDIRECT(ADDRESS($W6,COLUMN()-$Y6+$X6))/$V6</f>
        <v>336170</v>
      </c>
      <c r="AD6" s="18" cm="1">
        <f t="array" aca="1" ref="AD6" ca="1">INDIRECT(ADDRESS($W6,COLUMN()-$Y6+$X6))/$V6</f>
        <v>169280</v>
      </c>
      <c r="AE6" s="18" cm="1">
        <f t="array" aca="1" ref="AE6" ca="1">INDIRECT(ADDRESS($W6,COLUMN()-$Y6+$X6))/$V6</f>
        <v>0</v>
      </c>
      <c r="AF6" s="18" cm="1">
        <f t="array" aca="1" ref="AF6" ca="1">INDIRECT(ADDRESS($W6,COLUMN()-$Y6+$X6))/$V6</f>
        <v>0</v>
      </c>
      <c r="AG6" s="18" cm="1">
        <f t="array" aca="1" ref="AG6" ca="1">INDIRECT(ADDRESS($W6,COLUMN()-$Y6+$X6))/$V6</f>
        <v>104140</v>
      </c>
      <c r="AH6" s="18" cm="1">
        <f t="array" aca="1" ref="AH6" ca="1">INDIRECT(ADDRESS($W6,COLUMN()-$Y6+$X6))/$V6</f>
        <v>0</v>
      </c>
      <c r="AI6" s="18" cm="1">
        <f t="array" aca="1" ref="AI6" ca="1">INDIRECT(ADDRESS($W6,COLUMN()-$Y6+$X6))/$V6</f>
        <v>0</v>
      </c>
      <c r="AJ6" s="18" cm="1">
        <f t="array" aca="1" ref="AJ6" ca="1">INDIRECT(ADDRESS($W6,COLUMN()-$Y6+$X6))/$V6</f>
        <v>0</v>
      </c>
      <c r="AK6" s="18" cm="1">
        <f t="array" aca="1" ref="AK6" ca="1">INDIRECT(ADDRESS($W6,COLUMN()-$Y6+$X6))/$V6</f>
        <v>82843</v>
      </c>
      <c r="AL6" s="18" cm="1">
        <f t="array" aca="1" ref="AL6" ca="1">INDIRECT(ADDRESS($W6,COLUMN()-$Y6+$X6))/$V6</f>
        <v>0</v>
      </c>
      <c r="AM6" s="18" cm="1">
        <f t="array" aca="1" ref="AM6" ca="1">INDIRECT(ADDRESS($W6,COLUMN()-$Y6+$X6))/$V6</f>
        <v>93438</v>
      </c>
      <c r="AN6" s="18" cm="1">
        <f t="array" aca="1" ref="AN6" ca="1">INDIRECT(ADDRESS($W6,COLUMN()-$Y6+$X6))/$V6</f>
        <v>0</v>
      </c>
      <c r="AO6" s="18" cm="1">
        <f t="array" aca="1" ref="AO6" ca="1">INDIRECT(ADDRESS($W6,COLUMN()-$Y6+$X6))/$V6</f>
        <v>0</v>
      </c>
      <c r="AP6" s="18" cm="1">
        <f t="array" aca="1" ref="AP6" ca="1">INDIRECT(ADDRESS($W6,COLUMN()-$Y6+$X6))/$V6</f>
        <v>0</v>
      </c>
      <c r="AQ6" s="18" cm="1">
        <f t="array" aca="1" ref="AQ6" ca="1">INDIRECT(ADDRESS($W6,COLUMN()-$Y6+$X6))/$V6</f>
        <v>0</v>
      </c>
      <c r="AR6" s="9">
        <f t="shared" si="0"/>
        <v>6</v>
      </c>
      <c r="AS6" s="9">
        <f t="shared" si="6"/>
        <v>8</v>
      </c>
      <c r="AT6" s="9">
        <f t="shared" si="1"/>
        <v>26</v>
      </c>
      <c r="AU6" s="3">
        <f t="shared" si="7"/>
        <v>43</v>
      </c>
      <c r="AV6" s="20">
        <f t="shared" ca="1" si="2"/>
        <v>2</v>
      </c>
      <c r="AW6" s="20">
        <f t="shared" ca="1" si="2"/>
        <v>4</v>
      </c>
      <c r="AX6" s="20">
        <f t="shared" ca="1" si="2"/>
        <v>20</v>
      </c>
      <c r="AY6" s="20">
        <f t="shared" ca="1" si="2"/>
        <v>1</v>
      </c>
      <c r="AZ6" s="20">
        <f t="shared" ca="1" si="2"/>
        <v>3</v>
      </c>
      <c r="BA6" s="20">
        <f t="shared" ca="1" si="2"/>
        <v>25</v>
      </c>
      <c r="BB6" s="20">
        <f t="shared" ca="1" si="2"/>
        <v>25</v>
      </c>
      <c r="BC6" s="20">
        <f t="shared" ca="1" si="2"/>
        <v>6</v>
      </c>
      <c r="BD6" s="20">
        <f t="shared" ca="1" si="2"/>
        <v>25</v>
      </c>
      <c r="BE6" s="20">
        <f t="shared" ca="1" si="2"/>
        <v>25</v>
      </c>
      <c r="BF6" s="20">
        <f t="shared" ca="1" si="2"/>
        <v>25</v>
      </c>
      <c r="BG6" s="20">
        <f t="shared" ca="1" si="2"/>
        <v>9</v>
      </c>
      <c r="BH6" s="20">
        <f t="shared" ca="1" si="2"/>
        <v>25</v>
      </c>
      <c r="BI6" s="20">
        <f t="shared" ca="1" si="2"/>
        <v>7</v>
      </c>
      <c r="BJ6" s="20">
        <f t="shared" ca="1" si="2"/>
        <v>25</v>
      </c>
      <c r="BK6" s="20">
        <f t="shared" ca="1" si="2"/>
        <v>25</v>
      </c>
      <c r="BL6" s="20">
        <f t="shared" ca="1" si="3"/>
        <v>25</v>
      </c>
      <c r="BM6" s="20">
        <f t="shared" ca="1" si="3"/>
        <v>25</v>
      </c>
      <c r="BN6" s="9">
        <f t="shared" si="4"/>
        <v>6</v>
      </c>
      <c r="BO6" s="9">
        <v>3</v>
      </c>
      <c r="BP6" s="22" cm="1">
        <f t="array" aca="1" ref="BP6" ca="1">IF(AV6&gt;INDIRECT(ADDRESS($BN6,$BO6)),0,1)</f>
        <v>1</v>
      </c>
      <c r="BQ6" s="22" cm="1">
        <f t="array" aca="1" ref="BQ6" ca="1">IF(AW6&gt;INDIRECT(ADDRESS($BN6,$BO6)),0,1)</f>
        <v>1</v>
      </c>
      <c r="BR6" s="22" cm="1">
        <f t="array" aca="1" ref="BR6" ca="1">IF(AX6&gt;INDIRECT(ADDRESS($BN6,$BO6)),0,1)</f>
        <v>0</v>
      </c>
      <c r="BS6" s="22" cm="1">
        <f t="array" aca="1" ref="BS6" ca="1">IF(AY6&gt;INDIRECT(ADDRESS($BN6,$BO6)),0,1)</f>
        <v>1</v>
      </c>
      <c r="BT6" s="22" cm="1">
        <f t="array" aca="1" ref="BT6" ca="1">IF(AZ6&gt;INDIRECT(ADDRESS($BN6,$BO6)),0,1)</f>
        <v>1</v>
      </c>
      <c r="BU6" s="22" cm="1">
        <f t="array" aca="1" ref="BU6" ca="1">IF(BA6&gt;INDIRECT(ADDRESS($BN6,$BO6)),0,1)</f>
        <v>0</v>
      </c>
      <c r="BV6" s="22" cm="1">
        <f t="array" aca="1" ref="BV6" ca="1">IF(BB6&gt;INDIRECT(ADDRESS($BN6,$BO6)),0,1)</f>
        <v>0</v>
      </c>
      <c r="BW6" s="22" cm="1">
        <f t="array" aca="1" ref="BW6" ca="1">IF(BC6&gt;INDIRECT(ADDRESS($BN6,$BO6)),0,1)</f>
        <v>1</v>
      </c>
      <c r="BX6" s="22" cm="1">
        <f t="array" aca="1" ref="BX6" ca="1">IF(BD6&gt;INDIRECT(ADDRESS($BN6,$BO6)),0,1)</f>
        <v>0</v>
      </c>
      <c r="BY6" s="22" cm="1">
        <f t="array" aca="1" ref="BY6" ca="1">IF(BE6&gt;INDIRECT(ADDRESS($BN6,$BO6)),0,1)</f>
        <v>0</v>
      </c>
      <c r="BZ6" s="22" cm="1">
        <f t="array" aca="1" ref="BZ6" ca="1">IF(BF6&gt;INDIRECT(ADDRESS($BN6,$BO6)),0,1)</f>
        <v>0</v>
      </c>
      <c r="CA6" s="22" cm="1">
        <f t="array" aca="1" ref="CA6" ca="1">IF(BG6&gt;INDIRECT(ADDRESS($BN6,$BO6)),0,1)</f>
        <v>0</v>
      </c>
      <c r="CB6" s="22" cm="1">
        <f t="array" aca="1" ref="CB6" ca="1">IF(BH6&gt;INDIRECT(ADDRESS($BN6,$BO6)),0,1)</f>
        <v>0</v>
      </c>
      <c r="CC6" s="22" cm="1">
        <f t="array" aca="1" ref="CC6" ca="1">IF(BI6&gt;INDIRECT(ADDRESS($BN6,$BO6)),0,1)</f>
        <v>0</v>
      </c>
      <c r="CD6" s="22" cm="1">
        <f t="array" aca="1" ref="CD6" ca="1">IF(BJ6&gt;INDIRECT(ADDRESS($BN6,$BO6)),0,1)</f>
        <v>0</v>
      </c>
      <c r="CE6" s="22" cm="1">
        <f t="array" aca="1" ref="CE6" ca="1">IF(BK6&gt;INDIRECT(ADDRESS($BN6,$BO6)),0,1)</f>
        <v>0</v>
      </c>
      <c r="CF6" s="22" cm="1">
        <f t="array" aca="1" ref="CF6" ca="1">IF(BL6&gt;INDIRECT(ADDRESS($BN6,$BO6)),0,1)</f>
        <v>0</v>
      </c>
      <c r="CG6" s="22" cm="1">
        <f t="array" aca="1" ref="CG6" ca="1">IF(BM6&gt;INDIRECT(ADDRESS($BN6,$BO6)),0,1)</f>
        <v>0</v>
      </c>
      <c r="CH6" s="9">
        <f>AR6</f>
        <v>6</v>
      </c>
      <c r="CI6" s="9">
        <f>AS6</f>
        <v>8</v>
      </c>
      <c r="CJ6" s="3">
        <f>COLUMN(BP6)</f>
        <v>68</v>
      </c>
      <c r="CK6" s="3">
        <f>COLUMN(CG6)</f>
        <v>85</v>
      </c>
      <c r="CL6" s="3">
        <f ca="1">SUM(OFFSET($A$1,CH6-1,CJ6-1,CI6-CH6+1,CK6-CJ6+1))</f>
        <v>6</v>
      </c>
      <c r="CM6" s="3" t="b">
        <f ca="1">CL6=C6</f>
        <v>1</v>
      </c>
      <c r="CN6" s="3">
        <f>COLUMN(V6)</f>
        <v>22</v>
      </c>
      <c r="CO6" s="3">
        <f ca="1">LARGE(OFFSET($A$1,$CH6-1,$CN6-1,$CI6-$CH6+1,1),1)</f>
        <v>5</v>
      </c>
      <c r="CP6" s="4">
        <f ca="1">LARGE(OFFSET($A$1,$AR6-1,$AT6-1,$AS6-$AR6+1,$AU6-$AT6+1),1)/(CO6+2)</f>
        <v>48024.285714285717</v>
      </c>
      <c r="CQ6" s="4">
        <f ca="1">LARGE(OFFSET($A$1,$AR6-1,$AT6-1,$AS6-$AR6+1,$AU6-$AT6+1),C6)</f>
        <v>104140</v>
      </c>
      <c r="CR6" s="3" t="b">
        <f ca="1">CQ6&gt;CP6</f>
        <v>1</v>
      </c>
    </row>
    <row r="7" spans="1:96" x14ac:dyDescent="0.55000000000000004">
      <c r="A7" s="2"/>
      <c r="B7" s="2"/>
      <c r="C7" s="2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5">
        <v>3</v>
      </c>
      <c r="W7" s="5">
        <f>W6</f>
        <v>6</v>
      </c>
      <c r="X7" s="5">
        <v>4</v>
      </c>
      <c r="Y7" s="5">
        <f t="shared" si="5"/>
        <v>26</v>
      </c>
      <c r="Z7" s="18" cm="1">
        <f t="array" aca="1" ref="Z7" ca="1">INDIRECT(ADDRESS($W7,COLUMN()-$Y7+$X7))/$V7</f>
        <v>89250</v>
      </c>
      <c r="AA7" s="18" cm="1">
        <f t="array" aca="1" ref="AA7" ca="1">INDIRECT(ADDRESS($W7,COLUMN()-$Y7+$X7))/$V7</f>
        <v>53199</v>
      </c>
      <c r="AB7" s="18" cm="1">
        <f t="array" aca="1" ref="AB7" ca="1">INDIRECT(ADDRESS($W7,COLUMN()-$Y7+$X7))/$V7</f>
        <v>6686.333333333333</v>
      </c>
      <c r="AC7" s="18" cm="1">
        <f t="array" aca="1" ref="AC7" ca="1">INDIRECT(ADDRESS($W7,COLUMN()-$Y7+$X7))/$V7</f>
        <v>112056.66666666667</v>
      </c>
      <c r="AD7" s="18" cm="1">
        <f t="array" aca="1" ref="AD7" ca="1">INDIRECT(ADDRESS($W7,COLUMN()-$Y7+$X7))/$V7</f>
        <v>56426.666666666664</v>
      </c>
      <c r="AE7" s="18" cm="1">
        <f t="array" aca="1" ref="AE7" ca="1">INDIRECT(ADDRESS($W7,COLUMN()-$Y7+$X7))/$V7</f>
        <v>0</v>
      </c>
      <c r="AF7" s="18" cm="1">
        <f t="array" aca="1" ref="AF7" ca="1">INDIRECT(ADDRESS($W7,COLUMN()-$Y7+$X7))/$V7</f>
        <v>0</v>
      </c>
      <c r="AG7" s="18" cm="1">
        <f t="array" aca="1" ref="AG7" ca="1">INDIRECT(ADDRESS($W7,COLUMN()-$Y7+$X7))/$V7</f>
        <v>34713.333333333336</v>
      </c>
      <c r="AH7" s="18" cm="1">
        <f t="array" aca="1" ref="AH7" ca="1">INDIRECT(ADDRESS($W7,COLUMN()-$Y7+$X7))/$V7</f>
        <v>0</v>
      </c>
      <c r="AI7" s="18" cm="1">
        <f t="array" aca="1" ref="AI7" ca="1">INDIRECT(ADDRESS($W7,COLUMN()-$Y7+$X7))/$V7</f>
        <v>0</v>
      </c>
      <c r="AJ7" s="18" cm="1">
        <f t="array" aca="1" ref="AJ7" ca="1">INDIRECT(ADDRESS($W7,COLUMN()-$Y7+$X7))/$V7</f>
        <v>0</v>
      </c>
      <c r="AK7" s="18" cm="1">
        <f t="array" aca="1" ref="AK7" ca="1">INDIRECT(ADDRESS($W7,COLUMN()-$Y7+$X7))/$V7</f>
        <v>27614.333333333332</v>
      </c>
      <c r="AL7" s="18" cm="1">
        <f t="array" aca="1" ref="AL7" ca="1">INDIRECT(ADDRESS($W7,COLUMN()-$Y7+$X7))/$V7</f>
        <v>0</v>
      </c>
      <c r="AM7" s="18" cm="1">
        <f t="array" aca="1" ref="AM7" ca="1">INDIRECT(ADDRESS($W7,COLUMN()-$Y7+$X7))/$V7</f>
        <v>31146</v>
      </c>
      <c r="AN7" s="18" cm="1">
        <f t="array" aca="1" ref="AN7" ca="1">INDIRECT(ADDRESS($W7,COLUMN()-$Y7+$X7))/$V7</f>
        <v>0</v>
      </c>
      <c r="AO7" s="18" cm="1">
        <f t="array" aca="1" ref="AO7" ca="1">INDIRECT(ADDRESS($W7,COLUMN()-$Y7+$X7))/$V7</f>
        <v>0</v>
      </c>
      <c r="AP7" s="18" cm="1">
        <f t="array" aca="1" ref="AP7" ca="1">INDIRECT(ADDRESS($W7,COLUMN()-$Y7+$X7))/$V7</f>
        <v>0</v>
      </c>
      <c r="AQ7" s="18" cm="1">
        <f t="array" aca="1" ref="AQ7" ca="1">INDIRECT(ADDRESS($W7,COLUMN()-$Y7+$X7))/$V7</f>
        <v>0</v>
      </c>
      <c r="AR7" s="9">
        <f t="shared" si="0"/>
        <v>6</v>
      </c>
      <c r="AS7" s="9">
        <f t="shared" si="6"/>
        <v>8</v>
      </c>
      <c r="AT7" s="9">
        <f t="shared" si="1"/>
        <v>26</v>
      </c>
      <c r="AU7" s="3">
        <f t="shared" si="7"/>
        <v>43</v>
      </c>
      <c r="AV7" s="20">
        <f t="shared" ca="1" si="2"/>
        <v>8</v>
      </c>
      <c r="AW7" s="20">
        <f t="shared" ca="1" si="2"/>
        <v>13</v>
      </c>
      <c r="AX7" s="20">
        <f t="shared" ca="1" si="2"/>
        <v>23</v>
      </c>
      <c r="AY7" s="20">
        <f t="shared" ca="1" si="2"/>
        <v>5</v>
      </c>
      <c r="AZ7" s="20">
        <f t="shared" ca="1" si="2"/>
        <v>11</v>
      </c>
      <c r="BA7" s="20">
        <f t="shared" ca="1" si="2"/>
        <v>25</v>
      </c>
      <c r="BB7" s="20">
        <f t="shared" ca="1" si="2"/>
        <v>25</v>
      </c>
      <c r="BC7" s="20">
        <f t="shared" ca="1" si="2"/>
        <v>14</v>
      </c>
      <c r="BD7" s="20">
        <f t="shared" ca="1" si="2"/>
        <v>25</v>
      </c>
      <c r="BE7" s="20">
        <f t="shared" ca="1" si="2"/>
        <v>25</v>
      </c>
      <c r="BF7" s="20">
        <f t="shared" ca="1" si="2"/>
        <v>25</v>
      </c>
      <c r="BG7" s="20">
        <f t="shared" ca="1" si="2"/>
        <v>18</v>
      </c>
      <c r="BH7" s="20">
        <f t="shared" ca="1" si="2"/>
        <v>25</v>
      </c>
      <c r="BI7" s="20">
        <f t="shared" ca="1" si="2"/>
        <v>17</v>
      </c>
      <c r="BJ7" s="20">
        <f t="shared" ca="1" si="2"/>
        <v>25</v>
      </c>
      <c r="BK7" s="20">
        <f t="shared" ca="1" si="2"/>
        <v>25</v>
      </c>
      <c r="BL7" s="20">
        <f t="shared" ca="1" si="3"/>
        <v>25</v>
      </c>
      <c r="BM7" s="20">
        <f t="shared" ca="1" si="3"/>
        <v>25</v>
      </c>
      <c r="BN7" s="9">
        <f t="shared" si="4"/>
        <v>6</v>
      </c>
      <c r="BO7" s="9">
        <v>3</v>
      </c>
      <c r="BP7" s="22" cm="1">
        <f t="array" aca="1" ref="BP7" ca="1">IF(AV7&gt;INDIRECT(ADDRESS($BN7,$BO7)),0,1)</f>
        <v>0</v>
      </c>
      <c r="BQ7" s="22" cm="1">
        <f t="array" aca="1" ref="BQ7" ca="1">IF(AW7&gt;INDIRECT(ADDRESS($BN7,$BO7)),0,1)</f>
        <v>0</v>
      </c>
      <c r="BR7" s="22" cm="1">
        <f t="array" aca="1" ref="BR7" ca="1">IF(AX7&gt;INDIRECT(ADDRESS($BN7,$BO7)),0,1)</f>
        <v>0</v>
      </c>
      <c r="BS7" s="22" cm="1">
        <f t="array" aca="1" ref="BS7" ca="1">IF(AY7&gt;INDIRECT(ADDRESS($BN7,$BO7)),0,1)</f>
        <v>1</v>
      </c>
      <c r="BT7" s="22" cm="1">
        <f t="array" aca="1" ref="BT7" ca="1">IF(AZ7&gt;INDIRECT(ADDRESS($BN7,$BO7)),0,1)</f>
        <v>0</v>
      </c>
      <c r="BU7" s="22" cm="1">
        <f t="array" aca="1" ref="BU7" ca="1">IF(BA7&gt;INDIRECT(ADDRESS($BN7,$BO7)),0,1)</f>
        <v>0</v>
      </c>
      <c r="BV7" s="22" cm="1">
        <f t="array" aca="1" ref="BV7" ca="1">IF(BB7&gt;INDIRECT(ADDRESS($BN7,$BO7)),0,1)</f>
        <v>0</v>
      </c>
      <c r="BW7" s="22" cm="1">
        <f t="array" aca="1" ref="BW7" ca="1">IF(BC7&gt;INDIRECT(ADDRESS($BN7,$BO7)),0,1)</f>
        <v>0</v>
      </c>
      <c r="BX7" s="22" cm="1">
        <f t="array" aca="1" ref="BX7" ca="1">IF(BD7&gt;INDIRECT(ADDRESS($BN7,$BO7)),0,1)</f>
        <v>0</v>
      </c>
      <c r="BY7" s="22" cm="1">
        <f t="array" aca="1" ref="BY7" ca="1">IF(BE7&gt;INDIRECT(ADDRESS($BN7,$BO7)),0,1)</f>
        <v>0</v>
      </c>
      <c r="BZ7" s="22" cm="1">
        <f t="array" aca="1" ref="BZ7" ca="1">IF(BF7&gt;INDIRECT(ADDRESS($BN7,$BO7)),0,1)</f>
        <v>0</v>
      </c>
      <c r="CA7" s="22" cm="1">
        <f t="array" aca="1" ref="CA7" ca="1">IF(BG7&gt;INDIRECT(ADDRESS($BN7,$BO7)),0,1)</f>
        <v>0</v>
      </c>
      <c r="CB7" s="22" cm="1">
        <f t="array" aca="1" ref="CB7" ca="1">IF(BH7&gt;INDIRECT(ADDRESS($BN7,$BO7)),0,1)</f>
        <v>0</v>
      </c>
      <c r="CC7" s="22" cm="1">
        <f t="array" aca="1" ref="CC7" ca="1">IF(BI7&gt;INDIRECT(ADDRESS($BN7,$BO7)),0,1)</f>
        <v>0</v>
      </c>
      <c r="CD7" s="22" cm="1">
        <f t="array" aca="1" ref="CD7" ca="1">IF(BJ7&gt;INDIRECT(ADDRESS($BN7,$BO7)),0,1)</f>
        <v>0</v>
      </c>
      <c r="CE7" s="22" cm="1">
        <f t="array" aca="1" ref="CE7" ca="1">IF(BK7&gt;INDIRECT(ADDRESS($BN7,$BO7)),0,1)</f>
        <v>0</v>
      </c>
      <c r="CF7" s="22" cm="1">
        <f t="array" aca="1" ref="CF7" ca="1">IF(BL7&gt;INDIRECT(ADDRESS($BN7,$BO7)),0,1)</f>
        <v>0</v>
      </c>
      <c r="CG7" s="22" cm="1">
        <f t="array" aca="1" ref="CG7" ca="1">IF(BM7&gt;INDIRECT(ADDRESS($BN7,$BO7)),0,1)</f>
        <v>0</v>
      </c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55000000000000004">
      <c r="A8" s="2"/>
      <c r="B8" s="2"/>
      <c r="C8" s="2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5">
        <v>5</v>
      </c>
      <c r="W8" s="5">
        <f>W7</f>
        <v>6</v>
      </c>
      <c r="X8" s="5">
        <v>4</v>
      </c>
      <c r="Y8" s="5">
        <f t="shared" si="5"/>
        <v>26</v>
      </c>
      <c r="Z8" s="18" cm="1">
        <f t="array" aca="1" ref="Z8" ca="1">INDIRECT(ADDRESS($W8,COLUMN()-$Y8+$X8))/$V8</f>
        <v>53550</v>
      </c>
      <c r="AA8" s="18" cm="1">
        <f t="array" aca="1" ref="AA8" ca="1">INDIRECT(ADDRESS($W8,COLUMN()-$Y8+$X8))/$V8</f>
        <v>31919.4</v>
      </c>
      <c r="AB8" s="18" cm="1">
        <f t="array" aca="1" ref="AB8" ca="1">INDIRECT(ADDRESS($W8,COLUMN()-$Y8+$X8))/$V8</f>
        <v>4011.8</v>
      </c>
      <c r="AC8" s="18" cm="1">
        <f t="array" aca="1" ref="AC8" ca="1">INDIRECT(ADDRESS($W8,COLUMN()-$Y8+$X8))/$V8</f>
        <v>67234</v>
      </c>
      <c r="AD8" s="18" cm="1">
        <f t="array" aca="1" ref="AD8" ca="1">INDIRECT(ADDRESS($W8,COLUMN()-$Y8+$X8))/$V8</f>
        <v>33856</v>
      </c>
      <c r="AE8" s="18" cm="1">
        <f t="array" aca="1" ref="AE8" ca="1">INDIRECT(ADDRESS($W8,COLUMN()-$Y8+$X8))/$V8</f>
        <v>0</v>
      </c>
      <c r="AF8" s="18" cm="1">
        <f t="array" aca="1" ref="AF8" ca="1">INDIRECT(ADDRESS($W8,COLUMN()-$Y8+$X8))/$V8</f>
        <v>0</v>
      </c>
      <c r="AG8" s="18" cm="1">
        <f t="array" aca="1" ref="AG8" ca="1">INDIRECT(ADDRESS($W8,COLUMN()-$Y8+$X8))/$V8</f>
        <v>20828</v>
      </c>
      <c r="AH8" s="18" cm="1">
        <f t="array" aca="1" ref="AH8" ca="1">INDIRECT(ADDRESS($W8,COLUMN()-$Y8+$X8))/$V8</f>
        <v>0</v>
      </c>
      <c r="AI8" s="18" cm="1">
        <f t="array" aca="1" ref="AI8" ca="1">INDIRECT(ADDRESS($W8,COLUMN()-$Y8+$X8))/$V8</f>
        <v>0</v>
      </c>
      <c r="AJ8" s="18" cm="1">
        <f t="array" aca="1" ref="AJ8" ca="1">INDIRECT(ADDRESS($W8,COLUMN()-$Y8+$X8))/$V8</f>
        <v>0</v>
      </c>
      <c r="AK8" s="18" cm="1">
        <f t="array" aca="1" ref="AK8" ca="1">INDIRECT(ADDRESS($W8,COLUMN()-$Y8+$X8))/$V8</f>
        <v>16568.599999999999</v>
      </c>
      <c r="AL8" s="18" cm="1">
        <f t="array" aca="1" ref="AL8" ca="1">INDIRECT(ADDRESS($W8,COLUMN()-$Y8+$X8))/$V8</f>
        <v>0</v>
      </c>
      <c r="AM8" s="18" cm="1">
        <f t="array" aca="1" ref="AM8" ca="1">INDIRECT(ADDRESS($W8,COLUMN()-$Y8+$X8))/$V8</f>
        <v>18687.599999999999</v>
      </c>
      <c r="AN8" s="18" cm="1">
        <f t="array" aca="1" ref="AN8" ca="1">INDIRECT(ADDRESS($W8,COLUMN()-$Y8+$X8))/$V8</f>
        <v>0</v>
      </c>
      <c r="AO8" s="18" cm="1">
        <f t="array" aca="1" ref="AO8" ca="1">INDIRECT(ADDRESS($W8,COLUMN()-$Y8+$X8))/$V8</f>
        <v>0</v>
      </c>
      <c r="AP8" s="18" cm="1">
        <f t="array" aca="1" ref="AP8" ca="1">INDIRECT(ADDRESS($W8,COLUMN()-$Y8+$X8))/$V8</f>
        <v>0</v>
      </c>
      <c r="AQ8" s="18" cm="1">
        <f t="array" aca="1" ref="AQ8" ca="1">INDIRECT(ADDRESS($W8,COLUMN()-$Y8+$X8))/$V8</f>
        <v>0</v>
      </c>
      <c r="AR8" s="9">
        <f t="shared" si="0"/>
        <v>6</v>
      </c>
      <c r="AS8" s="9">
        <f t="shared" si="6"/>
        <v>8</v>
      </c>
      <c r="AT8" s="9">
        <f t="shared" si="1"/>
        <v>26</v>
      </c>
      <c r="AU8" s="3">
        <f t="shared" si="7"/>
        <v>43</v>
      </c>
      <c r="AV8" s="20">
        <f t="shared" ca="1" si="2"/>
        <v>12</v>
      </c>
      <c r="AW8" s="20">
        <f t="shared" ca="1" si="2"/>
        <v>16</v>
      </c>
      <c r="AX8" s="20">
        <f t="shared" ca="1" si="2"/>
        <v>24</v>
      </c>
      <c r="AY8" s="20">
        <f t="shared" ca="1" si="2"/>
        <v>10</v>
      </c>
      <c r="AZ8" s="20">
        <f t="shared" ca="1" si="2"/>
        <v>15</v>
      </c>
      <c r="BA8" s="20">
        <f t="shared" ca="1" si="2"/>
        <v>25</v>
      </c>
      <c r="BB8" s="20">
        <f t="shared" ca="1" si="2"/>
        <v>25</v>
      </c>
      <c r="BC8" s="20">
        <f t="shared" ca="1" si="2"/>
        <v>19</v>
      </c>
      <c r="BD8" s="20">
        <f t="shared" ca="1" si="2"/>
        <v>25</v>
      </c>
      <c r="BE8" s="20">
        <f t="shared" ca="1" si="2"/>
        <v>25</v>
      </c>
      <c r="BF8" s="20">
        <f t="shared" ca="1" si="2"/>
        <v>25</v>
      </c>
      <c r="BG8" s="20">
        <f t="shared" ca="1" si="2"/>
        <v>22</v>
      </c>
      <c r="BH8" s="20">
        <f t="shared" ca="1" si="2"/>
        <v>25</v>
      </c>
      <c r="BI8" s="20">
        <f t="shared" ca="1" si="2"/>
        <v>21</v>
      </c>
      <c r="BJ8" s="20">
        <f t="shared" ca="1" si="2"/>
        <v>25</v>
      </c>
      <c r="BK8" s="20">
        <f t="shared" ca="1" si="2"/>
        <v>25</v>
      </c>
      <c r="BL8" s="20">
        <f t="shared" ca="1" si="3"/>
        <v>25</v>
      </c>
      <c r="BM8" s="20">
        <f t="shared" ca="1" si="3"/>
        <v>25</v>
      </c>
      <c r="BN8" s="9">
        <f t="shared" si="4"/>
        <v>6</v>
      </c>
      <c r="BO8" s="9">
        <v>3</v>
      </c>
      <c r="BP8" s="22" cm="1">
        <f t="array" aca="1" ref="BP8" ca="1">IF(AV8&gt;INDIRECT(ADDRESS($BN8,$BO8)),0,1)</f>
        <v>0</v>
      </c>
      <c r="BQ8" s="22" cm="1">
        <f t="array" aca="1" ref="BQ8" ca="1">IF(AW8&gt;INDIRECT(ADDRESS($BN8,$BO8)),0,1)</f>
        <v>0</v>
      </c>
      <c r="BR8" s="22" cm="1">
        <f t="array" aca="1" ref="BR8" ca="1">IF(AX8&gt;INDIRECT(ADDRESS($BN8,$BO8)),0,1)</f>
        <v>0</v>
      </c>
      <c r="BS8" s="22" cm="1">
        <f t="array" aca="1" ref="BS8" ca="1">IF(AY8&gt;INDIRECT(ADDRESS($BN8,$BO8)),0,1)</f>
        <v>0</v>
      </c>
      <c r="BT8" s="22" cm="1">
        <f t="array" aca="1" ref="BT8" ca="1">IF(AZ8&gt;INDIRECT(ADDRESS($BN8,$BO8)),0,1)</f>
        <v>0</v>
      </c>
      <c r="BU8" s="22" cm="1">
        <f t="array" aca="1" ref="BU8" ca="1">IF(BA8&gt;INDIRECT(ADDRESS($BN8,$BO8)),0,1)</f>
        <v>0</v>
      </c>
      <c r="BV8" s="22" cm="1">
        <f t="array" aca="1" ref="BV8" ca="1">IF(BB8&gt;INDIRECT(ADDRESS($BN8,$BO8)),0,1)</f>
        <v>0</v>
      </c>
      <c r="BW8" s="22" cm="1">
        <f t="array" aca="1" ref="BW8" ca="1">IF(BC8&gt;INDIRECT(ADDRESS($BN8,$BO8)),0,1)</f>
        <v>0</v>
      </c>
      <c r="BX8" s="22" cm="1">
        <f t="array" aca="1" ref="BX8" ca="1">IF(BD8&gt;INDIRECT(ADDRESS($BN8,$BO8)),0,1)</f>
        <v>0</v>
      </c>
      <c r="BY8" s="22" cm="1">
        <f t="array" aca="1" ref="BY8" ca="1">IF(BE8&gt;INDIRECT(ADDRESS($BN8,$BO8)),0,1)</f>
        <v>0</v>
      </c>
      <c r="BZ8" s="22" cm="1">
        <f t="array" aca="1" ref="BZ8" ca="1">IF(BF8&gt;INDIRECT(ADDRESS($BN8,$BO8)),0,1)</f>
        <v>0</v>
      </c>
      <c r="CA8" s="22" cm="1">
        <f t="array" aca="1" ref="CA8" ca="1">IF(BG8&gt;INDIRECT(ADDRESS($BN8,$BO8)),0,1)</f>
        <v>0</v>
      </c>
      <c r="CB8" s="22" cm="1">
        <f t="array" aca="1" ref="CB8" ca="1">IF(BH8&gt;INDIRECT(ADDRESS($BN8,$BO8)),0,1)</f>
        <v>0</v>
      </c>
      <c r="CC8" s="22" cm="1">
        <f t="array" aca="1" ref="CC8" ca="1">IF(BI8&gt;INDIRECT(ADDRESS($BN8,$BO8)),0,1)</f>
        <v>0</v>
      </c>
      <c r="CD8" s="22" cm="1">
        <f t="array" aca="1" ref="CD8" ca="1">IF(BJ8&gt;INDIRECT(ADDRESS($BN8,$BO8)),0,1)</f>
        <v>0</v>
      </c>
      <c r="CE8" s="22" cm="1">
        <f t="array" aca="1" ref="CE8" ca="1">IF(BK8&gt;INDIRECT(ADDRESS($BN8,$BO8)),0,1)</f>
        <v>0</v>
      </c>
      <c r="CF8" s="22" cm="1">
        <f t="array" aca="1" ref="CF8" ca="1">IF(BL8&gt;INDIRECT(ADDRESS($BN8,$BO8)),0,1)</f>
        <v>0</v>
      </c>
      <c r="CG8" s="22" cm="1">
        <f t="array" aca="1" ref="CG8" ca="1">IF(BM8&gt;INDIRECT(ADDRESS($BN8,$BO8)),0,1)</f>
        <v>0</v>
      </c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55000000000000004">
      <c r="A9" s="3" t="s">
        <v>6</v>
      </c>
      <c r="B9" s="3" t="s">
        <v>7</v>
      </c>
      <c r="C9" s="3">
        <v>10</v>
      </c>
      <c r="D9" s="15">
        <f>VALUE(SUBSTITUTE('DPR KPU Raw'!B82,".",","))</f>
        <v>199616</v>
      </c>
      <c r="E9" s="15">
        <f>VALUE(SUBSTITUTE('DPR KPU Raw'!C82,".",","))</f>
        <v>350582</v>
      </c>
      <c r="F9" s="15">
        <f>VALUE(SUBSTITUTE('DPR KPU Raw'!D82,".",","))</f>
        <v>528081</v>
      </c>
      <c r="G9" s="15">
        <f>VALUE(SUBSTITUTE('DPR KPU Raw'!E82,".",","))</f>
        <v>467910</v>
      </c>
      <c r="H9" s="15">
        <f>VALUE(SUBSTITUTE('DPR KPU Raw'!F82,".",","))</f>
        <v>225924</v>
      </c>
      <c r="I9" s="15"/>
      <c r="J9" s="15"/>
      <c r="K9" s="15">
        <f>VALUE(SUBSTITUTE('DPR KPU Raw'!I82,".",","))</f>
        <v>320608</v>
      </c>
      <c r="L9" s="15"/>
      <c r="M9" s="15"/>
      <c r="N9" s="15"/>
      <c r="O9" s="15">
        <f>VALUE(SUBSTITUTE('DPR KPU Raw'!M82,".",","))</f>
        <v>108307</v>
      </c>
      <c r="P9" s="15"/>
      <c r="Q9" s="15">
        <f>VALUE(SUBSTITUTE('DPR KPU Raw'!O82,".",","))</f>
        <v>159487</v>
      </c>
      <c r="R9" s="15"/>
      <c r="S9" s="15"/>
      <c r="T9" s="15"/>
      <c r="U9" s="15"/>
      <c r="V9" s="5">
        <v>1</v>
      </c>
      <c r="W9" s="5">
        <f>W8+3</f>
        <v>9</v>
      </c>
      <c r="X9" s="5">
        <v>4</v>
      </c>
      <c r="Y9" s="5">
        <f t="shared" si="5"/>
        <v>26</v>
      </c>
      <c r="Z9" s="18" cm="1">
        <f t="array" aca="1" ref="Z9" ca="1">INDIRECT(ADDRESS($W9,COLUMN()-$Y9+$X9))/$V9</f>
        <v>199616</v>
      </c>
      <c r="AA9" s="18" cm="1">
        <f t="array" aca="1" ref="AA9" ca="1">INDIRECT(ADDRESS($W9,COLUMN()-$Y9+$X9))/$V9</f>
        <v>350582</v>
      </c>
      <c r="AB9" s="18" cm="1">
        <f t="array" aca="1" ref="AB9" ca="1">INDIRECT(ADDRESS($W9,COLUMN()-$Y9+$X9))/$V9</f>
        <v>528081</v>
      </c>
      <c r="AC9" s="18" cm="1">
        <f t="array" aca="1" ref="AC9" ca="1">INDIRECT(ADDRESS($W9,COLUMN()-$Y9+$X9))/$V9</f>
        <v>467910</v>
      </c>
      <c r="AD9" s="18" cm="1">
        <f t="array" aca="1" ref="AD9" ca="1">INDIRECT(ADDRESS($W9,COLUMN()-$Y9+$X9))/$V9</f>
        <v>225924</v>
      </c>
      <c r="AE9" s="18" cm="1">
        <f t="array" aca="1" ref="AE9" ca="1">INDIRECT(ADDRESS($W9,COLUMN()-$Y9+$X9))/$V9</f>
        <v>0</v>
      </c>
      <c r="AF9" s="18" cm="1">
        <f t="array" aca="1" ref="AF9" ca="1">INDIRECT(ADDRESS($W9,COLUMN()-$Y9+$X9))/$V9</f>
        <v>0</v>
      </c>
      <c r="AG9" s="18" cm="1">
        <f t="array" aca="1" ref="AG9" ca="1">INDIRECT(ADDRESS($W9,COLUMN()-$Y9+$X9))/$V9</f>
        <v>320608</v>
      </c>
      <c r="AH9" s="18" cm="1">
        <f t="array" aca="1" ref="AH9" ca="1">INDIRECT(ADDRESS($W9,COLUMN()-$Y9+$X9))/$V9</f>
        <v>0</v>
      </c>
      <c r="AI9" s="18" cm="1">
        <f t="array" aca="1" ref="AI9" ca="1">INDIRECT(ADDRESS($W9,COLUMN()-$Y9+$X9))/$V9</f>
        <v>0</v>
      </c>
      <c r="AJ9" s="18" cm="1">
        <f t="array" aca="1" ref="AJ9" ca="1">INDIRECT(ADDRESS($W9,COLUMN()-$Y9+$X9))/$V9</f>
        <v>0</v>
      </c>
      <c r="AK9" s="18" cm="1">
        <f t="array" aca="1" ref="AK9" ca="1">INDIRECT(ADDRESS($W9,COLUMN()-$Y9+$X9))/$V9</f>
        <v>108307</v>
      </c>
      <c r="AL9" s="18" cm="1">
        <f t="array" aca="1" ref="AL9" ca="1">INDIRECT(ADDRESS($W9,COLUMN()-$Y9+$X9))/$V9</f>
        <v>0</v>
      </c>
      <c r="AM9" s="18" cm="1">
        <f t="array" aca="1" ref="AM9" ca="1">INDIRECT(ADDRESS($W9,COLUMN()-$Y9+$X9))/$V9</f>
        <v>159487</v>
      </c>
      <c r="AN9" s="18" cm="1">
        <f t="array" aca="1" ref="AN9" ca="1">INDIRECT(ADDRESS($W9,COLUMN()-$Y9+$X9))/$V9</f>
        <v>0</v>
      </c>
      <c r="AO9" s="18" cm="1">
        <f t="array" aca="1" ref="AO9" ca="1">INDIRECT(ADDRESS($W9,COLUMN()-$Y9+$X9))/$V9</f>
        <v>0</v>
      </c>
      <c r="AP9" s="18" cm="1">
        <f t="array" aca="1" ref="AP9" ca="1">INDIRECT(ADDRESS($W9,COLUMN()-$Y9+$X9))/$V9</f>
        <v>0</v>
      </c>
      <c r="AQ9" s="18" cm="1">
        <f t="array" aca="1" ref="AQ9" ca="1">INDIRECT(ADDRESS($W9,COLUMN()-$Y9+$X9))/$V9</f>
        <v>0</v>
      </c>
      <c r="AR9" s="9">
        <f t="shared" si="0"/>
        <v>9</v>
      </c>
      <c r="AS9" s="9">
        <f t="shared" si="6"/>
        <v>11</v>
      </c>
      <c r="AT9" s="9">
        <f t="shared" si="1"/>
        <v>26</v>
      </c>
      <c r="AU9" s="3">
        <f t="shared" si="7"/>
        <v>43</v>
      </c>
      <c r="AV9" s="20">
        <f t="shared" ca="1" si="2"/>
        <v>6</v>
      </c>
      <c r="AW9" s="20">
        <f t="shared" ca="1" si="2"/>
        <v>3</v>
      </c>
      <c r="AX9" s="20">
        <f t="shared" ca="1" si="2"/>
        <v>1</v>
      </c>
      <c r="AY9" s="20">
        <f t="shared" ca="1" si="2"/>
        <v>2</v>
      </c>
      <c r="AZ9" s="20">
        <f t="shared" ca="1" si="2"/>
        <v>5</v>
      </c>
      <c r="BA9" s="20">
        <f t="shared" ca="1" si="2"/>
        <v>25</v>
      </c>
      <c r="BB9" s="20">
        <f t="shared" ca="1" si="2"/>
        <v>25</v>
      </c>
      <c r="BC9" s="20">
        <f t="shared" ca="1" si="2"/>
        <v>4</v>
      </c>
      <c r="BD9" s="20">
        <f t="shared" ca="1" si="2"/>
        <v>25</v>
      </c>
      <c r="BE9" s="20">
        <f t="shared" ca="1" si="2"/>
        <v>25</v>
      </c>
      <c r="BF9" s="20">
        <f t="shared" ca="1" si="2"/>
        <v>25</v>
      </c>
      <c r="BG9" s="20">
        <f t="shared" ca="1" si="2"/>
        <v>11</v>
      </c>
      <c r="BH9" s="20">
        <f t="shared" ca="1" si="2"/>
        <v>25</v>
      </c>
      <c r="BI9" s="20">
        <f t="shared" ca="1" si="2"/>
        <v>8</v>
      </c>
      <c r="BJ9" s="20">
        <f t="shared" ca="1" si="2"/>
        <v>25</v>
      </c>
      <c r="BK9" s="20">
        <f t="shared" ca="1" si="2"/>
        <v>25</v>
      </c>
      <c r="BL9" s="20">
        <f t="shared" ca="1" si="3"/>
        <v>25</v>
      </c>
      <c r="BM9" s="20">
        <f t="shared" ca="1" si="3"/>
        <v>25</v>
      </c>
      <c r="BN9" s="9">
        <f t="shared" si="4"/>
        <v>9</v>
      </c>
      <c r="BO9" s="9">
        <v>3</v>
      </c>
      <c r="BP9" s="22" cm="1">
        <f t="array" aca="1" ref="BP9" ca="1">IF(AV9&gt;INDIRECT(ADDRESS($BN9,$BO9)),0,1)</f>
        <v>1</v>
      </c>
      <c r="BQ9" s="22" cm="1">
        <f t="array" aca="1" ref="BQ9" ca="1">IF(AW9&gt;INDIRECT(ADDRESS($BN9,$BO9)),0,1)</f>
        <v>1</v>
      </c>
      <c r="BR9" s="22" cm="1">
        <f t="array" aca="1" ref="BR9" ca="1">IF(AX9&gt;INDIRECT(ADDRESS($BN9,$BO9)),0,1)</f>
        <v>1</v>
      </c>
      <c r="BS9" s="22" cm="1">
        <f t="array" aca="1" ref="BS9" ca="1">IF(AY9&gt;INDIRECT(ADDRESS($BN9,$BO9)),0,1)</f>
        <v>1</v>
      </c>
      <c r="BT9" s="22" cm="1">
        <f t="array" aca="1" ref="BT9" ca="1">IF(AZ9&gt;INDIRECT(ADDRESS($BN9,$BO9)),0,1)</f>
        <v>1</v>
      </c>
      <c r="BU9" s="22" cm="1">
        <f t="array" aca="1" ref="BU9" ca="1">IF(BA9&gt;INDIRECT(ADDRESS($BN9,$BO9)),0,1)</f>
        <v>0</v>
      </c>
      <c r="BV9" s="22" cm="1">
        <f t="array" aca="1" ref="BV9" ca="1">IF(BB9&gt;INDIRECT(ADDRESS($BN9,$BO9)),0,1)</f>
        <v>0</v>
      </c>
      <c r="BW9" s="22" cm="1">
        <f t="array" aca="1" ref="BW9" ca="1">IF(BC9&gt;INDIRECT(ADDRESS($BN9,$BO9)),0,1)</f>
        <v>1</v>
      </c>
      <c r="BX9" s="22" cm="1">
        <f t="array" aca="1" ref="BX9" ca="1">IF(BD9&gt;INDIRECT(ADDRESS($BN9,$BO9)),0,1)</f>
        <v>0</v>
      </c>
      <c r="BY9" s="22" cm="1">
        <f t="array" aca="1" ref="BY9" ca="1">IF(BE9&gt;INDIRECT(ADDRESS($BN9,$BO9)),0,1)</f>
        <v>0</v>
      </c>
      <c r="BZ9" s="22" cm="1">
        <f t="array" aca="1" ref="BZ9" ca="1">IF(BF9&gt;INDIRECT(ADDRESS($BN9,$BO9)),0,1)</f>
        <v>0</v>
      </c>
      <c r="CA9" s="22" cm="1">
        <f t="array" aca="1" ref="CA9" ca="1">IF(BG9&gt;INDIRECT(ADDRESS($BN9,$BO9)),0,1)</f>
        <v>0</v>
      </c>
      <c r="CB9" s="22" cm="1">
        <f t="array" aca="1" ref="CB9" ca="1">IF(BH9&gt;INDIRECT(ADDRESS($BN9,$BO9)),0,1)</f>
        <v>0</v>
      </c>
      <c r="CC9" s="22" cm="1">
        <f t="array" aca="1" ref="CC9" ca="1">IF(BI9&gt;INDIRECT(ADDRESS($BN9,$BO9)),0,1)</f>
        <v>1</v>
      </c>
      <c r="CD9" s="22" cm="1">
        <f t="array" aca="1" ref="CD9" ca="1">IF(BJ9&gt;INDIRECT(ADDRESS($BN9,$BO9)),0,1)</f>
        <v>0</v>
      </c>
      <c r="CE9" s="22" cm="1">
        <f t="array" aca="1" ref="CE9" ca="1">IF(BK9&gt;INDIRECT(ADDRESS($BN9,$BO9)),0,1)</f>
        <v>0</v>
      </c>
      <c r="CF9" s="22" cm="1">
        <f t="array" aca="1" ref="CF9" ca="1">IF(BL9&gt;INDIRECT(ADDRESS($BN9,$BO9)),0,1)</f>
        <v>0</v>
      </c>
      <c r="CG9" s="22" cm="1">
        <f t="array" aca="1" ref="CG9" ca="1">IF(BM9&gt;INDIRECT(ADDRESS($BN9,$BO9)),0,1)</f>
        <v>0</v>
      </c>
      <c r="CH9" s="9">
        <f>AR9</f>
        <v>9</v>
      </c>
      <c r="CI9" s="9">
        <f>AS9</f>
        <v>11</v>
      </c>
      <c r="CJ9" s="3">
        <f>COLUMN(BP9)</f>
        <v>68</v>
      </c>
      <c r="CK9" s="3">
        <f>COLUMN(CG9)</f>
        <v>85</v>
      </c>
      <c r="CL9" s="3">
        <f ca="1">SUM(OFFSET($A$1,CH9-1,CJ9-1,CI9-CH9+1,CK9-CJ9+1))</f>
        <v>10</v>
      </c>
      <c r="CM9" s="3" t="b">
        <f ca="1">CL9=C9</f>
        <v>1</v>
      </c>
      <c r="CN9" s="3">
        <f>COLUMN(V9)</f>
        <v>22</v>
      </c>
      <c r="CO9" s="3">
        <f ca="1">LARGE(OFFSET($A$1,$CH9-1,$CN9-1,$CI9-$CH9+1,1),1)</f>
        <v>5</v>
      </c>
      <c r="CP9" s="4">
        <f ca="1">LARGE(OFFSET($A$1,$AR9-1,$AT9-1,$AS9-$AR9+1,$AU9-$AT9+1),1)/(CO9+2)</f>
        <v>75440.142857142855</v>
      </c>
      <c r="CQ9" s="4">
        <f ca="1">LARGE(OFFSET($A$1,$AR9-1,$AT9-1,$AS9-$AR9+1,$AU9-$AT9+1),C9)</f>
        <v>116860.66666666667</v>
      </c>
      <c r="CR9" s="3" t="b">
        <f ca="1">CQ9&gt;CP9</f>
        <v>1</v>
      </c>
    </row>
    <row r="10" spans="1:96" x14ac:dyDescent="0.55000000000000004">
      <c r="A10" s="3"/>
      <c r="B10" s="3"/>
      <c r="C10" s="3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5">
        <v>3</v>
      </c>
      <c r="W10" s="5">
        <f>W9</f>
        <v>9</v>
      </c>
      <c r="X10" s="5">
        <v>4</v>
      </c>
      <c r="Y10" s="5">
        <f t="shared" si="5"/>
        <v>26</v>
      </c>
      <c r="Z10" s="18" cm="1">
        <f t="array" aca="1" ref="Z10" ca="1">INDIRECT(ADDRESS($W10,COLUMN()-$Y10+$X10))/$V10</f>
        <v>66538.666666666672</v>
      </c>
      <c r="AA10" s="18" cm="1">
        <f t="array" aca="1" ref="AA10" ca="1">INDIRECT(ADDRESS($W10,COLUMN()-$Y10+$X10))/$V10</f>
        <v>116860.66666666667</v>
      </c>
      <c r="AB10" s="18" cm="1">
        <f t="array" aca="1" ref="AB10" ca="1">INDIRECT(ADDRESS($W10,COLUMN()-$Y10+$X10))/$V10</f>
        <v>176027</v>
      </c>
      <c r="AC10" s="18" cm="1">
        <f t="array" aca="1" ref="AC10" ca="1">INDIRECT(ADDRESS($W10,COLUMN()-$Y10+$X10))/$V10</f>
        <v>155970</v>
      </c>
      <c r="AD10" s="18" cm="1">
        <f t="array" aca="1" ref="AD10" ca="1">INDIRECT(ADDRESS($W10,COLUMN()-$Y10+$X10))/$V10</f>
        <v>75308</v>
      </c>
      <c r="AE10" s="18" cm="1">
        <f t="array" aca="1" ref="AE10" ca="1">INDIRECT(ADDRESS($W10,COLUMN()-$Y10+$X10))/$V10</f>
        <v>0</v>
      </c>
      <c r="AF10" s="18" cm="1">
        <f t="array" aca="1" ref="AF10" ca="1">INDIRECT(ADDRESS($W10,COLUMN()-$Y10+$X10))/$V10</f>
        <v>0</v>
      </c>
      <c r="AG10" s="18" cm="1">
        <f t="array" aca="1" ref="AG10" ca="1">INDIRECT(ADDRESS($W10,COLUMN()-$Y10+$X10))/$V10</f>
        <v>106869.33333333333</v>
      </c>
      <c r="AH10" s="18" cm="1">
        <f t="array" aca="1" ref="AH10" ca="1">INDIRECT(ADDRESS($W10,COLUMN()-$Y10+$X10))/$V10</f>
        <v>0</v>
      </c>
      <c r="AI10" s="18" cm="1">
        <f t="array" aca="1" ref="AI10" ca="1">INDIRECT(ADDRESS($W10,COLUMN()-$Y10+$X10))/$V10</f>
        <v>0</v>
      </c>
      <c r="AJ10" s="18" cm="1">
        <f t="array" aca="1" ref="AJ10" ca="1">INDIRECT(ADDRESS($W10,COLUMN()-$Y10+$X10))/$V10</f>
        <v>0</v>
      </c>
      <c r="AK10" s="18" cm="1">
        <f t="array" aca="1" ref="AK10" ca="1">INDIRECT(ADDRESS($W10,COLUMN()-$Y10+$X10))/$V10</f>
        <v>36102.333333333336</v>
      </c>
      <c r="AL10" s="18" cm="1">
        <f t="array" aca="1" ref="AL10" ca="1">INDIRECT(ADDRESS($W10,COLUMN()-$Y10+$X10))/$V10</f>
        <v>0</v>
      </c>
      <c r="AM10" s="18" cm="1">
        <f t="array" aca="1" ref="AM10" ca="1">INDIRECT(ADDRESS($W10,COLUMN()-$Y10+$X10))/$V10</f>
        <v>53162.333333333336</v>
      </c>
      <c r="AN10" s="18" cm="1">
        <f t="array" aca="1" ref="AN10" ca="1">INDIRECT(ADDRESS($W10,COLUMN()-$Y10+$X10))/$V10</f>
        <v>0</v>
      </c>
      <c r="AO10" s="18" cm="1">
        <f t="array" aca="1" ref="AO10" ca="1">INDIRECT(ADDRESS($W10,COLUMN()-$Y10+$X10))/$V10</f>
        <v>0</v>
      </c>
      <c r="AP10" s="18" cm="1">
        <f t="array" aca="1" ref="AP10" ca="1">INDIRECT(ADDRESS($W10,COLUMN()-$Y10+$X10))/$V10</f>
        <v>0</v>
      </c>
      <c r="AQ10" s="18" cm="1">
        <f t="array" aca="1" ref="AQ10" ca="1">INDIRECT(ADDRESS($W10,COLUMN()-$Y10+$X10))/$V10</f>
        <v>0</v>
      </c>
      <c r="AR10" s="9">
        <f t="shared" si="0"/>
        <v>9</v>
      </c>
      <c r="AS10" s="9">
        <f t="shared" si="6"/>
        <v>11</v>
      </c>
      <c r="AT10" s="9">
        <f t="shared" si="1"/>
        <v>26</v>
      </c>
      <c r="AU10" s="3">
        <f t="shared" si="7"/>
        <v>43</v>
      </c>
      <c r="AV10" s="20">
        <f t="shared" ca="1" si="2"/>
        <v>17</v>
      </c>
      <c r="AW10" s="20">
        <f t="shared" ca="1" si="2"/>
        <v>10</v>
      </c>
      <c r="AX10" s="20">
        <f t="shared" ca="1" si="2"/>
        <v>7</v>
      </c>
      <c r="AY10" s="20">
        <f t="shared" ca="1" si="2"/>
        <v>9</v>
      </c>
      <c r="AZ10" s="20">
        <f t="shared" ca="1" si="2"/>
        <v>15</v>
      </c>
      <c r="BA10" s="20">
        <f t="shared" ca="1" si="2"/>
        <v>25</v>
      </c>
      <c r="BB10" s="20">
        <f t="shared" ca="1" si="2"/>
        <v>25</v>
      </c>
      <c r="BC10" s="20">
        <f t="shared" ca="1" si="2"/>
        <v>12</v>
      </c>
      <c r="BD10" s="20">
        <f t="shared" ca="1" si="2"/>
        <v>25</v>
      </c>
      <c r="BE10" s="20">
        <f t="shared" ca="1" si="2"/>
        <v>25</v>
      </c>
      <c r="BF10" s="20">
        <f t="shared" ca="1" si="2"/>
        <v>25</v>
      </c>
      <c r="BG10" s="20">
        <f t="shared" ca="1" si="2"/>
        <v>22</v>
      </c>
      <c r="BH10" s="20">
        <f t="shared" ca="1" si="2"/>
        <v>25</v>
      </c>
      <c r="BI10" s="20">
        <f t="shared" ca="1" si="2"/>
        <v>19</v>
      </c>
      <c r="BJ10" s="20">
        <f t="shared" ca="1" si="2"/>
        <v>25</v>
      </c>
      <c r="BK10" s="20">
        <f t="shared" ca="1" si="2"/>
        <v>25</v>
      </c>
      <c r="BL10" s="20">
        <f t="shared" ca="1" si="3"/>
        <v>25</v>
      </c>
      <c r="BM10" s="20">
        <f t="shared" ca="1" si="3"/>
        <v>25</v>
      </c>
      <c r="BN10" s="9">
        <f t="shared" si="4"/>
        <v>9</v>
      </c>
      <c r="BO10" s="9">
        <v>3</v>
      </c>
      <c r="BP10" s="22" cm="1">
        <f t="array" aca="1" ref="BP10" ca="1">IF(AV10&gt;INDIRECT(ADDRESS($BN10,$BO10)),0,1)</f>
        <v>0</v>
      </c>
      <c r="BQ10" s="22" cm="1">
        <f t="array" aca="1" ref="BQ10" ca="1">IF(AW10&gt;INDIRECT(ADDRESS($BN10,$BO10)),0,1)</f>
        <v>1</v>
      </c>
      <c r="BR10" s="22" cm="1">
        <f t="array" aca="1" ref="BR10" ca="1">IF(AX10&gt;INDIRECT(ADDRESS($BN10,$BO10)),0,1)</f>
        <v>1</v>
      </c>
      <c r="BS10" s="22" cm="1">
        <f t="array" aca="1" ref="BS10" ca="1">IF(AY10&gt;INDIRECT(ADDRESS($BN10,$BO10)),0,1)</f>
        <v>1</v>
      </c>
      <c r="BT10" s="22" cm="1">
        <f t="array" aca="1" ref="BT10" ca="1">IF(AZ10&gt;INDIRECT(ADDRESS($BN10,$BO10)),0,1)</f>
        <v>0</v>
      </c>
      <c r="BU10" s="22" cm="1">
        <f t="array" aca="1" ref="BU10" ca="1">IF(BA10&gt;INDIRECT(ADDRESS($BN10,$BO10)),0,1)</f>
        <v>0</v>
      </c>
      <c r="BV10" s="22" cm="1">
        <f t="array" aca="1" ref="BV10" ca="1">IF(BB10&gt;INDIRECT(ADDRESS($BN10,$BO10)),0,1)</f>
        <v>0</v>
      </c>
      <c r="BW10" s="22" cm="1">
        <f t="array" aca="1" ref="BW10" ca="1">IF(BC10&gt;INDIRECT(ADDRESS($BN10,$BO10)),0,1)</f>
        <v>0</v>
      </c>
      <c r="BX10" s="22" cm="1">
        <f t="array" aca="1" ref="BX10" ca="1">IF(BD10&gt;INDIRECT(ADDRESS($BN10,$BO10)),0,1)</f>
        <v>0</v>
      </c>
      <c r="BY10" s="22" cm="1">
        <f t="array" aca="1" ref="BY10" ca="1">IF(BE10&gt;INDIRECT(ADDRESS($BN10,$BO10)),0,1)</f>
        <v>0</v>
      </c>
      <c r="BZ10" s="22" cm="1">
        <f t="array" aca="1" ref="BZ10" ca="1">IF(BF10&gt;INDIRECT(ADDRESS($BN10,$BO10)),0,1)</f>
        <v>0</v>
      </c>
      <c r="CA10" s="22" cm="1">
        <f t="array" aca="1" ref="CA10" ca="1">IF(BG10&gt;INDIRECT(ADDRESS($BN10,$BO10)),0,1)</f>
        <v>0</v>
      </c>
      <c r="CB10" s="22" cm="1">
        <f t="array" aca="1" ref="CB10" ca="1">IF(BH10&gt;INDIRECT(ADDRESS($BN10,$BO10)),0,1)</f>
        <v>0</v>
      </c>
      <c r="CC10" s="22" cm="1">
        <f t="array" aca="1" ref="CC10" ca="1">IF(BI10&gt;INDIRECT(ADDRESS($BN10,$BO10)),0,1)</f>
        <v>0</v>
      </c>
      <c r="CD10" s="22" cm="1">
        <f t="array" aca="1" ref="CD10" ca="1">IF(BJ10&gt;INDIRECT(ADDRESS($BN10,$BO10)),0,1)</f>
        <v>0</v>
      </c>
      <c r="CE10" s="22" cm="1">
        <f t="array" aca="1" ref="CE10" ca="1">IF(BK10&gt;INDIRECT(ADDRESS($BN10,$BO10)),0,1)</f>
        <v>0</v>
      </c>
      <c r="CF10" s="22" cm="1">
        <f t="array" aca="1" ref="CF10" ca="1">IF(BL10&gt;INDIRECT(ADDRESS($BN10,$BO10)),0,1)</f>
        <v>0</v>
      </c>
      <c r="CG10" s="22" cm="1">
        <f t="array" aca="1" ref="CG10" ca="1">IF(BM10&gt;INDIRECT(ADDRESS($BN10,$BO10)),0,1)</f>
        <v>0</v>
      </c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x14ac:dyDescent="0.55000000000000004">
      <c r="A11" s="3"/>
      <c r="B11" s="3"/>
      <c r="C11" s="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5">
        <v>5</v>
      </c>
      <c r="W11" s="5">
        <f>W10</f>
        <v>9</v>
      </c>
      <c r="X11" s="5">
        <v>4</v>
      </c>
      <c r="Y11" s="5">
        <f t="shared" si="5"/>
        <v>26</v>
      </c>
      <c r="Z11" s="18" cm="1">
        <f t="array" aca="1" ref="Z11" ca="1">INDIRECT(ADDRESS($W11,COLUMN()-$Y11+$X11))/$V11</f>
        <v>39923.199999999997</v>
      </c>
      <c r="AA11" s="18" cm="1">
        <f t="array" aca="1" ref="AA11" ca="1">INDIRECT(ADDRESS($W11,COLUMN()-$Y11+$X11))/$V11</f>
        <v>70116.399999999994</v>
      </c>
      <c r="AB11" s="18" cm="1">
        <f t="array" aca="1" ref="AB11" ca="1">INDIRECT(ADDRESS($W11,COLUMN()-$Y11+$X11))/$V11</f>
        <v>105616.2</v>
      </c>
      <c r="AC11" s="18" cm="1">
        <f t="array" aca="1" ref="AC11" ca="1">INDIRECT(ADDRESS($W11,COLUMN()-$Y11+$X11))/$V11</f>
        <v>93582</v>
      </c>
      <c r="AD11" s="18" cm="1">
        <f t="array" aca="1" ref="AD11" ca="1">INDIRECT(ADDRESS($W11,COLUMN()-$Y11+$X11))/$V11</f>
        <v>45184.800000000003</v>
      </c>
      <c r="AE11" s="18" cm="1">
        <f t="array" aca="1" ref="AE11" ca="1">INDIRECT(ADDRESS($W11,COLUMN()-$Y11+$X11))/$V11</f>
        <v>0</v>
      </c>
      <c r="AF11" s="18" cm="1">
        <f t="array" aca="1" ref="AF11" ca="1">INDIRECT(ADDRESS($W11,COLUMN()-$Y11+$X11))/$V11</f>
        <v>0</v>
      </c>
      <c r="AG11" s="18" cm="1">
        <f t="array" aca="1" ref="AG11" ca="1">INDIRECT(ADDRESS($W11,COLUMN()-$Y11+$X11))/$V11</f>
        <v>64121.599999999999</v>
      </c>
      <c r="AH11" s="18" cm="1">
        <f t="array" aca="1" ref="AH11" ca="1">INDIRECT(ADDRESS($W11,COLUMN()-$Y11+$X11))/$V11</f>
        <v>0</v>
      </c>
      <c r="AI11" s="18" cm="1">
        <f t="array" aca="1" ref="AI11" ca="1">INDIRECT(ADDRESS($W11,COLUMN()-$Y11+$X11))/$V11</f>
        <v>0</v>
      </c>
      <c r="AJ11" s="18" cm="1">
        <f t="array" aca="1" ref="AJ11" ca="1">INDIRECT(ADDRESS($W11,COLUMN()-$Y11+$X11))/$V11</f>
        <v>0</v>
      </c>
      <c r="AK11" s="18" cm="1">
        <f t="array" aca="1" ref="AK11" ca="1">INDIRECT(ADDRESS($W11,COLUMN()-$Y11+$X11))/$V11</f>
        <v>21661.4</v>
      </c>
      <c r="AL11" s="18" cm="1">
        <f t="array" aca="1" ref="AL11" ca="1">INDIRECT(ADDRESS($W11,COLUMN()-$Y11+$X11))/$V11</f>
        <v>0</v>
      </c>
      <c r="AM11" s="18" cm="1">
        <f t="array" aca="1" ref="AM11" ca="1">INDIRECT(ADDRESS($W11,COLUMN()-$Y11+$X11))/$V11</f>
        <v>31897.4</v>
      </c>
      <c r="AN11" s="18" cm="1">
        <f t="array" aca="1" ref="AN11" ca="1">INDIRECT(ADDRESS($W11,COLUMN()-$Y11+$X11))/$V11</f>
        <v>0</v>
      </c>
      <c r="AO11" s="18" cm="1">
        <f t="array" aca="1" ref="AO11" ca="1">INDIRECT(ADDRESS($W11,COLUMN()-$Y11+$X11))/$V11</f>
        <v>0</v>
      </c>
      <c r="AP11" s="18" cm="1">
        <f t="array" aca="1" ref="AP11" ca="1">INDIRECT(ADDRESS($W11,COLUMN()-$Y11+$X11))/$V11</f>
        <v>0</v>
      </c>
      <c r="AQ11" s="18" cm="1">
        <f t="array" aca="1" ref="AQ11" ca="1">INDIRECT(ADDRESS($W11,COLUMN()-$Y11+$X11))/$V11</f>
        <v>0</v>
      </c>
      <c r="AR11" s="9">
        <f t="shared" si="0"/>
        <v>9</v>
      </c>
      <c r="AS11" s="9">
        <f t="shared" si="6"/>
        <v>11</v>
      </c>
      <c r="AT11" s="9">
        <f t="shared" si="1"/>
        <v>26</v>
      </c>
      <c r="AU11" s="3">
        <f t="shared" si="7"/>
        <v>43</v>
      </c>
      <c r="AV11" s="20">
        <f t="shared" ca="1" si="2"/>
        <v>21</v>
      </c>
      <c r="AW11" s="20">
        <f t="shared" ca="1" si="2"/>
        <v>16</v>
      </c>
      <c r="AX11" s="20">
        <f t="shared" ca="1" si="2"/>
        <v>13</v>
      </c>
      <c r="AY11" s="20">
        <f t="shared" ca="1" si="2"/>
        <v>14</v>
      </c>
      <c r="AZ11" s="20">
        <f t="shared" ca="1" si="2"/>
        <v>20</v>
      </c>
      <c r="BA11" s="20">
        <f t="shared" ca="1" si="2"/>
        <v>25</v>
      </c>
      <c r="BB11" s="20">
        <f t="shared" ca="1" si="2"/>
        <v>25</v>
      </c>
      <c r="BC11" s="20">
        <f t="shared" ca="1" si="2"/>
        <v>18</v>
      </c>
      <c r="BD11" s="20">
        <f t="shared" ca="1" si="2"/>
        <v>25</v>
      </c>
      <c r="BE11" s="20">
        <f t="shared" ca="1" si="2"/>
        <v>25</v>
      </c>
      <c r="BF11" s="20">
        <f t="shared" ca="1" si="2"/>
        <v>25</v>
      </c>
      <c r="BG11" s="20">
        <f t="shared" ca="1" si="2"/>
        <v>24</v>
      </c>
      <c r="BH11" s="20">
        <f t="shared" ca="1" si="2"/>
        <v>25</v>
      </c>
      <c r="BI11" s="20">
        <f t="shared" ca="1" si="2"/>
        <v>23</v>
      </c>
      <c r="BJ11" s="20">
        <f t="shared" ca="1" si="2"/>
        <v>25</v>
      </c>
      <c r="BK11" s="20">
        <f t="shared" ca="1" si="2"/>
        <v>25</v>
      </c>
      <c r="BL11" s="20">
        <f t="shared" ca="1" si="3"/>
        <v>25</v>
      </c>
      <c r="BM11" s="20">
        <f t="shared" ca="1" si="3"/>
        <v>25</v>
      </c>
      <c r="BN11" s="9">
        <f t="shared" si="4"/>
        <v>9</v>
      </c>
      <c r="BO11" s="9">
        <v>3</v>
      </c>
      <c r="BP11" s="22" cm="1">
        <f t="array" aca="1" ref="BP11" ca="1">IF(AV11&gt;INDIRECT(ADDRESS($BN11,$BO11)),0,1)</f>
        <v>0</v>
      </c>
      <c r="BQ11" s="22" cm="1">
        <f t="array" aca="1" ref="BQ11" ca="1">IF(AW11&gt;INDIRECT(ADDRESS($BN11,$BO11)),0,1)</f>
        <v>0</v>
      </c>
      <c r="BR11" s="22" cm="1">
        <f t="array" aca="1" ref="BR11" ca="1">IF(AX11&gt;INDIRECT(ADDRESS($BN11,$BO11)),0,1)</f>
        <v>0</v>
      </c>
      <c r="BS11" s="22" cm="1">
        <f t="array" aca="1" ref="BS11" ca="1">IF(AY11&gt;INDIRECT(ADDRESS($BN11,$BO11)),0,1)</f>
        <v>0</v>
      </c>
      <c r="BT11" s="22" cm="1">
        <f t="array" aca="1" ref="BT11" ca="1">IF(AZ11&gt;INDIRECT(ADDRESS($BN11,$BO11)),0,1)</f>
        <v>0</v>
      </c>
      <c r="BU11" s="22" cm="1">
        <f t="array" aca="1" ref="BU11" ca="1">IF(BA11&gt;INDIRECT(ADDRESS($BN11,$BO11)),0,1)</f>
        <v>0</v>
      </c>
      <c r="BV11" s="22" cm="1">
        <f t="array" aca="1" ref="BV11" ca="1">IF(BB11&gt;INDIRECT(ADDRESS($BN11,$BO11)),0,1)</f>
        <v>0</v>
      </c>
      <c r="BW11" s="22" cm="1">
        <f t="array" aca="1" ref="BW11" ca="1">IF(BC11&gt;INDIRECT(ADDRESS($BN11,$BO11)),0,1)</f>
        <v>0</v>
      </c>
      <c r="BX11" s="22" cm="1">
        <f t="array" aca="1" ref="BX11" ca="1">IF(BD11&gt;INDIRECT(ADDRESS($BN11,$BO11)),0,1)</f>
        <v>0</v>
      </c>
      <c r="BY11" s="22" cm="1">
        <f t="array" aca="1" ref="BY11" ca="1">IF(BE11&gt;INDIRECT(ADDRESS($BN11,$BO11)),0,1)</f>
        <v>0</v>
      </c>
      <c r="BZ11" s="22" cm="1">
        <f t="array" aca="1" ref="BZ11" ca="1">IF(BF11&gt;INDIRECT(ADDRESS($BN11,$BO11)),0,1)</f>
        <v>0</v>
      </c>
      <c r="CA11" s="22" cm="1">
        <f t="array" aca="1" ref="CA11" ca="1">IF(BG11&gt;INDIRECT(ADDRESS($BN11,$BO11)),0,1)</f>
        <v>0</v>
      </c>
      <c r="CB11" s="22" cm="1">
        <f t="array" aca="1" ref="CB11" ca="1">IF(BH11&gt;INDIRECT(ADDRESS($BN11,$BO11)),0,1)</f>
        <v>0</v>
      </c>
      <c r="CC11" s="22" cm="1">
        <f t="array" aca="1" ref="CC11" ca="1">IF(BI11&gt;INDIRECT(ADDRESS($BN11,$BO11)),0,1)</f>
        <v>0</v>
      </c>
      <c r="CD11" s="22" cm="1">
        <f t="array" aca="1" ref="CD11" ca="1">IF(BJ11&gt;INDIRECT(ADDRESS($BN11,$BO11)),0,1)</f>
        <v>0</v>
      </c>
      <c r="CE11" s="22" cm="1">
        <f t="array" aca="1" ref="CE11" ca="1">IF(BK11&gt;INDIRECT(ADDRESS($BN11,$BO11)),0,1)</f>
        <v>0</v>
      </c>
      <c r="CF11" s="22" cm="1">
        <f t="array" aca="1" ref="CF11" ca="1">IF(BL11&gt;INDIRECT(ADDRESS($BN11,$BO11)),0,1)</f>
        <v>0</v>
      </c>
      <c r="CG11" s="22" cm="1">
        <f t="array" aca="1" ref="CG11" ca="1">IF(BM11&gt;INDIRECT(ADDRESS($BN11,$BO11)),0,1)</f>
        <v>0</v>
      </c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55000000000000004">
      <c r="A12" s="3"/>
      <c r="B12" s="3" t="s">
        <v>8</v>
      </c>
      <c r="C12" s="3">
        <v>10</v>
      </c>
      <c r="D12" s="15">
        <f>VALUE(SUBSTITUTE('DPR KPU Raw'!B83,".",","))</f>
        <v>141144</v>
      </c>
      <c r="E12" s="15">
        <f>VALUE(SUBSTITUTE('DPR KPU Raw'!C83,".",","))</f>
        <v>286525</v>
      </c>
      <c r="F12" s="15">
        <f>VALUE(SUBSTITUTE('DPR KPU Raw'!D83,".",","))</f>
        <v>363524</v>
      </c>
      <c r="G12" s="15">
        <f>VALUE(SUBSTITUTE('DPR KPU Raw'!E83,".",","))</f>
        <v>707841</v>
      </c>
      <c r="H12" s="15">
        <f>VALUE(SUBSTITUTE('DPR KPU Raw'!F83,".",","))</f>
        <v>319784</v>
      </c>
      <c r="I12" s="15"/>
      <c r="J12" s="15"/>
      <c r="K12" s="15">
        <f>VALUE(SUBSTITUTE('DPR KPU Raw'!I83,".",","))</f>
        <v>93583</v>
      </c>
      <c r="L12" s="15"/>
      <c r="M12" s="15"/>
      <c r="N12" s="15"/>
      <c r="O12" s="15">
        <f>VALUE(SUBSTITUTE('DPR KPU Raw'!M83,".",","))</f>
        <v>139706</v>
      </c>
      <c r="P12" s="15"/>
      <c r="Q12" s="15">
        <f>VALUE(SUBSTITUTE('DPR KPU Raw'!O83,".",","))</f>
        <v>230226</v>
      </c>
      <c r="R12" s="15"/>
      <c r="S12" s="15"/>
      <c r="T12" s="15"/>
      <c r="U12" s="15"/>
      <c r="V12" s="5">
        <v>1</v>
      </c>
      <c r="W12" s="5">
        <f>W11+3</f>
        <v>12</v>
      </c>
      <c r="X12" s="5">
        <v>4</v>
      </c>
      <c r="Y12" s="5">
        <f t="shared" si="5"/>
        <v>26</v>
      </c>
      <c r="Z12" s="18" cm="1">
        <f t="array" aca="1" ref="Z12" ca="1">INDIRECT(ADDRESS($W12,COLUMN()-$Y12+$X12))/$V12</f>
        <v>141144</v>
      </c>
      <c r="AA12" s="18" cm="1">
        <f t="array" aca="1" ref="AA12" ca="1">INDIRECT(ADDRESS($W12,COLUMN()-$Y12+$X12))/$V12</f>
        <v>286525</v>
      </c>
      <c r="AB12" s="18" cm="1">
        <f t="array" aca="1" ref="AB12" ca="1">INDIRECT(ADDRESS($W12,COLUMN()-$Y12+$X12))/$V12</f>
        <v>363524</v>
      </c>
      <c r="AC12" s="18" cm="1">
        <f t="array" aca="1" ref="AC12" ca="1">INDIRECT(ADDRESS($W12,COLUMN()-$Y12+$X12))/$V12</f>
        <v>707841</v>
      </c>
      <c r="AD12" s="18" cm="1">
        <f t="array" aca="1" ref="AD12" ca="1">INDIRECT(ADDRESS($W12,COLUMN()-$Y12+$X12))/$V12</f>
        <v>319784</v>
      </c>
      <c r="AE12" s="18" cm="1">
        <f t="array" aca="1" ref="AE12" ca="1">INDIRECT(ADDRESS($W12,COLUMN()-$Y12+$X12))/$V12</f>
        <v>0</v>
      </c>
      <c r="AF12" s="18" cm="1">
        <f t="array" aca="1" ref="AF12" ca="1">INDIRECT(ADDRESS($W12,COLUMN()-$Y12+$X12))/$V12</f>
        <v>0</v>
      </c>
      <c r="AG12" s="18" cm="1">
        <f t="array" aca="1" ref="AG12" ca="1">INDIRECT(ADDRESS($W12,COLUMN()-$Y12+$X12))/$V12</f>
        <v>93583</v>
      </c>
      <c r="AH12" s="18" cm="1">
        <f t="array" aca="1" ref="AH12" ca="1">INDIRECT(ADDRESS($W12,COLUMN()-$Y12+$X12))/$V12</f>
        <v>0</v>
      </c>
      <c r="AI12" s="18" cm="1">
        <f t="array" aca="1" ref="AI12" ca="1">INDIRECT(ADDRESS($W12,COLUMN()-$Y12+$X12))/$V12</f>
        <v>0</v>
      </c>
      <c r="AJ12" s="18" cm="1">
        <f t="array" aca="1" ref="AJ12" ca="1">INDIRECT(ADDRESS($W12,COLUMN()-$Y12+$X12))/$V12</f>
        <v>0</v>
      </c>
      <c r="AK12" s="18" cm="1">
        <f t="array" aca="1" ref="AK12" ca="1">INDIRECT(ADDRESS($W12,COLUMN()-$Y12+$X12))/$V12</f>
        <v>139706</v>
      </c>
      <c r="AL12" s="18" cm="1">
        <f t="array" aca="1" ref="AL12" ca="1">INDIRECT(ADDRESS($W12,COLUMN()-$Y12+$X12))/$V12</f>
        <v>0</v>
      </c>
      <c r="AM12" s="18" cm="1">
        <f t="array" aca="1" ref="AM12" ca="1">INDIRECT(ADDRESS($W12,COLUMN()-$Y12+$X12))/$V12</f>
        <v>230226</v>
      </c>
      <c r="AN12" s="18" cm="1">
        <f t="array" aca="1" ref="AN12" ca="1">INDIRECT(ADDRESS($W12,COLUMN()-$Y12+$X12))/$V12</f>
        <v>0</v>
      </c>
      <c r="AO12" s="18" cm="1">
        <f t="array" aca="1" ref="AO12" ca="1">INDIRECT(ADDRESS($W12,COLUMN()-$Y12+$X12))/$V12</f>
        <v>0</v>
      </c>
      <c r="AP12" s="18" cm="1">
        <f t="array" aca="1" ref="AP12" ca="1">INDIRECT(ADDRESS($W12,COLUMN()-$Y12+$X12))/$V12</f>
        <v>0</v>
      </c>
      <c r="AQ12" s="18" cm="1">
        <f t="array" aca="1" ref="AQ12" ca="1">INDIRECT(ADDRESS($W12,COLUMN()-$Y12+$X12))/$V12</f>
        <v>0</v>
      </c>
      <c r="AR12" s="9">
        <f t="shared" si="0"/>
        <v>12</v>
      </c>
      <c r="AS12" s="9">
        <f>AR12+3</f>
        <v>15</v>
      </c>
      <c r="AT12" s="9">
        <f t="shared" si="1"/>
        <v>26</v>
      </c>
      <c r="AU12" s="3">
        <f t="shared" si="7"/>
        <v>43</v>
      </c>
      <c r="AV12" s="20">
        <f t="shared" ca="1" si="2"/>
        <v>8</v>
      </c>
      <c r="AW12" s="20">
        <f t="shared" ca="1" si="2"/>
        <v>4</v>
      </c>
      <c r="AX12" s="20">
        <f t="shared" ca="1" si="2"/>
        <v>2</v>
      </c>
      <c r="AY12" s="20">
        <f t="shared" ca="1" si="2"/>
        <v>1</v>
      </c>
      <c r="AZ12" s="20">
        <f t="shared" ca="1" si="2"/>
        <v>3</v>
      </c>
      <c r="BA12" s="20">
        <f t="shared" ca="1" si="2"/>
        <v>33</v>
      </c>
      <c r="BB12" s="20">
        <f t="shared" ca="1" si="2"/>
        <v>33</v>
      </c>
      <c r="BC12" s="20">
        <f t="shared" ca="1" si="2"/>
        <v>14</v>
      </c>
      <c r="BD12" s="20">
        <f t="shared" ca="1" si="2"/>
        <v>33</v>
      </c>
      <c r="BE12" s="20">
        <f t="shared" ca="1" si="2"/>
        <v>33</v>
      </c>
      <c r="BF12" s="20">
        <f t="shared" ca="1" si="2"/>
        <v>33</v>
      </c>
      <c r="BG12" s="20">
        <f t="shared" ca="1" si="2"/>
        <v>9</v>
      </c>
      <c r="BH12" s="20">
        <f t="shared" ca="1" si="2"/>
        <v>33</v>
      </c>
      <c r="BI12" s="20">
        <f t="shared" ca="1" si="2"/>
        <v>6</v>
      </c>
      <c r="BJ12" s="20">
        <f t="shared" ca="1" si="2"/>
        <v>33</v>
      </c>
      <c r="BK12" s="20">
        <f t="shared" ca="1" si="2"/>
        <v>33</v>
      </c>
      <c r="BL12" s="20">
        <f t="shared" ca="1" si="3"/>
        <v>33</v>
      </c>
      <c r="BM12" s="20">
        <f t="shared" ca="1" si="3"/>
        <v>33</v>
      </c>
      <c r="BN12" s="9">
        <f t="shared" si="4"/>
        <v>12</v>
      </c>
      <c r="BO12" s="9">
        <v>3</v>
      </c>
      <c r="BP12" s="22" cm="1">
        <f t="array" aca="1" ref="BP12" ca="1">IF(AV12&gt;INDIRECT(ADDRESS($BN12,$BO12)),0,1)</f>
        <v>1</v>
      </c>
      <c r="BQ12" s="22" cm="1">
        <f t="array" aca="1" ref="BQ12" ca="1">IF(AW12&gt;INDIRECT(ADDRESS($BN12,$BO12)),0,1)</f>
        <v>1</v>
      </c>
      <c r="BR12" s="22" cm="1">
        <f t="array" aca="1" ref="BR12" ca="1">IF(AX12&gt;INDIRECT(ADDRESS($BN12,$BO12)),0,1)</f>
        <v>1</v>
      </c>
      <c r="BS12" s="22" cm="1">
        <f t="array" aca="1" ref="BS12" ca="1">IF(AY12&gt;INDIRECT(ADDRESS($BN12,$BO12)),0,1)</f>
        <v>1</v>
      </c>
      <c r="BT12" s="22" cm="1">
        <f t="array" aca="1" ref="BT12" ca="1">IF(AZ12&gt;INDIRECT(ADDRESS($BN12,$BO12)),0,1)</f>
        <v>1</v>
      </c>
      <c r="BU12" s="22" cm="1">
        <f t="array" aca="1" ref="BU12" ca="1">IF(BA12&gt;INDIRECT(ADDRESS($BN12,$BO12)),0,1)</f>
        <v>0</v>
      </c>
      <c r="BV12" s="22" cm="1">
        <f t="array" aca="1" ref="BV12" ca="1">IF(BB12&gt;INDIRECT(ADDRESS($BN12,$BO12)),0,1)</f>
        <v>0</v>
      </c>
      <c r="BW12" s="22" cm="1">
        <f t="array" aca="1" ref="BW12" ca="1">IF(BC12&gt;INDIRECT(ADDRESS($BN12,$BO12)),0,1)</f>
        <v>0</v>
      </c>
      <c r="BX12" s="22" cm="1">
        <f t="array" aca="1" ref="BX12" ca="1">IF(BD12&gt;INDIRECT(ADDRESS($BN12,$BO12)),0,1)</f>
        <v>0</v>
      </c>
      <c r="BY12" s="22" cm="1">
        <f t="array" aca="1" ref="BY12" ca="1">IF(BE12&gt;INDIRECT(ADDRESS($BN12,$BO12)),0,1)</f>
        <v>0</v>
      </c>
      <c r="BZ12" s="22" cm="1">
        <f t="array" aca="1" ref="BZ12" ca="1">IF(BF12&gt;INDIRECT(ADDRESS($BN12,$BO12)),0,1)</f>
        <v>0</v>
      </c>
      <c r="CA12" s="22" cm="1">
        <f t="array" aca="1" ref="CA12" ca="1">IF(BG12&gt;INDIRECT(ADDRESS($BN12,$BO12)),0,1)</f>
        <v>1</v>
      </c>
      <c r="CB12" s="22" cm="1">
        <f t="array" aca="1" ref="CB12" ca="1">IF(BH12&gt;INDIRECT(ADDRESS($BN12,$BO12)),0,1)</f>
        <v>0</v>
      </c>
      <c r="CC12" s="22" cm="1">
        <f t="array" aca="1" ref="CC12" ca="1">IF(BI12&gt;INDIRECT(ADDRESS($BN12,$BO12)),0,1)</f>
        <v>1</v>
      </c>
      <c r="CD12" s="22" cm="1">
        <f t="array" aca="1" ref="CD12" ca="1">IF(BJ12&gt;INDIRECT(ADDRESS($BN12,$BO12)),0,1)</f>
        <v>0</v>
      </c>
      <c r="CE12" s="22" cm="1">
        <f t="array" aca="1" ref="CE12" ca="1">IF(BK12&gt;INDIRECT(ADDRESS($BN12,$BO12)),0,1)</f>
        <v>0</v>
      </c>
      <c r="CF12" s="22" cm="1">
        <f t="array" aca="1" ref="CF12" ca="1">IF(BL12&gt;INDIRECT(ADDRESS($BN12,$BO12)),0,1)</f>
        <v>0</v>
      </c>
      <c r="CG12" s="22" cm="1">
        <f t="array" aca="1" ref="CG12" ca="1">IF(BM12&gt;INDIRECT(ADDRESS($BN12,$BO12)),0,1)</f>
        <v>0</v>
      </c>
      <c r="CH12" s="9">
        <f>AR12</f>
        <v>12</v>
      </c>
      <c r="CI12" s="9">
        <f>AS12</f>
        <v>15</v>
      </c>
      <c r="CJ12" s="3">
        <f>COLUMN(BP12)</f>
        <v>68</v>
      </c>
      <c r="CK12" s="3">
        <f>COLUMN(CG12)</f>
        <v>85</v>
      </c>
      <c r="CL12" s="3">
        <f ca="1">SUM(OFFSET($A$1,CH12-1,CJ12-1,CI12-CH12+1,CK12-CJ12+1))</f>
        <v>10</v>
      </c>
      <c r="CM12" s="3" t="b">
        <f ca="1">CL12=C12</f>
        <v>1</v>
      </c>
      <c r="CN12" s="3">
        <f>COLUMN(V12)</f>
        <v>22</v>
      </c>
      <c r="CO12" s="3">
        <f ca="1">LARGE(OFFSET($A$1,$CH12-1,$CN12-1,$CI12-$CH12+1,1),1)</f>
        <v>7</v>
      </c>
      <c r="CP12" s="4">
        <f ca="1">LARGE(OFFSET($A$1,$AR12-1,$AT12-1,$AS12-$AR12+1,$AU12-$AT12+1),1)/(CO12+2)</f>
        <v>78649</v>
      </c>
      <c r="CQ12" s="4">
        <f ca="1">LARGE(OFFSET($A$1,$AR12-1,$AT12-1,$AS12-$AR12+1,$AU12-$AT12+1),C12)</f>
        <v>121174.66666666667</v>
      </c>
      <c r="CR12" s="3" t="b">
        <f ca="1">CQ12&gt;CP12</f>
        <v>1</v>
      </c>
    </row>
    <row r="13" spans="1:96" x14ac:dyDescent="0.55000000000000004">
      <c r="A13" s="3"/>
      <c r="B13" s="3"/>
      <c r="C13" s="3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5">
        <v>3</v>
      </c>
      <c r="W13" s="5">
        <f>W12</f>
        <v>12</v>
      </c>
      <c r="X13" s="5">
        <v>4</v>
      </c>
      <c r="Y13" s="5">
        <f t="shared" si="5"/>
        <v>26</v>
      </c>
      <c r="Z13" s="18" cm="1">
        <f t="array" aca="1" ref="Z13" ca="1">INDIRECT(ADDRESS($W13,COLUMN()-$Y13+$X13))/$V13</f>
        <v>47048</v>
      </c>
      <c r="AA13" s="18" cm="1">
        <f t="array" aca="1" ref="AA13" ca="1">INDIRECT(ADDRESS($W13,COLUMN()-$Y13+$X13))/$V13</f>
        <v>95508.333333333328</v>
      </c>
      <c r="AB13" s="18" cm="1">
        <f t="array" aca="1" ref="AB13" ca="1">INDIRECT(ADDRESS($W13,COLUMN()-$Y13+$X13))/$V13</f>
        <v>121174.66666666667</v>
      </c>
      <c r="AC13" s="18" cm="1">
        <f t="array" aca="1" ref="AC13" ca="1">INDIRECT(ADDRESS($W13,COLUMN()-$Y13+$X13))/$V13</f>
        <v>235947</v>
      </c>
      <c r="AD13" s="18" cm="1">
        <f t="array" aca="1" ref="AD13" ca="1">INDIRECT(ADDRESS($W13,COLUMN()-$Y13+$X13))/$V13</f>
        <v>106594.66666666667</v>
      </c>
      <c r="AE13" s="18" cm="1">
        <f t="array" aca="1" ref="AE13" ca="1">INDIRECT(ADDRESS($W13,COLUMN()-$Y13+$X13))/$V13</f>
        <v>0</v>
      </c>
      <c r="AF13" s="18" cm="1">
        <f t="array" aca="1" ref="AF13" ca="1">INDIRECT(ADDRESS($W13,COLUMN()-$Y13+$X13))/$V13</f>
        <v>0</v>
      </c>
      <c r="AG13" s="18" cm="1">
        <f t="array" aca="1" ref="AG13" ca="1">INDIRECT(ADDRESS($W13,COLUMN()-$Y13+$X13))/$V13</f>
        <v>31194.333333333332</v>
      </c>
      <c r="AH13" s="18" cm="1">
        <f t="array" aca="1" ref="AH13" ca="1">INDIRECT(ADDRESS($W13,COLUMN()-$Y13+$X13))/$V13</f>
        <v>0</v>
      </c>
      <c r="AI13" s="18" cm="1">
        <f t="array" aca="1" ref="AI13" ca="1">INDIRECT(ADDRESS($W13,COLUMN()-$Y13+$X13))/$V13</f>
        <v>0</v>
      </c>
      <c r="AJ13" s="18" cm="1">
        <f t="array" aca="1" ref="AJ13" ca="1">INDIRECT(ADDRESS($W13,COLUMN()-$Y13+$X13))/$V13</f>
        <v>0</v>
      </c>
      <c r="AK13" s="18" cm="1">
        <f t="array" aca="1" ref="AK13" ca="1">INDIRECT(ADDRESS($W13,COLUMN()-$Y13+$X13))/$V13</f>
        <v>46568.666666666664</v>
      </c>
      <c r="AL13" s="18" cm="1">
        <f t="array" aca="1" ref="AL13" ca="1">INDIRECT(ADDRESS($W13,COLUMN()-$Y13+$X13))/$V13</f>
        <v>0</v>
      </c>
      <c r="AM13" s="18" cm="1">
        <f t="array" aca="1" ref="AM13" ca="1">INDIRECT(ADDRESS($W13,COLUMN()-$Y13+$X13))/$V13</f>
        <v>76742</v>
      </c>
      <c r="AN13" s="18" cm="1">
        <f t="array" aca="1" ref="AN13" ca="1">INDIRECT(ADDRESS($W13,COLUMN()-$Y13+$X13))/$V13</f>
        <v>0</v>
      </c>
      <c r="AO13" s="18" cm="1">
        <f t="array" aca="1" ref="AO13" ca="1">INDIRECT(ADDRESS($W13,COLUMN()-$Y13+$X13))/$V13</f>
        <v>0</v>
      </c>
      <c r="AP13" s="18" cm="1">
        <f t="array" aca="1" ref="AP13" ca="1">INDIRECT(ADDRESS($W13,COLUMN()-$Y13+$X13))/$V13</f>
        <v>0</v>
      </c>
      <c r="AQ13" s="18" cm="1">
        <f t="array" aca="1" ref="AQ13" ca="1">INDIRECT(ADDRESS($W13,COLUMN()-$Y13+$X13))/$V13</f>
        <v>0</v>
      </c>
      <c r="AR13" s="9">
        <f t="shared" si="0"/>
        <v>12</v>
      </c>
      <c r="AS13" s="9">
        <f t="shared" ref="AS13:AS15" si="8">AR13+3</f>
        <v>15</v>
      </c>
      <c r="AT13" s="9">
        <f t="shared" si="1"/>
        <v>26</v>
      </c>
      <c r="AU13" s="3">
        <f t="shared" si="7"/>
        <v>43</v>
      </c>
      <c r="AV13" s="20">
        <f t="shared" ca="1" si="2"/>
        <v>20</v>
      </c>
      <c r="AW13" s="20">
        <f t="shared" ca="1" si="2"/>
        <v>13</v>
      </c>
      <c r="AX13" s="20">
        <f t="shared" ca="1" si="2"/>
        <v>10</v>
      </c>
      <c r="AY13" s="20">
        <f t="shared" ca="1" si="2"/>
        <v>5</v>
      </c>
      <c r="AZ13" s="20">
        <f t="shared" ca="1" si="2"/>
        <v>11</v>
      </c>
      <c r="BA13" s="20">
        <f t="shared" ca="1" si="2"/>
        <v>33</v>
      </c>
      <c r="BB13" s="20">
        <f t="shared" ca="1" si="2"/>
        <v>33</v>
      </c>
      <c r="BC13" s="20">
        <f t="shared" ca="1" si="2"/>
        <v>26</v>
      </c>
      <c r="BD13" s="20">
        <f t="shared" ca="1" si="2"/>
        <v>33</v>
      </c>
      <c r="BE13" s="20">
        <f t="shared" ca="1" si="2"/>
        <v>33</v>
      </c>
      <c r="BF13" s="20">
        <f t="shared" ca="1" si="2"/>
        <v>33</v>
      </c>
      <c r="BG13" s="20">
        <f t="shared" ca="1" si="2"/>
        <v>21</v>
      </c>
      <c r="BH13" s="20">
        <f t="shared" ca="1" si="2"/>
        <v>33</v>
      </c>
      <c r="BI13" s="20">
        <f t="shared" ca="1" si="2"/>
        <v>15</v>
      </c>
      <c r="BJ13" s="20">
        <f t="shared" ca="1" si="2"/>
        <v>33</v>
      </c>
      <c r="BK13" s="20">
        <f t="shared" ca="1" si="2"/>
        <v>33</v>
      </c>
      <c r="BL13" s="20">
        <f t="shared" ca="1" si="3"/>
        <v>33</v>
      </c>
      <c r="BM13" s="20">
        <f t="shared" ca="1" si="3"/>
        <v>33</v>
      </c>
      <c r="BN13" s="9">
        <f t="shared" si="4"/>
        <v>12</v>
      </c>
      <c r="BO13" s="9">
        <v>3</v>
      </c>
      <c r="BP13" s="22" cm="1">
        <f t="array" aca="1" ref="BP13" ca="1">IF(AV13&gt;INDIRECT(ADDRESS($BN13,$BO13)),0,1)</f>
        <v>0</v>
      </c>
      <c r="BQ13" s="22" cm="1">
        <f t="array" aca="1" ref="BQ13" ca="1">IF(AW13&gt;INDIRECT(ADDRESS($BN13,$BO13)),0,1)</f>
        <v>0</v>
      </c>
      <c r="BR13" s="22" cm="1">
        <f t="array" aca="1" ref="BR13" ca="1">IF(AX13&gt;INDIRECT(ADDRESS($BN13,$BO13)),0,1)</f>
        <v>1</v>
      </c>
      <c r="BS13" s="22" cm="1">
        <f t="array" aca="1" ref="BS13" ca="1">IF(AY13&gt;INDIRECT(ADDRESS($BN13,$BO13)),0,1)</f>
        <v>1</v>
      </c>
      <c r="BT13" s="22" cm="1">
        <f t="array" aca="1" ref="BT13" ca="1">IF(AZ13&gt;INDIRECT(ADDRESS($BN13,$BO13)),0,1)</f>
        <v>0</v>
      </c>
      <c r="BU13" s="22" cm="1">
        <f t="array" aca="1" ref="BU13" ca="1">IF(BA13&gt;INDIRECT(ADDRESS($BN13,$BO13)),0,1)</f>
        <v>0</v>
      </c>
      <c r="BV13" s="22" cm="1">
        <f t="array" aca="1" ref="BV13" ca="1">IF(BB13&gt;INDIRECT(ADDRESS($BN13,$BO13)),0,1)</f>
        <v>0</v>
      </c>
      <c r="BW13" s="22" cm="1">
        <f t="array" aca="1" ref="BW13" ca="1">IF(BC13&gt;INDIRECT(ADDRESS($BN13,$BO13)),0,1)</f>
        <v>0</v>
      </c>
      <c r="BX13" s="22" cm="1">
        <f t="array" aca="1" ref="BX13" ca="1">IF(BD13&gt;INDIRECT(ADDRESS($BN13,$BO13)),0,1)</f>
        <v>0</v>
      </c>
      <c r="BY13" s="22" cm="1">
        <f t="array" aca="1" ref="BY13" ca="1">IF(BE13&gt;INDIRECT(ADDRESS($BN13,$BO13)),0,1)</f>
        <v>0</v>
      </c>
      <c r="BZ13" s="22" cm="1">
        <f t="array" aca="1" ref="BZ13" ca="1">IF(BF13&gt;INDIRECT(ADDRESS($BN13,$BO13)),0,1)</f>
        <v>0</v>
      </c>
      <c r="CA13" s="22" cm="1">
        <f t="array" aca="1" ref="CA13" ca="1">IF(BG13&gt;INDIRECT(ADDRESS($BN13,$BO13)),0,1)</f>
        <v>0</v>
      </c>
      <c r="CB13" s="22" cm="1">
        <f t="array" aca="1" ref="CB13" ca="1">IF(BH13&gt;INDIRECT(ADDRESS($BN13,$BO13)),0,1)</f>
        <v>0</v>
      </c>
      <c r="CC13" s="22" cm="1">
        <f t="array" aca="1" ref="CC13" ca="1">IF(BI13&gt;INDIRECT(ADDRESS($BN13,$BO13)),0,1)</f>
        <v>0</v>
      </c>
      <c r="CD13" s="22" cm="1">
        <f t="array" aca="1" ref="CD13" ca="1">IF(BJ13&gt;INDIRECT(ADDRESS($BN13,$BO13)),0,1)</f>
        <v>0</v>
      </c>
      <c r="CE13" s="22" cm="1">
        <f t="array" aca="1" ref="CE13" ca="1">IF(BK13&gt;INDIRECT(ADDRESS($BN13,$BO13)),0,1)</f>
        <v>0</v>
      </c>
      <c r="CF13" s="22" cm="1">
        <f t="array" aca="1" ref="CF13" ca="1">IF(BL13&gt;INDIRECT(ADDRESS($BN13,$BO13)),0,1)</f>
        <v>0</v>
      </c>
      <c r="CG13" s="22" cm="1">
        <f t="array" aca="1" ref="CG13" ca="1">IF(BM13&gt;INDIRECT(ADDRESS($BN13,$BO13)),0,1)</f>
        <v>0</v>
      </c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55000000000000004">
      <c r="A14" s="3"/>
      <c r="B14" s="3"/>
      <c r="C14" s="3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5">
        <v>5</v>
      </c>
      <c r="W14" s="5">
        <f>W13</f>
        <v>12</v>
      </c>
      <c r="X14" s="5">
        <v>4</v>
      </c>
      <c r="Y14" s="5">
        <f t="shared" si="5"/>
        <v>26</v>
      </c>
      <c r="Z14" s="18" cm="1">
        <f t="array" aca="1" ref="Z14" ca="1">INDIRECT(ADDRESS($W14,COLUMN()-$Y14+$X14))/$V14</f>
        <v>28228.799999999999</v>
      </c>
      <c r="AA14" s="18" cm="1">
        <f t="array" aca="1" ref="AA14" ca="1">INDIRECT(ADDRESS($W14,COLUMN()-$Y14+$X14))/$V14</f>
        <v>57305</v>
      </c>
      <c r="AB14" s="18" cm="1">
        <f t="array" aca="1" ref="AB14" ca="1">INDIRECT(ADDRESS($W14,COLUMN()-$Y14+$X14))/$V14</f>
        <v>72704.800000000003</v>
      </c>
      <c r="AC14" s="18" cm="1">
        <f t="array" aca="1" ref="AC14" ca="1">INDIRECT(ADDRESS($W14,COLUMN()-$Y14+$X14))/$V14</f>
        <v>141568.20000000001</v>
      </c>
      <c r="AD14" s="18" cm="1">
        <f t="array" aca="1" ref="AD14" ca="1">INDIRECT(ADDRESS($W14,COLUMN()-$Y14+$X14))/$V14</f>
        <v>63956.800000000003</v>
      </c>
      <c r="AE14" s="18" cm="1">
        <f t="array" aca="1" ref="AE14" ca="1">INDIRECT(ADDRESS($W14,COLUMN()-$Y14+$X14))/$V14</f>
        <v>0</v>
      </c>
      <c r="AF14" s="18" cm="1">
        <f t="array" aca="1" ref="AF14" ca="1">INDIRECT(ADDRESS($W14,COLUMN()-$Y14+$X14))/$V14</f>
        <v>0</v>
      </c>
      <c r="AG14" s="18" cm="1">
        <f t="array" aca="1" ref="AG14" ca="1">INDIRECT(ADDRESS($W14,COLUMN()-$Y14+$X14))/$V14</f>
        <v>18716.599999999999</v>
      </c>
      <c r="AH14" s="18" cm="1">
        <f t="array" aca="1" ref="AH14" ca="1">INDIRECT(ADDRESS($W14,COLUMN()-$Y14+$X14))/$V14</f>
        <v>0</v>
      </c>
      <c r="AI14" s="18" cm="1">
        <f t="array" aca="1" ref="AI14" ca="1">INDIRECT(ADDRESS($W14,COLUMN()-$Y14+$X14))/$V14</f>
        <v>0</v>
      </c>
      <c r="AJ14" s="18" cm="1">
        <f t="array" aca="1" ref="AJ14" ca="1">INDIRECT(ADDRESS($W14,COLUMN()-$Y14+$X14))/$V14</f>
        <v>0</v>
      </c>
      <c r="AK14" s="18" cm="1">
        <f t="array" aca="1" ref="AK14" ca="1">INDIRECT(ADDRESS($W14,COLUMN()-$Y14+$X14))/$V14</f>
        <v>27941.200000000001</v>
      </c>
      <c r="AL14" s="18" cm="1">
        <f t="array" aca="1" ref="AL14" ca="1">INDIRECT(ADDRESS($W14,COLUMN()-$Y14+$X14))/$V14</f>
        <v>0</v>
      </c>
      <c r="AM14" s="18" cm="1">
        <f t="array" aca="1" ref="AM14" ca="1">INDIRECT(ADDRESS($W14,COLUMN()-$Y14+$X14))/$V14</f>
        <v>46045.2</v>
      </c>
      <c r="AN14" s="18" cm="1">
        <f t="array" aca="1" ref="AN14" ca="1">INDIRECT(ADDRESS($W14,COLUMN()-$Y14+$X14))/$V14</f>
        <v>0</v>
      </c>
      <c r="AO14" s="18" cm="1">
        <f t="array" aca="1" ref="AO14" ca="1">INDIRECT(ADDRESS($W14,COLUMN()-$Y14+$X14))/$V14</f>
        <v>0</v>
      </c>
      <c r="AP14" s="18" cm="1">
        <f t="array" aca="1" ref="AP14" ca="1">INDIRECT(ADDRESS($W14,COLUMN()-$Y14+$X14))/$V14</f>
        <v>0</v>
      </c>
      <c r="AQ14" s="18" cm="1">
        <f t="array" aca="1" ref="AQ14" ca="1">INDIRECT(ADDRESS($W14,COLUMN()-$Y14+$X14))/$V14</f>
        <v>0</v>
      </c>
      <c r="AR14" s="9">
        <f t="shared" si="0"/>
        <v>12</v>
      </c>
      <c r="AS14" s="9">
        <f t="shared" si="8"/>
        <v>15</v>
      </c>
      <c r="AT14" s="9">
        <f t="shared" si="1"/>
        <v>26</v>
      </c>
      <c r="AU14" s="3">
        <f t="shared" si="7"/>
        <v>43</v>
      </c>
      <c r="AV14" s="20">
        <f t="shared" ca="1" si="2"/>
        <v>27</v>
      </c>
      <c r="AW14" s="20">
        <f t="shared" ca="1" si="2"/>
        <v>18</v>
      </c>
      <c r="AX14" s="20">
        <f t="shared" ca="1" si="2"/>
        <v>16</v>
      </c>
      <c r="AY14" s="20">
        <f t="shared" ca="1" si="2"/>
        <v>7</v>
      </c>
      <c r="AZ14" s="20">
        <f t="shared" ca="1" si="2"/>
        <v>17</v>
      </c>
      <c r="BA14" s="20">
        <f t="shared" ca="1" si="2"/>
        <v>33</v>
      </c>
      <c r="BB14" s="20">
        <f t="shared" ca="1" si="2"/>
        <v>33</v>
      </c>
      <c r="BC14" s="20">
        <f t="shared" ca="1" si="2"/>
        <v>31</v>
      </c>
      <c r="BD14" s="20">
        <f t="shared" ca="1" si="2"/>
        <v>33</v>
      </c>
      <c r="BE14" s="20">
        <f t="shared" ca="1" si="2"/>
        <v>33</v>
      </c>
      <c r="BF14" s="20">
        <f t="shared" ca="1" si="2"/>
        <v>33</v>
      </c>
      <c r="BG14" s="20">
        <f t="shared" ca="1" si="2"/>
        <v>28</v>
      </c>
      <c r="BH14" s="20">
        <f t="shared" ca="1" si="2"/>
        <v>33</v>
      </c>
      <c r="BI14" s="20">
        <f t="shared" ca="1" si="2"/>
        <v>22</v>
      </c>
      <c r="BJ14" s="20">
        <f t="shared" ca="1" si="2"/>
        <v>33</v>
      </c>
      <c r="BK14" s="20">
        <f t="shared" ca="1" si="2"/>
        <v>33</v>
      </c>
      <c r="BL14" s="20">
        <f t="shared" ca="1" si="3"/>
        <v>33</v>
      </c>
      <c r="BM14" s="20">
        <f t="shared" ca="1" si="3"/>
        <v>33</v>
      </c>
      <c r="BN14" s="9">
        <f t="shared" si="4"/>
        <v>12</v>
      </c>
      <c r="BO14" s="9">
        <v>3</v>
      </c>
      <c r="BP14" s="22" cm="1">
        <f t="array" aca="1" ref="BP14" ca="1">IF(AV14&gt;INDIRECT(ADDRESS($BN14,$BO14)),0,1)</f>
        <v>0</v>
      </c>
      <c r="BQ14" s="22" cm="1">
        <f t="array" aca="1" ref="BQ14" ca="1">IF(AW14&gt;INDIRECT(ADDRESS($BN14,$BO14)),0,1)</f>
        <v>0</v>
      </c>
      <c r="BR14" s="22" cm="1">
        <f t="array" aca="1" ref="BR14" ca="1">IF(AX14&gt;INDIRECT(ADDRESS($BN14,$BO14)),0,1)</f>
        <v>0</v>
      </c>
      <c r="BS14" s="22" cm="1">
        <f t="array" aca="1" ref="BS14" ca="1">IF(AY14&gt;INDIRECT(ADDRESS($BN14,$BO14)),0,1)</f>
        <v>1</v>
      </c>
      <c r="BT14" s="22" cm="1">
        <f t="array" aca="1" ref="BT14" ca="1">IF(AZ14&gt;INDIRECT(ADDRESS($BN14,$BO14)),0,1)</f>
        <v>0</v>
      </c>
      <c r="BU14" s="22" cm="1">
        <f t="array" aca="1" ref="BU14" ca="1">IF(BA14&gt;INDIRECT(ADDRESS($BN14,$BO14)),0,1)</f>
        <v>0</v>
      </c>
      <c r="BV14" s="22" cm="1">
        <f t="array" aca="1" ref="BV14" ca="1">IF(BB14&gt;INDIRECT(ADDRESS($BN14,$BO14)),0,1)</f>
        <v>0</v>
      </c>
      <c r="BW14" s="22" cm="1">
        <f t="array" aca="1" ref="BW14" ca="1">IF(BC14&gt;INDIRECT(ADDRESS($BN14,$BO14)),0,1)</f>
        <v>0</v>
      </c>
      <c r="BX14" s="22" cm="1">
        <f t="array" aca="1" ref="BX14" ca="1">IF(BD14&gt;INDIRECT(ADDRESS($BN14,$BO14)),0,1)</f>
        <v>0</v>
      </c>
      <c r="BY14" s="22" cm="1">
        <f t="array" aca="1" ref="BY14" ca="1">IF(BE14&gt;INDIRECT(ADDRESS($BN14,$BO14)),0,1)</f>
        <v>0</v>
      </c>
      <c r="BZ14" s="22" cm="1">
        <f t="array" aca="1" ref="BZ14" ca="1">IF(BF14&gt;INDIRECT(ADDRESS($BN14,$BO14)),0,1)</f>
        <v>0</v>
      </c>
      <c r="CA14" s="22" cm="1">
        <f t="array" aca="1" ref="CA14" ca="1">IF(BG14&gt;INDIRECT(ADDRESS($BN14,$BO14)),0,1)</f>
        <v>0</v>
      </c>
      <c r="CB14" s="22" cm="1">
        <f t="array" aca="1" ref="CB14" ca="1">IF(BH14&gt;INDIRECT(ADDRESS($BN14,$BO14)),0,1)</f>
        <v>0</v>
      </c>
      <c r="CC14" s="22" cm="1">
        <f t="array" aca="1" ref="CC14" ca="1">IF(BI14&gt;INDIRECT(ADDRESS($BN14,$BO14)),0,1)</f>
        <v>0</v>
      </c>
      <c r="CD14" s="22" cm="1">
        <f t="array" aca="1" ref="CD14" ca="1">IF(BJ14&gt;INDIRECT(ADDRESS($BN14,$BO14)),0,1)</f>
        <v>0</v>
      </c>
      <c r="CE14" s="22" cm="1">
        <f t="array" aca="1" ref="CE14" ca="1">IF(BK14&gt;INDIRECT(ADDRESS($BN14,$BO14)),0,1)</f>
        <v>0</v>
      </c>
      <c r="CF14" s="22" cm="1">
        <f t="array" aca="1" ref="CF14" ca="1">IF(BL14&gt;INDIRECT(ADDRESS($BN14,$BO14)),0,1)</f>
        <v>0</v>
      </c>
      <c r="CG14" s="22" cm="1">
        <f t="array" aca="1" ref="CG14" ca="1">IF(BM14&gt;INDIRECT(ADDRESS($BN14,$BO14)),0,1)</f>
        <v>0</v>
      </c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55000000000000004">
      <c r="A15" s="3"/>
      <c r="B15" s="3"/>
      <c r="C15" s="3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5">
        <v>7</v>
      </c>
      <c r="W15" s="5">
        <f>W14</f>
        <v>12</v>
      </c>
      <c r="X15" s="5">
        <v>4</v>
      </c>
      <c r="Y15" s="5">
        <f t="shared" si="5"/>
        <v>26</v>
      </c>
      <c r="Z15" s="18" cm="1">
        <f t="array" aca="1" ref="Z15" ca="1">INDIRECT(ADDRESS($W15,COLUMN()-$Y15+$X15))/$V15</f>
        <v>20163.428571428572</v>
      </c>
      <c r="AA15" s="18" cm="1">
        <f t="array" aca="1" ref="AA15" ca="1">INDIRECT(ADDRESS($W15,COLUMN()-$Y15+$X15))/$V15</f>
        <v>40932.142857142855</v>
      </c>
      <c r="AB15" s="18" cm="1">
        <f t="array" aca="1" ref="AB15" ca="1">INDIRECT(ADDRESS($W15,COLUMN()-$Y15+$X15))/$V15</f>
        <v>51932</v>
      </c>
      <c r="AC15" s="18" cm="1">
        <f t="array" aca="1" ref="AC15" ca="1">INDIRECT(ADDRESS($W15,COLUMN()-$Y15+$X15))/$V15</f>
        <v>101120.14285714286</v>
      </c>
      <c r="AD15" s="18" cm="1">
        <f t="array" aca="1" ref="AD15" ca="1">INDIRECT(ADDRESS($W15,COLUMN()-$Y15+$X15))/$V15</f>
        <v>45683.428571428572</v>
      </c>
      <c r="AE15" s="18" cm="1">
        <f t="array" aca="1" ref="AE15" ca="1">INDIRECT(ADDRESS($W15,COLUMN()-$Y15+$X15))/$V15</f>
        <v>0</v>
      </c>
      <c r="AF15" s="18" cm="1">
        <f t="array" aca="1" ref="AF15" ca="1">INDIRECT(ADDRESS($W15,COLUMN()-$Y15+$X15))/$V15</f>
        <v>0</v>
      </c>
      <c r="AG15" s="18" cm="1">
        <f t="array" aca="1" ref="AG15" ca="1">INDIRECT(ADDRESS($W15,COLUMN()-$Y15+$X15))/$V15</f>
        <v>13369</v>
      </c>
      <c r="AH15" s="18" cm="1">
        <f t="array" aca="1" ref="AH15" ca="1">INDIRECT(ADDRESS($W15,COLUMN()-$Y15+$X15))/$V15</f>
        <v>0</v>
      </c>
      <c r="AI15" s="18" cm="1">
        <f t="array" aca="1" ref="AI15" ca="1">INDIRECT(ADDRESS($W15,COLUMN()-$Y15+$X15))/$V15</f>
        <v>0</v>
      </c>
      <c r="AJ15" s="18" cm="1">
        <f t="array" aca="1" ref="AJ15" ca="1">INDIRECT(ADDRESS($W15,COLUMN()-$Y15+$X15))/$V15</f>
        <v>0</v>
      </c>
      <c r="AK15" s="18" cm="1">
        <f t="array" aca="1" ref="AK15" ca="1">INDIRECT(ADDRESS($W15,COLUMN()-$Y15+$X15))/$V15</f>
        <v>19958</v>
      </c>
      <c r="AL15" s="18" cm="1">
        <f t="array" aca="1" ref="AL15" ca="1">INDIRECT(ADDRESS($W15,COLUMN()-$Y15+$X15))/$V15</f>
        <v>0</v>
      </c>
      <c r="AM15" s="18" cm="1">
        <f t="array" aca="1" ref="AM15" ca="1">INDIRECT(ADDRESS($W15,COLUMN()-$Y15+$X15))/$V15</f>
        <v>32889.428571428572</v>
      </c>
      <c r="AN15" s="18" cm="1">
        <f t="array" aca="1" ref="AN15" ca="1">INDIRECT(ADDRESS($W15,COLUMN()-$Y15+$X15))/$V15</f>
        <v>0</v>
      </c>
      <c r="AO15" s="18" cm="1">
        <f t="array" aca="1" ref="AO15" ca="1">INDIRECT(ADDRESS($W15,COLUMN()-$Y15+$X15))/$V15</f>
        <v>0</v>
      </c>
      <c r="AP15" s="18" cm="1">
        <f t="array" aca="1" ref="AP15" ca="1">INDIRECT(ADDRESS($W15,COLUMN()-$Y15+$X15))/$V15</f>
        <v>0</v>
      </c>
      <c r="AQ15" s="18" cm="1">
        <f t="array" aca="1" ref="AQ15" ca="1">INDIRECT(ADDRESS($W15,COLUMN()-$Y15+$X15))/$V15</f>
        <v>0</v>
      </c>
      <c r="AR15" s="9">
        <f t="shared" si="0"/>
        <v>12</v>
      </c>
      <c r="AS15" s="9">
        <f t="shared" si="8"/>
        <v>15</v>
      </c>
      <c r="AT15" s="9">
        <f t="shared" si="1"/>
        <v>26</v>
      </c>
      <c r="AU15" s="3">
        <f t="shared" si="7"/>
        <v>43</v>
      </c>
      <c r="AV15" s="20">
        <f t="shared" ca="1" si="2"/>
        <v>29</v>
      </c>
      <c r="AW15" s="20">
        <f t="shared" ca="1" si="2"/>
        <v>24</v>
      </c>
      <c r="AX15" s="20">
        <f t="shared" ca="1" si="2"/>
        <v>19</v>
      </c>
      <c r="AY15" s="20">
        <f t="shared" ca="1" si="2"/>
        <v>12</v>
      </c>
      <c r="AZ15" s="20">
        <f t="shared" ca="1" si="2"/>
        <v>23</v>
      </c>
      <c r="BA15" s="20">
        <f t="shared" ca="1" si="2"/>
        <v>33</v>
      </c>
      <c r="BB15" s="20">
        <f t="shared" ca="1" si="2"/>
        <v>33</v>
      </c>
      <c r="BC15" s="20">
        <f t="shared" ca="1" si="2"/>
        <v>32</v>
      </c>
      <c r="BD15" s="20">
        <f t="shared" ca="1" si="2"/>
        <v>33</v>
      </c>
      <c r="BE15" s="20">
        <f t="shared" ca="1" si="2"/>
        <v>33</v>
      </c>
      <c r="BF15" s="20">
        <f t="shared" ca="1" si="2"/>
        <v>33</v>
      </c>
      <c r="BG15" s="20">
        <f t="shared" ca="1" si="2"/>
        <v>30</v>
      </c>
      <c r="BH15" s="20">
        <f t="shared" ca="1" si="2"/>
        <v>33</v>
      </c>
      <c r="BI15" s="20">
        <f t="shared" ca="1" si="2"/>
        <v>25</v>
      </c>
      <c r="BJ15" s="20">
        <f t="shared" ca="1" si="2"/>
        <v>33</v>
      </c>
      <c r="BK15" s="20">
        <f t="shared" ca="1" si="2"/>
        <v>33</v>
      </c>
      <c r="BL15" s="20">
        <f t="shared" ca="1" si="3"/>
        <v>33</v>
      </c>
      <c r="BM15" s="20">
        <f t="shared" ca="1" si="3"/>
        <v>33</v>
      </c>
      <c r="BN15" s="9">
        <f t="shared" si="4"/>
        <v>12</v>
      </c>
      <c r="BO15" s="9">
        <v>3</v>
      </c>
      <c r="BP15" s="22" cm="1">
        <f t="array" aca="1" ref="BP15" ca="1">IF(AV15&gt;INDIRECT(ADDRESS($BN15,$BO15)),0,1)</f>
        <v>0</v>
      </c>
      <c r="BQ15" s="22" cm="1">
        <f t="array" aca="1" ref="BQ15" ca="1">IF(AW15&gt;INDIRECT(ADDRESS($BN15,$BO15)),0,1)</f>
        <v>0</v>
      </c>
      <c r="BR15" s="22" cm="1">
        <f t="array" aca="1" ref="BR15" ca="1">IF(AX15&gt;INDIRECT(ADDRESS($BN15,$BO15)),0,1)</f>
        <v>0</v>
      </c>
      <c r="BS15" s="22" cm="1">
        <f t="array" aca="1" ref="BS15" ca="1">IF(AY15&gt;INDIRECT(ADDRESS($BN15,$BO15)),0,1)</f>
        <v>0</v>
      </c>
      <c r="BT15" s="22" cm="1">
        <f t="array" aca="1" ref="BT15" ca="1">IF(AZ15&gt;INDIRECT(ADDRESS($BN15,$BO15)),0,1)</f>
        <v>0</v>
      </c>
      <c r="BU15" s="22" cm="1">
        <f t="array" aca="1" ref="BU15" ca="1">IF(BA15&gt;INDIRECT(ADDRESS($BN15,$BO15)),0,1)</f>
        <v>0</v>
      </c>
      <c r="BV15" s="22" cm="1">
        <f t="array" aca="1" ref="BV15" ca="1">IF(BB15&gt;INDIRECT(ADDRESS($BN15,$BO15)),0,1)</f>
        <v>0</v>
      </c>
      <c r="BW15" s="22" cm="1">
        <f t="array" aca="1" ref="BW15" ca="1">IF(BC15&gt;INDIRECT(ADDRESS($BN15,$BO15)),0,1)</f>
        <v>0</v>
      </c>
      <c r="BX15" s="22" cm="1">
        <f t="array" aca="1" ref="BX15" ca="1">IF(BD15&gt;INDIRECT(ADDRESS($BN15,$BO15)),0,1)</f>
        <v>0</v>
      </c>
      <c r="BY15" s="22" cm="1">
        <f t="array" aca="1" ref="BY15" ca="1">IF(BE15&gt;INDIRECT(ADDRESS($BN15,$BO15)),0,1)</f>
        <v>0</v>
      </c>
      <c r="BZ15" s="22" cm="1">
        <f t="array" aca="1" ref="BZ15" ca="1">IF(BF15&gt;INDIRECT(ADDRESS($BN15,$BO15)),0,1)</f>
        <v>0</v>
      </c>
      <c r="CA15" s="22" cm="1">
        <f t="array" aca="1" ref="CA15" ca="1">IF(BG15&gt;INDIRECT(ADDRESS($BN15,$BO15)),0,1)</f>
        <v>0</v>
      </c>
      <c r="CB15" s="22" cm="1">
        <f t="array" aca="1" ref="CB15" ca="1">IF(BH15&gt;INDIRECT(ADDRESS($BN15,$BO15)),0,1)</f>
        <v>0</v>
      </c>
      <c r="CC15" s="22" cm="1">
        <f t="array" aca="1" ref="CC15" ca="1">IF(BI15&gt;INDIRECT(ADDRESS($BN15,$BO15)),0,1)</f>
        <v>0</v>
      </c>
      <c r="CD15" s="22" cm="1">
        <f t="array" aca="1" ref="CD15" ca="1">IF(BJ15&gt;INDIRECT(ADDRESS($BN15,$BO15)),0,1)</f>
        <v>0</v>
      </c>
      <c r="CE15" s="22" cm="1">
        <f t="array" aca="1" ref="CE15" ca="1">IF(BK15&gt;INDIRECT(ADDRESS($BN15,$BO15)),0,1)</f>
        <v>0</v>
      </c>
      <c r="CF15" s="22" cm="1">
        <f t="array" aca="1" ref="CF15" ca="1">IF(BL15&gt;INDIRECT(ADDRESS($BN15,$BO15)),0,1)</f>
        <v>0</v>
      </c>
      <c r="CG15" s="22" cm="1">
        <f t="array" aca="1" ref="CG15" ca="1">IF(BM15&gt;INDIRECT(ADDRESS($BN15,$BO15)),0,1)</f>
        <v>0</v>
      </c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55000000000000004">
      <c r="A16" s="3"/>
      <c r="B16" s="3" t="s">
        <v>9</v>
      </c>
      <c r="C16" s="3">
        <v>10</v>
      </c>
      <c r="D16" s="15">
        <f>VALUE(SUBSTITUTE('DPR KPU Raw'!B84,".",","))</f>
        <v>93402</v>
      </c>
      <c r="E16" s="15">
        <f>VALUE(SUBSTITUTE('DPR KPU Raw'!C84,".",","))</f>
        <v>278505</v>
      </c>
      <c r="F16" s="15">
        <f>VALUE(SUBSTITUTE('DPR KPU Raw'!D84,".",","))</f>
        <v>491444</v>
      </c>
      <c r="G16" s="15">
        <f>VALUE(SUBSTITUTE('DPR KPU Raw'!E84,".",","))</f>
        <v>536323</v>
      </c>
      <c r="H16" s="15">
        <f>VALUE(SUBSTITUTE('DPR KPU Raw'!F84,".",","))</f>
        <v>302127</v>
      </c>
      <c r="I16" s="15"/>
      <c r="J16" s="15"/>
      <c r="K16" s="15">
        <f>VALUE(SUBSTITUTE('DPR KPU Raw'!I84,".",","))</f>
        <v>188641</v>
      </c>
      <c r="L16" s="15"/>
      <c r="M16" s="15"/>
      <c r="N16" s="15"/>
      <c r="O16" s="15">
        <f>VALUE(SUBSTITUTE('DPR KPU Raw'!M84,".",","))</f>
        <v>111476</v>
      </c>
      <c r="P16" s="15"/>
      <c r="Q16" s="15">
        <f>VALUE(SUBSTITUTE('DPR KPU Raw'!O84,".",","))</f>
        <v>162148</v>
      </c>
      <c r="R16" s="15"/>
      <c r="S16" s="15"/>
      <c r="T16" s="15"/>
      <c r="U16" s="15"/>
      <c r="V16" s="5">
        <v>1</v>
      </c>
      <c r="W16" s="5">
        <f>W15+4</f>
        <v>16</v>
      </c>
      <c r="X16" s="5">
        <v>4</v>
      </c>
      <c r="Y16" s="5">
        <f t="shared" si="5"/>
        <v>26</v>
      </c>
      <c r="Z16" s="18" cm="1">
        <f t="array" aca="1" ref="Z16" ca="1">INDIRECT(ADDRESS($W16,COLUMN()-$Y16+$X16))/$V16</f>
        <v>93402</v>
      </c>
      <c r="AA16" s="18" cm="1">
        <f t="array" aca="1" ref="AA16" ca="1">INDIRECT(ADDRESS($W16,COLUMN()-$Y16+$X16))/$V16</f>
        <v>278505</v>
      </c>
      <c r="AB16" s="18" cm="1">
        <f t="array" aca="1" ref="AB16" ca="1">INDIRECT(ADDRESS($W16,COLUMN()-$Y16+$X16))/$V16</f>
        <v>491444</v>
      </c>
      <c r="AC16" s="18" cm="1">
        <f t="array" aca="1" ref="AC16" ca="1">INDIRECT(ADDRESS($W16,COLUMN()-$Y16+$X16))/$V16</f>
        <v>536323</v>
      </c>
      <c r="AD16" s="18" cm="1">
        <f t="array" aca="1" ref="AD16" ca="1">INDIRECT(ADDRESS($W16,COLUMN()-$Y16+$X16))/$V16</f>
        <v>302127</v>
      </c>
      <c r="AE16" s="18" cm="1">
        <f t="array" aca="1" ref="AE16" ca="1">INDIRECT(ADDRESS($W16,COLUMN()-$Y16+$X16))/$V16</f>
        <v>0</v>
      </c>
      <c r="AF16" s="18" cm="1">
        <f t="array" aca="1" ref="AF16" ca="1">INDIRECT(ADDRESS($W16,COLUMN()-$Y16+$X16))/$V16</f>
        <v>0</v>
      </c>
      <c r="AG16" s="18" cm="1">
        <f t="array" aca="1" ref="AG16" ca="1">INDIRECT(ADDRESS($W16,COLUMN()-$Y16+$X16))/$V16</f>
        <v>188641</v>
      </c>
      <c r="AH16" s="18" cm="1">
        <f t="array" aca="1" ref="AH16" ca="1">INDIRECT(ADDRESS($W16,COLUMN()-$Y16+$X16))/$V16</f>
        <v>0</v>
      </c>
      <c r="AI16" s="18" cm="1">
        <f t="array" aca="1" ref="AI16" ca="1">INDIRECT(ADDRESS($W16,COLUMN()-$Y16+$X16))/$V16</f>
        <v>0</v>
      </c>
      <c r="AJ16" s="18" cm="1">
        <f t="array" aca="1" ref="AJ16" ca="1">INDIRECT(ADDRESS($W16,COLUMN()-$Y16+$X16))/$V16</f>
        <v>0</v>
      </c>
      <c r="AK16" s="18" cm="1">
        <f t="array" aca="1" ref="AK16" ca="1">INDIRECT(ADDRESS($W16,COLUMN()-$Y16+$X16))/$V16</f>
        <v>111476</v>
      </c>
      <c r="AL16" s="18" cm="1">
        <f t="array" aca="1" ref="AL16" ca="1">INDIRECT(ADDRESS($W16,COLUMN()-$Y16+$X16))/$V16</f>
        <v>0</v>
      </c>
      <c r="AM16" s="18" cm="1">
        <f t="array" aca="1" ref="AM16" ca="1">INDIRECT(ADDRESS($W16,COLUMN()-$Y16+$X16))/$V16</f>
        <v>162148</v>
      </c>
      <c r="AN16" s="18" cm="1">
        <f t="array" aca="1" ref="AN16" ca="1">INDIRECT(ADDRESS($W16,COLUMN()-$Y16+$X16))/$V16</f>
        <v>0</v>
      </c>
      <c r="AO16" s="18" cm="1">
        <f t="array" aca="1" ref="AO16" ca="1">INDIRECT(ADDRESS($W16,COLUMN()-$Y16+$X16))/$V16</f>
        <v>0</v>
      </c>
      <c r="AP16" s="18" cm="1">
        <f t="array" aca="1" ref="AP16" ca="1">INDIRECT(ADDRESS($W16,COLUMN()-$Y16+$X16))/$V16</f>
        <v>0</v>
      </c>
      <c r="AQ16" s="18" cm="1">
        <f t="array" aca="1" ref="AQ16" ca="1">INDIRECT(ADDRESS($W16,COLUMN()-$Y16+$X16))/$V16</f>
        <v>0</v>
      </c>
      <c r="AR16" s="9">
        <f t="shared" si="0"/>
        <v>16</v>
      </c>
      <c r="AS16" s="9">
        <f t="shared" ref="AS16:AS80" si="9">AR16+2</f>
        <v>18</v>
      </c>
      <c r="AT16" s="9">
        <f t="shared" si="1"/>
        <v>26</v>
      </c>
      <c r="AU16" s="3">
        <f t="shared" si="7"/>
        <v>43</v>
      </c>
      <c r="AV16" s="20">
        <f t="shared" ca="1" si="2"/>
        <v>13</v>
      </c>
      <c r="AW16" s="20">
        <f t="shared" ca="1" si="2"/>
        <v>4</v>
      </c>
      <c r="AX16" s="20">
        <f t="shared" ca="1" si="2"/>
        <v>2</v>
      </c>
      <c r="AY16" s="20">
        <f t="shared" ca="1" si="2"/>
        <v>1</v>
      </c>
      <c r="AZ16" s="20">
        <f t="shared" ca="1" si="2"/>
        <v>3</v>
      </c>
      <c r="BA16" s="20">
        <f t="shared" ca="1" si="2"/>
        <v>25</v>
      </c>
      <c r="BB16" s="20">
        <f t="shared" ca="1" si="2"/>
        <v>25</v>
      </c>
      <c r="BC16" s="20">
        <f t="shared" ca="1" si="2"/>
        <v>5</v>
      </c>
      <c r="BD16" s="20">
        <f t="shared" ca="1" si="2"/>
        <v>25</v>
      </c>
      <c r="BE16" s="20">
        <f t="shared" ca="1" si="2"/>
        <v>25</v>
      </c>
      <c r="BF16" s="20">
        <f t="shared" ca="1" si="2"/>
        <v>25</v>
      </c>
      <c r="BG16" s="20">
        <f t="shared" ca="1" si="2"/>
        <v>9</v>
      </c>
      <c r="BH16" s="20">
        <f t="shared" ca="1" si="2"/>
        <v>25</v>
      </c>
      <c r="BI16" s="20">
        <f t="shared" ca="1" si="2"/>
        <v>8</v>
      </c>
      <c r="BJ16" s="20">
        <f t="shared" ca="1" si="2"/>
        <v>25</v>
      </c>
      <c r="BK16" s="20">
        <f t="shared" ca="1" si="2"/>
        <v>25</v>
      </c>
      <c r="BL16" s="20">
        <f t="shared" ca="1" si="3"/>
        <v>25</v>
      </c>
      <c r="BM16" s="20">
        <f t="shared" ca="1" si="3"/>
        <v>25</v>
      </c>
      <c r="BN16" s="9">
        <f t="shared" si="4"/>
        <v>16</v>
      </c>
      <c r="BO16" s="9">
        <v>3</v>
      </c>
      <c r="BP16" s="22" cm="1">
        <f t="array" aca="1" ref="BP16" ca="1">IF(AV16&gt;INDIRECT(ADDRESS($BN16,$BO16)),0,1)</f>
        <v>0</v>
      </c>
      <c r="BQ16" s="22" cm="1">
        <f t="array" aca="1" ref="BQ16" ca="1">IF(AW16&gt;INDIRECT(ADDRESS($BN16,$BO16)),0,1)</f>
        <v>1</v>
      </c>
      <c r="BR16" s="22" cm="1">
        <f t="array" aca="1" ref="BR16" ca="1">IF(AX16&gt;INDIRECT(ADDRESS($BN16,$BO16)),0,1)</f>
        <v>1</v>
      </c>
      <c r="BS16" s="22" cm="1">
        <f t="array" aca="1" ref="BS16" ca="1">IF(AY16&gt;INDIRECT(ADDRESS($BN16,$BO16)),0,1)</f>
        <v>1</v>
      </c>
      <c r="BT16" s="22" cm="1">
        <f t="array" aca="1" ref="BT16" ca="1">IF(AZ16&gt;INDIRECT(ADDRESS($BN16,$BO16)),0,1)</f>
        <v>1</v>
      </c>
      <c r="BU16" s="22" cm="1">
        <f t="array" aca="1" ref="BU16" ca="1">IF(BA16&gt;INDIRECT(ADDRESS($BN16,$BO16)),0,1)</f>
        <v>0</v>
      </c>
      <c r="BV16" s="22" cm="1">
        <f t="array" aca="1" ref="BV16" ca="1">IF(BB16&gt;INDIRECT(ADDRESS($BN16,$BO16)),0,1)</f>
        <v>0</v>
      </c>
      <c r="BW16" s="22" cm="1">
        <f t="array" aca="1" ref="BW16" ca="1">IF(BC16&gt;INDIRECT(ADDRESS($BN16,$BO16)),0,1)</f>
        <v>1</v>
      </c>
      <c r="BX16" s="22" cm="1">
        <f t="array" aca="1" ref="BX16" ca="1">IF(BD16&gt;INDIRECT(ADDRESS($BN16,$BO16)),0,1)</f>
        <v>0</v>
      </c>
      <c r="BY16" s="22" cm="1">
        <f t="array" aca="1" ref="BY16" ca="1">IF(BE16&gt;INDIRECT(ADDRESS($BN16,$BO16)),0,1)</f>
        <v>0</v>
      </c>
      <c r="BZ16" s="22" cm="1">
        <f t="array" aca="1" ref="BZ16" ca="1">IF(BF16&gt;INDIRECT(ADDRESS($BN16,$BO16)),0,1)</f>
        <v>0</v>
      </c>
      <c r="CA16" s="22" cm="1">
        <f t="array" aca="1" ref="CA16" ca="1">IF(BG16&gt;INDIRECT(ADDRESS($BN16,$BO16)),0,1)</f>
        <v>1</v>
      </c>
      <c r="CB16" s="22" cm="1">
        <f t="array" aca="1" ref="CB16" ca="1">IF(BH16&gt;INDIRECT(ADDRESS($BN16,$BO16)),0,1)</f>
        <v>0</v>
      </c>
      <c r="CC16" s="22" cm="1">
        <f t="array" aca="1" ref="CC16" ca="1">IF(BI16&gt;INDIRECT(ADDRESS($BN16,$BO16)),0,1)</f>
        <v>1</v>
      </c>
      <c r="CD16" s="22" cm="1">
        <f t="array" aca="1" ref="CD16" ca="1">IF(BJ16&gt;INDIRECT(ADDRESS($BN16,$BO16)),0,1)</f>
        <v>0</v>
      </c>
      <c r="CE16" s="22" cm="1">
        <f t="array" aca="1" ref="CE16" ca="1">IF(BK16&gt;INDIRECT(ADDRESS($BN16,$BO16)),0,1)</f>
        <v>0</v>
      </c>
      <c r="CF16" s="22" cm="1">
        <f t="array" aca="1" ref="CF16" ca="1">IF(BL16&gt;INDIRECT(ADDRESS($BN16,$BO16)),0,1)</f>
        <v>0</v>
      </c>
      <c r="CG16" s="22" cm="1">
        <f t="array" aca="1" ref="CG16" ca="1">IF(BM16&gt;INDIRECT(ADDRESS($BN16,$BO16)),0,1)</f>
        <v>0</v>
      </c>
      <c r="CH16" s="9">
        <f>AR16</f>
        <v>16</v>
      </c>
      <c r="CI16" s="9">
        <f>AS16</f>
        <v>18</v>
      </c>
      <c r="CJ16" s="3">
        <f>COLUMN(BP16)</f>
        <v>68</v>
      </c>
      <c r="CK16" s="3">
        <f>COLUMN(CG16)</f>
        <v>85</v>
      </c>
      <c r="CL16" s="3">
        <f ca="1">SUM(OFFSET($A$1,CH16-1,CJ16-1,CI16-CH16+1,CK16-CJ16+1))</f>
        <v>10</v>
      </c>
      <c r="CM16" s="3" t="b">
        <f ca="1">CL16=C16</f>
        <v>1</v>
      </c>
      <c r="CN16" s="3">
        <f>COLUMN(V16)</f>
        <v>22</v>
      </c>
      <c r="CO16" s="3">
        <f ca="1">LARGE(OFFSET($A$1,$CH16-1,$CN16-1,$CI16-$CH16+1,1),1)</f>
        <v>5</v>
      </c>
      <c r="CP16" s="4">
        <f ca="1">LARGE(OFFSET($A$1,$AR16-1,$AT16-1,$AS16-$AR16+1,$AU16-$AT16+1),1)/(CO16+2)</f>
        <v>76617.571428571435</v>
      </c>
      <c r="CQ16" s="4">
        <f ca="1">LARGE(OFFSET($A$1,$AR16-1,$AT16-1,$AS16-$AR16+1,$AU16-$AT16+1),C16)</f>
        <v>107264.6</v>
      </c>
      <c r="CR16" s="3" t="b">
        <f ca="1">CQ16&gt;CP16</f>
        <v>1</v>
      </c>
    </row>
    <row r="17" spans="1:96" x14ac:dyDescent="0.55000000000000004">
      <c r="A17" s="3"/>
      <c r="B17" s="3"/>
      <c r="C17" s="3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5">
        <v>3</v>
      </c>
      <c r="W17" s="5">
        <f>W16</f>
        <v>16</v>
      </c>
      <c r="X17" s="5">
        <v>4</v>
      </c>
      <c r="Y17" s="5">
        <f t="shared" si="5"/>
        <v>26</v>
      </c>
      <c r="Z17" s="18" cm="1">
        <f t="array" aca="1" ref="Z17" ca="1">INDIRECT(ADDRESS($W17,COLUMN()-$Y17+$X17))/$V17</f>
        <v>31134</v>
      </c>
      <c r="AA17" s="18" cm="1">
        <f t="array" aca="1" ref="AA17" ca="1">INDIRECT(ADDRESS($W17,COLUMN()-$Y17+$X17))/$V17</f>
        <v>92835</v>
      </c>
      <c r="AB17" s="18" cm="1">
        <f t="array" aca="1" ref="AB17" ca="1">INDIRECT(ADDRESS($W17,COLUMN()-$Y17+$X17))/$V17</f>
        <v>163814.66666666666</v>
      </c>
      <c r="AC17" s="18" cm="1">
        <f t="array" aca="1" ref="AC17" ca="1">INDIRECT(ADDRESS($W17,COLUMN()-$Y17+$X17))/$V17</f>
        <v>178774.33333333334</v>
      </c>
      <c r="AD17" s="18" cm="1">
        <f t="array" aca="1" ref="AD17" ca="1">INDIRECT(ADDRESS($W17,COLUMN()-$Y17+$X17))/$V17</f>
        <v>100709</v>
      </c>
      <c r="AE17" s="18" cm="1">
        <f t="array" aca="1" ref="AE17" ca="1">INDIRECT(ADDRESS($W17,COLUMN()-$Y17+$X17))/$V17</f>
        <v>0</v>
      </c>
      <c r="AF17" s="18" cm="1">
        <f t="array" aca="1" ref="AF17" ca="1">INDIRECT(ADDRESS($W17,COLUMN()-$Y17+$X17))/$V17</f>
        <v>0</v>
      </c>
      <c r="AG17" s="18" cm="1">
        <f t="array" aca="1" ref="AG17" ca="1">INDIRECT(ADDRESS($W17,COLUMN()-$Y17+$X17))/$V17</f>
        <v>62880.333333333336</v>
      </c>
      <c r="AH17" s="18" cm="1">
        <f t="array" aca="1" ref="AH17" ca="1">INDIRECT(ADDRESS($W17,COLUMN()-$Y17+$X17))/$V17</f>
        <v>0</v>
      </c>
      <c r="AI17" s="18" cm="1">
        <f t="array" aca="1" ref="AI17" ca="1">INDIRECT(ADDRESS($W17,COLUMN()-$Y17+$X17))/$V17</f>
        <v>0</v>
      </c>
      <c r="AJ17" s="18" cm="1">
        <f t="array" aca="1" ref="AJ17" ca="1">INDIRECT(ADDRESS($W17,COLUMN()-$Y17+$X17))/$V17</f>
        <v>0</v>
      </c>
      <c r="AK17" s="18" cm="1">
        <f t="array" aca="1" ref="AK17" ca="1">INDIRECT(ADDRESS($W17,COLUMN()-$Y17+$X17))/$V17</f>
        <v>37158.666666666664</v>
      </c>
      <c r="AL17" s="18" cm="1">
        <f t="array" aca="1" ref="AL17" ca="1">INDIRECT(ADDRESS($W17,COLUMN()-$Y17+$X17))/$V17</f>
        <v>0</v>
      </c>
      <c r="AM17" s="18" cm="1">
        <f t="array" aca="1" ref="AM17" ca="1">INDIRECT(ADDRESS($W17,COLUMN()-$Y17+$X17))/$V17</f>
        <v>54049.333333333336</v>
      </c>
      <c r="AN17" s="18" cm="1">
        <f t="array" aca="1" ref="AN17" ca="1">INDIRECT(ADDRESS($W17,COLUMN()-$Y17+$X17))/$V17</f>
        <v>0</v>
      </c>
      <c r="AO17" s="18" cm="1">
        <f t="array" aca="1" ref="AO17" ca="1">INDIRECT(ADDRESS($W17,COLUMN()-$Y17+$X17))/$V17</f>
        <v>0</v>
      </c>
      <c r="AP17" s="18" cm="1">
        <f t="array" aca="1" ref="AP17" ca="1">INDIRECT(ADDRESS($W17,COLUMN()-$Y17+$X17))/$V17</f>
        <v>0</v>
      </c>
      <c r="AQ17" s="18" cm="1">
        <f t="array" aca="1" ref="AQ17" ca="1">INDIRECT(ADDRESS($W17,COLUMN()-$Y17+$X17))/$V17</f>
        <v>0</v>
      </c>
      <c r="AR17" s="9">
        <f t="shared" si="0"/>
        <v>16</v>
      </c>
      <c r="AS17" s="9">
        <f t="shared" si="9"/>
        <v>18</v>
      </c>
      <c r="AT17" s="9">
        <f t="shared" si="1"/>
        <v>26</v>
      </c>
      <c r="AU17" s="3">
        <f t="shared" si="7"/>
        <v>43</v>
      </c>
      <c r="AV17" s="20">
        <f t="shared" ca="1" si="2"/>
        <v>22</v>
      </c>
      <c r="AW17" s="20">
        <f t="shared" ca="1" si="2"/>
        <v>14</v>
      </c>
      <c r="AX17" s="20">
        <f t="shared" ca="1" si="2"/>
        <v>7</v>
      </c>
      <c r="AY17" s="20">
        <f t="shared" ca="1" si="2"/>
        <v>6</v>
      </c>
      <c r="AZ17" s="20">
        <f t="shared" ca="1" si="2"/>
        <v>11</v>
      </c>
      <c r="BA17" s="20">
        <f t="shared" ca="1" si="2"/>
        <v>25</v>
      </c>
      <c r="BB17" s="20">
        <f t="shared" ca="1" si="2"/>
        <v>25</v>
      </c>
      <c r="BC17" s="20">
        <f t="shared" ca="1" si="2"/>
        <v>15</v>
      </c>
      <c r="BD17" s="20">
        <f t="shared" ca="1" si="2"/>
        <v>25</v>
      </c>
      <c r="BE17" s="20">
        <f t="shared" ca="1" si="2"/>
        <v>25</v>
      </c>
      <c r="BF17" s="20">
        <f t="shared" ca="1" si="2"/>
        <v>25</v>
      </c>
      <c r="BG17" s="20">
        <f t="shared" ca="1" si="2"/>
        <v>20</v>
      </c>
      <c r="BH17" s="20">
        <f t="shared" ca="1" si="2"/>
        <v>25</v>
      </c>
      <c r="BI17" s="20">
        <f t="shared" ca="1" si="2"/>
        <v>18</v>
      </c>
      <c r="BJ17" s="20">
        <f t="shared" ca="1" si="2"/>
        <v>25</v>
      </c>
      <c r="BK17" s="20">
        <f t="shared" ca="1" si="2"/>
        <v>25</v>
      </c>
      <c r="BL17" s="20">
        <f t="shared" ca="1" si="3"/>
        <v>25</v>
      </c>
      <c r="BM17" s="20">
        <f t="shared" ca="1" si="3"/>
        <v>25</v>
      </c>
      <c r="BN17" s="9">
        <f t="shared" si="4"/>
        <v>16</v>
      </c>
      <c r="BO17" s="9">
        <v>3</v>
      </c>
      <c r="BP17" s="22" cm="1">
        <f t="array" aca="1" ref="BP17" ca="1">IF(AV17&gt;INDIRECT(ADDRESS($BN17,$BO17)),0,1)</f>
        <v>0</v>
      </c>
      <c r="BQ17" s="22" cm="1">
        <f t="array" aca="1" ref="BQ17" ca="1">IF(AW17&gt;INDIRECT(ADDRESS($BN17,$BO17)),0,1)</f>
        <v>0</v>
      </c>
      <c r="BR17" s="22" cm="1">
        <f t="array" aca="1" ref="BR17" ca="1">IF(AX17&gt;INDIRECT(ADDRESS($BN17,$BO17)),0,1)</f>
        <v>1</v>
      </c>
      <c r="BS17" s="22" cm="1">
        <f t="array" aca="1" ref="BS17" ca="1">IF(AY17&gt;INDIRECT(ADDRESS($BN17,$BO17)),0,1)</f>
        <v>1</v>
      </c>
      <c r="BT17" s="22" cm="1">
        <f t="array" aca="1" ref="BT17" ca="1">IF(AZ17&gt;INDIRECT(ADDRESS($BN17,$BO17)),0,1)</f>
        <v>0</v>
      </c>
      <c r="BU17" s="22" cm="1">
        <f t="array" aca="1" ref="BU17" ca="1">IF(BA17&gt;INDIRECT(ADDRESS($BN17,$BO17)),0,1)</f>
        <v>0</v>
      </c>
      <c r="BV17" s="22" cm="1">
        <f t="array" aca="1" ref="BV17" ca="1">IF(BB17&gt;INDIRECT(ADDRESS($BN17,$BO17)),0,1)</f>
        <v>0</v>
      </c>
      <c r="BW17" s="22" cm="1">
        <f t="array" aca="1" ref="BW17" ca="1">IF(BC17&gt;INDIRECT(ADDRESS($BN17,$BO17)),0,1)</f>
        <v>0</v>
      </c>
      <c r="BX17" s="22" cm="1">
        <f t="array" aca="1" ref="BX17" ca="1">IF(BD17&gt;INDIRECT(ADDRESS($BN17,$BO17)),0,1)</f>
        <v>0</v>
      </c>
      <c r="BY17" s="22" cm="1">
        <f t="array" aca="1" ref="BY17" ca="1">IF(BE17&gt;INDIRECT(ADDRESS($BN17,$BO17)),0,1)</f>
        <v>0</v>
      </c>
      <c r="BZ17" s="22" cm="1">
        <f t="array" aca="1" ref="BZ17" ca="1">IF(BF17&gt;INDIRECT(ADDRESS($BN17,$BO17)),0,1)</f>
        <v>0</v>
      </c>
      <c r="CA17" s="22" cm="1">
        <f t="array" aca="1" ref="CA17" ca="1">IF(BG17&gt;INDIRECT(ADDRESS($BN17,$BO17)),0,1)</f>
        <v>0</v>
      </c>
      <c r="CB17" s="22" cm="1">
        <f t="array" aca="1" ref="CB17" ca="1">IF(BH17&gt;INDIRECT(ADDRESS($BN17,$BO17)),0,1)</f>
        <v>0</v>
      </c>
      <c r="CC17" s="22" cm="1">
        <f t="array" aca="1" ref="CC17" ca="1">IF(BI17&gt;INDIRECT(ADDRESS($BN17,$BO17)),0,1)</f>
        <v>0</v>
      </c>
      <c r="CD17" s="22" cm="1">
        <f t="array" aca="1" ref="CD17" ca="1">IF(BJ17&gt;INDIRECT(ADDRESS($BN17,$BO17)),0,1)</f>
        <v>0</v>
      </c>
      <c r="CE17" s="22" cm="1">
        <f t="array" aca="1" ref="CE17" ca="1">IF(BK17&gt;INDIRECT(ADDRESS($BN17,$BO17)),0,1)</f>
        <v>0</v>
      </c>
      <c r="CF17" s="22" cm="1">
        <f t="array" aca="1" ref="CF17" ca="1">IF(BL17&gt;INDIRECT(ADDRESS($BN17,$BO17)),0,1)</f>
        <v>0</v>
      </c>
      <c r="CG17" s="22" cm="1">
        <f t="array" aca="1" ref="CG17" ca="1">IF(BM17&gt;INDIRECT(ADDRESS($BN17,$BO17)),0,1)</f>
        <v>0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55000000000000004">
      <c r="A18" s="3"/>
      <c r="B18" s="3"/>
      <c r="C18" s="3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5">
        <v>5</v>
      </c>
      <c r="W18" s="5">
        <f>W17</f>
        <v>16</v>
      </c>
      <c r="X18" s="5">
        <v>4</v>
      </c>
      <c r="Y18" s="5">
        <f t="shared" si="5"/>
        <v>26</v>
      </c>
      <c r="Z18" s="18" cm="1">
        <f t="array" aca="1" ref="Z18" ca="1">INDIRECT(ADDRESS($W18,COLUMN()-$Y18+$X18))/$V18</f>
        <v>18680.400000000001</v>
      </c>
      <c r="AA18" s="18" cm="1">
        <f t="array" aca="1" ref="AA18" ca="1">INDIRECT(ADDRESS($W18,COLUMN()-$Y18+$X18))/$V18</f>
        <v>55701</v>
      </c>
      <c r="AB18" s="18" cm="1">
        <f t="array" aca="1" ref="AB18" ca="1">INDIRECT(ADDRESS($W18,COLUMN()-$Y18+$X18))/$V18</f>
        <v>98288.8</v>
      </c>
      <c r="AC18" s="18" cm="1">
        <f t="array" aca="1" ref="AC18" ca="1">INDIRECT(ADDRESS($W18,COLUMN()-$Y18+$X18))/$V18</f>
        <v>107264.6</v>
      </c>
      <c r="AD18" s="18" cm="1">
        <f t="array" aca="1" ref="AD18" ca="1">INDIRECT(ADDRESS($W18,COLUMN()-$Y18+$X18))/$V18</f>
        <v>60425.4</v>
      </c>
      <c r="AE18" s="18" cm="1">
        <f t="array" aca="1" ref="AE18" ca="1">INDIRECT(ADDRESS($W18,COLUMN()-$Y18+$X18))/$V18</f>
        <v>0</v>
      </c>
      <c r="AF18" s="18" cm="1">
        <f t="array" aca="1" ref="AF18" ca="1">INDIRECT(ADDRESS($W18,COLUMN()-$Y18+$X18))/$V18</f>
        <v>0</v>
      </c>
      <c r="AG18" s="18" cm="1">
        <f t="array" aca="1" ref="AG18" ca="1">INDIRECT(ADDRESS($W18,COLUMN()-$Y18+$X18))/$V18</f>
        <v>37728.199999999997</v>
      </c>
      <c r="AH18" s="18" cm="1">
        <f t="array" aca="1" ref="AH18" ca="1">INDIRECT(ADDRESS($W18,COLUMN()-$Y18+$X18))/$V18</f>
        <v>0</v>
      </c>
      <c r="AI18" s="18" cm="1">
        <f t="array" aca="1" ref="AI18" ca="1">INDIRECT(ADDRESS($W18,COLUMN()-$Y18+$X18))/$V18</f>
        <v>0</v>
      </c>
      <c r="AJ18" s="18" cm="1">
        <f t="array" aca="1" ref="AJ18" ca="1">INDIRECT(ADDRESS($W18,COLUMN()-$Y18+$X18))/$V18</f>
        <v>0</v>
      </c>
      <c r="AK18" s="18" cm="1">
        <f t="array" aca="1" ref="AK18" ca="1">INDIRECT(ADDRESS($W18,COLUMN()-$Y18+$X18))/$V18</f>
        <v>22295.200000000001</v>
      </c>
      <c r="AL18" s="18" cm="1">
        <f t="array" aca="1" ref="AL18" ca="1">INDIRECT(ADDRESS($W18,COLUMN()-$Y18+$X18))/$V18</f>
        <v>0</v>
      </c>
      <c r="AM18" s="18" cm="1">
        <f t="array" aca="1" ref="AM18" ca="1">INDIRECT(ADDRESS($W18,COLUMN()-$Y18+$X18))/$V18</f>
        <v>32429.599999999999</v>
      </c>
      <c r="AN18" s="18" cm="1">
        <f t="array" aca="1" ref="AN18" ca="1">INDIRECT(ADDRESS($W18,COLUMN()-$Y18+$X18))/$V18</f>
        <v>0</v>
      </c>
      <c r="AO18" s="18" cm="1">
        <f t="array" aca="1" ref="AO18" ca="1">INDIRECT(ADDRESS($W18,COLUMN()-$Y18+$X18))/$V18</f>
        <v>0</v>
      </c>
      <c r="AP18" s="18" cm="1">
        <f t="array" aca="1" ref="AP18" ca="1">INDIRECT(ADDRESS($W18,COLUMN()-$Y18+$X18))/$V18</f>
        <v>0</v>
      </c>
      <c r="AQ18" s="18" cm="1">
        <f t="array" aca="1" ref="AQ18" ca="1">INDIRECT(ADDRESS($W18,COLUMN()-$Y18+$X18))/$V18</f>
        <v>0</v>
      </c>
      <c r="AR18" s="9">
        <f t="shared" si="0"/>
        <v>16</v>
      </c>
      <c r="AS18" s="9">
        <f t="shared" si="9"/>
        <v>18</v>
      </c>
      <c r="AT18" s="9">
        <f t="shared" si="1"/>
        <v>26</v>
      </c>
      <c r="AU18" s="3">
        <f t="shared" si="7"/>
        <v>43</v>
      </c>
      <c r="AV18" s="20">
        <f t="shared" ca="1" si="2"/>
        <v>24</v>
      </c>
      <c r="AW18" s="20">
        <f t="shared" ca="1" si="2"/>
        <v>17</v>
      </c>
      <c r="AX18" s="20">
        <f t="shared" ca="1" si="2"/>
        <v>12</v>
      </c>
      <c r="AY18" s="20">
        <f t="shared" ca="1" si="2"/>
        <v>10</v>
      </c>
      <c r="AZ18" s="20">
        <f t="shared" ca="1" si="2"/>
        <v>16</v>
      </c>
      <c r="BA18" s="20">
        <f t="shared" ca="1" si="2"/>
        <v>25</v>
      </c>
      <c r="BB18" s="20">
        <f t="shared" ca="1" si="2"/>
        <v>25</v>
      </c>
      <c r="BC18" s="20">
        <f t="shared" ca="1" si="2"/>
        <v>19</v>
      </c>
      <c r="BD18" s="20">
        <f t="shared" ca="1" si="2"/>
        <v>25</v>
      </c>
      <c r="BE18" s="20">
        <f t="shared" ca="1" si="2"/>
        <v>25</v>
      </c>
      <c r="BF18" s="20">
        <f t="shared" ca="1" si="2"/>
        <v>25</v>
      </c>
      <c r="BG18" s="20">
        <f t="shared" ca="1" si="2"/>
        <v>23</v>
      </c>
      <c r="BH18" s="20">
        <f t="shared" ca="1" si="2"/>
        <v>25</v>
      </c>
      <c r="BI18" s="20">
        <f t="shared" ca="1" si="2"/>
        <v>21</v>
      </c>
      <c r="BJ18" s="20">
        <f t="shared" ca="1" si="2"/>
        <v>25</v>
      </c>
      <c r="BK18" s="20">
        <f t="shared" ref="BK18:BM82" ca="1" si="10">_xlfn.RANK.EQ(AO18,OFFSET($A$1,$AR18-1,$AT18-1,$AS18-$AR18+1,$AU18-$AT18+1),0)</f>
        <v>25</v>
      </c>
      <c r="BL18" s="20">
        <f t="shared" ca="1" si="3"/>
        <v>25</v>
      </c>
      <c r="BM18" s="20">
        <f t="shared" ca="1" si="3"/>
        <v>25</v>
      </c>
      <c r="BN18" s="9">
        <f t="shared" si="4"/>
        <v>16</v>
      </c>
      <c r="BO18" s="9">
        <v>3</v>
      </c>
      <c r="BP18" s="22" cm="1">
        <f t="array" aca="1" ref="BP18" ca="1">IF(AV18&gt;INDIRECT(ADDRESS($BN18,$BO18)),0,1)</f>
        <v>0</v>
      </c>
      <c r="BQ18" s="22" cm="1">
        <f t="array" aca="1" ref="BQ18" ca="1">IF(AW18&gt;INDIRECT(ADDRESS($BN18,$BO18)),0,1)</f>
        <v>0</v>
      </c>
      <c r="BR18" s="22" cm="1">
        <f t="array" aca="1" ref="BR18" ca="1">IF(AX18&gt;INDIRECT(ADDRESS($BN18,$BO18)),0,1)</f>
        <v>0</v>
      </c>
      <c r="BS18" s="22" cm="1">
        <f t="array" aca="1" ref="BS18" ca="1">IF(AY18&gt;INDIRECT(ADDRESS($BN18,$BO18)),0,1)</f>
        <v>1</v>
      </c>
      <c r="BT18" s="22" cm="1">
        <f t="array" aca="1" ref="BT18" ca="1">IF(AZ18&gt;INDIRECT(ADDRESS($BN18,$BO18)),0,1)</f>
        <v>0</v>
      </c>
      <c r="BU18" s="22" cm="1">
        <f t="array" aca="1" ref="BU18" ca="1">IF(BA18&gt;INDIRECT(ADDRESS($BN18,$BO18)),0,1)</f>
        <v>0</v>
      </c>
      <c r="BV18" s="22" cm="1">
        <f t="array" aca="1" ref="BV18" ca="1">IF(BB18&gt;INDIRECT(ADDRESS($BN18,$BO18)),0,1)</f>
        <v>0</v>
      </c>
      <c r="BW18" s="22" cm="1">
        <f t="array" aca="1" ref="BW18" ca="1">IF(BC18&gt;INDIRECT(ADDRESS($BN18,$BO18)),0,1)</f>
        <v>0</v>
      </c>
      <c r="BX18" s="22" cm="1">
        <f t="array" aca="1" ref="BX18" ca="1">IF(BD18&gt;INDIRECT(ADDRESS($BN18,$BO18)),0,1)</f>
        <v>0</v>
      </c>
      <c r="BY18" s="22" cm="1">
        <f t="array" aca="1" ref="BY18" ca="1">IF(BE18&gt;INDIRECT(ADDRESS($BN18,$BO18)),0,1)</f>
        <v>0</v>
      </c>
      <c r="BZ18" s="22" cm="1">
        <f t="array" aca="1" ref="BZ18" ca="1">IF(BF18&gt;INDIRECT(ADDRESS($BN18,$BO18)),0,1)</f>
        <v>0</v>
      </c>
      <c r="CA18" s="22" cm="1">
        <f t="array" aca="1" ref="CA18" ca="1">IF(BG18&gt;INDIRECT(ADDRESS($BN18,$BO18)),0,1)</f>
        <v>0</v>
      </c>
      <c r="CB18" s="22" cm="1">
        <f t="array" aca="1" ref="CB18" ca="1">IF(BH18&gt;INDIRECT(ADDRESS($BN18,$BO18)),0,1)</f>
        <v>0</v>
      </c>
      <c r="CC18" s="22" cm="1">
        <f t="array" aca="1" ref="CC18" ca="1">IF(BI18&gt;INDIRECT(ADDRESS($BN18,$BO18)),0,1)</f>
        <v>0</v>
      </c>
      <c r="CD18" s="22" cm="1">
        <f t="array" aca="1" ref="CD18" ca="1">IF(BJ18&gt;INDIRECT(ADDRESS($BN18,$BO18)),0,1)</f>
        <v>0</v>
      </c>
      <c r="CE18" s="22" cm="1">
        <f t="array" aca="1" ref="CE18" ca="1">IF(BK18&gt;INDIRECT(ADDRESS($BN18,$BO18)),0,1)</f>
        <v>0</v>
      </c>
      <c r="CF18" s="22" cm="1">
        <f t="array" aca="1" ref="CF18" ca="1">IF(BL18&gt;INDIRECT(ADDRESS($BN18,$BO18)),0,1)</f>
        <v>0</v>
      </c>
      <c r="CG18" s="22" cm="1">
        <f t="array" aca="1" ref="CG18" ca="1">IF(BM18&gt;INDIRECT(ADDRESS($BN18,$BO18)),0,1)</f>
        <v>0</v>
      </c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55000000000000004">
      <c r="A19" s="3" t="s">
        <v>10</v>
      </c>
      <c r="B19" s="3" t="s">
        <v>11</v>
      </c>
      <c r="C19" s="3">
        <v>8</v>
      </c>
      <c r="D19" s="15">
        <f>VALUE(SUBSTITUTE('DPR KPU Raw'!B78,".",","))</f>
        <v>92911</v>
      </c>
      <c r="E19" s="15">
        <f>VALUE(SUBSTITUTE('DPR KPU Raw'!C78,".",","))</f>
        <v>268380</v>
      </c>
      <c r="F19" s="15">
        <f>VALUE(SUBSTITUTE('DPR KPU Raw'!D78,".",","))</f>
        <v>169883</v>
      </c>
      <c r="G19" s="15">
        <f>VALUE(SUBSTITUTE('DPR KPU Raw'!E78,".",","))</f>
        <v>207109</v>
      </c>
      <c r="H19" s="15">
        <f>VALUE(SUBSTITUTE('DPR KPU Raw'!F78,".",","))</f>
        <v>327146</v>
      </c>
      <c r="I19" s="15"/>
      <c r="J19" s="15"/>
      <c r="K19" s="15">
        <f>VALUE(SUBSTITUTE('DPR KPU Raw'!I78,".",","))</f>
        <v>193210</v>
      </c>
      <c r="L19" s="15"/>
      <c r="M19" s="15"/>
      <c r="N19" s="15"/>
      <c r="O19" s="15">
        <f>VALUE(SUBSTITUTE('DPR KPU Raw'!M78,".",","))</f>
        <v>196654</v>
      </c>
      <c r="P19" s="15"/>
      <c r="Q19" s="15">
        <f>VALUE(SUBSTITUTE('DPR KPU Raw'!O78,".",","))</f>
        <v>80702</v>
      </c>
      <c r="R19" s="15"/>
      <c r="S19" s="15"/>
      <c r="T19" s="15"/>
      <c r="U19" s="15"/>
      <c r="V19" s="5">
        <v>1</v>
      </c>
      <c r="W19" s="5">
        <f>W18+3</f>
        <v>19</v>
      </c>
      <c r="X19" s="5">
        <v>4</v>
      </c>
      <c r="Y19" s="5">
        <f t="shared" si="5"/>
        <v>26</v>
      </c>
      <c r="Z19" s="18" cm="1">
        <f t="array" aca="1" ref="Z19" ca="1">INDIRECT(ADDRESS($W19,COLUMN()-$Y19+$X19))/$V19</f>
        <v>92911</v>
      </c>
      <c r="AA19" s="18" cm="1">
        <f t="array" aca="1" ref="AA19" ca="1">INDIRECT(ADDRESS($W19,COLUMN()-$Y19+$X19))/$V19</f>
        <v>268380</v>
      </c>
      <c r="AB19" s="18" cm="1">
        <f t="array" aca="1" ref="AB19" ca="1">INDIRECT(ADDRESS($W19,COLUMN()-$Y19+$X19))/$V19</f>
        <v>169883</v>
      </c>
      <c r="AC19" s="18" cm="1">
        <f t="array" aca="1" ref="AC19" ca="1">INDIRECT(ADDRESS($W19,COLUMN()-$Y19+$X19))/$V19</f>
        <v>207109</v>
      </c>
      <c r="AD19" s="18" cm="1">
        <f t="array" aca="1" ref="AD19" ca="1">INDIRECT(ADDRESS($W19,COLUMN()-$Y19+$X19))/$V19</f>
        <v>327146</v>
      </c>
      <c r="AE19" s="18" cm="1">
        <f t="array" aca="1" ref="AE19" ca="1">INDIRECT(ADDRESS($W19,COLUMN()-$Y19+$X19))/$V19</f>
        <v>0</v>
      </c>
      <c r="AF19" s="18" cm="1">
        <f t="array" aca="1" ref="AF19" ca="1">INDIRECT(ADDRESS($W19,COLUMN()-$Y19+$X19))/$V19</f>
        <v>0</v>
      </c>
      <c r="AG19" s="18" cm="1">
        <f t="array" aca="1" ref="AG19" ca="1">INDIRECT(ADDRESS($W19,COLUMN()-$Y19+$X19))/$V19</f>
        <v>193210</v>
      </c>
      <c r="AH19" s="18" cm="1">
        <f t="array" aca="1" ref="AH19" ca="1">INDIRECT(ADDRESS($W19,COLUMN()-$Y19+$X19))/$V19</f>
        <v>0</v>
      </c>
      <c r="AI19" s="18" cm="1">
        <f t="array" aca="1" ref="AI19" ca="1">INDIRECT(ADDRESS($W19,COLUMN()-$Y19+$X19))/$V19</f>
        <v>0</v>
      </c>
      <c r="AJ19" s="18" cm="1">
        <f t="array" aca="1" ref="AJ19" ca="1">INDIRECT(ADDRESS($W19,COLUMN()-$Y19+$X19))/$V19</f>
        <v>0</v>
      </c>
      <c r="AK19" s="18" cm="1">
        <f t="array" aca="1" ref="AK19" ca="1">INDIRECT(ADDRESS($W19,COLUMN()-$Y19+$X19))/$V19</f>
        <v>196654</v>
      </c>
      <c r="AL19" s="18" cm="1">
        <f t="array" aca="1" ref="AL19" ca="1">INDIRECT(ADDRESS($W19,COLUMN()-$Y19+$X19))/$V19</f>
        <v>0</v>
      </c>
      <c r="AM19" s="18" cm="1">
        <f t="array" aca="1" ref="AM19" ca="1">INDIRECT(ADDRESS($W19,COLUMN()-$Y19+$X19))/$V19</f>
        <v>80702</v>
      </c>
      <c r="AN19" s="18" cm="1">
        <f t="array" aca="1" ref="AN19" ca="1">INDIRECT(ADDRESS($W19,COLUMN()-$Y19+$X19))/$V19</f>
        <v>0</v>
      </c>
      <c r="AO19" s="18" cm="1">
        <f t="array" aca="1" ref="AO19" ca="1">INDIRECT(ADDRESS($W19,COLUMN()-$Y19+$X19))/$V19</f>
        <v>0</v>
      </c>
      <c r="AP19" s="18" cm="1">
        <f t="array" aca="1" ref="AP19" ca="1">INDIRECT(ADDRESS($W19,COLUMN()-$Y19+$X19))/$V19</f>
        <v>0</v>
      </c>
      <c r="AQ19" s="18" cm="1">
        <f t="array" aca="1" ref="AQ19" ca="1">INDIRECT(ADDRESS($W19,COLUMN()-$Y19+$X19))/$V19</f>
        <v>0</v>
      </c>
      <c r="AR19" s="9">
        <f t="shared" si="0"/>
        <v>19</v>
      </c>
      <c r="AS19" s="9">
        <f t="shared" si="9"/>
        <v>21</v>
      </c>
      <c r="AT19" s="9">
        <f t="shared" si="1"/>
        <v>26</v>
      </c>
      <c r="AU19" s="3">
        <f t="shared" si="7"/>
        <v>43</v>
      </c>
      <c r="AV19" s="20">
        <f t="shared" ref="AV19:BJ35" ca="1" si="11">_xlfn.RANK.EQ(Z19,OFFSET($A$1,$AR19-1,$AT19-1,$AS19-$AR19+1,$AU19-$AT19+1),0)</f>
        <v>8</v>
      </c>
      <c r="AW19" s="20">
        <f t="shared" ca="1" si="11"/>
        <v>2</v>
      </c>
      <c r="AX19" s="20">
        <f t="shared" ca="1" si="11"/>
        <v>6</v>
      </c>
      <c r="AY19" s="20">
        <f t="shared" ca="1" si="11"/>
        <v>3</v>
      </c>
      <c r="AZ19" s="20">
        <f t="shared" ca="1" si="11"/>
        <v>1</v>
      </c>
      <c r="BA19" s="20">
        <f t="shared" ca="1" si="11"/>
        <v>25</v>
      </c>
      <c r="BB19" s="20">
        <f t="shared" ca="1" si="11"/>
        <v>25</v>
      </c>
      <c r="BC19" s="20">
        <f t="shared" ca="1" si="11"/>
        <v>5</v>
      </c>
      <c r="BD19" s="20">
        <f t="shared" ca="1" si="11"/>
        <v>25</v>
      </c>
      <c r="BE19" s="20">
        <f t="shared" ca="1" si="11"/>
        <v>25</v>
      </c>
      <c r="BF19" s="20">
        <f t="shared" ca="1" si="11"/>
        <v>25</v>
      </c>
      <c r="BG19" s="20">
        <f t="shared" ca="1" si="11"/>
        <v>4</v>
      </c>
      <c r="BH19" s="20">
        <f t="shared" ca="1" si="11"/>
        <v>25</v>
      </c>
      <c r="BI19" s="20">
        <f t="shared" ca="1" si="11"/>
        <v>10</v>
      </c>
      <c r="BJ19" s="20">
        <f t="shared" ca="1" si="11"/>
        <v>25</v>
      </c>
      <c r="BK19" s="20">
        <f t="shared" ca="1" si="10"/>
        <v>25</v>
      </c>
      <c r="BL19" s="20">
        <f t="shared" ca="1" si="3"/>
        <v>25</v>
      </c>
      <c r="BM19" s="20">
        <f t="shared" ca="1" si="3"/>
        <v>25</v>
      </c>
      <c r="BN19" s="9">
        <f t="shared" si="4"/>
        <v>19</v>
      </c>
      <c r="BO19" s="9">
        <v>3</v>
      </c>
      <c r="BP19" s="22" cm="1">
        <f t="array" aca="1" ref="BP19" ca="1">IF(AV19&gt;INDIRECT(ADDRESS($BN19,$BO19)),0,1)</f>
        <v>1</v>
      </c>
      <c r="BQ19" s="22" cm="1">
        <f t="array" aca="1" ref="BQ19" ca="1">IF(AW19&gt;INDIRECT(ADDRESS($BN19,$BO19)),0,1)</f>
        <v>1</v>
      </c>
      <c r="BR19" s="22" cm="1">
        <f t="array" aca="1" ref="BR19" ca="1">IF(AX19&gt;INDIRECT(ADDRESS($BN19,$BO19)),0,1)</f>
        <v>1</v>
      </c>
      <c r="BS19" s="22" cm="1">
        <f t="array" aca="1" ref="BS19" ca="1">IF(AY19&gt;INDIRECT(ADDRESS($BN19,$BO19)),0,1)</f>
        <v>1</v>
      </c>
      <c r="BT19" s="22" cm="1">
        <f t="array" aca="1" ref="BT19" ca="1">IF(AZ19&gt;INDIRECT(ADDRESS($BN19,$BO19)),0,1)</f>
        <v>1</v>
      </c>
      <c r="BU19" s="22" cm="1">
        <f t="array" aca="1" ref="BU19" ca="1">IF(BA19&gt;INDIRECT(ADDRESS($BN19,$BO19)),0,1)</f>
        <v>0</v>
      </c>
      <c r="BV19" s="22" cm="1">
        <f t="array" aca="1" ref="BV19" ca="1">IF(BB19&gt;INDIRECT(ADDRESS($BN19,$BO19)),0,1)</f>
        <v>0</v>
      </c>
      <c r="BW19" s="22" cm="1">
        <f t="array" aca="1" ref="BW19" ca="1">IF(BC19&gt;INDIRECT(ADDRESS($BN19,$BO19)),0,1)</f>
        <v>1</v>
      </c>
      <c r="BX19" s="22" cm="1">
        <f t="array" aca="1" ref="BX19" ca="1">IF(BD19&gt;INDIRECT(ADDRESS($BN19,$BO19)),0,1)</f>
        <v>0</v>
      </c>
      <c r="BY19" s="22" cm="1">
        <f t="array" aca="1" ref="BY19" ca="1">IF(BE19&gt;INDIRECT(ADDRESS($BN19,$BO19)),0,1)</f>
        <v>0</v>
      </c>
      <c r="BZ19" s="22" cm="1">
        <f t="array" aca="1" ref="BZ19" ca="1">IF(BF19&gt;INDIRECT(ADDRESS($BN19,$BO19)),0,1)</f>
        <v>0</v>
      </c>
      <c r="CA19" s="22" cm="1">
        <f t="array" aca="1" ref="CA19" ca="1">IF(BG19&gt;INDIRECT(ADDRESS($BN19,$BO19)),0,1)</f>
        <v>1</v>
      </c>
      <c r="CB19" s="22" cm="1">
        <f t="array" aca="1" ref="CB19" ca="1">IF(BH19&gt;INDIRECT(ADDRESS($BN19,$BO19)),0,1)</f>
        <v>0</v>
      </c>
      <c r="CC19" s="22" cm="1">
        <f t="array" aca="1" ref="CC19" ca="1">IF(BI19&gt;INDIRECT(ADDRESS($BN19,$BO19)),0,1)</f>
        <v>0</v>
      </c>
      <c r="CD19" s="22" cm="1">
        <f t="array" aca="1" ref="CD19" ca="1">IF(BJ19&gt;INDIRECT(ADDRESS($BN19,$BO19)),0,1)</f>
        <v>0</v>
      </c>
      <c r="CE19" s="22" cm="1">
        <f t="array" aca="1" ref="CE19" ca="1">IF(BK19&gt;INDIRECT(ADDRESS($BN19,$BO19)),0,1)</f>
        <v>0</v>
      </c>
      <c r="CF19" s="22" cm="1">
        <f t="array" aca="1" ref="CF19" ca="1">IF(BL19&gt;INDIRECT(ADDRESS($BN19,$BO19)),0,1)</f>
        <v>0</v>
      </c>
      <c r="CG19" s="22" cm="1">
        <f t="array" aca="1" ref="CG19" ca="1">IF(BM19&gt;INDIRECT(ADDRESS($BN19,$BO19)),0,1)</f>
        <v>0</v>
      </c>
      <c r="CH19" s="9">
        <f>AR19</f>
        <v>19</v>
      </c>
      <c r="CI19" s="9">
        <f>AS19</f>
        <v>21</v>
      </c>
      <c r="CJ19" s="3">
        <f>COLUMN(BP19)</f>
        <v>68</v>
      </c>
      <c r="CK19" s="3">
        <f>COLUMN(CG19)</f>
        <v>85</v>
      </c>
      <c r="CL19" s="3">
        <f ca="1">SUM(OFFSET($A$1,CH19-1,CJ19-1,CI19-CH19+1,CK19-CJ19+1))</f>
        <v>8</v>
      </c>
      <c r="CM19" s="3" t="b">
        <f ca="1">CL19=C19</f>
        <v>1</v>
      </c>
      <c r="CN19" s="3">
        <f>COLUMN(V19)</f>
        <v>22</v>
      </c>
      <c r="CO19" s="3">
        <f ca="1">LARGE(OFFSET($A$1,$CH19-1,$CN19-1,$CI19-$CH19+1,1),1)</f>
        <v>5</v>
      </c>
      <c r="CP19" s="4">
        <f ca="1">LARGE(OFFSET($A$1,$AR19-1,$AT19-1,$AS19-$AR19+1,$AU19-$AT19+1),1)/(CO19+2)</f>
        <v>46735.142857142855</v>
      </c>
      <c r="CQ19" s="4">
        <f ca="1">LARGE(OFFSET($A$1,$AR19-1,$AT19-1,$AS19-$AR19+1,$AU19-$AT19+1),C19)</f>
        <v>92911</v>
      </c>
      <c r="CR19" s="3" t="b">
        <f ca="1">CQ19&gt;CP19</f>
        <v>1</v>
      </c>
    </row>
    <row r="20" spans="1:96" x14ac:dyDescent="0.55000000000000004">
      <c r="A20" s="3"/>
      <c r="B20" s="3"/>
      <c r="C20" s="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5">
        <v>3</v>
      </c>
      <c r="W20" s="5">
        <f>W19</f>
        <v>19</v>
      </c>
      <c r="X20" s="5">
        <v>4</v>
      </c>
      <c r="Y20" s="5">
        <f t="shared" si="5"/>
        <v>26</v>
      </c>
      <c r="Z20" s="18" cm="1">
        <f t="array" aca="1" ref="Z20" ca="1">INDIRECT(ADDRESS($W20,COLUMN()-$Y20+$X20))/$V20</f>
        <v>30970.333333333332</v>
      </c>
      <c r="AA20" s="18" cm="1">
        <f t="array" aca="1" ref="AA20" ca="1">INDIRECT(ADDRESS($W20,COLUMN()-$Y20+$X20))/$V20</f>
        <v>89460</v>
      </c>
      <c r="AB20" s="18" cm="1">
        <f t="array" aca="1" ref="AB20" ca="1">INDIRECT(ADDRESS($W20,COLUMN()-$Y20+$X20))/$V20</f>
        <v>56627.666666666664</v>
      </c>
      <c r="AC20" s="18" cm="1">
        <f t="array" aca="1" ref="AC20" ca="1">INDIRECT(ADDRESS($W20,COLUMN()-$Y20+$X20))/$V20</f>
        <v>69036.333333333328</v>
      </c>
      <c r="AD20" s="18" cm="1">
        <f t="array" aca="1" ref="AD20" ca="1">INDIRECT(ADDRESS($W20,COLUMN()-$Y20+$X20))/$V20</f>
        <v>109048.66666666667</v>
      </c>
      <c r="AE20" s="18" cm="1">
        <f t="array" aca="1" ref="AE20" ca="1">INDIRECT(ADDRESS($W20,COLUMN()-$Y20+$X20))/$V20</f>
        <v>0</v>
      </c>
      <c r="AF20" s="18" cm="1">
        <f t="array" aca="1" ref="AF20" ca="1">INDIRECT(ADDRESS($W20,COLUMN()-$Y20+$X20))/$V20</f>
        <v>0</v>
      </c>
      <c r="AG20" s="18" cm="1">
        <f t="array" aca="1" ref="AG20" ca="1">INDIRECT(ADDRESS($W20,COLUMN()-$Y20+$X20))/$V20</f>
        <v>64403.333333333336</v>
      </c>
      <c r="AH20" s="18" cm="1">
        <f t="array" aca="1" ref="AH20" ca="1">INDIRECT(ADDRESS($W20,COLUMN()-$Y20+$X20))/$V20</f>
        <v>0</v>
      </c>
      <c r="AI20" s="18" cm="1">
        <f t="array" aca="1" ref="AI20" ca="1">INDIRECT(ADDRESS($W20,COLUMN()-$Y20+$X20))/$V20</f>
        <v>0</v>
      </c>
      <c r="AJ20" s="18" cm="1">
        <f t="array" aca="1" ref="AJ20" ca="1">INDIRECT(ADDRESS($W20,COLUMN()-$Y20+$X20))/$V20</f>
        <v>0</v>
      </c>
      <c r="AK20" s="18" cm="1">
        <f t="array" aca="1" ref="AK20" ca="1">INDIRECT(ADDRESS($W20,COLUMN()-$Y20+$X20))/$V20</f>
        <v>65551.333333333328</v>
      </c>
      <c r="AL20" s="18" cm="1">
        <f t="array" aca="1" ref="AL20" ca="1">INDIRECT(ADDRESS($W20,COLUMN()-$Y20+$X20))/$V20</f>
        <v>0</v>
      </c>
      <c r="AM20" s="18" cm="1">
        <f t="array" aca="1" ref="AM20" ca="1">INDIRECT(ADDRESS($W20,COLUMN()-$Y20+$X20))/$V20</f>
        <v>26900.666666666668</v>
      </c>
      <c r="AN20" s="18" cm="1">
        <f t="array" aca="1" ref="AN20" ca="1">INDIRECT(ADDRESS($W20,COLUMN()-$Y20+$X20))/$V20</f>
        <v>0</v>
      </c>
      <c r="AO20" s="18" cm="1">
        <f t="array" aca="1" ref="AO20" ca="1">INDIRECT(ADDRESS($W20,COLUMN()-$Y20+$X20))/$V20</f>
        <v>0</v>
      </c>
      <c r="AP20" s="18" cm="1">
        <f t="array" aca="1" ref="AP20" ca="1">INDIRECT(ADDRESS($W20,COLUMN()-$Y20+$X20))/$V20</f>
        <v>0</v>
      </c>
      <c r="AQ20" s="18" cm="1">
        <f t="array" aca="1" ref="AQ20" ca="1">INDIRECT(ADDRESS($W20,COLUMN()-$Y20+$X20))/$V20</f>
        <v>0</v>
      </c>
      <c r="AR20" s="9">
        <f t="shared" si="0"/>
        <v>19</v>
      </c>
      <c r="AS20" s="9">
        <f t="shared" si="9"/>
        <v>21</v>
      </c>
      <c r="AT20" s="9">
        <f t="shared" si="1"/>
        <v>26</v>
      </c>
      <c r="AU20" s="3">
        <f t="shared" si="7"/>
        <v>43</v>
      </c>
      <c r="AV20" s="20">
        <f t="shared" ca="1" si="11"/>
        <v>21</v>
      </c>
      <c r="AW20" s="20">
        <f t="shared" ca="1" si="11"/>
        <v>9</v>
      </c>
      <c r="AX20" s="20">
        <f t="shared" ca="1" si="11"/>
        <v>15</v>
      </c>
      <c r="AY20" s="20">
        <f t="shared" ca="1" si="11"/>
        <v>11</v>
      </c>
      <c r="AZ20" s="20">
        <f t="shared" ca="1" si="11"/>
        <v>7</v>
      </c>
      <c r="BA20" s="20">
        <f t="shared" ca="1" si="11"/>
        <v>25</v>
      </c>
      <c r="BB20" s="20">
        <f t="shared" ca="1" si="11"/>
        <v>25</v>
      </c>
      <c r="BC20" s="20">
        <f t="shared" ca="1" si="11"/>
        <v>14</v>
      </c>
      <c r="BD20" s="20">
        <f t="shared" ca="1" si="11"/>
        <v>25</v>
      </c>
      <c r="BE20" s="20">
        <f t="shared" ca="1" si="11"/>
        <v>25</v>
      </c>
      <c r="BF20" s="20">
        <f t="shared" ca="1" si="11"/>
        <v>25</v>
      </c>
      <c r="BG20" s="20">
        <f t="shared" ca="1" si="11"/>
        <v>12</v>
      </c>
      <c r="BH20" s="20">
        <f t="shared" ca="1" si="11"/>
        <v>25</v>
      </c>
      <c r="BI20" s="20">
        <f t="shared" ca="1" si="11"/>
        <v>22</v>
      </c>
      <c r="BJ20" s="20">
        <f t="shared" ca="1" si="11"/>
        <v>25</v>
      </c>
      <c r="BK20" s="20">
        <f t="shared" ca="1" si="10"/>
        <v>25</v>
      </c>
      <c r="BL20" s="20">
        <f t="shared" ca="1" si="3"/>
        <v>25</v>
      </c>
      <c r="BM20" s="20">
        <f t="shared" ca="1" si="3"/>
        <v>25</v>
      </c>
      <c r="BN20" s="9">
        <f t="shared" si="4"/>
        <v>19</v>
      </c>
      <c r="BO20" s="9">
        <v>3</v>
      </c>
      <c r="BP20" s="22" cm="1">
        <f t="array" aca="1" ref="BP20" ca="1">IF(AV20&gt;INDIRECT(ADDRESS($BN20,$BO20)),0,1)</f>
        <v>0</v>
      </c>
      <c r="BQ20" s="22" cm="1">
        <f t="array" aca="1" ref="BQ20" ca="1">IF(AW20&gt;INDIRECT(ADDRESS($BN20,$BO20)),0,1)</f>
        <v>0</v>
      </c>
      <c r="BR20" s="22" cm="1">
        <f t="array" aca="1" ref="BR20" ca="1">IF(AX20&gt;INDIRECT(ADDRESS($BN20,$BO20)),0,1)</f>
        <v>0</v>
      </c>
      <c r="BS20" s="22" cm="1">
        <f t="array" aca="1" ref="BS20" ca="1">IF(AY20&gt;INDIRECT(ADDRESS($BN20,$BO20)),0,1)</f>
        <v>0</v>
      </c>
      <c r="BT20" s="22" cm="1">
        <f t="array" aca="1" ref="BT20" ca="1">IF(AZ20&gt;INDIRECT(ADDRESS($BN20,$BO20)),0,1)</f>
        <v>1</v>
      </c>
      <c r="BU20" s="22" cm="1">
        <f t="array" aca="1" ref="BU20" ca="1">IF(BA20&gt;INDIRECT(ADDRESS($BN20,$BO20)),0,1)</f>
        <v>0</v>
      </c>
      <c r="BV20" s="22" cm="1">
        <f t="array" aca="1" ref="BV20" ca="1">IF(BB20&gt;INDIRECT(ADDRESS($BN20,$BO20)),0,1)</f>
        <v>0</v>
      </c>
      <c r="BW20" s="22" cm="1">
        <f t="array" aca="1" ref="BW20" ca="1">IF(BC20&gt;INDIRECT(ADDRESS($BN20,$BO20)),0,1)</f>
        <v>0</v>
      </c>
      <c r="BX20" s="22" cm="1">
        <f t="array" aca="1" ref="BX20" ca="1">IF(BD20&gt;INDIRECT(ADDRESS($BN20,$BO20)),0,1)</f>
        <v>0</v>
      </c>
      <c r="BY20" s="22" cm="1">
        <f t="array" aca="1" ref="BY20" ca="1">IF(BE20&gt;INDIRECT(ADDRESS($BN20,$BO20)),0,1)</f>
        <v>0</v>
      </c>
      <c r="BZ20" s="22" cm="1">
        <f t="array" aca="1" ref="BZ20" ca="1">IF(BF20&gt;INDIRECT(ADDRESS($BN20,$BO20)),0,1)</f>
        <v>0</v>
      </c>
      <c r="CA20" s="22" cm="1">
        <f t="array" aca="1" ref="CA20" ca="1">IF(BG20&gt;INDIRECT(ADDRESS($BN20,$BO20)),0,1)</f>
        <v>0</v>
      </c>
      <c r="CB20" s="22" cm="1">
        <f t="array" aca="1" ref="CB20" ca="1">IF(BH20&gt;INDIRECT(ADDRESS($BN20,$BO20)),0,1)</f>
        <v>0</v>
      </c>
      <c r="CC20" s="22" cm="1">
        <f t="array" aca="1" ref="CC20" ca="1">IF(BI20&gt;INDIRECT(ADDRESS($BN20,$BO20)),0,1)</f>
        <v>0</v>
      </c>
      <c r="CD20" s="22" cm="1">
        <f t="array" aca="1" ref="CD20" ca="1">IF(BJ20&gt;INDIRECT(ADDRESS($BN20,$BO20)),0,1)</f>
        <v>0</v>
      </c>
      <c r="CE20" s="22" cm="1">
        <f t="array" aca="1" ref="CE20" ca="1">IF(BK20&gt;INDIRECT(ADDRESS($BN20,$BO20)),0,1)</f>
        <v>0</v>
      </c>
      <c r="CF20" s="22" cm="1">
        <f t="array" aca="1" ref="CF20" ca="1">IF(BL20&gt;INDIRECT(ADDRESS($BN20,$BO20)),0,1)</f>
        <v>0</v>
      </c>
      <c r="CG20" s="22" cm="1">
        <f t="array" aca="1" ref="CG20" ca="1">IF(BM20&gt;INDIRECT(ADDRESS($BN20,$BO20)),0,1)</f>
        <v>0</v>
      </c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x14ac:dyDescent="0.55000000000000004">
      <c r="A21" s="3"/>
      <c r="B21" s="3"/>
      <c r="C21" s="3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5">
        <v>5</v>
      </c>
      <c r="W21" s="5">
        <f>W20</f>
        <v>19</v>
      </c>
      <c r="X21" s="5">
        <v>4</v>
      </c>
      <c r="Y21" s="5">
        <f t="shared" si="5"/>
        <v>26</v>
      </c>
      <c r="Z21" s="18" cm="1">
        <f t="array" aca="1" ref="Z21" ca="1">INDIRECT(ADDRESS($W21,COLUMN()-$Y21+$X21))/$V21</f>
        <v>18582.2</v>
      </c>
      <c r="AA21" s="18" cm="1">
        <f t="array" aca="1" ref="AA21" ca="1">INDIRECT(ADDRESS($W21,COLUMN()-$Y21+$X21))/$V21</f>
        <v>53676</v>
      </c>
      <c r="AB21" s="18" cm="1">
        <f t="array" aca="1" ref="AB21" ca="1">INDIRECT(ADDRESS($W21,COLUMN()-$Y21+$X21))/$V21</f>
        <v>33976.6</v>
      </c>
      <c r="AC21" s="18" cm="1">
        <f t="array" aca="1" ref="AC21" ca="1">INDIRECT(ADDRESS($W21,COLUMN()-$Y21+$X21))/$V21</f>
        <v>41421.800000000003</v>
      </c>
      <c r="AD21" s="18" cm="1">
        <f t="array" aca="1" ref="AD21" ca="1">INDIRECT(ADDRESS($W21,COLUMN()-$Y21+$X21))/$V21</f>
        <v>65429.2</v>
      </c>
      <c r="AE21" s="18" cm="1">
        <f t="array" aca="1" ref="AE21" ca="1">INDIRECT(ADDRESS($W21,COLUMN()-$Y21+$X21))/$V21</f>
        <v>0</v>
      </c>
      <c r="AF21" s="18" cm="1">
        <f t="array" aca="1" ref="AF21" ca="1">INDIRECT(ADDRESS($W21,COLUMN()-$Y21+$X21))/$V21</f>
        <v>0</v>
      </c>
      <c r="AG21" s="18" cm="1">
        <f t="array" aca="1" ref="AG21" ca="1">INDIRECT(ADDRESS($W21,COLUMN()-$Y21+$X21))/$V21</f>
        <v>38642</v>
      </c>
      <c r="AH21" s="18" cm="1">
        <f t="array" aca="1" ref="AH21" ca="1">INDIRECT(ADDRESS($W21,COLUMN()-$Y21+$X21))/$V21</f>
        <v>0</v>
      </c>
      <c r="AI21" s="18" cm="1">
        <f t="array" aca="1" ref="AI21" ca="1">INDIRECT(ADDRESS($W21,COLUMN()-$Y21+$X21))/$V21</f>
        <v>0</v>
      </c>
      <c r="AJ21" s="18" cm="1">
        <f t="array" aca="1" ref="AJ21" ca="1">INDIRECT(ADDRESS($W21,COLUMN()-$Y21+$X21))/$V21</f>
        <v>0</v>
      </c>
      <c r="AK21" s="18" cm="1">
        <f t="array" aca="1" ref="AK21" ca="1">INDIRECT(ADDRESS($W21,COLUMN()-$Y21+$X21))/$V21</f>
        <v>39330.800000000003</v>
      </c>
      <c r="AL21" s="18" cm="1">
        <f t="array" aca="1" ref="AL21" ca="1">INDIRECT(ADDRESS($W21,COLUMN()-$Y21+$X21))/$V21</f>
        <v>0</v>
      </c>
      <c r="AM21" s="18" cm="1">
        <f t="array" aca="1" ref="AM21" ca="1">INDIRECT(ADDRESS($W21,COLUMN()-$Y21+$X21))/$V21</f>
        <v>16140.4</v>
      </c>
      <c r="AN21" s="18" cm="1">
        <f t="array" aca="1" ref="AN21" ca="1">INDIRECT(ADDRESS($W21,COLUMN()-$Y21+$X21))/$V21</f>
        <v>0</v>
      </c>
      <c r="AO21" s="18" cm="1">
        <f t="array" aca="1" ref="AO21" ca="1">INDIRECT(ADDRESS($W21,COLUMN()-$Y21+$X21))/$V21</f>
        <v>0</v>
      </c>
      <c r="AP21" s="18" cm="1">
        <f t="array" aca="1" ref="AP21" ca="1">INDIRECT(ADDRESS($W21,COLUMN()-$Y21+$X21))/$V21</f>
        <v>0</v>
      </c>
      <c r="AQ21" s="18" cm="1">
        <f t="array" aca="1" ref="AQ21" ca="1">INDIRECT(ADDRESS($W21,COLUMN()-$Y21+$X21))/$V21</f>
        <v>0</v>
      </c>
      <c r="AR21" s="9">
        <f t="shared" si="0"/>
        <v>19</v>
      </c>
      <c r="AS21" s="9">
        <f t="shared" si="9"/>
        <v>21</v>
      </c>
      <c r="AT21" s="9">
        <f t="shared" si="1"/>
        <v>26</v>
      </c>
      <c r="AU21" s="3">
        <f t="shared" si="7"/>
        <v>43</v>
      </c>
      <c r="AV21" s="20">
        <f t="shared" ca="1" si="11"/>
        <v>23</v>
      </c>
      <c r="AW21" s="20">
        <f t="shared" ca="1" si="11"/>
        <v>16</v>
      </c>
      <c r="AX21" s="20">
        <f t="shared" ca="1" si="11"/>
        <v>20</v>
      </c>
      <c r="AY21" s="20">
        <f t="shared" ca="1" si="11"/>
        <v>17</v>
      </c>
      <c r="AZ21" s="20">
        <f t="shared" ca="1" si="11"/>
        <v>13</v>
      </c>
      <c r="BA21" s="20">
        <f t="shared" ca="1" si="11"/>
        <v>25</v>
      </c>
      <c r="BB21" s="20">
        <f t="shared" ca="1" si="11"/>
        <v>25</v>
      </c>
      <c r="BC21" s="20">
        <f t="shared" ca="1" si="11"/>
        <v>19</v>
      </c>
      <c r="BD21" s="20">
        <f t="shared" ca="1" si="11"/>
        <v>25</v>
      </c>
      <c r="BE21" s="20">
        <f t="shared" ca="1" si="11"/>
        <v>25</v>
      </c>
      <c r="BF21" s="20">
        <f t="shared" ca="1" si="11"/>
        <v>25</v>
      </c>
      <c r="BG21" s="20">
        <f t="shared" ca="1" si="11"/>
        <v>18</v>
      </c>
      <c r="BH21" s="20">
        <f t="shared" ca="1" si="11"/>
        <v>25</v>
      </c>
      <c r="BI21" s="20">
        <f t="shared" ca="1" si="11"/>
        <v>24</v>
      </c>
      <c r="BJ21" s="20">
        <f t="shared" ca="1" si="11"/>
        <v>25</v>
      </c>
      <c r="BK21" s="20">
        <f t="shared" ca="1" si="10"/>
        <v>25</v>
      </c>
      <c r="BL21" s="20">
        <f t="shared" ca="1" si="3"/>
        <v>25</v>
      </c>
      <c r="BM21" s="20">
        <f t="shared" ca="1" si="3"/>
        <v>25</v>
      </c>
      <c r="BN21" s="9">
        <f t="shared" si="4"/>
        <v>19</v>
      </c>
      <c r="BO21" s="9">
        <v>3</v>
      </c>
      <c r="BP21" s="22" cm="1">
        <f t="array" aca="1" ref="BP21" ca="1">IF(AV21&gt;INDIRECT(ADDRESS($BN21,$BO21)),0,1)</f>
        <v>0</v>
      </c>
      <c r="BQ21" s="22" cm="1">
        <f t="array" aca="1" ref="BQ21" ca="1">IF(AW21&gt;INDIRECT(ADDRESS($BN21,$BO21)),0,1)</f>
        <v>0</v>
      </c>
      <c r="BR21" s="22" cm="1">
        <f t="array" aca="1" ref="BR21" ca="1">IF(AX21&gt;INDIRECT(ADDRESS($BN21,$BO21)),0,1)</f>
        <v>0</v>
      </c>
      <c r="BS21" s="22" cm="1">
        <f t="array" aca="1" ref="BS21" ca="1">IF(AY21&gt;INDIRECT(ADDRESS($BN21,$BO21)),0,1)</f>
        <v>0</v>
      </c>
      <c r="BT21" s="22" cm="1">
        <f t="array" aca="1" ref="BT21" ca="1">IF(AZ21&gt;INDIRECT(ADDRESS($BN21,$BO21)),0,1)</f>
        <v>0</v>
      </c>
      <c r="BU21" s="22" cm="1">
        <f t="array" aca="1" ref="BU21" ca="1">IF(BA21&gt;INDIRECT(ADDRESS($BN21,$BO21)),0,1)</f>
        <v>0</v>
      </c>
      <c r="BV21" s="22" cm="1">
        <f t="array" aca="1" ref="BV21" ca="1">IF(BB21&gt;INDIRECT(ADDRESS($BN21,$BO21)),0,1)</f>
        <v>0</v>
      </c>
      <c r="BW21" s="22" cm="1">
        <f t="array" aca="1" ref="BW21" ca="1">IF(BC21&gt;INDIRECT(ADDRESS($BN21,$BO21)),0,1)</f>
        <v>0</v>
      </c>
      <c r="BX21" s="22" cm="1">
        <f t="array" aca="1" ref="BX21" ca="1">IF(BD21&gt;INDIRECT(ADDRESS($BN21,$BO21)),0,1)</f>
        <v>0</v>
      </c>
      <c r="BY21" s="22" cm="1">
        <f t="array" aca="1" ref="BY21" ca="1">IF(BE21&gt;INDIRECT(ADDRESS($BN21,$BO21)),0,1)</f>
        <v>0</v>
      </c>
      <c r="BZ21" s="22" cm="1">
        <f t="array" aca="1" ref="BZ21" ca="1">IF(BF21&gt;INDIRECT(ADDRESS($BN21,$BO21)),0,1)</f>
        <v>0</v>
      </c>
      <c r="CA21" s="22" cm="1">
        <f t="array" aca="1" ref="CA21" ca="1">IF(BG21&gt;INDIRECT(ADDRESS($BN21,$BO21)),0,1)</f>
        <v>0</v>
      </c>
      <c r="CB21" s="22" cm="1">
        <f t="array" aca="1" ref="CB21" ca="1">IF(BH21&gt;INDIRECT(ADDRESS($BN21,$BO21)),0,1)</f>
        <v>0</v>
      </c>
      <c r="CC21" s="22" cm="1">
        <f t="array" aca="1" ref="CC21" ca="1">IF(BI21&gt;INDIRECT(ADDRESS($BN21,$BO21)),0,1)</f>
        <v>0</v>
      </c>
      <c r="CD21" s="22" cm="1">
        <f t="array" aca="1" ref="CD21" ca="1">IF(BJ21&gt;INDIRECT(ADDRESS($BN21,$BO21)),0,1)</f>
        <v>0</v>
      </c>
      <c r="CE21" s="22" cm="1">
        <f t="array" aca="1" ref="CE21" ca="1">IF(BK21&gt;INDIRECT(ADDRESS($BN21,$BO21)),0,1)</f>
        <v>0</v>
      </c>
      <c r="CF21" s="22" cm="1">
        <f t="array" aca="1" ref="CF21" ca="1">IF(BL21&gt;INDIRECT(ADDRESS($BN21,$BO21)),0,1)</f>
        <v>0</v>
      </c>
      <c r="CG21" s="22" cm="1">
        <f t="array" aca="1" ref="CG21" ca="1">IF(BM21&gt;INDIRECT(ADDRESS($BN21,$BO21)),0,1)</f>
        <v>0</v>
      </c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55000000000000004">
      <c r="A22" s="3"/>
      <c r="B22" s="3" t="s">
        <v>12</v>
      </c>
      <c r="C22" s="3">
        <v>6</v>
      </c>
      <c r="D22" s="15">
        <f>VALUE(SUBSTITUTE('DPR KPU Raw'!B79,".",","))</f>
        <v>57961</v>
      </c>
      <c r="E22" s="15">
        <f>VALUE(SUBSTITUTE('DPR KPU Raw'!C79,".",","))</f>
        <v>130097</v>
      </c>
      <c r="F22" s="15">
        <f>VALUE(SUBSTITUTE('DPR KPU Raw'!D79,".",","))</f>
        <v>75524</v>
      </c>
      <c r="G22" s="15">
        <f>VALUE(SUBSTITUTE('DPR KPU Raw'!E79,".",","))</f>
        <v>147391</v>
      </c>
      <c r="H22" s="15">
        <f>VALUE(SUBSTITUTE('DPR KPU Raw'!F79,".",","))</f>
        <v>148440</v>
      </c>
      <c r="I22" s="15"/>
      <c r="J22" s="15"/>
      <c r="K22" s="15">
        <f>VALUE(SUBSTITUTE('DPR KPU Raw'!I79,".",","))</f>
        <v>188669</v>
      </c>
      <c r="L22" s="15"/>
      <c r="M22" s="15"/>
      <c r="N22" s="15"/>
      <c r="O22" s="15">
        <f>VALUE(SUBSTITUTE('DPR KPU Raw'!M79,".",","))</f>
        <v>186202</v>
      </c>
      <c r="P22" s="15"/>
      <c r="Q22" s="15">
        <f>VALUE(SUBSTITUTE('DPR KPU Raw'!O79,".",","))</f>
        <v>177447</v>
      </c>
      <c r="R22" s="15"/>
      <c r="S22" s="15"/>
      <c r="T22" s="15"/>
      <c r="U22" s="15"/>
      <c r="V22" s="5">
        <v>1</v>
      </c>
      <c r="W22" s="5">
        <f>W21+3</f>
        <v>22</v>
      </c>
      <c r="X22" s="5">
        <v>4</v>
      </c>
      <c r="Y22" s="5">
        <f t="shared" si="5"/>
        <v>26</v>
      </c>
      <c r="Z22" s="18" cm="1">
        <f t="array" aca="1" ref="Z22" ca="1">INDIRECT(ADDRESS($W22,COLUMN()-$Y22+$X22))/$V22</f>
        <v>57961</v>
      </c>
      <c r="AA22" s="18" cm="1">
        <f t="array" aca="1" ref="AA22" ca="1">INDIRECT(ADDRESS($W22,COLUMN()-$Y22+$X22))/$V22</f>
        <v>130097</v>
      </c>
      <c r="AB22" s="18" cm="1">
        <f t="array" aca="1" ref="AB22" ca="1">INDIRECT(ADDRESS($W22,COLUMN()-$Y22+$X22))/$V22</f>
        <v>75524</v>
      </c>
      <c r="AC22" s="18" cm="1">
        <f t="array" aca="1" ref="AC22" ca="1">INDIRECT(ADDRESS($W22,COLUMN()-$Y22+$X22))/$V22</f>
        <v>147391</v>
      </c>
      <c r="AD22" s="18" cm="1">
        <f t="array" aca="1" ref="AD22" ca="1">INDIRECT(ADDRESS($W22,COLUMN()-$Y22+$X22))/$V22</f>
        <v>148440</v>
      </c>
      <c r="AE22" s="18" cm="1">
        <f t="array" aca="1" ref="AE22" ca="1">INDIRECT(ADDRESS($W22,COLUMN()-$Y22+$X22))/$V22</f>
        <v>0</v>
      </c>
      <c r="AF22" s="18" cm="1">
        <f t="array" aca="1" ref="AF22" ca="1">INDIRECT(ADDRESS($W22,COLUMN()-$Y22+$X22))/$V22</f>
        <v>0</v>
      </c>
      <c r="AG22" s="18" cm="1">
        <f t="array" aca="1" ref="AG22" ca="1">INDIRECT(ADDRESS($W22,COLUMN()-$Y22+$X22))/$V22</f>
        <v>188669</v>
      </c>
      <c r="AH22" s="18" cm="1">
        <f t="array" aca="1" ref="AH22" ca="1">INDIRECT(ADDRESS($W22,COLUMN()-$Y22+$X22))/$V22</f>
        <v>0</v>
      </c>
      <c r="AI22" s="18" cm="1">
        <f t="array" aca="1" ref="AI22" ca="1">INDIRECT(ADDRESS($W22,COLUMN()-$Y22+$X22))/$V22</f>
        <v>0</v>
      </c>
      <c r="AJ22" s="18" cm="1">
        <f t="array" aca="1" ref="AJ22" ca="1">INDIRECT(ADDRESS($W22,COLUMN()-$Y22+$X22))/$V22</f>
        <v>0</v>
      </c>
      <c r="AK22" s="18" cm="1">
        <f t="array" aca="1" ref="AK22" ca="1">INDIRECT(ADDRESS($W22,COLUMN()-$Y22+$X22))/$V22</f>
        <v>186202</v>
      </c>
      <c r="AL22" s="18" cm="1">
        <f t="array" aca="1" ref="AL22" ca="1">INDIRECT(ADDRESS($W22,COLUMN()-$Y22+$X22))/$V22</f>
        <v>0</v>
      </c>
      <c r="AM22" s="18" cm="1">
        <f t="array" aca="1" ref="AM22" ca="1">INDIRECT(ADDRESS($W22,COLUMN()-$Y22+$X22))/$V22</f>
        <v>177447</v>
      </c>
      <c r="AN22" s="18" cm="1">
        <f t="array" aca="1" ref="AN22" ca="1">INDIRECT(ADDRESS($W22,COLUMN()-$Y22+$X22))/$V22</f>
        <v>0</v>
      </c>
      <c r="AO22" s="18" cm="1">
        <f t="array" aca="1" ref="AO22" ca="1">INDIRECT(ADDRESS($W22,COLUMN()-$Y22+$X22))/$V22</f>
        <v>0</v>
      </c>
      <c r="AP22" s="18" cm="1">
        <f t="array" aca="1" ref="AP22" ca="1">INDIRECT(ADDRESS($W22,COLUMN()-$Y22+$X22))/$V22</f>
        <v>0</v>
      </c>
      <c r="AQ22" s="18" cm="1">
        <f t="array" aca="1" ref="AQ22" ca="1">INDIRECT(ADDRESS($W22,COLUMN()-$Y22+$X22))/$V22</f>
        <v>0</v>
      </c>
      <c r="AR22" s="9">
        <f t="shared" si="0"/>
        <v>22</v>
      </c>
      <c r="AS22" s="9">
        <f t="shared" si="9"/>
        <v>24</v>
      </c>
      <c r="AT22" s="9">
        <f t="shared" si="1"/>
        <v>26</v>
      </c>
      <c r="AU22" s="3">
        <f t="shared" si="7"/>
        <v>43</v>
      </c>
      <c r="AV22" s="20">
        <f t="shared" ca="1" si="11"/>
        <v>11</v>
      </c>
      <c r="AW22" s="20">
        <f t="shared" ca="1" si="11"/>
        <v>6</v>
      </c>
      <c r="AX22" s="20">
        <f t="shared" ca="1" si="11"/>
        <v>7</v>
      </c>
      <c r="AY22" s="20">
        <f t="shared" ca="1" si="11"/>
        <v>5</v>
      </c>
      <c r="AZ22" s="20">
        <f t="shared" ca="1" si="11"/>
        <v>4</v>
      </c>
      <c r="BA22" s="20">
        <f t="shared" ca="1" si="11"/>
        <v>25</v>
      </c>
      <c r="BB22" s="20">
        <f t="shared" ca="1" si="11"/>
        <v>25</v>
      </c>
      <c r="BC22" s="20">
        <f t="shared" ca="1" si="11"/>
        <v>1</v>
      </c>
      <c r="BD22" s="20">
        <f t="shared" ca="1" si="11"/>
        <v>25</v>
      </c>
      <c r="BE22" s="20">
        <f t="shared" ca="1" si="11"/>
        <v>25</v>
      </c>
      <c r="BF22" s="20">
        <f t="shared" ca="1" si="11"/>
        <v>25</v>
      </c>
      <c r="BG22" s="20">
        <f t="shared" ca="1" si="11"/>
        <v>2</v>
      </c>
      <c r="BH22" s="20">
        <f t="shared" ca="1" si="11"/>
        <v>25</v>
      </c>
      <c r="BI22" s="20">
        <f t="shared" ca="1" si="11"/>
        <v>3</v>
      </c>
      <c r="BJ22" s="20">
        <f t="shared" ca="1" si="11"/>
        <v>25</v>
      </c>
      <c r="BK22" s="20">
        <f t="shared" ca="1" si="10"/>
        <v>25</v>
      </c>
      <c r="BL22" s="20">
        <f t="shared" ca="1" si="3"/>
        <v>25</v>
      </c>
      <c r="BM22" s="20">
        <f t="shared" ca="1" si="3"/>
        <v>25</v>
      </c>
      <c r="BN22" s="9">
        <f t="shared" si="4"/>
        <v>22</v>
      </c>
      <c r="BO22" s="9">
        <v>3</v>
      </c>
      <c r="BP22" s="22" cm="1">
        <f t="array" aca="1" ref="BP22" ca="1">IF(AV22&gt;INDIRECT(ADDRESS($BN22,$BO22)),0,1)</f>
        <v>0</v>
      </c>
      <c r="BQ22" s="22" cm="1">
        <f t="array" aca="1" ref="BQ22" ca="1">IF(AW22&gt;INDIRECT(ADDRESS($BN22,$BO22)),0,1)</f>
        <v>1</v>
      </c>
      <c r="BR22" s="22" cm="1">
        <f t="array" aca="1" ref="BR22" ca="1">IF(AX22&gt;INDIRECT(ADDRESS($BN22,$BO22)),0,1)</f>
        <v>0</v>
      </c>
      <c r="BS22" s="22" cm="1">
        <f t="array" aca="1" ref="BS22" ca="1">IF(AY22&gt;INDIRECT(ADDRESS($BN22,$BO22)),0,1)</f>
        <v>1</v>
      </c>
      <c r="BT22" s="22" cm="1">
        <f t="array" aca="1" ref="BT22" ca="1">IF(AZ22&gt;INDIRECT(ADDRESS($BN22,$BO22)),0,1)</f>
        <v>1</v>
      </c>
      <c r="BU22" s="22" cm="1">
        <f t="array" aca="1" ref="BU22" ca="1">IF(BA22&gt;INDIRECT(ADDRESS($BN22,$BO22)),0,1)</f>
        <v>0</v>
      </c>
      <c r="BV22" s="22" cm="1">
        <f t="array" aca="1" ref="BV22" ca="1">IF(BB22&gt;INDIRECT(ADDRESS($BN22,$BO22)),0,1)</f>
        <v>0</v>
      </c>
      <c r="BW22" s="22" cm="1">
        <f t="array" aca="1" ref="BW22" ca="1">IF(BC22&gt;INDIRECT(ADDRESS($BN22,$BO22)),0,1)</f>
        <v>1</v>
      </c>
      <c r="BX22" s="22" cm="1">
        <f t="array" aca="1" ref="BX22" ca="1">IF(BD22&gt;INDIRECT(ADDRESS($BN22,$BO22)),0,1)</f>
        <v>0</v>
      </c>
      <c r="BY22" s="22" cm="1">
        <f t="array" aca="1" ref="BY22" ca="1">IF(BE22&gt;INDIRECT(ADDRESS($BN22,$BO22)),0,1)</f>
        <v>0</v>
      </c>
      <c r="BZ22" s="22" cm="1">
        <f t="array" aca="1" ref="BZ22" ca="1">IF(BF22&gt;INDIRECT(ADDRESS($BN22,$BO22)),0,1)</f>
        <v>0</v>
      </c>
      <c r="CA22" s="22" cm="1">
        <f t="array" aca="1" ref="CA22" ca="1">IF(BG22&gt;INDIRECT(ADDRESS($BN22,$BO22)),0,1)</f>
        <v>1</v>
      </c>
      <c r="CB22" s="22" cm="1">
        <f t="array" aca="1" ref="CB22" ca="1">IF(BH22&gt;INDIRECT(ADDRESS($BN22,$BO22)),0,1)</f>
        <v>0</v>
      </c>
      <c r="CC22" s="22" cm="1">
        <f t="array" aca="1" ref="CC22" ca="1">IF(BI22&gt;INDIRECT(ADDRESS($BN22,$BO22)),0,1)</f>
        <v>1</v>
      </c>
      <c r="CD22" s="22" cm="1">
        <f t="array" aca="1" ref="CD22" ca="1">IF(BJ22&gt;INDIRECT(ADDRESS($BN22,$BO22)),0,1)</f>
        <v>0</v>
      </c>
      <c r="CE22" s="22" cm="1">
        <f t="array" aca="1" ref="CE22" ca="1">IF(BK22&gt;INDIRECT(ADDRESS($BN22,$BO22)),0,1)</f>
        <v>0</v>
      </c>
      <c r="CF22" s="22" cm="1">
        <f t="array" aca="1" ref="CF22" ca="1">IF(BL22&gt;INDIRECT(ADDRESS($BN22,$BO22)),0,1)</f>
        <v>0</v>
      </c>
      <c r="CG22" s="22" cm="1">
        <f t="array" aca="1" ref="CG22" ca="1">IF(BM22&gt;INDIRECT(ADDRESS($BN22,$BO22)),0,1)</f>
        <v>0</v>
      </c>
      <c r="CH22" s="9">
        <f>AR22</f>
        <v>22</v>
      </c>
      <c r="CI22" s="9">
        <f>AS22</f>
        <v>24</v>
      </c>
      <c r="CJ22" s="3">
        <f>COLUMN(BP22)</f>
        <v>68</v>
      </c>
      <c r="CK22" s="3">
        <f>COLUMN(CG22)</f>
        <v>85</v>
      </c>
      <c r="CL22" s="3">
        <f ca="1">SUM(OFFSET($A$1,CH22-1,CJ22-1,CI22-CH22+1,CK22-CJ22+1))</f>
        <v>6</v>
      </c>
      <c r="CM22" s="3" t="b">
        <f ca="1">CL22=C22</f>
        <v>1</v>
      </c>
      <c r="CN22" s="3">
        <f>COLUMN(V22)</f>
        <v>22</v>
      </c>
      <c r="CO22" s="3">
        <f ca="1">LARGE(OFFSET($A$1,$CH22-1,$CN22-1,$CI22-$CH22+1,1),1)</f>
        <v>5</v>
      </c>
      <c r="CP22" s="4">
        <f ca="1">LARGE(OFFSET($A$1,$AR22-1,$AT22-1,$AS22-$AR22+1,$AU22-$AT22+1),1)/(CO22+2)</f>
        <v>26952.714285714286</v>
      </c>
      <c r="CQ22" s="4">
        <f ca="1">LARGE(OFFSET($A$1,$AR22-1,$AT22-1,$AS22-$AR22+1,$AU22-$AT22+1),C22)</f>
        <v>130097</v>
      </c>
      <c r="CR22" s="3" t="b">
        <f ca="1">CQ22&gt;CP22</f>
        <v>1</v>
      </c>
    </row>
    <row r="23" spans="1:96" x14ac:dyDescent="0.55000000000000004">
      <c r="A23" s="3"/>
      <c r="B23" s="3"/>
      <c r="C23" s="3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5">
        <v>3</v>
      </c>
      <c r="W23" s="5">
        <f>W22</f>
        <v>22</v>
      </c>
      <c r="X23" s="5">
        <v>4</v>
      </c>
      <c r="Y23" s="5">
        <f t="shared" si="5"/>
        <v>26</v>
      </c>
      <c r="Z23" s="18" cm="1">
        <f t="array" aca="1" ref="Z23" ca="1">INDIRECT(ADDRESS($W23,COLUMN()-$Y23+$X23))/$V23</f>
        <v>19320.333333333332</v>
      </c>
      <c r="AA23" s="18" cm="1">
        <f t="array" aca="1" ref="AA23" ca="1">INDIRECT(ADDRESS($W23,COLUMN()-$Y23+$X23))/$V23</f>
        <v>43365.666666666664</v>
      </c>
      <c r="AB23" s="18" cm="1">
        <f t="array" aca="1" ref="AB23" ca="1">INDIRECT(ADDRESS($W23,COLUMN()-$Y23+$X23))/$V23</f>
        <v>25174.666666666668</v>
      </c>
      <c r="AC23" s="18" cm="1">
        <f t="array" aca="1" ref="AC23" ca="1">INDIRECT(ADDRESS($W23,COLUMN()-$Y23+$X23))/$V23</f>
        <v>49130.333333333336</v>
      </c>
      <c r="AD23" s="18" cm="1">
        <f t="array" aca="1" ref="AD23" ca="1">INDIRECT(ADDRESS($W23,COLUMN()-$Y23+$X23))/$V23</f>
        <v>49480</v>
      </c>
      <c r="AE23" s="18" cm="1">
        <f t="array" aca="1" ref="AE23" ca="1">INDIRECT(ADDRESS($W23,COLUMN()-$Y23+$X23))/$V23</f>
        <v>0</v>
      </c>
      <c r="AF23" s="18" cm="1">
        <f t="array" aca="1" ref="AF23" ca="1">INDIRECT(ADDRESS($W23,COLUMN()-$Y23+$X23))/$V23</f>
        <v>0</v>
      </c>
      <c r="AG23" s="18" cm="1">
        <f t="array" aca="1" ref="AG23" ca="1">INDIRECT(ADDRESS($W23,COLUMN()-$Y23+$X23))/$V23</f>
        <v>62889.666666666664</v>
      </c>
      <c r="AH23" s="18" cm="1">
        <f t="array" aca="1" ref="AH23" ca="1">INDIRECT(ADDRESS($W23,COLUMN()-$Y23+$X23))/$V23</f>
        <v>0</v>
      </c>
      <c r="AI23" s="18" cm="1">
        <f t="array" aca="1" ref="AI23" ca="1">INDIRECT(ADDRESS($W23,COLUMN()-$Y23+$X23))/$V23</f>
        <v>0</v>
      </c>
      <c r="AJ23" s="18" cm="1">
        <f t="array" aca="1" ref="AJ23" ca="1">INDIRECT(ADDRESS($W23,COLUMN()-$Y23+$X23))/$V23</f>
        <v>0</v>
      </c>
      <c r="AK23" s="18" cm="1">
        <f t="array" aca="1" ref="AK23" ca="1">INDIRECT(ADDRESS($W23,COLUMN()-$Y23+$X23))/$V23</f>
        <v>62067.333333333336</v>
      </c>
      <c r="AL23" s="18" cm="1">
        <f t="array" aca="1" ref="AL23" ca="1">INDIRECT(ADDRESS($W23,COLUMN()-$Y23+$X23))/$V23</f>
        <v>0</v>
      </c>
      <c r="AM23" s="18" cm="1">
        <f t="array" aca="1" ref="AM23" ca="1">INDIRECT(ADDRESS($W23,COLUMN()-$Y23+$X23))/$V23</f>
        <v>59149</v>
      </c>
      <c r="AN23" s="18" cm="1">
        <f t="array" aca="1" ref="AN23" ca="1">INDIRECT(ADDRESS($W23,COLUMN()-$Y23+$X23))/$V23</f>
        <v>0</v>
      </c>
      <c r="AO23" s="18" cm="1">
        <f t="array" aca="1" ref="AO23" ca="1">INDIRECT(ADDRESS($W23,COLUMN()-$Y23+$X23))/$V23</f>
        <v>0</v>
      </c>
      <c r="AP23" s="18" cm="1">
        <f t="array" aca="1" ref="AP23" ca="1">INDIRECT(ADDRESS($W23,COLUMN()-$Y23+$X23))/$V23</f>
        <v>0</v>
      </c>
      <c r="AQ23" s="18" cm="1">
        <f t="array" aca="1" ref="AQ23" ca="1">INDIRECT(ADDRESS($W23,COLUMN()-$Y23+$X23))/$V23</f>
        <v>0</v>
      </c>
      <c r="AR23" s="9">
        <f t="shared" si="0"/>
        <v>22</v>
      </c>
      <c r="AS23" s="9">
        <f t="shared" si="9"/>
        <v>24</v>
      </c>
      <c r="AT23" s="9">
        <f t="shared" si="1"/>
        <v>26</v>
      </c>
      <c r="AU23" s="3">
        <f t="shared" si="7"/>
        <v>43</v>
      </c>
      <c r="AV23" s="20">
        <f t="shared" ca="1" si="11"/>
        <v>22</v>
      </c>
      <c r="AW23" s="20">
        <f t="shared" ca="1" si="11"/>
        <v>14</v>
      </c>
      <c r="AX23" s="20">
        <f t="shared" ca="1" si="11"/>
        <v>21</v>
      </c>
      <c r="AY23" s="20">
        <f t="shared" ca="1" si="11"/>
        <v>13</v>
      </c>
      <c r="AZ23" s="20">
        <f t="shared" ca="1" si="11"/>
        <v>12</v>
      </c>
      <c r="BA23" s="20">
        <f t="shared" ca="1" si="11"/>
        <v>25</v>
      </c>
      <c r="BB23" s="20">
        <f t="shared" ca="1" si="11"/>
        <v>25</v>
      </c>
      <c r="BC23" s="20">
        <f t="shared" ca="1" si="11"/>
        <v>8</v>
      </c>
      <c r="BD23" s="20">
        <f t="shared" ca="1" si="11"/>
        <v>25</v>
      </c>
      <c r="BE23" s="20">
        <f t="shared" ca="1" si="11"/>
        <v>25</v>
      </c>
      <c r="BF23" s="20">
        <f t="shared" ca="1" si="11"/>
        <v>25</v>
      </c>
      <c r="BG23" s="20">
        <f t="shared" ca="1" si="11"/>
        <v>9</v>
      </c>
      <c r="BH23" s="20">
        <f t="shared" ca="1" si="11"/>
        <v>25</v>
      </c>
      <c r="BI23" s="20">
        <f t="shared" ca="1" si="11"/>
        <v>10</v>
      </c>
      <c r="BJ23" s="20">
        <f t="shared" ca="1" si="11"/>
        <v>25</v>
      </c>
      <c r="BK23" s="20">
        <f t="shared" ca="1" si="10"/>
        <v>25</v>
      </c>
      <c r="BL23" s="20">
        <f t="shared" ca="1" si="3"/>
        <v>25</v>
      </c>
      <c r="BM23" s="20">
        <f t="shared" ca="1" si="3"/>
        <v>25</v>
      </c>
      <c r="BN23" s="9">
        <f t="shared" si="4"/>
        <v>22</v>
      </c>
      <c r="BO23" s="9">
        <v>3</v>
      </c>
      <c r="BP23" s="22" cm="1">
        <f t="array" aca="1" ref="BP23" ca="1">IF(AV23&gt;INDIRECT(ADDRESS($BN23,$BO23)),0,1)</f>
        <v>0</v>
      </c>
      <c r="BQ23" s="22" cm="1">
        <f t="array" aca="1" ref="BQ23" ca="1">IF(AW23&gt;INDIRECT(ADDRESS($BN23,$BO23)),0,1)</f>
        <v>0</v>
      </c>
      <c r="BR23" s="22" cm="1">
        <f t="array" aca="1" ref="BR23" ca="1">IF(AX23&gt;INDIRECT(ADDRESS($BN23,$BO23)),0,1)</f>
        <v>0</v>
      </c>
      <c r="BS23" s="22" cm="1">
        <f t="array" aca="1" ref="BS23" ca="1">IF(AY23&gt;INDIRECT(ADDRESS($BN23,$BO23)),0,1)</f>
        <v>0</v>
      </c>
      <c r="BT23" s="22" cm="1">
        <f t="array" aca="1" ref="BT23" ca="1">IF(AZ23&gt;INDIRECT(ADDRESS($BN23,$BO23)),0,1)</f>
        <v>0</v>
      </c>
      <c r="BU23" s="22" cm="1">
        <f t="array" aca="1" ref="BU23" ca="1">IF(BA23&gt;INDIRECT(ADDRESS($BN23,$BO23)),0,1)</f>
        <v>0</v>
      </c>
      <c r="BV23" s="22" cm="1">
        <f t="array" aca="1" ref="BV23" ca="1">IF(BB23&gt;INDIRECT(ADDRESS($BN23,$BO23)),0,1)</f>
        <v>0</v>
      </c>
      <c r="BW23" s="22" cm="1">
        <f t="array" aca="1" ref="BW23" ca="1">IF(BC23&gt;INDIRECT(ADDRESS($BN23,$BO23)),0,1)</f>
        <v>0</v>
      </c>
      <c r="BX23" s="22" cm="1">
        <f t="array" aca="1" ref="BX23" ca="1">IF(BD23&gt;INDIRECT(ADDRESS($BN23,$BO23)),0,1)</f>
        <v>0</v>
      </c>
      <c r="BY23" s="22" cm="1">
        <f t="array" aca="1" ref="BY23" ca="1">IF(BE23&gt;INDIRECT(ADDRESS($BN23,$BO23)),0,1)</f>
        <v>0</v>
      </c>
      <c r="BZ23" s="22" cm="1">
        <f t="array" aca="1" ref="BZ23" ca="1">IF(BF23&gt;INDIRECT(ADDRESS($BN23,$BO23)),0,1)</f>
        <v>0</v>
      </c>
      <c r="CA23" s="22" cm="1">
        <f t="array" aca="1" ref="CA23" ca="1">IF(BG23&gt;INDIRECT(ADDRESS($BN23,$BO23)),0,1)</f>
        <v>0</v>
      </c>
      <c r="CB23" s="22" cm="1">
        <f t="array" aca="1" ref="CB23" ca="1">IF(BH23&gt;INDIRECT(ADDRESS($BN23,$BO23)),0,1)</f>
        <v>0</v>
      </c>
      <c r="CC23" s="22" cm="1">
        <f t="array" aca="1" ref="CC23" ca="1">IF(BI23&gt;INDIRECT(ADDRESS($BN23,$BO23)),0,1)</f>
        <v>0</v>
      </c>
      <c r="CD23" s="22" cm="1">
        <f t="array" aca="1" ref="CD23" ca="1">IF(BJ23&gt;INDIRECT(ADDRESS($BN23,$BO23)),0,1)</f>
        <v>0</v>
      </c>
      <c r="CE23" s="22" cm="1">
        <f t="array" aca="1" ref="CE23" ca="1">IF(BK23&gt;INDIRECT(ADDRESS($BN23,$BO23)),0,1)</f>
        <v>0</v>
      </c>
      <c r="CF23" s="22" cm="1">
        <f t="array" aca="1" ref="CF23" ca="1">IF(BL23&gt;INDIRECT(ADDRESS($BN23,$BO23)),0,1)</f>
        <v>0</v>
      </c>
      <c r="CG23" s="22" cm="1">
        <f t="array" aca="1" ref="CG23" ca="1">IF(BM23&gt;INDIRECT(ADDRESS($BN23,$BO23)),0,1)</f>
        <v>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55000000000000004">
      <c r="A24" s="3"/>
      <c r="B24" s="3"/>
      <c r="C24" s="3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5">
        <v>5</v>
      </c>
      <c r="W24" s="5">
        <f>W23</f>
        <v>22</v>
      </c>
      <c r="X24" s="5">
        <v>4</v>
      </c>
      <c r="Y24" s="5">
        <f t="shared" si="5"/>
        <v>26</v>
      </c>
      <c r="Z24" s="18" cm="1">
        <f t="array" aca="1" ref="Z24" ca="1">INDIRECT(ADDRESS($W24,COLUMN()-$Y24+$X24))/$V24</f>
        <v>11592.2</v>
      </c>
      <c r="AA24" s="18" cm="1">
        <f t="array" aca="1" ref="AA24" ca="1">INDIRECT(ADDRESS($W24,COLUMN()-$Y24+$X24))/$V24</f>
        <v>26019.4</v>
      </c>
      <c r="AB24" s="18" cm="1">
        <f t="array" aca="1" ref="AB24" ca="1">INDIRECT(ADDRESS($W24,COLUMN()-$Y24+$X24))/$V24</f>
        <v>15104.8</v>
      </c>
      <c r="AC24" s="18" cm="1">
        <f t="array" aca="1" ref="AC24" ca="1">INDIRECT(ADDRESS($W24,COLUMN()-$Y24+$X24))/$V24</f>
        <v>29478.2</v>
      </c>
      <c r="AD24" s="18" cm="1">
        <f t="array" aca="1" ref="AD24" ca="1">INDIRECT(ADDRESS($W24,COLUMN()-$Y24+$X24))/$V24</f>
        <v>29688</v>
      </c>
      <c r="AE24" s="18" cm="1">
        <f t="array" aca="1" ref="AE24" ca="1">INDIRECT(ADDRESS($W24,COLUMN()-$Y24+$X24))/$V24</f>
        <v>0</v>
      </c>
      <c r="AF24" s="18" cm="1">
        <f t="array" aca="1" ref="AF24" ca="1">INDIRECT(ADDRESS($W24,COLUMN()-$Y24+$X24))/$V24</f>
        <v>0</v>
      </c>
      <c r="AG24" s="18" cm="1">
        <f t="array" aca="1" ref="AG24" ca="1">INDIRECT(ADDRESS($W24,COLUMN()-$Y24+$X24))/$V24</f>
        <v>37733.800000000003</v>
      </c>
      <c r="AH24" s="18" cm="1">
        <f t="array" aca="1" ref="AH24" ca="1">INDIRECT(ADDRESS($W24,COLUMN()-$Y24+$X24))/$V24</f>
        <v>0</v>
      </c>
      <c r="AI24" s="18" cm="1">
        <f t="array" aca="1" ref="AI24" ca="1">INDIRECT(ADDRESS($W24,COLUMN()-$Y24+$X24))/$V24</f>
        <v>0</v>
      </c>
      <c r="AJ24" s="18" cm="1">
        <f t="array" aca="1" ref="AJ24" ca="1">INDIRECT(ADDRESS($W24,COLUMN()-$Y24+$X24))/$V24</f>
        <v>0</v>
      </c>
      <c r="AK24" s="18" cm="1">
        <f t="array" aca="1" ref="AK24" ca="1">INDIRECT(ADDRESS($W24,COLUMN()-$Y24+$X24))/$V24</f>
        <v>37240.400000000001</v>
      </c>
      <c r="AL24" s="18" cm="1">
        <f t="array" aca="1" ref="AL24" ca="1">INDIRECT(ADDRESS($W24,COLUMN()-$Y24+$X24))/$V24</f>
        <v>0</v>
      </c>
      <c r="AM24" s="18" cm="1">
        <f t="array" aca="1" ref="AM24" ca="1">INDIRECT(ADDRESS($W24,COLUMN()-$Y24+$X24))/$V24</f>
        <v>35489.4</v>
      </c>
      <c r="AN24" s="18" cm="1">
        <f t="array" aca="1" ref="AN24" ca="1">INDIRECT(ADDRESS($W24,COLUMN()-$Y24+$X24))/$V24</f>
        <v>0</v>
      </c>
      <c r="AO24" s="18" cm="1">
        <f t="array" aca="1" ref="AO24" ca="1">INDIRECT(ADDRESS($W24,COLUMN()-$Y24+$X24))/$V24</f>
        <v>0</v>
      </c>
      <c r="AP24" s="18" cm="1">
        <f t="array" aca="1" ref="AP24" ca="1">INDIRECT(ADDRESS($W24,COLUMN()-$Y24+$X24))/$V24</f>
        <v>0</v>
      </c>
      <c r="AQ24" s="18" cm="1">
        <f t="array" aca="1" ref="AQ24" ca="1">INDIRECT(ADDRESS($W24,COLUMN()-$Y24+$X24))/$V24</f>
        <v>0</v>
      </c>
      <c r="AR24" s="9">
        <f t="shared" si="0"/>
        <v>22</v>
      </c>
      <c r="AS24" s="9">
        <f t="shared" si="9"/>
        <v>24</v>
      </c>
      <c r="AT24" s="9">
        <f t="shared" si="1"/>
        <v>26</v>
      </c>
      <c r="AU24" s="3">
        <f t="shared" si="7"/>
        <v>43</v>
      </c>
      <c r="AV24" s="20">
        <f t="shared" ca="1" si="11"/>
        <v>24</v>
      </c>
      <c r="AW24" s="20">
        <f t="shared" ca="1" si="11"/>
        <v>20</v>
      </c>
      <c r="AX24" s="20">
        <f t="shared" ca="1" si="11"/>
        <v>23</v>
      </c>
      <c r="AY24" s="20">
        <f t="shared" ca="1" si="11"/>
        <v>19</v>
      </c>
      <c r="AZ24" s="20">
        <f t="shared" ca="1" si="11"/>
        <v>18</v>
      </c>
      <c r="BA24" s="20">
        <f t="shared" ca="1" si="11"/>
        <v>25</v>
      </c>
      <c r="BB24" s="20">
        <f t="shared" ca="1" si="11"/>
        <v>25</v>
      </c>
      <c r="BC24" s="20">
        <f t="shared" ca="1" si="11"/>
        <v>15</v>
      </c>
      <c r="BD24" s="20">
        <f t="shared" ca="1" si="11"/>
        <v>25</v>
      </c>
      <c r="BE24" s="20">
        <f t="shared" ca="1" si="11"/>
        <v>25</v>
      </c>
      <c r="BF24" s="20">
        <f t="shared" ca="1" si="11"/>
        <v>25</v>
      </c>
      <c r="BG24" s="20">
        <f t="shared" ca="1" si="11"/>
        <v>16</v>
      </c>
      <c r="BH24" s="20">
        <f t="shared" ca="1" si="11"/>
        <v>25</v>
      </c>
      <c r="BI24" s="20">
        <f t="shared" ca="1" si="11"/>
        <v>17</v>
      </c>
      <c r="BJ24" s="20">
        <f t="shared" ca="1" si="11"/>
        <v>25</v>
      </c>
      <c r="BK24" s="20">
        <f t="shared" ca="1" si="10"/>
        <v>25</v>
      </c>
      <c r="BL24" s="20">
        <f t="shared" ca="1" si="3"/>
        <v>25</v>
      </c>
      <c r="BM24" s="20">
        <f t="shared" ca="1" si="3"/>
        <v>25</v>
      </c>
      <c r="BN24" s="9">
        <f t="shared" si="4"/>
        <v>22</v>
      </c>
      <c r="BO24" s="9">
        <v>3</v>
      </c>
      <c r="BP24" s="22" cm="1">
        <f t="array" aca="1" ref="BP24" ca="1">IF(AV24&gt;INDIRECT(ADDRESS($BN24,$BO24)),0,1)</f>
        <v>0</v>
      </c>
      <c r="BQ24" s="22" cm="1">
        <f t="array" aca="1" ref="BQ24" ca="1">IF(AW24&gt;INDIRECT(ADDRESS($BN24,$BO24)),0,1)</f>
        <v>0</v>
      </c>
      <c r="BR24" s="22" cm="1">
        <f t="array" aca="1" ref="BR24" ca="1">IF(AX24&gt;INDIRECT(ADDRESS($BN24,$BO24)),0,1)</f>
        <v>0</v>
      </c>
      <c r="BS24" s="22" cm="1">
        <f t="array" aca="1" ref="BS24" ca="1">IF(AY24&gt;INDIRECT(ADDRESS($BN24,$BO24)),0,1)</f>
        <v>0</v>
      </c>
      <c r="BT24" s="22" cm="1">
        <f t="array" aca="1" ref="BT24" ca="1">IF(AZ24&gt;INDIRECT(ADDRESS($BN24,$BO24)),0,1)</f>
        <v>0</v>
      </c>
      <c r="BU24" s="22" cm="1">
        <f t="array" aca="1" ref="BU24" ca="1">IF(BA24&gt;INDIRECT(ADDRESS($BN24,$BO24)),0,1)</f>
        <v>0</v>
      </c>
      <c r="BV24" s="22" cm="1">
        <f t="array" aca="1" ref="BV24" ca="1">IF(BB24&gt;INDIRECT(ADDRESS($BN24,$BO24)),0,1)</f>
        <v>0</v>
      </c>
      <c r="BW24" s="22" cm="1">
        <f t="array" aca="1" ref="BW24" ca="1">IF(BC24&gt;INDIRECT(ADDRESS($BN24,$BO24)),0,1)</f>
        <v>0</v>
      </c>
      <c r="BX24" s="22" cm="1">
        <f t="array" aca="1" ref="BX24" ca="1">IF(BD24&gt;INDIRECT(ADDRESS($BN24,$BO24)),0,1)</f>
        <v>0</v>
      </c>
      <c r="BY24" s="22" cm="1">
        <f t="array" aca="1" ref="BY24" ca="1">IF(BE24&gt;INDIRECT(ADDRESS($BN24,$BO24)),0,1)</f>
        <v>0</v>
      </c>
      <c r="BZ24" s="22" cm="1">
        <f t="array" aca="1" ref="BZ24" ca="1">IF(BF24&gt;INDIRECT(ADDRESS($BN24,$BO24)),0,1)</f>
        <v>0</v>
      </c>
      <c r="CA24" s="22" cm="1">
        <f t="array" aca="1" ref="CA24" ca="1">IF(BG24&gt;INDIRECT(ADDRESS($BN24,$BO24)),0,1)</f>
        <v>0</v>
      </c>
      <c r="CB24" s="22" cm="1">
        <f t="array" aca="1" ref="CB24" ca="1">IF(BH24&gt;INDIRECT(ADDRESS($BN24,$BO24)),0,1)</f>
        <v>0</v>
      </c>
      <c r="CC24" s="22" cm="1">
        <f t="array" aca="1" ref="CC24" ca="1">IF(BI24&gt;INDIRECT(ADDRESS($BN24,$BO24)),0,1)</f>
        <v>0</v>
      </c>
      <c r="CD24" s="22" cm="1">
        <f t="array" aca="1" ref="CD24" ca="1">IF(BJ24&gt;INDIRECT(ADDRESS($BN24,$BO24)),0,1)</f>
        <v>0</v>
      </c>
      <c r="CE24" s="22" cm="1">
        <f t="array" aca="1" ref="CE24" ca="1">IF(BK24&gt;INDIRECT(ADDRESS($BN24,$BO24)),0,1)</f>
        <v>0</v>
      </c>
      <c r="CF24" s="22" cm="1">
        <f t="array" aca="1" ref="CF24" ca="1">IF(BL24&gt;INDIRECT(ADDRESS($BN24,$BO24)),0,1)</f>
        <v>0</v>
      </c>
      <c r="CG24" s="22" cm="1">
        <f t="array" aca="1" ref="CG24" ca="1">IF(BM24&gt;INDIRECT(ADDRESS($BN24,$BO24)),0,1)</f>
        <v>0</v>
      </c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55000000000000004">
      <c r="A25" s="3" t="s">
        <v>13</v>
      </c>
      <c r="B25" s="3" t="s">
        <v>14</v>
      </c>
      <c r="C25" s="3">
        <v>7</v>
      </c>
      <c r="D25" s="15">
        <f>VALUE(SUBSTITUTE('DPR KPU Raw'!B69,".",","))</f>
        <v>180347</v>
      </c>
      <c r="E25" s="15">
        <f>VALUE(SUBSTITUTE('DPR KPU Raw'!C69,".",","))</f>
        <v>162162</v>
      </c>
      <c r="F25" s="15">
        <f>VALUE(SUBSTITUTE('DPR KPU Raw'!D69,".",","))</f>
        <v>279857</v>
      </c>
      <c r="G25" s="15">
        <f>VALUE(SUBSTITUTE('DPR KPU Raw'!E69,".",","))</f>
        <v>462940</v>
      </c>
      <c r="H25" s="15">
        <f>VALUE(SUBSTITUTE('DPR KPU Raw'!F69,".",","))</f>
        <v>119872</v>
      </c>
      <c r="I25" s="15"/>
      <c r="J25" s="15"/>
      <c r="K25" s="15">
        <f>VALUE(SUBSTITUTE('DPR KPU Raw'!I69,".",","))</f>
        <v>241624</v>
      </c>
      <c r="L25" s="15"/>
      <c r="M25" s="15"/>
      <c r="N25" s="15"/>
      <c r="O25" s="15">
        <f>VALUE(SUBSTITUTE('DPR KPU Raw'!M69,".",","))</f>
        <v>131136</v>
      </c>
      <c r="P25" s="15"/>
      <c r="Q25" s="15">
        <f>VALUE(SUBSTITUTE('DPR KPU Raw'!O69,".",","))</f>
        <v>172844</v>
      </c>
      <c r="R25" s="15"/>
      <c r="S25" s="15"/>
      <c r="T25" s="15"/>
      <c r="U25" s="15"/>
      <c r="V25" s="5">
        <v>1</v>
      </c>
      <c r="W25" s="5">
        <f>W24+3</f>
        <v>25</v>
      </c>
      <c r="X25" s="5">
        <v>4</v>
      </c>
      <c r="Y25" s="5">
        <f t="shared" si="5"/>
        <v>26</v>
      </c>
      <c r="Z25" s="18" cm="1">
        <f t="array" aca="1" ref="Z25" ca="1">INDIRECT(ADDRESS($W25,COLUMN()-$Y25+$X25))/$V25</f>
        <v>180347</v>
      </c>
      <c r="AA25" s="18" cm="1">
        <f t="array" aca="1" ref="AA25" ca="1">INDIRECT(ADDRESS($W25,COLUMN()-$Y25+$X25))/$V25</f>
        <v>162162</v>
      </c>
      <c r="AB25" s="18" cm="1">
        <f t="array" aca="1" ref="AB25" ca="1">INDIRECT(ADDRESS($W25,COLUMN()-$Y25+$X25))/$V25</f>
        <v>279857</v>
      </c>
      <c r="AC25" s="18" cm="1">
        <f t="array" aca="1" ref="AC25" ca="1">INDIRECT(ADDRESS($W25,COLUMN()-$Y25+$X25))/$V25</f>
        <v>462940</v>
      </c>
      <c r="AD25" s="18" cm="1">
        <f t="array" aca="1" ref="AD25" ca="1">INDIRECT(ADDRESS($W25,COLUMN()-$Y25+$X25))/$V25</f>
        <v>119872</v>
      </c>
      <c r="AE25" s="18" cm="1">
        <f t="array" aca="1" ref="AE25" ca="1">INDIRECT(ADDRESS($W25,COLUMN()-$Y25+$X25))/$V25</f>
        <v>0</v>
      </c>
      <c r="AF25" s="18" cm="1">
        <f t="array" aca="1" ref="AF25" ca="1">INDIRECT(ADDRESS($W25,COLUMN()-$Y25+$X25))/$V25</f>
        <v>0</v>
      </c>
      <c r="AG25" s="18" cm="1">
        <f t="array" aca="1" ref="AG25" ca="1">INDIRECT(ADDRESS($W25,COLUMN()-$Y25+$X25))/$V25</f>
        <v>241624</v>
      </c>
      <c r="AH25" s="18" cm="1">
        <f t="array" aca="1" ref="AH25" ca="1">INDIRECT(ADDRESS($W25,COLUMN()-$Y25+$X25))/$V25</f>
        <v>0</v>
      </c>
      <c r="AI25" s="18" cm="1">
        <f t="array" aca="1" ref="AI25" ca="1">INDIRECT(ADDRESS($W25,COLUMN()-$Y25+$X25))/$V25</f>
        <v>0</v>
      </c>
      <c r="AJ25" s="18" cm="1">
        <f t="array" aca="1" ref="AJ25" ca="1">INDIRECT(ADDRESS($W25,COLUMN()-$Y25+$X25))/$V25</f>
        <v>0</v>
      </c>
      <c r="AK25" s="18" cm="1">
        <f t="array" aca="1" ref="AK25" ca="1">INDIRECT(ADDRESS($W25,COLUMN()-$Y25+$X25))/$V25</f>
        <v>131136</v>
      </c>
      <c r="AL25" s="18" cm="1">
        <f t="array" aca="1" ref="AL25" ca="1">INDIRECT(ADDRESS($W25,COLUMN()-$Y25+$X25))/$V25</f>
        <v>0</v>
      </c>
      <c r="AM25" s="18" cm="1">
        <f t="array" aca="1" ref="AM25" ca="1">INDIRECT(ADDRESS($W25,COLUMN()-$Y25+$X25))/$V25</f>
        <v>172844</v>
      </c>
      <c r="AN25" s="18" cm="1">
        <f t="array" aca="1" ref="AN25" ca="1">INDIRECT(ADDRESS($W25,COLUMN()-$Y25+$X25))/$V25</f>
        <v>0</v>
      </c>
      <c r="AO25" s="18" cm="1">
        <f t="array" aca="1" ref="AO25" ca="1">INDIRECT(ADDRESS($W25,COLUMN()-$Y25+$X25))/$V25</f>
        <v>0</v>
      </c>
      <c r="AP25" s="18" cm="1">
        <f t="array" aca="1" ref="AP25" ca="1">INDIRECT(ADDRESS($W25,COLUMN()-$Y25+$X25))/$V25</f>
        <v>0</v>
      </c>
      <c r="AQ25" s="18" cm="1">
        <f t="array" aca="1" ref="AQ25" ca="1">INDIRECT(ADDRESS($W25,COLUMN()-$Y25+$X25))/$V25</f>
        <v>0</v>
      </c>
      <c r="AR25" s="9">
        <f t="shared" si="0"/>
        <v>25</v>
      </c>
      <c r="AS25" s="9">
        <f t="shared" si="9"/>
        <v>27</v>
      </c>
      <c r="AT25" s="9">
        <f t="shared" si="1"/>
        <v>26</v>
      </c>
      <c r="AU25" s="3">
        <f t="shared" si="7"/>
        <v>43</v>
      </c>
      <c r="AV25" s="20">
        <f t="shared" ca="1" si="11"/>
        <v>4</v>
      </c>
      <c r="AW25" s="20">
        <f t="shared" ca="1" si="11"/>
        <v>6</v>
      </c>
      <c r="AX25" s="20">
        <f t="shared" ca="1" si="11"/>
        <v>2</v>
      </c>
      <c r="AY25" s="20">
        <f t="shared" ca="1" si="11"/>
        <v>1</v>
      </c>
      <c r="AZ25" s="20">
        <f t="shared" ca="1" si="11"/>
        <v>9</v>
      </c>
      <c r="BA25" s="20">
        <f t="shared" ca="1" si="11"/>
        <v>25</v>
      </c>
      <c r="BB25" s="20">
        <f t="shared" ca="1" si="11"/>
        <v>25</v>
      </c>
      <c r="BC25" s="20">
        <f t="shared" ca="1" si="11"/>
        <v>3</v>
      </c>
      <c r="BD25" s="20">
        <f t="shared" ca="1" si="11"/>
        <v>25</v>
      </c>
      <c r="BE25" s="20">
        <f t="shared" ca="1" si="11"/>
        <v>25</v>
      </c>
      <c r="BF25" s="20">
        <f t="shared" ca="1" si="11"/>
        <v>25</v>
      </c>
      <c r="BG25" s="20">
        <f t="shared" ca="1" si="11"/>
        <v>8</v>
      </c>
      <c r="BH25" s="20">
        <f t="shared" ca="1" si="11"/>
        <v>25</v>
      </c>
      <c r="BI25" s="20">
        <f t="shared" ca="1" si="11"/>
        <v>5</v>
      </c>
      <c r="BJ25" s="20">
        <f t="shared" ca="1" si="11"/>
        <v>25</v>
      </c>
      <c r="BK25" s="20">
        <f t="shared" ca="1" si="10"/>
        <v>25</v>
      </c>
      <c r="BL25" s="20">
        <f t="shared" ca="1" si="3"/>
        <v>25</v>
      </c>
      <c r="BM25" s="20">
        <f t="shared" ca="1" si="3"/>
        <v>25</v>
      </c>
      <c r="BN25" s="9">
        <f t="shared" si="4"/>
        <v>25</v>
      </c>
      <c r="BO25" s="9">
        <v>3</v>
      </c>
      <c r="BP25" s="22" cm="1">
        <f t="array" aca="1" ref="BP25" ca="1">IF(AV25&gt;INDIRECT(ADDRESS($BN25,$BO25)),0,1)</f>
        <v>1</v>
      </c>
      <c r="BQ25" s="22" cm="1">
        <f t="array" aca="1" ref="BQ25" ca="1">IF(AW25&gt;INDIRECT(ADDRESS($BN25,$BO25)),0,1)</f>
        <v>1</v>
      </c>
      <c r="BR25" s="22" cm="1">
        <f t="array" aca="1" ref="BR25" ca="1">IF(AX25&gt;INDIRECT(ADDRESS($BN25,$BO25)),0,1)</f>
        <v>1</v>
      </c>
      <c r="BS25" s="22" cm="1">
        <f t="array" aca="1" ref="BS25" ca="1">IF(AY25&gt;INDIRECT(ADDRESS($BN25,$BO25)),0,1)</f>
        <v>1</v>
      </c>
      <c r="BT25" s="22" cm="1">
        <f t="array" aca="1" ref="BT25" ca="1">IF(AZ25&gt;INDIRECT(ADDRESS($BN25,$BO25)),0,1)</f>
        <v>0</v>
      </c>
      <c r="BU25" s="22" cm="1">
        <f t="array" aca="1" ref="BU25" ca="1">IF(BA25&gt;INDIRECT(ADDRESS($BN25,$BO25)),0,1)</f>
        <v>0</v>
      </c>
      <c r="BV25" s="22" cm="1">
        <f t="array" aca="1" ref="BV25" ca="1">IF(BB25&gt;INDIRECT(ADDRESS($BN25,$BO25)),0,1)</f>
        <v>0</v>
      </c>
      <c r="BW25" s="22" cm="1">
        <f t="array" aca="1" ref="BW25" ca="1">IF(BC25&gt;INDIRECT(ADDRESS($BN25,$BO25)),0,1)</f>
        <v>1</v>
      </c>
      <c r="BX25" s="22" cm="1">
        <f t="array" aca="1" ref="BX25" ca="1">IF(BD25&gt;INDIRECT(ADDRESS($BN25,$BO25)),0,1)</f>
        <v>0</v>
      </c>
      <c r="BY25" s="22" cm="1">
        <f t="array" aca="1" ref="BY25" ca="1">IF(BE25&gt;INDIRECT(ADDRESS($BN25,$BO25)),0,1)</f>
        <v>0</v>
      </c>
      <c r="BZ25" s="22" cm="1">
        <f t="array" aca="1" ref="BZ25" ca="1">IF(BF25&gt;INDIRECT(ADDRESS($BN25,$BO25)),0,1)</f>
        <v>0</v>
      </c>
      <c r="CA25" s="22" cm="1">
        <f t="array" aca="1" ref="CA25" ca="1">IF(BG25&gt;INDIRECT(ADDRESS($BN25,$BO25)),0,1)</f>
        <v>0</v>
      </c>
      <c r="CB25" s="22" cm="1">
        <f t="array" aca="1" ref="CB25" ca="1">IF(BH25&gt;INDIRECT(ADDRESS($BN25,$BO25)),0,1)</f>
        <v>0</v>
      </c>
      <c r="CC25" s="22" cm="1">
        <f t="array" aca="1" ref="CC25" ca="1">IF(BI25&gt;INDIRECT(ADDRESS($BN25,$BO25)),0,1)</f>
        <v>1</v>
      </c>
      <c r="CD25" s="22" cm="1">
        <f t="array" aca="1" ref="CD25" ca="1">IF(BJ25&gt;INDIRECT(ADDRESS($BN25,$BO25)),0,1)</f>
        <v>0</v>
      </c>
      <c r="CE25" s="22" cm="1">
        <f t="array" aca="1" ref="CE25" ca="1">IF(BK25&gt;INDIRECT(ADDRESS($BN25,$BO25)),0,1)</f>
        <v>0</v>
      </c>
      <c r="CF25" s="22" cm="1">
        <f t="array" aca="1" ref="CF25" ca="1">IF(BL25&gt;INDIRECT(ADDRESS($BN25,$BO25)),0,1)</f>
        <v>0</v>
      </c>
      <c r="CG25" s="22" cm="1">
        <f t="array" aca="1" ref="CG25" ca="1">IF(BM25&gt;INDIRECT(ADDRESS($BN25,$BO25)),0,1)</f>
        <v>0</v>
      </c>
      <c r="CH25" s="9">
        <f>AR25</f>
        <v>25</v>
      </c>
      <c r="CI25" s="9">
        <f>AS25</f>
        <v>27</v>
      </c>
      <c r="CJ25" s="3">
        <f>COLUMN(BP25)</f>
        <v>68</v>
      </c>
      <c r="CK25" s="3">
        <f>COLUMN(CG25)</f>
        <v>85</v>
      </c>
      <c r="CL25" s="3">
        <f ca="1">SUM(OFFSET($A$1,CH25-1,CJ25-1,CI25-CH25+1,CK25-CJ25+1))</f>
        <v>7</v>
      </c>
      <c r="CM25" s="3" t="b">
        <f ca="1">CL25=C25</f>
        <v>1</v>
      </c>
      <c r="CN25" s="3">
        <f>COLUMN(V25)</f>
        <v>22</v>
      </c>
      <c r="CO25" s="3">
        <f ca="1">LARGE(OFFSET($A$1,$CH25-1,$CN25-1,$CI25-$CH25+1,1),1)</f>
        <v>5</v>
      </c>
      <c r="CP25" s="4">
        <f ca="1">LARGE(OFFSET($A$1,$AR25-1,$AT25-1,$AS25-$AR25+1,$AU25-$AT25+1),1)/(CO25+2)</f>
        <v>66134.28571428571</v>
      </c>
      <c r="CQ25" s="4">
        <f ca="1">LARGE(OFFSET($A$1,$AR25-1,$AT25-1,$AS25-$AR25+1,$AU25-$AT25+1),C25)</f>
        <v>154313.33333333334</v>
      </c>
      <c r="CR25" s="3" t="b">
        <f ca="1">CQ25&gt;CP25</f>
        <v>1</v>
      </c>
    </row>
    <row r="26" spans="1:96" x14ac:dyDescent="0.55000000000000004">
      <c r="A26" s="3"/>
      <c r="B26" s="3"/>
      <c r="C26" s="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5">
        <v>3</v>
      </c>
      <c r="W26" s="5">
        <f>W25</f>
        <v>25</v>
      </c>
      <c r="X26" s="5">
        <v>4</v>
      </c>
      <c r="Y26" s="5">
        <f t="shared" si="5"/>
        <v>26</v>
      </c>
      <c r="Z26" s="18" cm="1">
        <f t="array" aca="1" ref="Z26" ca="1">INDIRECT(ADDRESS($W26,COLUMN()-$Y26+$X26))/$V26</f>
        <v>60115.666666666664</v>
      </c>
      <c r="AA26" s="18" cm="1">
        <f t="array" aca="1" ref="AA26" ca="1">INDIRECT(ADDRESS($W26,COLUMN()-$Y26+$X26))/$V26</f>
        <v>54054</v>
      </c>
      <c r="AB26" s="18" cm="1">
        <f t="array" aca="1" ref="AB26" ca="1">INDIRECT(ADDRESS($W26,COLUMN()-$Y26+$X26))/$V26</f>
        <v>93285.666666666672</v>
      </c>
      <c r="AC26" s="18" cm="1">
        <f t="array" aca="1" ref="AC26" ca="1">INDIRECT(ADDRESS($W26,COLUMN()-$Y26+$X26))/$V26</f>
        <v>154313.33333333334</v>
      </c>
      <c r="AD26" s="18" cm="1">
        <f t="array" aca="1" ref="AD26" ca="1">INDIRECT(ADDRESS($W26,COLUMN()-$Y26+$X26))/$V26</f>
        <v>39957.333333333336</v>
      </c>
      <c r="AE26" s="18" cm="1">
        <f t="array" aca="1" ref="AE26" ca="1">INDIRECT(ADDRESS($W26,COLUMN()-$Y26+$X26))/$V26</f>
        <v>0</v>
      </c>
      <c r="AF26" s="18" cm="1">
        <f t="array" aca="1" ref="AF26" ca="1">INDIRECT(ADDRESS($W26,COLUMN()-$Y26+$X26))/$V26</f>
        <v>0</v>
      </c>
      <c r="AG26" s="18" cm="1">
        <f t="array" aca="1" ref="AG26" ca="1">INDIRECT(ADDRESS($W26,COLUMN()-$Y26+$X26))/$V26</f>
        <v>80541.333333333328</v>
      </c>
      <c r="AH26" s="18" cm="1">
        <f t="array" aca="1" ref="AH26" ca="1">INDIRECT(ADDRESS($W26,COLUMN()-$Y26+$X26))/$V26</f>
        <v>0</v>
      </c>
      <c r="AI26" s="18" cm="1">
        <f t="array" aca="1" ref="AI26" ca="1">INDIRECT(ADDRESS($W26,COLUMN()-$Y26+$X26))/$V26</f>
        <v>0</v>
      </c>
      <c r="AJ26" s="18" cm="1">
        <f t="array" aca="1" ref="AJ26" ca="1">INDIRECT(ADDRESS($W26,COLUMN()-$Y26+$X26))/$V26</f>
        <v>0</v>
      </c>
      <c r="AK26" s="18" cm="1">
        <f t="array" aca="1" ref="AK26" ca="1">INDIRECT(ADDRESS($W26,COLUMN()-$Y26+$X26))/$V26</f>
        <v>43712</v>
      </c>
      <c r="AL26" s="18" cm="1">
        <f t="array" aca="1" ref="AL26" ca="1">INDIRECT(ADDRESS($W26,COLUMN()-$Y26+$X26))/$V26</f>
        <v>0</v>
      </c>
      <c r="AM26" s="18" cm="1">
        <f t="array" aca="1" ref="AM26" ca="1">INDIRECT(ADDRESS($W26,COLUMN()-$Y26+$X26))/$V26</f>
        <v>57614.666666666664</v>
      </c>
      <c r="AN26" s="18" cm="1">
        <f t="array" aca="1" ref="AN26" ca="1">INDIRECT(ADDRESS($W26,COLUMN()-$Y26+$X26))/$V26</f>
        <v>0</v>
      </c>
      <c r="AO26" s="18" cm="1">
        <f t="array" aca="1" ref="AO26" ca="1">INDIRECT(ADDRESS($W26,COLUMN()-$Y26+$X26))/$V26</f>
        <v>0</v>
      </c>
      <c r="AP26" s="18" cm="1">
        <f t="array" aca="1" ref="AP26" ca="1">INDIRECT(ADDRESS($W26,COLUMN()-$Y26+$X26))/$V26</f>
        <v>0</v>
      </c>
      <c r="AQ26" s="18" cm="1">
        <f t="array" aca="1" ref="AQ26" ca="1">INDIRECT(ADDRESS($W26,COLUMN()-$Y26+$X26))/$V26</f>
        <v>0</v>
      </c>
      <c r="AR26" s="9">
        <f t="shared" si="0"/>
        <v>25</v>
      </c>
      <c r="AS26" s="9">
        <f t="shared" si="9"/>
        <v>27</v>
      </c>
      <c r="AT26" s="9">
        <f t="shared" si="1"/>
        <v>26</v>
      </c>
      <c r="AU26" s="3">
        <f t="shared" si="7"/>
        <v>43</v>
      </c>
      <c r="AV26" s="20">
        <f t="shared" ca="1" si="11"/>
        <v>13</v>
      </c>
      <c r="AW26" s="20">
        <f t="shared" ca="1" si="11"/>
        <v>16</v>
      </c>
      <c r="AX26" s="20">
        <f t="shared" ca="1" si="11"/>
        <v>10</v>
      </c>
      <c r="AY26" s="20">
        <f t="shared" ca="1" si="11"/>
        <v>7</v>
      </c>
      <c r="AZ26" s="20">
        <f t="shared" ca="1" si="11"/>
        <v>19</v>
      </c>
      <c r="BA26" s="20">
        <f t="shared" ca="1" si="11"/>
        <v>25</v>
      </c>
      <c r="BB26" s="20">
        <f t="shared" ca="1" si="11"/>
        <v>25</v>
      </c>
      <c r="BC26" s="20">
        <f t="shared" ca="1" si="11"/>
        <v>12</v>
      </c>
      <c r="BD26" s="20">
        <f t="shared" ca="1" si="11"/>
        <v>25</v>
      </c>
      <c r="BE26" s="20">
        <f t="shared" ca="1" si="11"/>
        <v>25</v>
      </c>
      <c r="BF26" s="20">
        <f t="shared" ca="1" si="11"/>
        <v>25</v>
      </c>
      <c r="BG26" s="20">
        <f t="shared" ca="1" si="11"/>
        <v>18</v>
      </c>
      <c r="BH26" s="20">
        <f t="shared" ca="1" si="11"/>
        <v>25</v>
      </c>
      <c r="BI26" s="20">
        <f t="shared" ca="1" si="11"/>
        <v>14</v>
      </c>
      <c r="BJ26" s="20">
        <f t="shared" ca="1" si="11"/>
        <v>25</v>
      </c>
      <c r="BK26" s="20">
        <f t="shared" ca="1" si="10"/>
        <v>25</v>
      </c>
      <c r="BL26" s="20">
        <f t="shared" ca="1" si="3"/>
        <v>25</v>
      </c>
      <c r="BM26" s="20">
        <f t="shared" ca="1" si="3"/>
        <v>25</v>
      </c>
      <c r="BN26" s="9">
        <f t="shared" si="4"/>
        <v>25</v>
      </c>
      <c r="BO26" s="9">
        <v>3</v>
      </c>
      <c r="BP26" s="22" cm="1">
        <f t="array" aca="1" ref="BP26" ca="1">IF(AV26&gt;INDIRECT(ADDRESS($BN26,$BO26)),0,1)</f>
        <v>0</v>
      </c>
      <c r="BQ26" s="22" cm="1">
        <f t="array" aca="1" ref="BQ26" ca="1">IF(AW26&gt;INDIRECT(ADDRESS($BN26,$BO26)),0,1)</f>
        <v>0</v>
      </c>
      <c r="BR26" s="22" cm="1">
        <f t="array" aca="1" ref="BR26" ca="1">IF(AX26&gt;INDIRECT(ADDRESS($BN26,$BO26)),0,1)</f>
        <v>0</v>
      </c>
      <c r="BS26" s="22" cm="1">
        <f t="array" aca="1" ref="BS26" ca="1">IF(AY26&gt;INDIRECT(ADDRESS($BN26,$BO26)),0,1)</f>
        <v>1</v>
      </c>
      <c r="BT26" s="22" cm="1">
        <f t="array" aca="1" ref="BT26" ca="1">IF(AZ26&gt;INDIRECT(ADDRESS($BN26,$BO26)),0,1)</f>
        <v>0</v>
      </c>
      <c r="BU26" s="22" cm="1">
        <f t="array" aca="1" ref="BU26" ca="1">IF(BA26&gt;INDIRECT(ADDRESS($BN26,$BO26)),0,1)</f>
        <v>0</v>
      </c>
      <c r="BV26" s="22" cm="1">
        <f t="array" aca="1" ref="BV26" ca="1">IF(BB26&gt;INDIRECT(ADDRESS($BN26,$BO26)),0,1)</f>
        <v>0</v>
      </c>
      <c r="BW26" s="22" cm="1">
        <f t="array" aca="1" ref="BW26" ca="1">IF(BC26&gt;INDIRECT(ADDRESS($BN26,$BO26)),0,1)</f>
        <v>0</v>
      </c>
      <c r="BX26" s="22" cm="1">
        <f t="array" aca="1" ref="BX26" ca="1">IF(BD26&gt;INDIRECT(ADDRESS($BN26,$BO26)),0,1)</f>
        <v>0</v>
      </c>
      <c r="BY26" s="22" cm="1">
        <f t="array" aca="1" ref="BY26" ca="1">IF(BE26&gt;INDIRECT(ADDRESS($BN26,$BO26)),0,1)</f>
        <v>0</v>
      </c>
      <c r="BZ26" s="22" cm="1">
        <f t="array" aca="1" ref="BZ26" ca="1">IF(BF26&gt;INDIRECT(ADDRESS($BN26,$BO26)),0,1)</f>
        <v>0</v>
      </c>
      <c r="CA26" s="22" cm="1">
        <f t="array" aca="1" ref="CA26" ca="1">IF(BG26&gt;INDIRECT(ADDRESS($BN26,$BO26)),0,1)</f>
        <v>0</v>
      </c>
      <c r="CB26" s="22" cm="1">
        <f t="array" aca="1" ref="CB26" ca="1">IF(BH26&gt;INDIRECT(ADDRESS($BN26,$BO26)),0,1)</f>
        <v>0</v>
      </c>
      <c r="CC26" s="22" cm="1">
        <f t="array" aca="1" ref="CC26" ca="1">IF(BI26&gt;INDIRECT(ADDRESS($BN26,$BO26)),0,1)</f>
        <v>0</v>
      </c>
      <c r="CD26" s="22" cm="1">
        <f t="array" aca="1" ref="CD26" ca="1">IF(BJ26&gt;INDIRECT(ADDRESS($BN26,$BO26)),0,1)</f>
        <v>0</v>
      </c>
      <c r="CE26" s="22" cm="1">
        <f t="array" aca="1" ref="CE26" ca="1">IF(BK26&gt;INDIRECT(ADDRESS($BN26,$BO26)),0,1)</f>
        <v>0</v>
      </c>
      <c r="CF26" s="22" cm="1">
        <f t="array" aca="1" ref="CF26" ca="1">IF(BL26&gt;INDIRECT(ADDRESS($BN26,$BO26)),0,1)</f>
        <v>0</v>
      </c>
      <c r="CG26" s="22" cm="1">
        <f t="array" aca="1" ref="CG26" ca="1">IF(BM26&gt;INDIRECT(ADDRESS($BN26,$BO26)),0,1)</f>
        <v>0</v>
      </c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55000000000000004">
      <c r="A27" s="3"/>
      <c r="B27" s="3"/>
      <c r="C27" s="3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5">
        <v>5</v>
      </c>
      <c r="W27" s="5">
        <f>W26</f>
        <v>25</v>
      </c>
      <c r="X27" s="5">
        <v>4</v>
      </c>
      <c r="Y27" s="5">
        <f t="shared" si="5"/>
        <v>26</v>
      </c>
      <c r="Z27" s="18" cm="1">
        <f t="array" aca="1" ref="Z27" ca="1">INDIRECT(ADDRESS($W27,COLUMN()-$Y27+$X27))/$V27</f>
        <v>36069.4</v>
      </c>
      <c r="AA27" s="18" cm="1">
        <f t="array" aca="1" ref="AA27" ca="1">INDIRECT(ADDRESS($W27,COLUMN()-$Y27+$X27))/$V27</f>
        <v>32432.400000000001</v>
      </c>
      <c r="AB27" s="18" cm="1">
        <f t="array" aca="1" ref="AB27" ca="1">INDIRECT(ADDRESS($W27,COLUMN()-$Y27+$X27))/$V27</f>
        <v>55971.4</v>
      </c>
      <c r="AC27" s="18" cm="1">
        <f t="array" aca="1" ref="AC27" ca="1">INDIRECT(ADDRESS($W27,COLUMN()-$Y27+$X27))/$V27</f>
        <v>92588</v>
      </c>
      <c r="AD27" s="18" cm="1">
        <f t="array" aca="1" ref="AD27" ca="1">INDIRECT(ADDRESS($W27,COLUMN()-$Y27+$X27))/$V27</f>
        <v>23974.400000000001</v>
      </c>
      <c r="AE27" s="18" cm="1">
        <f t="array" aca="1" ref="AE27" ca="1">INDIRECT(ADDRESS($W27,COLUMN()-$Y27+$X27))/$V27</f>
        <v>0</v>
      </c>
      <c r="AF27" s="18" cm="1">
        <f t="array" aca="1" ref="AF27" ca="1">INDIRECT(ADDRESS($W27,COLUMN()-$Y27+$X27))/$V27</f>
        <v>0</v>
      </c>
      <c r="AG27" s="18" cm="1">
        <f t="array" aca="1" ref="AG27" ca="1">INDIRECT(ADDRESS($W27,COLUMN()-$Y27+$X27))/$V27</f>
        <v>48324.800000000003</v>
      </c>
      <c r="AH27" s="18" cm="1">
        <f t="array" aca="1" ref="AH27" ca="1">INDIRECT(ADDRESS($W27,COLUMN()-$Y27+$X27))/$V27</f>
        <v>0</v>
      </c>
      <c r="AI27" s="18" cm="1">
        <f t="array" aca="1" ref="AI27" ca="1">INDIRECT(ADDRESS($W27,COLUMN()-$Y27+$X27))/$V27</f>
        <v>0</v>
      </c>
      <c r="AJ27" s="18" cm="1">
        <f t="array" aca="1" ref="AJ27" ca="1">INDIRECT(ADDRESS($W27,COLUMN()-$Y27+$X27))/$V27</f>
        <v>0</v>
      </c>
      <c r="AK27" s="18" cm="1">
        <f t="array" aca="1" ref="AK27" ca="1">INDIRECT(ADDRESS($W27,COLUMN()-$Y27+$X27))/$V27</f>
        <v>26227.200000000001</v>
      </c>
      <c r="AL27" s="18" cm="1">
        <f t="array" aca="1" ref="AL27" ca="1">INDIRECT(ADDRESS($W27,COLUMN()-$Y27+$X27))/$V27</f>
        <v>0</v>
      </c>
      <c r="AM27" s="18" cm="1">
        <f t="array" aca="1" ref="AM27" ca="1">INDIRECT(ADDRESS($W27,COLUMN()-$Y27+$X27))/$V27</f>
        <v>34568.800000000003</v>
      </c>
      <c r="AN27" s="18" cm="1">
        <f t="array" aca="1" ref="AN27" ca="1">INDIRECT(ADDRESS($W27,COLUMN()-$Y27+$X27))/$V27</f>
        <v>0</v>
      </c>
      <c r="AO27" s="18" cm="1">
        <f t="array" aca="1" ref="AO27" ca="1">INDIRECT(ADDRESS($W27,COLUMN()-$Y27+$X27))/$V27</f>
        <v>0</v>
      </c>
      <c r="AP27" s="18" cm="1">
        <f t="array" aca="1" ref="AP27" ca="1">INDIRECT(ADDRESS($W27,COLUMN()-$Y27+$X27))/$V27</f>
        <v>0</v>
      </c>
      <c r="AQ27" s="18" cm="1">
        <f t="array" aca="1" ref="AQ27" ca="1">INDIRECT(ADDRESS($W27,COLUMN()-$Y27+$X27))/$V27</f>
        <v>0</v>
      </c>
      <c r="AR27" s="9">
        <f t="shared" si="0"/>
        <v>25</v>
      </c>
      <c r="AS27" s="9">
        <f t="shared" si="9"/>
        <v>27</v>
      </c>
      <c r="AT27" s="9">
        <f t="shared" si="1"/>
        <v>26</v>
      </c>
      <c r="AU27" s="3">
        <f t="shared" si="7"/>
        <v>43</v>
      </c>
      <c r="AV27" s="20">
        <f t="shared" ca="1" si="11"/>
        <v>20</v>
      </c>
      <c r="AW27" s="20">
        <f t="shared" ca="1" si="11"/>
        <v>22</v>
      </c>
      <c r="AX27" s="20">
        <f t="shared" ca="1" si="11"/>
        <v>15</v>
      </c>
      <c r="AY27" s="20">
        <f t="shared" ca="1" si="11"/>
        <v>11</v>
      </c>
      <c r="AZ27" s="20">
        <f t="shared" ca="1" si="11"/>
        <v>24</v>
      </c>
      <c r="BA27" s="20">
        <f t="shared" ca="1" si="11"/>
        <v>25</v>
      </c>
      <c r="BB27" s="20">
        <f t="shared" ca="1" si="11"/>
        <v>25</v>
      </c>
      <c r="BC27" s="20">
        <f t="shared" ca="1" si="11"/>
        <v>17</v>
      </c>
      <c r="BD27" s="20">
        <f t="shared" ca="1" si="11"/>
        <v>25</v>
      </c>
      <c r="BE27" s="20">
        <f t="shared" ca="1" si="11"/>
        <v>25</v>
      </c>
      <c r="BF27" s="20">
        <f t="shared" ca="1" si="11"/>
        <v>25</v>
      </c>
      <c r="BG27" s="20">
        <f t="shared" ca="1" si="11"/>
        <v>23</v>
      </c>
      <c r="BH27" s="20">
        <f t="shared" ca="1" si="11"/>
        <v>25</v>
      </c>
      <c r="BI27" s="20">
        <f t="shared" ca="1" si="11"/>
        <v>21</v>
      </c>
      <c r="BJ27" s="20">
        <f t="shared" ca="1" si="11"/>
        <v>25</v>
      </c>
      <c r="BK27" s="20">
        <f t="shared" ca="1" si="10"/>
        <v>25</v>
      </c>
      <c r="BL27" s="20">
        <f t="shared" ca="1" si="3"/>
        <v>25</v>
      </c>
      <c r="BM27" s="20">
        <f t="shared" ca="1" si="3"/>
        <v>25</v>
      </c>
      <c r="BN27" s="9">
        <f t="shared" si="4"/>
        <v>25</v>
      </c>
      <c r="BO27" s="9">
        <v>3</v>
      </c>
      <c r="BP27" s="22" cm="1">
        <f t="array" aca="1" ref="BP27" ca="1">IF(AV27&gt;INDIRECT(ADDRESS($BN27,$BO27)),0,1)</f>
        <v>0</v>
      </c>
      <c r="BQ27" s="22" cm="1">
        <f t="array" aca="1" ref="BQ27" ca="1">IF(AW27&gt;INDIRECT(ADDRESS($BN27,$BO27)),0,1)</f>
        <v>0</v>
      </c>
      <c r="BR27" s="22" cm="1">
        <f t="array" aca="1" ref="BR27" ca="1">IF(AX27&gt;INDIRECT(ADDRESS($BN27,$BO27)),0,1)</f>
        <v>0</v>
      </c>
      <c r="BS27" s="22" cm="1">
        <f t="array" aca="1" ref="BS27" ca="1">IF(AY27&gt;INDIRECT(ADDRESS($BN27,$BO27)),0,1)</f>
        <v>0</v>
      </c>
      <c r="BT27" s="22" cm="1">
        <f t="array" aca="1" ref="BT27" ca="1">IF(AZ27&gt;INDIRECT(ADDRESS($BN27,$BO27)),0,1)</f>
        <v>0</v>
      </c>
      <c r="BU27" s="22" cm="1">
        <f t="array" aca="1" ref="BU27" ca="1">IF(BA27&gt;INDIRECT(ADDRESS($BN27,$BO27)),0,1)</f>
        <v>0</v>
      </c>
      <c r="BV27" s="22" cm="1">
        <f t="array" aca="1" ref="BV27" ca="1">IF(BB27&gt;INDIRECT(ADDRESS($BN27,$BO27)),0,1)</f>
        <v>0</v>
      </c>
      <c r="BW27" s="22" cm="1">
        <f t="array" aca="1" ref="BW27" ca="1">IF(BC27&gt;INDIRECT(ADDRESS($BN27,$BO27)),0,1)</f>
        <v>0</v>
      </c>
      <c r="BX27" s="22" cm="1">
        <f t="array" aca="1" ref="BX27" ca="1">IF(BD27&gt;INDIRECT(ADDRESS($BN27,$BO27)),0,1)</f>
        <v>0</v>
      </c>
      <c r="BY27" s="22" cm="1">
        <f t="array" aca="1" ref="BY27" ca="1">IF(BE27&gt;INDIRECT(ADDRESS($BN27,$BO27)),0,1)</f>
        <v>0</v>
      </c>
      <c r="BZ27" s="22" cm="1">
        <f t="array" aca="1" ref="BZ27" ca="1">IF(BF27&gt;INDIRECT(ADDRESS($BN27,$BO27)),0,1)</f>
        <v>0</v>
      </c>
      <c r="CA27" s="22" cm="1">
        <f t="array" aca="1" ref="CA27" ca="1">IF(BG27&gt;INDIRECT(ADDRESS($BN27,$BO27)),0,1)</f>
        <v>0</v>
      </c>
      <c r="CB27" s="22" cm="1">
        <f t="array" aca="1" ref="CB27" ca="1">IF(BH27&gt;INDIRECT(ADDRESS($BN27,$BO27)),0,1)</f>
        <v>0</v>
      </c>
      <c r="CC27" s="22" cm="1">
        <f t="array" aca="1" ref="CC27" ca="1">IF(BI27&gt;INDIRECT(ADDRESS($BN27,$BO27)),0,1)</f>
        <v>0</v>
      </c>
      <c r="CD27" s="22" cm="1">
        <f t="array" aca="1" ref="CD27" ca="1">IF(BJ27&gt;INDIRECT(ADDRESS($BN27,$BO27)),0,1)</f>
        <v>0</v>
      </c>
      <c r="CE27" s="22" cm="1">
        <f t="array" aca="1" ref="CE27" ca="1">IF(BK27&gt;INDIRECT(ADDRESS($BN27,$BO27)),0,1)</f>
        <v>0</v>
      </c>
      <c r="CF27" s="22" cm="1">
        <f t="array" aca="1" ref="CF27" ca="1">IF(BL27&gt;INDIRECT(ADDRESS($BN27,$BO27)),0,1)</f>
        <v>0</v>
      </c>
      <c r="CG27" s="22" cm="1">
        <f t="array" aca="1" ref="CG27" ca="1">IF(BM27&gt;INDIRECT(ADDRESS($BN27,$BO27)),0,1)</f>
        <v>0</v>
      </c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55000000000000004">
      <c r="A28" s="3"/>
      <c r="B28" s="3" t="s">
        <v>15</v>
      </c>
      <c r="C28" s="3">
        <v>6</v>
      </c>
      <c r="D28" s="15">
        <f>VALUE(SUBSTITUTE('DPR KPU Raw'!B70,".",","))</f>
        <v>171595</v>
      </c>
      <c r="E28" s="15">
        <f>VALUE(SUBSTITUTE('DPR KPU Raw'!C70,".",","))</f>
        <v>139045</v>
      </c>
      <c r="F28" s="15">
        <f>VALUE(SUBSTITUTE('DPR KPU Raw'!D70,".",","))</f>
        <v>151320</v>
      </c>
      <c r="G28" s="15">
        <f>VALUE(SUBSTITUTE('DPR KPU Raw'!E70,".",","))</f>
        <v>308037</v>
      </c>
      <c r="H28" s="15">
        <f>VALUE(SUBSTITUTE('DPR KPU Raw'!F70,".",","))</f>
        <v>132305</v>
      </c>
      <c r="I28" s="15"/>
      <c r="J28" s="15"/>
      <c r="K28" s="15">
        <f>VALUE(SUBSTITUTE('DPR KPU Raw'!I70,".",","))</f>
        <v>142399</v>
      </c>
      <c r="L28" s="15"/>
      <c r="M28" s="15"/>
      <c r="N28" s="15"/>
      <c r="O28" s="15">
        <f>VALUE(SUBSTITUTE('DPR KPU Raw'!M70,".",","))</f>
        <v>134976</v>
      </c>
      <c r="P28" s="15"/>
      <c r="Q28" s="15">
        <f>VALUE(SUBSTITUTE('DPR KPU Raw'!O70,".",","))</f>
        <v>113148</v>
      </c>
      <c r="R28" s="15"/>
      <c r="S28" s="15"/>
      <c r="T28" s="15"/>
      <c r="U28" s="15"/>
      <c r="V28" s="5">
        <v>1</v>
      </c>
      <c r="W28" s="5">
        <f>W27+3</f>
        <v>28</v>
      </c>
      <c r="X28" s="5">
        <v>4</v>
      </c>
      <c r="Y28" s="5">
        <f t="shared" si="5"/>
        <v>26</v>
      </c>
      <c r="Z28" s="18" cm="1">
        <f t="array" aca="1" ref="Z28" ca="1">INDIRECT(ADDRESS($W28,COLUMN()-$Y28+$X28))/$V28</f>
        <v>171595</v>
      </c>
      <c r="AA28" s="18" cm="1">
        <f t="array" aca="1" ref="AA28" ca="1">INDIRECT(ADDRESS($W28,COLUMN()-$Y28+$X28))/$V28</f>
        <v>139045</v>
      </c>
      <c r="AB28" s="18" cm="1">
        <f t="array" aca="1" ref="AB28" ca="1">INDIRECT(ADDRESS($W28,COLUMN()-$Y28+$X28))/$V28</f>
        <v>151320</v>
      </c>
      <c r="AC28" s="18" cm="1">
        <f t="array" aca="1" ref="AC28" ca="1">INDIRECT(ADDRESS($W28,COLUMN()-$Y28+$X28))/$V28</f>
        <v>308037</v>
      </c>
      <c r="AD28" s="18" cm="1">
        <f t="array" aca="1" ref="AD28" ca="1">INDIRECT(ADDRESS($W28,COLUMN()-$Y28+$X28))/$V28</f>
        <v>132305</v>
      </c>
      <c r="AE28" s="18" cm="1">
        <f t="array" aca="1" ref="AE28" ca="1">INDIRECT(ADDRESS($W28,COLUMN()-$Y28+$X28))/$V28</f>
        <v>0</v>
      </c>
      <c r="AF28" s="18" cm="1">
        <f t="array" aca="1" ref="AF28" ca="1">INDIRECT(ADDRESS($W28,COLUMN()-$Y28+$X28))/$V28</f>
        <v>0</v>
      </c>
      <c r="AG28" s="18" cm="1">
        <f t="array" aca="1" ref="AG28" ca="1">INDIRECT(ADDRESS($W28,COLUMN()-$Y28+$X28))/$V28</f>
        <v>142399</v>
      </c>
      <c r="AH28" s="18" cm="1">
        <f t="array" aca="1" ref="AH28" ca="1">INDIRECT(ADDRESS($W28,COLUMN()-$Y28+$X28))/$V28</f>
        <v>0</v>
      </c>
      <c r="AI28" s="18" cm="1">
        <f t="array" aca="1" ref="AI28" ca="1">INDIRECT(ADDRESS($W28,COLUMN()-$Y28+$X28))/$V28</f>
        <v>0</v>
      </c>
      <c r="AJ28" s="18" cm="1">
        <f t="array" aca="1" ref="AJ28" ca="1">INDIRECT(ADDRESS($W28,COLUMN()-$Y28+$X28))/$V28</f>
        <v>0</v>
      </c>
      <c r="AK28" s="18" cm="1">
        <f t="array" aca="1" ref="AK28" ca="1">INDIRECT(ADDRESS($W28,COLUMN()-$Y28+$X28))/$V28</f>
        <v>134976</v>
      </c>
      <c r="AL28" s="18" cm="1">
        <f t="array" aca="1" ref="AL28" ca="1">INDIRECT(ADDRESS($W28,COLUMN()-$Y28+$X28))/$V28</f>
        <v>0</v>
      </c>
      <c r="AM28" s="18" cm="1">
        <f t="array" aca="1" ref="AM28" ca="1">INDIRECT(ADDRESS($W28,COLUMN()-$Y28+$X28))/$V28</f>
        <v>113148</v>
      </c>
      <c r="AN28" s="18" cm="1">
        <f t="array" aca="1" ref="AN28" ca="1">INDIRECT(ADDRESS($W28,COLUMN()-$Y28+$X28))/$V28</f>
        <v>0</v>
      </c>
      <c r="AO28" s="18" cm="1">
        <f t="array" aca="1" ref="AO28" ca="1">INDIRECT(ADDRESS($W28,COLUMN()-$Y28+$X28))/$V28</f>
        <v>0</v>
      </c>
      <c r="AP28" s="18" cm="1">
        <f t="array" aca="1" ref="AP28" ca="1">INDIRECT(ADDRESS($W28,COLUMN()-$Y28+$X28))/$V28</f>
        <v>0</v>
      </c>
      <c r="AQ28" s="18" cm="1">
        <f t="array" aca="1" ref="AQ28" ca="1">INDIRECT(ADDRESS($W28,COLUMN()-$Y28+$X28))/$V28</f>
        <v>0</v>
      </c>
      <c r="AR28" s="9">
        <f t="shared" si="0"/>
        <v>28</v>
      </c>
      <c r="AS28" s="9">
        <f t="shared" si="9"/>
        <v>30</v>
      </c>
      <c r="AT28" s="9">
        <f t="shared" si="1"/>
        <v>26</v>
      </c>
      <c r="AU28" s="3">
        <f t="shared" si="7"/>
        <v>43</v>
      </c>
      <c r="AV28" s="20">
        <f t="shared" ca="1" si="11"/>
        <v>2</v>
      </c>
      <c r="AW28" s="20">
        <f t="shared" ca="1" si="11"/>
        <v>5</v>
      </c>
      <c r="AX28" s="20">
        <f t="shared" ca="1" si="11"/>
        <v>3</v>
      </c>
      <c r="AY28" s="20">
        <f t="shared" ca="1" si="11"/>
        <v>1</v>
      </c>
      <c r="AZ28" s="20">
        <f t="shared" ca="1" si="11"/>
        <v>7</v>
      </c>
      <c r="BA28" s="20">
        <f t="shared" ca="1" si="11"/>
        <v>25</v>
      </c>
      <c r="BB28" s="20">
        <f t="shared" ca="1" si="11"/>
        <v>25</v>
      </c>
      <c r="BC28" s="20">
        <f t="shared" ca="1" si="11"/>
        <v>4</v>
      </c>
      <c r="BD28" s="20">
        <f t="shared" ca="1" si="11"/>
        <v>25</v>
      </c>
      <c r="BE28" s="20">
        <f t="shared" ca="1" si="11"/>
        <v>25</v>
      </c>
      <c r="BF28" s="20">
        <f t="shared" ca="1" si="11"/>
        <v>25</v>
      </c>
      <c r="BG28" s="20">
        <f t="shared" ca="1" si="11"/>
        <v>6</v>
      </c>
      <c r="BH28" s="20">
        <f t="shared" ca="1" si="11"/>
        <v>25</v>
      </c>
      <c r="BI28" s="20">
        <f t="shared" ca="1" si="11"/>
        <v>8</v>
      </c>
      <c r="BJ28" s="20">
        <f t="shared" ca="1" si="11"/>
        <v>25</v>
      </c>
      <c r="BK28" s="20">
        <f t="shared" ca="1" si="10"/>
        <v>25</v>
      </c>
      <c r="BL28" s="20">
        <f t="shared" ca="1" si="3"/>
        <v>25</v>
      </c>
      <c r="BM28" s="20">
        <f t="shared" ca="1" si="3"/>
        <v>25</v>
      </c>
      <c r="BN28" s="9">
        <f t="shared" si="4"/>
        <v>28</v>
      </c>
      <c r="BO28" s="9">
        <v>3</v>
      </c>
      <c r="BP28" s="22" cm="1">
        <f t="array" aca="1" ref="BP28" ca="1">IF(AV28&gt;INDIRECT(ADDRESS($BN28,$BO28)),0,1)</f>
        <v>1</v>
      </c>
      <c r="BQ28" s="22" cm="1">
        <f t="array" aca="1" ref="BQ28" ca="1">IF(AW28&gt;INDIRECT(ADDRESS($BN28,$BO28)),0,1)</f>
        <v>1</v>
      </c>
      <c r="BR28" s="22" cm="1">
        <f t="array" aca="1" ref="BR28" ca="1">IF(AX28&gt;INDIRECT(ADDRESS($BN28,$BO28)),0,1)</f>
        <v>1</v>
      </c>
      <c r="BS28" s="22" cm="1">
        <f t="array" aca="1" ref="BS28" ca="1">IF(AY28&gt;INDIRECT(ADDRESS($BN28,$BO28)),0,1)</f>
        <v>1</v>
      </c>
      <c r="BT28" s="22" cm="1">
        <f t="array" aca="1" ref="BT28" ca="1">IF(AZ28&gt;INDIRECT(ADDRESS($BN28,$BO28)),0,1)</f>
        <v>0</v>
      </c>
      <c r="BU28" s="22" cm="1">
        <f t="array" aca="1" ref="BU28" ca="1">IF(BA28&gt;INDIRECT(ADDRESS($BN28,$BO28)),0,1)</f>
        <v>0</v>
      </c>
      <c r="BV28" s="22" cm="1">
        <f t="array" aca="1" ref="BV28" ca="1">IF(BB28&gt;INDIRECT(ADDRESS($BN28,$BO28)),0,1)</f>
        <v>0</v>
      </c>
      <c r="BW28" s="22" cm="1">
        <f t="array" aca="1" ref="BW28" ca="1">IF(BC28&gt;INDIRECT(ADDRESS($BN28,$BO28)),0,1)</f>
        <v>1</v>
      </c>
      <c r="BX28" s="22" cm="1">
        <f t="array" aca="1" ref="BX28" ca="1">IF(BD28&gt;INDIRECT(ADDRESS($BN28,$BO28)),0,1)</f>
        <v>0</v>
      </c>
      <c r="BY28" s="22" cm="1">
        <f t="array" aca="1" ref="BY28" ca="1">IF(BE28&gt;INDIRECT(ADDRESS($BN28,$BO28)),0,1)</f>
        <v>0</v>
      </c>
      <c r="BZ28" s="22" cm="1">
        <f t="array" aca="1" ref="BZ28" ca="1">IF(BF28&gt;INDIRECT(ADDRESS($BN28,$BO28)),0,1)</f>
        <v>0</v>
      </c>
      <c r="CA28" s="22" cm="1">
        <f t="array" aca="1" ref="CA28" ca="1">IF(BG28&gt;INDIRECT(ADDRESS($BN28,$BO28)),0,1)</f>
        <v>1</v>
      </c>
      <c r="CB28" s="22" cm="1">
        <f t="array" aca="1" ref="CB28" ca="1">IF(BH28&gt;INDIRECT(ADDRESS($BN28,$BO28)),0,1)</f>
        <v>0</v>
      </c>
      <c r="CC28" s="22" cm="1">
        <f t="array" aca="1" ref="CC28" ca="1">IF(BI28&gt;INDIRECT(ADDRESS($BN28,$BO28)),0,1)</f>
        <v>0</v>
      </c>
      <c r="CD28" s="22" cm="1">
        <f t="array" aca="1" ref="CD28" ca="1">IF(BJ28&gt;INDIRECT(ADDRESS($BN28,$BO28)),0,1)</f>
        <v>0</v>
      </c>
      <c r="CE28" s="22" cm="1">
        <f t="array" aca="1" ref="CE28" ca="1">IF(BK28&gt;INDIRECT(ADDRESS($BN28,$BO28)),0,1)</f>
        <v>0</v>
      </c>
      <c r="CF28" s="22" cm="1">
        <f t="array" aca="1" ref="CF28" ca="1">IF(BL28&gt;INDIRECT(ADDRESS($BN28,$BO28)),0,1)</f>
        <v>0</v>
      </c>
      <c r="CG28" s="22" cm="1">
        <f t="array" aca="1" ref="CG28" ca="1">IF(BM28&gt;INDIRECT(ADDRESS($BN28,$BO28)),0,1)</f>
        <v>0</v>
      </c>
      <c r="CH28" s="9">
        <f>AR28</f>
        <v>28</v>
      </c>
      <c r="CI28" s="9">
        <f>AS28</f>
        <v>30</v>
      </c>
      <c r="CJ28" s="3">
        <f>COLUMN(BP28)</f>
        <v>68</v>
      </c>
      <c r="CK28" s="3">
        <f>COLUMN(CG28)</f>
        <v>85</v>
      </c>
      <c r="CL28" s="3">
        <f ca="1">SUM(OFFSET($A$1,CH28-1,CJ28-1,CI28-CH28+1,CK28-CJ28+1))</f>
        <v>6</v>
      </c>
      <c r="CM28" s="3" t="b">
        <f ca="1">CL28=C28</f>
        <v>1</v>
      </c>
      <c r="CN28" s="3">
        <f>COLUMN(V28)</f>
        <v>22</v>
      </c>
      <c r="CO28" s="3">
        <f ca="1">LARGE(OFFSET($A$1,$CH28-1,$CN28-1,$CI28-$CH28+1,1),1)</f>
        <v>5</v>
      </c>
      <c r="CP28" s="4">
        <f ca="1">LARGE(OFFSET($A$1,$AR28-1,$AT28-1,$AS28-$AR28+1,$AU28-$AT28+1),1)/(CO28+2)</f>
        <v>44005.285714285717</v>
      </c>
      <c r="CQ28" s="4">
        <f ca="1">LARGE(OFFSET($A$1,$AR28-1,$AT28-1,$AS28-$AR28+1,$AU28-$AT28+1),C28)</f>
        <v>134976</v>
      </c>
      <c r="CR28" s="3" t="b">
        <f ca="1">CQ28&gt;CP28</f>
        <v>1</v>
      </c>
    </row>
    <row r="29" spans="1:96" x14ac:dyDescent="0.55000000000000004">
      <c r="A29" s="3"/>
      <c r="B29" s="3"/>
      <c r="C29" s="3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5">
        <v>3</v>
      </c>
      <c r="W29" s="5">
        <f>W28</f>
        <v>28</v>
      </c>
      <c r="X29" s="5">
        <v>4</v>
      </c>
      <c r="Y29" s="5">
        <f t="shared" si="5"/>
        <v>26</v>
      </c>
      <c r="Z29" s="18" cm="1">
        <f t="array" aca="1" ref="Z29" ca="1">INDIRECT(ADDRESS($W29,COLUMN()-$Y29+$X29))/$V29</f>
        <v>57198.333333333336</v>
      </c>
      <c r="AA29" s="18" cm="1">
        <f t="array" aca="1" ref="AA29" ca="1">INDIRECT(ADDRESS($W29,COLUMN()-$Y29+$X29))/$V29</f>
        <v>46348.333333333336</v>
      </c>
      <c r="AB29" s="18" cm="1">
        <f t="array" aca="1" ref="AB29" ca="1">INDIRECT(ADDRESS($W29,COLUMN()-$Y29+$X29))/$V29</f>
        <v>50440</v>
      </c>
      <c r="AC29" s="18" cm="1">
        <f t="array" aca="1" ref="AC29" ca="1">INDIRECT(ADDRESS($W29,COLUMN()-$Y29+$X29))/$V29</f>
        <v>102679</v>
      </c>
      <c r="AD29" s="18" cm="1">
        <f t="array" aca="1" ref="AD29" ca="1">INDIRECT(ADDRESS($W29,COLUMN()-$Y29+$X29))/$V29</f>
        <v>44101.666666666664</v>
      </c>
      <c r="AE29" s="18" cm="1">
        <f t="array" aca="1" ref="AE29" ca="1">INDIRECT(ADDRESS($W29,COLUMN()-$Y29+$X29))/$V29</f>
        <v>0</v>
      </c>
      <c r="AF29" s="18" cm="1">
        <f t="array" aca="1" ref="AF29" ca="1">INDIRECT(ADDRESS($W29,COLUMN()-$Y29+$X29))/$V29</f>
        <v>0</v>
      </c>
      <c r="AG29" s="18" cm="1">
        <f t="array" aca="1" ref="AG29" ca="1">INDIRECT(ADDRESS($W29,COLUMN()-$Y29+$X29))/$V29</f>
        <v>47466.333333333336</v>
      </c>
      <c r="AH29" s="18" cm="1">
        <f t="array" aca="1" ref="AH29" ca="1">INDIRECT(ADDRESS($W29,COLUMN()-$Y29+$X29))/$V29</f>
        <v>0</v>
      </c>
      <c r="AI29" s="18" cm="1">
        <f t="array" aca="1" ref="AI29" ca="1">INDIRECT(ADDRESS($W29,COLUMN()-$Y29+$X29))/$V29</f>
        <v>0</v>
      </c>
      <c r="AJ29" s="18" cm="1">
        <f t="array" aca="1" ref="AJ29" ca="1">INDIRECT(ADDRESS($W29,COLUMN()-$Y29+$X29))/$V29</f>
        <v>0</v>
      </c>
      <c r="AK29" s="18" cm="1">
        <f t="array" aca="1" ref="AK29" ca="1">INDIRECT(ADDRESS($W29,COLUMN()-$Y29+$X29))/$V29</f>
        <v>44992</v>
      </c>
      <c r="AL29" s="18" cm="1">
        <f t="array" aca="1" ref="AL29" ca="1">INDIRECT(ADDRESS($W29,COLUMN()-$Y29+$X29))/$V29</f>
        <v>0</v>
      </c>
      <c r="AM29" s="18" cm="1">
        <f t="array" aca="1" ref="AM29" ca="1">INDIRECT(ADDRESS($W29,COLUMN()-$Y29+$X29))/$V29</f>
        <v>37716</v>
      </c>
      <c r="AN29" s="18" cm="1">
        <f t="array" aca="1" ref="AN29" ca="1">INDIRECT(ADDRESS($W29,COLUMN()-$Y29+$X29))/$V29</f>
        <v>0</v>
      </c>
      <c r="AO29" s="18" cm="1">
        <f t="array" aca="1" ref="AO29" ca="1">INDIRECT(ADDRESS($W29,COLUMN()-$Y29+$X29))/$V29</f>
        <v>0</v>
      </c>
      <c r="AP29" s="18" cm="1">
        <f t="array" aca="1" ref="AP29" ca="1">INDIRECT(ADDRESS($W29,COLUMN()-$Y29+$X29))/$V29</f>
        <v>0</v>
      </c>
      <c r="AQ29" s="18" cm="1">
        <f t="array" aca="1" ref="AQ29" ca="1">INDIRECT(ADDRESS($W29,COLUMN()-$Y29+$X29))/$V29</f>
        <v>0</v>
      </c>
      <c r="AR29" s="9">
        <f t="shared" si="0"/>
        <v>28</v>
      </c>
      <c r="AS29" s="9">
        <f t="shared" si="9"/>
        <v>30</v>
      </c>
      <c r="AT29" s="9">
        <f t="shared" si="1"/>
        <v>26</v>
      </c>
      <c r="AU29" s="3">
        <f t="shared" si="7"/>
        <v>43</v>
      </c>
      <c r="AV29" s="20">
        <f t="shared" ca="1" si="11"/>
        <v>11</v>
      </c>
      <c r="AW29" s="20">
        <f t="shared" ca="1" si="11"/>
        <v>14</v>
      </c>
      <c r="AX29" s="20">
        <f t="shared" ca="1" si="11"/>
        <v>12</v>
      </c>
      <c r="AY29" s="20">
        <f t="shared" ca="1" si="11"/>
        <v>9</v>
      </c>
      <c r="AZ29" s="20">
        <f t="shared" ca="1" si="11"/>
        <v>16</v>
      </c>
      <c r="BA29" s="20">
        <f t="shared" ca="1" si="11"/>
        <v>25</v>
      </c>
      <c r="BB29" s="20">
        <f t="shared" ca="1" si="11"/>
        <v>25</v>
      </c>
      <c r="BC29" s="20">
        <f t="shared" ca="1" si="11"/>
        <v>13</v>
      </c>
      <c r="BD29" s="20">
        <f t="shared" ca="1" si="11"/>
        <v>25</v>
      </c>
      <c r="BE29" s="20">
        <f t="shared" ca="1" si="11"/>
        <v>25</v>
      </c>
      <c r="BF29" s="20">
        <f t="shared" ca="1" si="11"/>
        <v>25</v>
      </c>
      <c r="BG29" s="20">
        <f t="shared" ca="1" si="11"/>
        <v>15</v>
      </c>
      <c r="BH29" s="20">
        <f t="shared" ca="1" si="11"/>
        <v>25</v>
      </c>
      <c r="BI29" s="20">
        <f t="shared" ca="1" si="11"/>
        <v>17</v>
      </c>
      <c r="BJ29" s="20">
        <f t="shared" ca="1" si="11"/>
        <v>25</v>
      </c>
      <c r="BK29" s="20">
        <f t="shared" ca="1" si="10"/>
        <v>25</v>
      </c>
      <c r="BL29" s="20">
        <f t="shared" ca="1" si="3"/>
        <v>25</v>
      </c>
      <c r="BM29" s="20">
        <f t="shared" ca="1" si="3"/>
        <v>25</v>
      </c>
      <c r="BN29" s="9">
        <f t="shared" si="4"/>
        <v>28</v>
      </c>
      <c r="BO29" s="9">
        <v>3</v>
      </c>
      <c r="BP29" s="22" cm="1">
        <f t="array" aca="1" ref="BP29" ca="1">IF(AV29&gt;INDIRECT(ADDRESS($BN29,$BO29)),0,1)</f>
        <v>0</v>
      </c>
      <c r="BQ29" s="22" cm="1">
        <f t="array" aca="1" ref="BQ29" ca="1">IF(AW29&gt;INDIRECT(ADDRESS($BN29,$BO29)),0,1)</f>
        <v>0</v>
      </c>
      <c r="BR29" s="22" cm="1">
        <f t="array" aca="1" ref="BR29" ca="1">IF(AX29&gt;INDIRECT(ADDRESS($BN29,$BO29)),0,1)</f>
        <v>0</v>
      </c>
      <c r="BS29" s="22" cm="1">
        <f t="array" aca="1" ref="BS29" ca="1">IF(AY29&gt;INDIRECT(ADDRESS($BN29,$BO29)),0,1)</f>
        <v>0</v>
      </c>
      <c r="BT29" s="22" cm="1">
        <f t="array" aca="1" ref="BT29" ca="1">IF(AZ29&gt;INDIRECT(ADDRESS($BN29,$BO29)),0,1)</f>
        <v>0</v>
      </c>
      <c r="BU29" s="22" cm="1">
        <f t="array" aca="1" ref="BU29" ca="1">IF(BA29&gt;INDIRECT(ADDRESS($BN29,$BO29)),0,1)</f>
        <v>0</v>
      </c>
      <c r="BV29" s="22" cm="1">
        <f t="array" aca="1" ref="BV29" ca="1">IF(BB29&gt;INDIRECT(ADDRESS($BN29,$BO29)),0,1)</f>
        <v>0</v>
      </c>
      <c r="BW29" s="22" cm="1">
        <f t="array" aca="1" ref="BW29" ca="1">IF(BC29&gt;INDIRECT(ADDRESS($BN29,$BO29)),0,1)</f>
        <v>0</v>
      </c>
      <c r="BX29" s="22" cm="1">
        <f t="array" aca="1" ref="BX29" ca="1">IF(BD29&gt;INDIRECT(ADDRESS($BN29,$BO29)),0,1)</f>
        <v>0</v>
      </c>
      <c r="BY29" s="22" cm="1">
        <f t="array" aca="1" ref="BY29" ca="1">IF(BE29&gt;INDIRECT(ADDRESS($BN29,$BO29)),0,1)</f>
        <v>0</v>
      </c>
      <c r="BZ29" s="22" cm="1">
        <f t="array" aca="1" ref="BZ29" ca="1">IF(BF29&gt;INDIRECT(ADDRESS($BN29,$BO29)),0,1)</f>
        <v>0</v>
      </c>
      <c r="CA29" s="22" cm="1">
        <f t="array" aca="1" ref="CA29" ca="1">IF(BG29&gt;INDIRECT(ADDRESS($BN29,$BO29)),0,1)</f>
        <v>0</v>
      </c>
      <c r="CB29" s="22" cm="1">
        <f t="array" aca="1" ref="CB29" ca="1">IF(BH29&gt;INDIRECT(ADDRESS($BN29,$BO29)),0,1)</f>
        <v>0</v>
      </c>
      <c r="CC29" s="22" cm="1">
        <f t="array" aca="1" ref="CC29" ca="1">IF(BI29&gt;INDIRECT(ADDRESS($BN29,$BO29)),0,1)</f>
        <v>0</v>
      </c>
      <c r="CD29" s="22" cm="1">
        <f t="array" aca="1" ref="CD29" ca="1">IF(BJ29&gt;INDIRECT(ADDRESS($BN29,$BO29)),0,1)</f>
        <v>0</v>
      </c>
      <c r="CE29" s="22" cm="1">
        <f t="array" aca="1" ref="CE29" ca="1">IF(BK29&gt;INDIRECT(ADDRESS($BN29,$BO29)),0,1)</f>
        <v>0</v>
      </c>
      <c r="CF29" s="22" cm="1">
        <f t="array" aca="1" ref="CF29" ca="1">IF(BL29&gt;INDIRECT(ADDRESS($BN29,$BO29)),0,1)</f>
        <v>0</v>
      </c>
      <c r="CG29" s="22" cm="1">
        <f t="array" aca="1" ref="CG29" ca="1">IF(BM29&gt;INDIRECT(ADDRESS($BN29,$BO29)),0,1)</f>
        <v>0</v>
      </c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55000000000000004">
      <c r="A30" s="3"/>
      <c r="B30" s="3"/>
      <c r="C30" s="3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5">
        <v>5</v>
      </c>
      <c r="W30" s="5">
        <f>W29</f>
        <v>28</v>
      </c>
      <c r="X30" s="5">
        <v>4</v>
      </c>
      <c r="Y30" s="5">
        <f t="shared" si="5"/>
        <v>26</v>
      </c>
      <c r="Z30" s="18" cm="1">
        <f t="array" aca="1" ref="Z30" ca="1">INDIRECT(ADDRESS($W30,COLUMN()-$Y30+$X30))/$V30</f>
        <v>34319</v>
      </c>
      <c r="AA30" s="18" cm="1">
        <f t="array" aca="1" ref="AA30" ca="1">INDIRECT(ADDRESS($W30,COLUMN()-$Y30+$X30))/$V30</f>
        <v>27809</v>
      </c>
      <c r="AB30" s="18" cm="1">
        <f t="array" aca="1" ref="AB30" ca="1">INDIRECT(ADDRESS($W30,COLUMN()-$Y30+$X30))/$V30</f>
        <v>30264</v>
      </c>
      <c r="AC30" s="18" cm="1">
        <f t="array" aca="1" ref="AC30" ca="1">INDIRECT(ADDRESS($W30,COLUMN()-$Y30+$X30))/$V30</f>
        <v>61607.4</v>
      </c>
      <c r="AD30" s="18" cm="1">
        <f t="array" aca="1" ref="AD30" ca="1">INDIRECT(ADDRESS($W30,COLUMN()-$Y30+$X30))/$V30</f>
        <v>26461</v>
      </c>
      <c r="AE30" s="18" cm="1">
        <f t="array" aca="1" ref="AE30" ca="1">INDIRECT(ADDRESS($W30,COLUMN()-$Y30+$X30))/$V30</f>
        <v>0</v>
      </c>
      <c r="AF30" s="18" cm="1">
        <f t="array" aca="1" ref="AF30" ca="1">INDIRECT(ADDRESS($W30,COLUMN()-$Y30+$X30))/$V30</f>
        <v>0</v>
      </c>
      <c r="AG30" s="18" cm="1">
        <f t="array" aca="1" ref="AG30" ca="1">INDIRECT(ADDRESS($W30,COLUMN()-$Y30+$X30))/$V30</f>
        <v>28479.8</v>
      </c>
      <c r="AH30" s="18" cm="1">
        <f t="array" aca="1" ref="AH30" ca="1">INDIRECT(ADDRESS($W30,COLUMN()-$Y30+$X30))/$V30</f>
        <v>0</v>
      </c>
      <c r="AI30" s="18" cm="1">
        <f t="array" aca="1" ref="AI30" ca="1">INDIRECT(ADDRESS($W30,COLUMN()-$Y30+$X30))/$V30</f>
        <v>0</v>
      </c>
      <c r="AJ30" s="18" cm="1">
        <f t="array" aca="1" ref="AJ30" ca="1">INDIRECT(ADDRESS($W30,COLUMN()-$Y30+$X30))/$V30</f>
        <v>0</v>
      </c>
      <c r="AK30" s="18" cm="1">
        <f t="array" aca="1" ref="AK30" ca="1">INDIRECT(ADDRESS($W30,COLUMN()-$Y30+$X30))/$V30</f>
        <v>26995.200000000001</v>
      </c>
      <c r="AL30" s="18" cm="1">
        <f t="array" aca="1" ref="AL30" ca="1">INDIRECT(ADDRESS($W30,COLUMN()-$Y30+$X30))/$V30</f>
        <v>0</v>
      </c>
      <c r="AM30" s="18" cm="1">
        <f t="array" aca="1" ref="AM30" ca="1">INDIRECT(ADDRESS($W30,COLUMN()-$Y30+$X30))/$V30</f>
        <v>22629.599999999999</v>
      </c>
      <c r="AN30" s="18" cm="1">
        <f t="array" aca="1" ref="AN30" ca="1">INDIRECT(ADDRESS($W30,COLUMN()-$Y30+$X30))/$V30</f>
        <v>0</v>
      </c>
      <c r="AO30" s="18" cm="1">
        <f t="array" aca="1" ref="AO30" ca="1">INDIRECT(ADDRESS($W30,COLUMN()-$Y30+$X30))/$V30</f>
        <v>0</v>
      </c>
      <c r="AP30" s="18" cm="1">
        <f t="array" aca="1" ref="AP30" ca="1">INDIRECT(ADDRESS($W30,COLUMN()-$Y30+$X30))/$V30</f>
        <v>0</v>
      </c>
      <c r="AQ30" s="18" cm="1">
        <f t="array" aca="1" ref="AQ30" ca="1">INDIRECT(ADDRESS($W30,COLUMN()-$Y30+$X30))/$V30</f>
        <v>0</v>
      </c>
      <c r="AR30" s="9">
        <f t="shared" si="0"/>
        <v>28</v>
      </c>
      <c r="AS30" s="9">
        <f t="shared" si="9"/>
        <v>30</v>
      </c>
      <c r="AT30" s="9">
        <f t="shared" si="1"/>
        <v>26</v>
      </c>
      <c r="AU30" s="3">
        <f t="shared" si="7"/>
        <v>43</v>
      </c>
      <c r="AV30" s="20">
        <f t="shared" ca="1" si="11"/>
        <v>18</v>
      </c>
      <c r="AW30" s="20">
        <f t="shared" ca="1" si="11"/>
        <v>21</v>
      </c>
      <c r="AX30" s="20">
        <f t="shared" ca="1" si="11"/>
        <v>19</v>
      </c>
      <c r="AY30" s="20">
        <f t="shared" ca="1" si="11"/>
        <v>10</v>
      </c>
      <c r="AZ30" s="20">
        <f t="shared" ca="1" si="11"/>
        <v>23</v>
      </c>
      <c r="BA30" s="20">
        <f t="shared" ca="1" si="11"/>
        <v>25</v>
      </c>
      <c r="BB30" s="20">
        <f t="shared" ca="1" si="11"/>
        <v>25</v>
      </c>
      <c r="BC30" s="20">
        <f t="shared" ca="1" si="11"/>
        <v>20</v>
      </c>
      <c r="BD30" s="20">
        <f t="shared" ca="1" si="11"/>
        <v>25</v>
      </c>
      <c r="BE30" s="20">
        <f t="shared" ca="1" si="11"/>
        <v>25</v>
      </c>
      <c r="BF30" s="20">
        <f t="shared" ca="1" si="11"/>
        <v>25</v>
      </c>
      <c r="BG30" s="20">
        <f t="shared" ca="1" si="11"/>
        <v>22</v>
      </c>
      <c r="BH30" s="20">
        <f t="shared" ca="1" si="11"/>
        <v>25</v>
      </c>
      <c r="BI30" s="20">
        <f t="shared" ca="1" si="11"/>
        <v>24</v>
      </c>
      <c r="BJ30" s="20">
        <f t="shared" ca="1" si="11"/>
        <v>25</v>
      </c>
      <c r="BK30" s="20">
        <f t="shared" ca="1" si="10"/>
        <v>25</v>
      </c>
      <c r="BL30" s="20">
        <f t="shared" ca="1" si="3"/>
        <v>25</v>
      </c>
      <c r="BM30" s="20">
        <f t="shared" ca="1" si="3"/>
        <v>25</v>
      </c>
      <c r="BN30" s="9">
        <f t="shared" si="4"/>
        <v>28</v>
      </c>
      <c r="BO30" s="9">
        <v>3</v>
      </c>
      <c r="BP30" s="22" cm="1">
        <f t="array" aca="1" ref="BP30" ca="1">IF(AV30&gt;INDIRECT(ADDRESS($BN30,$BO30)),0,1)</f>
        <v>0</v>
      </c>
      <c r="BQ30" s="22" cm="1">
        <f t="array" aca="1" ref="BQ30" ca="1">IF(AW30&gt;INDIRECT(ADDRESS($BN30,$BO30)),0,1)</f>
        <v>0</v>
      </c>
      <c r="BR30" s="22" cm="1">
        <f t="array" aca="1" ref="BR30" ca="1">IF(AX30&gt;INDIRECT(ADDRESS($BN30,$BO30)),0,1)</f>
        <v>0</v>
      </c>
      <c r="BS30" s="22" cm="1">
        <f t="array" aca="1" ref="BS30" ca="1">IF(AY30&gt;INDIRECT(ADDRESS($BN30,$BO30)),0,1)</f>
        <v>0</v>
      </c>
      <c r="BT30" s="22" cm="1">
        <f t="array" aca="1" ref="BT30" ca="1">IF(AZ30&gt;INDIRECT(ADDRESS($BN30,$BO30)),0,1)</f>
        <v>0</v>
      </c>
      <c r="BU30" s="22" cm="1">
        <f t="array" aca="1" ref="BU30" ca="1">IF(BA30&gt;INDIRECT(ADDRESS($BN30,$BO30)),0,1)</f>
        <v>0</v>
      </c>
      <c r="BV30" s="22" cm="1">
        <f t="array" aca="1" ref="BV30" ca="1">IF(BB30&gt;INDIRECT(ADDRESS($BN30,$BO30)),0,1)</f>
        <v>0</v>
      </c>
      <c r="BW30" s="22" cm="1">
        <f t="array" aca="1" ref="BW30" ca="1">IF(BC30&gt;INDIRECT(ADDRESS($BN30,$BO30)),0,1)</f>
        <v>0</v>
      </c>
      <c r="BX30" s="22" cm="1">
        <f t="array" aca="1" ref="BX30" ca="1">IF(BD30&gt;INDIRECT(ADDRESS($BN30,$BO30)),0,1)</f>
        <v>0</v>
      </c>
      <c r="BY30" s="22" cm="1">
        <f t="array" aca="1" ref="BY30" ca="1">IF(BE30&gt;INDIRECT(ADDRESS($BN30,$BO30)),0,1)</f>
        <v>0</v>
      </c>
      <c r="BZ30" s="22" cm="1">
        <f t="array" aca="1" ref="BZ30" ca="1">IF(BF30&gt;INDIRECT(ADDRESS($BN30,$BO30)),0,1)</f>
        <v>0</v>
      </c>
      <c r="CA30" s="22" cm="1">
        <f t="array" aca="1" ref="CA30" ca="1">IF(BG30&gt;INDIRECT(ADDRESS($BN30,$BO30)),0,1)</f>
        <v>0</v>
      </c>
      <c r="CB30" s="22" cm="1">
        <f t="array" aca="1" ref="CB30" ca="1">IF(BH30&gt;INDIRECT(ADDRESS($BN30,$BO30)),0,1)</f>
        <v>0</v>
      </c>
      <c r="CC30" s="22" cm="1">
        <f t="array" aca="1" ref="CC30" ca="1">IF(BI30&gt;INDIRECT(ADDRESS($BN30,$BO30)),0,1)</f>
        <v>0</v>
      </c>
      <c r="CD30" s="22" cm="1">
        <f t="array" aca="1" ref="CD30" ca="1">IF(BJ30&gt;INDIRECT(ADDRESS($BN30,$BO30)),0,1)</f>
        <v>0</v>
      </c>
      <c r="CE30" s="22" cm="1">
        <f t="array" aca="1" ref="CE30" ca="1">IF(BK30&gt;INDIRECT(ADDRESS($BN30,$BO30)),0,1)</f>
        <v>0</v>
      </c>
      <c r="CF30" s="22" cm="1">
        <f t="array" aca="1" ref="CF30" ca="1">IF(BL30&gt;INDIRECT(ADDRESS($BN30,$BO30)),0,1)</f>
        <v>0</v>
      </c>
      <c r="CG30" s="22" cm="1">
        <f t="array" aca="1" ref="CG30" ca="1">IF(BM30&gt;INDIRECT(ADDRESS($BN30,$BO30)),0,1)</f>
        <v>0</v>
      </c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55000000000000004">
      <c r="A31" s="3" t="s">
        <v>16</v>
      </c>
      <c r="B31" s="3" t="s">
        <v>16</v>
      </c>
      <c r="C31" s="3">
        <v>8</v>
      </c>
      <c r="D31" s="15">
        <f>VALUE(SUBSTITUTE('DPR KPU Raw'!B13,".",","))</f>
        <v>212847</v>
      </c>
      <c r="E31" s="15">
        <f>VALUE(SUBSTITUTE('DPR KPU Raw'!C13,".",","))</f>
        <v>241351</v>
      </c>
      <c r="F31" s="15">
        <f>VALUE(SUBSTITUTE('DPR KPU Raw'!D13,".",","))</f>
        <v>318124</v>
      </c>
      <c r="G31" s="15">
        <f>VALUE(SUBSTITUTE('DPR KPU Raw'!E13,".",","))</f>
        <v>341039</v>
      </c>
      <c r="H31" s="15">
        <f>VALUE(SUBSTITUTE('DPR KPU Raw'!F13,".",","))</f>
        <v>176441</v>
      </c>
      <c r="I31" s="15"/>
      <c r="J31" s="15"/>
      <c r="K31" s="15">
        <f>VALUE(SUBSTITUTE('DPR KPU Raw'!I13,".",","))</f>
        <v>107298</v>
      </c>
      <c r="L31" s="15"/>
      <c r="M31" s="15"/>
      <c r="N31" s="15"/>
      <c r="O31" s="15">
        <f>VALUE(SUBSTITUTE('DPR KPU Raw'!M13,".",","))</f>
        <v>166290</v>
      </c>
      <c r="P31" s="15"/>
      <c r="Q31" s="15">
        <f>VALUE(SUBSTITUTE('DPR KPU Raw'!O13,".",","))</f>
        <v>197962</v>
      </c>
      <c r="R31" s="15"/>
      <c r="S31" s="15"/>
      <c r="T31" s="15"/>
      <c r="U31" s="15"/>
      <c r="V31" s="5">
        <v>1</v>
      </c>
      <c r="W31" s="5">
        <f>W30+3</f>
        <v>31</v>
      </c>
      <c r="X31" s="5">
        <v>4</v>
      </c>
      <c r="Y31" s="5">
        <f t="shared" si="5"/>
        <v>26</v>
      </c>
      <c r="Z31" s="18" cm="1">
        <f t="array" aca="1" ref="Z31" ca="1">INDIRECT(ADDRESS($W31,COLUMN()-$Y31+$X31))/$V31</f>
        <v>212847</v>
      </c>
      <c r="AA31" s="18" cm="1">
        <f t="array" aca="1" ref="AA31" ca="1">INDIRECT(ADDRESS($W31,COLUMN()-$Y31+$X31))/$V31</f>
        <v>241351</v>
      </c>
      <c r="AB31" s="18" cm="1">
        <f t="array" aca="1" ref="AB31" ca="1">INDIRECT(ADDRESS($W31,COLUMN()-$Y31+$X31))/$V31</f>
        <v>318124</v>
      </c>
      <c r="AC31" s="18" cm="1">
        <f t="array" aca="1" ref="AC31" ca="1">INDIRECT(ADDRESS($W31,COLUMN()-$Y31+$X31))/$V31</f>
        <v>341039</v>
      </c>
      <c r="AD31" s="18" cm="1">
        <f t="array" aca="1" ref="AD31" ca="1">INDIRECT(ADDRESS($W31,COLUMN()-$Y31+$X31))/$V31</f>
        <v>176441</v>
      </c>
      <c r="AE31" s="18" cm="1">
        <f t="array" aca="1" ref="AE31" ca="1">INDIRECT(ADDRESS($W31,COLUMN()-$Y31+$X31))/$V31</f>
        <v>0</v>
      </c>
      <c r="AF31" s="18" cm="1">
        <f t="array" aca="1" ref="AF31" ca="1">INDIRECT(ADDRESS($W31,COLUMN()-$Y31+$X31))/$V31</f>
        <v>0</v>
      </c>
      <c r="AG31" s="18" cm="1">
        <f t="array" aca="1" ref="AG31" ca="1">INDIRECT(ADDRESS($W31,COLUMN()-$Y31+$X31))/$V31</f>
        <v>107298</v>
      </c>
      <c r="AH31" s="18" cm="1">
        <f t="array" aca="1" ref="AH31" ca="1">INDIRECT(ADDRESS($W31,COLUMN()-$Y31+$X31))/$V31</f>
        <v>0</v>
      </c>
      <c r="AI31" s="18" cm="1">
        <f t="array" aca="1" ref="AI31" ca="1">INDIRECT(ADDRESS($W31,COLUMN()-$Y31+$X31))/$V31</f>
        <v>0</v>
      </c>
      <c r="AJ31" s="18" cm="1">
        <f t="array" aca="1" ref="AJ31" ca="1">INDIRECT(ADDRESS($W31,COLUMN()-$Y31+$X31))/$V31</f>
        <v>0</v>
      </c>
      <c r="AK31" s="18" cm="1">
        <f t="array" aca="1" ref="AK31" ca="1">INDIRECT(ADDRESS($W31,COLUMN()-$Y31+$X31))/$V31</f>
        <v>166290</v>
      </c>
      <c r="AL31" s="18" cm="1">
        <f t="array" aca="1" ref="AL31" ca="1">INDIRECT(ADDRESS($W31,COLUMN()-$Y31+$X31))/$V31</f>
        <v>0</v>
      </c>
      <c r="AM31" s="18" cm="1">
        <f t="array" aca="1" ref="AM31" ca="1">INDIRECT(ADDRESS($W31,COLUMN()-$Y31+$X31))/$V31</f>
        <v>197962</v>
      </c>
      <c r="AN31" s="18" cm="1">
        <f t="array" aca="1" ref="AN31" ca="1">INDIRECT(ADDRESS($W31,COLUMN()-$Y31+$X31))/$V31</f>
        <v>0</v>
      </c>
      <c r="AO31" s="18" cm="1">
        <f t="array" aca="1" ref="AO31" ca="1">INDIRECT(ADDRESS($W31,COLUMN()-$Y31+$X31))/$V31</f>
        <v>0</v>
      </c>
      <c r="AP31" s="18" cm="1">
        <f t="array" aca="1" ref="AP31" ca="1">INDIRECT(ADDRESS($W31,COLUMN()-$Y31+$X31))/$V31</f>
        <v>0</v>
      </c>
      <c r="AQ31" s="18" cm="1">
        <f t="array" aca="1" ref="AQ31" ca="1">INDIRECT(ADDRESS($W31,COLUMN()-$Y31+$X31))/$V31</f>
        <v>0</v>
      </c>
      <c r="AR31" s="9">
        <f t="shared" si="0"/>
        <v>31</v>
      </c>
      <c r="AS31" s="9">
        <f t="shared" si="9"/>
        <v>33</v>
      </c>
      <c r="AT31" s="9">
        <f t="shared" si="1"/>
        <v>26</v>
      </c>
      <c r="AU31" s="3">
        <f t="shared" si="7"/>
        <v>43</v>
      </c>
      <c r="AV31" s="20">
        <f t="shared" ca="1" si="11"/>
        <v>4</v>
      </c>
      <c r="AW31" s="20">
        <f t="shared" ca="1" si="11"/>
        <v>3</v>
      </c>
      <c r="AX31" s="20">
        <f t="shared" ca="1" si="11"/>
        <v>2</v>
      </c>
      <c r="AY31" s="20">
        <f t="shared" ca="1" si="11"/>
        <v>1</v>
      </c>
      <c r="AZ31" s="20">
        <f t="shared" ca="1" si="11"/>
        <v>6</v>
      </c>
      <c r="BA31" s="20">
        <f t="shared" ca="1" si="11"/>
        <v>25</v>
      </c>
      <c r="BB31" s="20">
        <f t="shared" ca="1" si="11"/>
        <v>25</v>
      </c>
      <c r="BC31" s="20">
        <f t="shared" ca="1" si="11"/>
        <v>9</v>
      </c>
      <c r="BD31" s="20">
        <f t="shared" ca="1" si="11"/>
        <v>25</v>
      </c>
      <c r="BE31" s="20">
        <f t="shared" ca="1" si="11"/>
        <v>25</v>
      </c>
      <c r="BF31" s="20">
        <f t="shared" ca="1" si="11"/>
        <v>25</v>
      </c>
      <c r="BG31" s="20">
        <f t="shared" ca="1" si="11"/>
        <v>7</v>
      </c>
      <c r="BH31" s="20">
        <f t="shared" ca="1" si="11"/>
        <v>25</v>
      </c>
      <c r="BI31" s="20">
        <f t="shared" ca="1" si="11"/>
        <v>5</v>
      </c>
      <c r="BJ31" s="20">
        <f t="shared" ca="1" si="11"/>
        <v>25</v>
      </c>
      <c r="BK31" s="20">
        <f t="shared" ca="1" si="10"/>
        <v>25</v>
      </c>
      <c r="BL31" s="20">
        <f t="shared" ca="1" si="3"/>
        <v>25</v>
      </c>
      <c r="BM31" s="20">
        <f t="shared" ca="1" si="3"/>
        <v>25</v>
      </c>
      <c r="BN31" s="9">
        <f t="shared" si="4"/>
        <v>31</v>
      </c>
      <c r="BO31" s="9">
        <v>3</v>
      </c>
      <c r="BP31" s="22" cm="1">
        <f t="array" aca="1" ref="BP31" ca="1">IF(AV31&gt;INDIRECT(ADDRESS($BN31,$BO31)),0,1)</f>
        <v>1</v>
      </c>
      <c r="BQ31" s="22" cm="1">
        <f t="array" aca="1" ref="BQ31" ca="1">IF(AW31&gt;INDIRECT(ADDRESS($BN31,$BO31)),0,1)</f>
        <v>1</v>
      </c>
      <c r="BR31" s="22" cm="1">
        <f t="array" aca="1" ref="BR31" ca="1">IF(AX31&gt;INDIRECT(ADDRESS($BN31,$BO31)),0,1)</f>
        <v>1</v>
      </c>
      <c r="BS31" s="22" cm="1">
        <f t="array" aca="1" ref="BS31" ca="1">IF(AY31&gt;INDIRECT(ADDRESS($BN31,$BO31)),0,1)</f>
        <v>1</v>
      </c>
      <c r="BT31" s="22" cm="1">
        <f t="array" aca="1" ref="BT31" ca="1">IF(AZ31&gt;INDIRECT(ADDRESS($BN31,$BO31)),0,1)</f>
        <v>1</v>
      </c>
      <c r="BU31" s="22" cm="1">
        <f t="array" aca="1" ref="BU31" ca="1">IF(BA31&gt;INDIRECT(ADDRESS($BN31,$BO31)),0,1)</f>
        <v>0</v>
      </c>
      <c r="BV31" s="22" cm="1">
        <f t="array" aca="1" ref="BV31" ca="1">IF(BB31&gt;INDIRECT(ADDRESS($BN31,$BO31)),0,1)</f>
        <v>0</v>
      </c>
      <c r="BW31" s="22" cm="1">
        <f t="array" aca="1" ref="BW31" ca="1">IF(BC31&gt;INDIRECT(ADDRESS($BN31,$BO31)),0,1)</f>
        <v>0</v>
      </c>
      <c r="BX31" s="22" cm="1">
        <f t="array" aca="1" ref="BX31" ca="1">IF(BD31&gt;INDIRECT(ADDRESS($BN31,$BO31)),0,1)</f>
        <v>0</v>
      </c>
      <c r="BY31" s="22" cm="1">
        <f t="array" aca="1" ref="BY31" ca="1">IF(BE31&gt;INDIRECT(ADDRESS($BN31,$BO31)),0,1)</f>
        <v>0</v>
      </c>
      <c r="BZ31" s="22" cm="1">
        <f t="array" aca="1" ref="BZ31" ca="1">IF(BF31&gt;INDIRECT(ADDRESS($BN31,$BO31)),0,1)</f>
        <v>0</v>
      </c>
      <c r="CA31" s="22" cm="1">
        <f t="array" aca="1" ref="CA31" ca="1">IF(BG31&gt;INDIRECT(ADDRESS($BN31,$BO31)),0,1)</f>
        <v>1</v>
      </c>
      <c r="CB31" s="22" cm="1">
        <f t="array" aca="1" ref="CB31" ca="1">IF(BH31&gt;INDIRECT(ADDRESS($BN31,$BO31)),0,1)</f>
        <v>0</v>
      </c>
      <c r="CC31" s="22" cm="1">
        <f t="array" aca="1" ref="CC31" ca="1">IF(BI31&gt;INDIRECT(ADDRESS($BN31,$BO31)),0,1)</f>
        <v>1</v>
      </c>
      <c r="CD31" s="22" cm="1">
        <f t="array" aca="1" ref="CD31" ca="1">IF(BJ31&gt;INDIRECT(ADDRESS($BN31,$BO31)),0,1)</f>
        <v>0</v>
      </c>
      <c r="CE31" s="22" cm="1">
        <f t="array" aca="1" ref="CE31" ca="1">IF(BK31&gt;INDIRECT(ADDRESS($BN31,$BO31)),0,1)</f>
        <v>0</v>
      </c>
      <c r="CF31" s="22" cm="1">
        <f t="array" aca="1" ref="CF31" ca="1">IF(BL31&gt;INDIRECT(ADDRESS($BN31,$BO31)),0,1)</f>
        <v>0</v>
      </c>
      <c r="CG31" s="22" cm="1">
        <f t="array" aca="1" ref="CG31" ca="1">IF(BM31&gt;INDIRECT(ADDRESS($BN31,$BO31)),0,1)</f>
        <v>0</v>
      </c>
      <c r="CH31" s="9">
        <f>AR31</f>
        <v>31</v>
      </c>
      <c r="CI31" s="9">
        <f>AS31</f>
        <v>33</v>
      </c>
      <c r="CJ31" s="3">
        <f>COLUMN(BP31)</f>
        <v>68</v>
      </c>
      <c r="CK31" s="3">
        <f>COLUMN(CG31)</f>
        <v>85</v>
      </c>
      <c r="CL31" s="3">
        <f ca="1">SUM(OFFSET($A$1,CH31-1,CJ31-1,CI31-CH31+1,CK31-CJ31+1))</f>
        <v>8</v>
      </c>
      <c r="CM31" s="3" t="b">
        <f ca="1">CL31=C31</f>
        <v>1</v>
      </c>
      <c r="CN31" s="3">
        <f>COLUMN(V31)</f>
        <v>22</v>
      </c>
      <c r="CO31" s="3">
        <f ca="1">LARGE(OFFSET($A$1,$CH31-1,$CN31-1,$CI31-$CH31+1,1),1)</f>
        <v>5</v>
      </c>
      <c r="CP31" s="4">
        <f ca="1">LARGE(OFFSET($A$1,$AR31-1,$AT31-1,$AS31-$AR31+1,$AU31-$AT31+1),1)/(CO31+2)</f>
        <v>48719.857142857145</v>
      </c>
      <c r="CQ31" s="4">
        <f ca="1">LARGE(OFFSET($A$1,$AR31-1,$AT31-1,$AS31-$AR31+1,$AU31-$AT31+1),C31)</f>
        <v>113679.66666666667</v>
      </c>
      <c r="CR31" s="3" t="b">
        <f ca="1">CQ31&gt;CP31</f>
        <v>1</v>
      </c>
    </row>
    <row r="32" spans="1:96" x14ac:dyDescent="0.55000000000000004">
      <c r="A32" s="3"/>
      <c r="B32" s="3"/>
      <c r="C32" s="3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5">
        <v>3</v>
      </c>
      <c r="W32" s="5">
        <f>W31</f>
        <v>31</v>
      </c>
      <c r="X32" s="5">
        <v>4</v>
      </c>
      <c r="Y32" s="5">
        <f t="shared" si="5"/>
        <v>26</v>
      </c>
      <c r="Z32" s="18" cm="1">
        <f t="array" aca="1" ref="Z32" ca="1">INDIRECT(ADDRESS($W32,COLUMN()-$Y32+$X32))/$V32</f>
        <v>70949</v>
      </c>
      <c r="AA32" s="18" cm="1">
        <f t="array" aca="1" ref="AA32" ca="1">INDIRECT(ADDRESS($W32,COLUMN()-$Y32+$X32))/$V32</f>
        <v>80450.333333333328</v>
      </c>
      <c r="AB32" s="18" cm="1">
        <f t="array" aca="1" ref="AB32" ca="1">INDIRECT(ADDRESS($W32,COLUMN()-$Y32+$X32))/$V32</f>
        <v>106041.33333333333</v>
      </c>
      <c r="AC32" s="18" cm="1">
        <f t="array" aca="1" ref="AC32" ca="1">INDIRECT(ADDRESS($W32,COLUMN()-$Y32+$X32))/$V32</f>
        <v>113679.66666666667</v>
      </c>
      <c r="AD32" s="18" cm="1">
        <f t="array" aca="1" ref="AD32" ca="1">INDIRECT(ADDRESS($W32,COLUMN()-$Y32+$X32))/$V32</f>
        <v>58813.666666666664</v>
      </c>
      <c r="AE32" s="18" cm="1">
        <f t="array" aca="1" ref="AE32" ca="1">INDIRECT(ADDRESS($W32,COLUMN()-$Y32+$X32))/$V32</f>
        <v>0</v>
      </c>
      <c r="AF32" s="18" cm="1">
        <f t="array" aca="1" ref="AF32" ca="1">INDIRECT(ADDRESS($W32,COLUMN()-$Y32+$X32))/$V32</f>
        <v>0</v>
      </c>
      <c r="AG32" s="18" cm="1">
        <f t="array" aca="1" ref="AG32" ca="1">INDIRECT(ADDRESS($W32,COLUMN()-$Y32+$X32))/$V32</f>
        <v>35766</v>
      </c>
      <c r="AH32" s="18" cm="1">
        <f t="array" aca="1" ref="AH32" ca="1">INDIRECT(ADDRESS($W32,COLUMN()-$Y32+$X32))/$V32</f>
        <v>0</v>
      </c>
      <c r="AI32" s="18" cm="1">
        <f t="array" aca="1" ref="AI32" ca="1">INDIRECT(ADDRESS($W32,COLUMN()-$Y32+$X32))/$V32</f>
        <v>0</v>
      </c>
      <c r="AJ32" s="18" cm="1">
        <f t="array" aca="1" ref="AJ32" ca="1">INDIRECT(ADDRESS($W32,COLUMN()-$Y32+$X32))/$V32</f>
        <v>0</v>
      </c>
      <c r="AK32" s="18" cm="1">
        <f t="array" aca="1" ref="AK32" ca="1">INDIRECT(ADDRESS($W32,COLUMN()-$Y32+$X32))/$V32</f>
        <v>55430</v>
      </c>
      <c r="AL32" s="18" cm="1">
        <f t="array" aca="1" ref="AL32" ca="1">INDIRECT(ADDRESS($W32,COLUMN()-$Y32+$X32))/$V32</f>
        <v>0</v>
      </c>
      <c r="AM32" s="18" cm="1">
        <f t="array" aca="1" ref="AM32" ca="1">INDIRECT(ADDRESS($W32,COLUMN()-$Y32+$X32))/$V32</f>
        <v>65987.333333333328</v>
      </c>
      <c r="AN32" s="18" cm="1">
        <f t="array" aca="1" ref="AN32" ca="1">INDIRECT(ADDRESS($W32,COLUMN()-$Y32+$X32))/$V32</f>
        <v>0</v>
      </c>
      <c r="AO32" s="18" cm="1">
        <f t="array" aca="1" ref="AO32" ca="1">INDIRECT(ADDRESS($W32,COLUMN()-$Y32+$X32))/$V32</f>
        <v>0</v>
      </c>
      <c r="AP32" s="18" cm="1">
        <f t="array" aca="1" ref="AP32" ca="1">INDIRECT(ADDRESS($W32,COLUMN()-$Y32+$X32))/$V32</f>
        <v>0</v>
      </c>
      <c r="AQ32" s="18" cm="1">
        <f t="array" aca="1" ref="AQ32" ca="1">INDIRECT(ADDRESS($W32,COLUMN()-$Y32+$X32))/$V32</f>
        <v>0</v>
      </c>
      <c r="AR32" s="9">
        <f t="shared" si="0"/>
        <v>31</v>
      </c>
      <c r="AS32" s="9">
        <f t="shared" si="9"/>
        <v>33</v>
      </c>
      <c r="AT32" s="9">
        <f t="shared" si="1"/>
        <v>26</v>
      </c>
      <c r="AU32" s="3">
        <f t="shared" si="7"/>
        <v>43</v>
      </c>
      <c r="AV32" s="20">
        <f t="shared" ca="1" si="11"/>
        <v>12</v>
      </c>
      <c r="AW32" s="20">
        <f t="shared" ca="1" si="11"/>
        <v>11</v>
      </c>
      <c r="AX32" s="20">
        <f t="shared" ca="1" si="11"/>
        <v>10</v>
      </c>
      <c r="AY32" s="20">
        <f t="shared" ca="1" si="11"/>
        <v>8</v>
      </c>
      <c r="AZ32" s="20">
        <f t="shared" ca="1" si="11"/>
        <v>16</v>
      </c>
      <c r="BA32" s="20">
        <f t="shared" ca="1" si="11"/>
        <v>25</v>
      </c>
      <c r="BB32" s="20">
        <f t="shared" ca="1" si="11"/>
        <v>25</v>
      </c>
      <c r="BC32" s="20">
        <f t="shared" ca="1" si="11"/>
        <v>21</v>
      </c>
      <c r="BD32" s="20">
        <f t="shared" ca="1" si="11"/>
        <v>25</v>
      </c>
      <c r="BE32" s="20">
        <f t="shared" ca="1" si="11"/>
        <v>25</v>
      </c>
      <c r="BF32" s="20">
        <f t="shared" ca="1" si="11"/>
        <v>25</v>
      </c>
      <c r="BG32" s="20">
        <f t="shared" ca="1" si="11"/>
        <v>17</v>
      </c>
      <c r="BH32" s="20">
        <f t="shared" ca="1" si="11"/>
        <v>25</v>
      </c>
      <c r="BI32" s="20">
        <f t="shared" ca="1" si="11"/>
        <v>14</v>
      </c>
      <c r="BJ32" s="20">
        <f t="shared" ca="1" si="11"/>
        <v>25</v>
      </c>
      <c r="BK32" s="20">
        <f t="shared" ca="1" si="10"/>
        <v>25</v>
      </c>
      <c r="BL32" s="20">
        <f t="shared" ca="1" si="3"/>
        <v>25</v>
      </c>
      <c r="BM32" s="20">
        <f t="shared" ca="1" si="3"/>
        <v>25</v>
      </c>
      <c r="BN32" s="9">
        <f t="shared" si="4"/>
        <v>31</v>
      </c>
      <c r="BO32" s="9">
        <v>3</v>
      </c>
      <c r="BP32" s="22" cm="1">
        <f t="array" aca="1" ref="BP32" ca="1">IF(AV32&gt;INDIRECT(ADDRESS($BN32,$BO32)),0,1)</f>
        <v>0</v>
      </c>
      <c r="BQ32" s="22" cm="1">
        <f t="array" aca="1" ref="BQ32" ca="1">IF(AW32&gt;INDIRECT(ADDRESS($BN32,$BO32)),0,1)</f>
        <v>0</v>
      </c>
      <c r="BR32" s="22" cm="1">
        <f t="array" aca="1" ref="BR32" ca="1">IF(AX32&gt;INDIRECT(ADDRESS($BN32,$BO32)),0,1)</f>
        <v>0</v>
      </c>
      <c r="BS32" s="22" cm="1">
        <f t="array" aca="1" ref="BS32" ca="1">IF(AY32&gt;INDIRECT(ADDRESS($BN32,$BO32)),0,1)</f>
        <v>1</v>
      </c>
      <c r="BT32" s="22" cm="1">
        <f t="array" aca="1" ref="BT32" ca="1">IF(AZ32&gt;INDIRECT(ADDRESS($BN32,$BO32)),0,1)</f>
        <v>0</v>
      </c>
      <c r="BU32" s="22" cm="1">
        <f t="array" aca="1" ref="BU32" ca="1">IF(BA32&gt;INDIRECT(ADDRESS($BN32,$BO32)),0,1)</f>
        <v>0</v>
      </c>
      <c r="BV32" s="22" cm="1">
        <f t="array" aca="1" ref="BV32" ca="1">IF(BB32&gt;INDIRECT(ADDRESS($BN32,$BO32)),0,1)</f>
        <v>0</v>
      </c>
      <c r="BW32" s="22" cm="1">
        <f t="array" aca="1" ref="BW32" ca="1">IF(BC32&gt;INDIRECT(ADDRESS($BN32,$BO32)),0,1)</f>
        <v>0</v>
      </c>
      <c r="BX32" s="22" cm="1">
        <f t="array" aca="1" ref="BX32" ca="1">IF(BD32&gt;INDIRECT(ADDRESS($BN32,$BO32)),0,1)</f>
        <v>0</v>
      </c>
      <c r="BY32" s="22" cm="1">
        <f t="array" aca="1" ref="BY32" ca="1">IF(BE32&gt;INDIRECT(ADDRESS($BN32,$BO32)),0,1)</f>
        <v>0</v>
      </c>
      <c r="BZ32" s="22" cm="1">
        <f t="array" aca="1" ref="BZ32" ca="1">IF(BF32&gt;INDIRECT(ADDRESS($BN32,$BO32)),0,1)</f>
        <v>0</v>
      </c>
      <c r="CA32" s="22" cm="1">
        <f t="array" aca="1" ref="CA32" ca="1">IF(BG32&gt;INDIRECT(ADDRESS($BN32,$BO32)),0,1)</f>
        <v>0</v>
      </c>
      <c r="CB32" s="22" cm="1">
        <f t="array" aca="1" ref="CB32" ca="1">IF(BH32&gt;INDIRECT(ADDRESS($BN32,$BO32)),0,1)</f>
        <v>0</v>
      </c>
      <c r="CC32" s="22" cm="1">
        <f t="array" aca="1" ref="CC32" ca="1">IF(BI32&gt;INDIRECT(ADDRESS($BN32,$BO32)),0,1)</f>
        <v>0</v>
      </c>
      <c r="CD32" s="22" cm="1">
        <f t="array" aca="1" ref="CD32" ca="1">IF(BJ32&gt;INDIRECT(ADDRESS($BN32,$BO32)),0,1)</f>
        <v>0</v>
      </c>
      <c r="CE32" s="22" cm="1">
        <f t="array" aca="1" ref="CE32" ca="1">IF(BK32&gt;INDIRECT(ADDRESS($BN32,$BO32)),0,1)</f>
        <v>0</v>
      </c>
      <c r="CF32" s="22" cm="1">
        <f t="array" aca="1" ref="CF32" ca="1">IF(BL32&gt;INDIRECT(ADDRESS($BN32,$BO32)),0,1)</f>
        <v>0</v>
      </c>
      <c r="CG32" s="22" cm="1">
        <f t="array" aca="1" ref="CG32" ca="1">IF(BM32&gt;INDIRECT(ADDRESS($BN32,$BO32)),0,1)</f>
        <v>0</v>
      </c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55000000000000004">
      <c r="A33" s="3"/>
      <c r="B33" s="3"/>
      <c r="C33" s="3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5">
        <v>5</v>
      </c>
      <c r="W33" s="5">
        <f>W32</f>
        <v>31</v>
      </c>
      <c r="X33" s="5">
        <v>4</v>
      </c>
      <c r="Y33" s="5">
        <f t="shared" si="5"/>
        <v>26</v>
      </c>
      <c r="Z33" s="18" cm="1">
        <f t="array" aca="1" ref="Z33" ca="1">INDIRECT(ADDRESS($W33,COLUMN()-$Y33+$X33))/$V33</f>
        <v>42569.4</v>
      </c>
      <c r="AA33" s="18" cm="1">
        <f t="array" aca="1" ref="AA33" ca="1">INDIRECT(ADDRESS($W33,COLUMN()-$Y33+$X33))/$V33</f>
        <v>48270.2</v>
      </c>
      <c r="AB33" s="18" cm="1">
        <f t="array" aca="1" ref="AB33" ca="1">INDIRECT(ADDRESS($W33,COLUMN()-$Y33+$X33))/$V33</f>
        <v>63624.800000000003</v>
      </c>
      <c r="AC33" s="18" cm="1">
        <f t="array" aca="1" ref="AC33" ca="1">INDIRECT(ADDRESS($W33,COLUMN()-$Y33+$X33))/$V33</f>
        <v>68207.8</v>
      </c>
      <c r="AD33" s="18" cm="1">
        <f t="array" aca="1" ref="AD33" ca="1">INDIRECT(ADDRESS($W33,COLUMN()-$Y33+$X33))/$V33</f>
        <v>35288.199999999997</v>
      </c>
      <c r="AE33" s="18" cm="1">
        <f t="array" aca="1" ref="AE33" ca="1">INDIRECT(ADDRESS($W33,COLUMN()-$Y33+$X33))/$V33</f>
        <v>0</v>
      </c>
      <c r="AF33" s="18" cm="1">
        <f t="array" aca="1" ref="AF33" ca="1">INDIRECT(ADDRESS($W33,COLUMN()-$Y33+$X33))/$V33</f>
        <v>0</v>
      </c>
      <c r="AG33" s="18" cm="1">
        <f t="array" aca="1" ref="AG33" ca="1">INDIRECT(ADDRESS($W33,COLUMN()-$Y33+$X33))/$V33</f>
        <v>21459.599999999999</v>
      </c>
      <c r="AH33" s="18" cm="1">
        <f t="array" aca="1" ref="AH33" ca="1">INDIRECT(ADDRESS($W33,COLUMN()-$Y33+$X33))/$V33</f>
        <v>0</v>
      </c>
      <c r="AI33" s="18" cm="1">
        <f t="array" aca="1" ref="AI33" ca="1">INDIRECT(ADDRESS($W33,COLUMN()-$Y33+$X33))/$V33</f>
        <v>0</v>
      </c>
      <c r="AJ33" s="18" cm="1">
        <f t="array" aca="1" ref="AJ33" ca="1">INDIRECT(ADDRESS($W33,COLUMN()-$Y33+$X33))/$V33</f>
        <v>0</v>
      </c>
      <c r="AK33" s="18" cm="1">
        <f t="array" aca="1" ref="AK33" ca="1">INDIRECT(ADDRESS($W33,COLUMN()-$Y33+$X33))/$V33</f>
        <v>33258</v>
      </c>
      <c r="AL33" s="18" cm="1">
        <f t="array" aca="1" ref="AL33" ca="1">INDIRECT(ADDRESS($W33,COLUMN()-$Y33+$X33))/$V33</f>
        <v>0</v>
      </c>
      <c r="AM33" s="18" cm="1">
        <f t="array" aca="1" ref="AM33" ca="1">INDIRECT(ADDRESS($W33,COLUMN()-$Y33+$X33))/$V33</f>
        <v>39592.400000000001</v>
      </c>
      <c r="AN33" s="18" cm="1">
        <f t="array" aca="1" ref="AN33" ca="1">INDIRECT(ADDRESS($W33,COLUMN()-$Y33+$X33))/$V33</f>
        <v>0</v>
      </c>
      <c r="AO33" s="18" cm="1">
        <f t="array" aca="1" ref="AO33" ca="1">INDIRECT(ADDRESS($W33,COLUMN()-$Y33+$X33))/$V33</f>
        <v>0</v>
      </c>
      <c r="AP33" s="18" cm="1">
        <f t="array" aca="1" ref="AP33" ca="1">INDIRECT(ADDRESS($W33,COLUMN()-$Y33+$X33))/$V33</f>
        <v>0</v>
      </c>
      <c r="AQ33" s="18" cm="1">
        <f t="array" aca="1" ref="AQ33" ca="1">INDIRECT(ADDRESS($W33,COLUMN()-$Y33+$X33))/$V33</f>
        <v>0</v>
      </c>
      <c r="AR33" s="9">
        <f t="shared" si="0"/>
        <v>31</v>
      </c>
      <c r="AS33" s="9">
        <f t="shared" si="9"/>
        <v>33</v>
      </c>
      <c r="AT33" s="9">
        <f t="shared" si="1"/>
        <v>26</v>
      </c>
      <c r="AU33" s="3">
        <f t="shared" si="7"/>
        <v>43</v>
      </c>
      <c r="AV33" s="20">
        <f t="shared" ca="1" si="11"/>
        <v>19</v>
      </c>
      <c r="AW33" s="20">
        <f t="shared" ca="1" si="11"/>
        <v>18</v>
      </c>
      <c r="AX33" s="20">
        <f t="shared" ca="1" si="11"/>
        <v>15</v>
      </c>
      <c r="AY33" s="20">
        <f t="shared" ca="1" si="11"/>
        <v>13</v>
      </c>
      <c r="AZ33" s="20">
        <f t="shared" ca="1" si="11"/>
        <v>22</v>
      </c>
      <c r="BA33" s="20">
        <f t="shared" ca="1" si="11"/>
        <v>25</v>
      </c>
      <c r="BB33" s="20">
        <f t="shared" ca="1" si="11"/>
        <v>25</v>
      </c>
      <c r="BC33" s="20">
        <f t="shared" ca="1" si="11"/>
        <v>24</v>
      </c>
      <c r="BD33" s="20">
        <f t="shared" ca="1" si="11"/>
        <v>25</v>
      </c>
      <c r="BE33" s="20">
        <f t="shared" ca="1" si="11"/>
        <v>25</v>
      </c>
      <c r="BF33" s="20">
        <f t="shared" ca="1" si="11"/>
        <v>25</v>
      </c>
      <c r="BG33" s="20">
        <f t="shared" ca="1" si="11"/>
        <v>23</v>
      </c>
      <c r="BH33" s="20">
        <f t="shared" ca="1" si="11"/>
        <v>25</v>
      </c>
      <c r="BI33" s="20">
        <f t="shared" ca="1" si="11"/>
        <v>20</v>
      </c>
      <c r="BJ33" s="20">
        <f t="shared" ca="1" si="11"/>
        <v>25</v>
      </c>
      <c r="BK33" s="20">
        <f t="shared" ca="1" si="10"/>
        <v>25</v>
      </c>
      <c r="BL33" s="20">
        <f t="shared" ca="1" si="3"/>
        <v>25</v>
      </c>
      <c r="BM33" s="20">
        <f t="shared" ca="1" si="3"/>
        <v>25</v>
      </c>
      <c r="BN33" s="9">
        <f t="shared" si="4"/>
        <v>31</v>
      </c>
      <c r="BO33" s="9">
        <v>3</v>
      </c>
      <c r="BP33" s="22" cm="1">
        <f t="array" aca="1" ref="BP33" ca="1">IF(AV33&gt;INDIRECT(ADDRESS($BN33,$BO33)),0,1)</f>
        <v>0</v>
      </c>
      <c r="BQ33" s="22" cm="1">
        <f t="array" aca="1" ref="BQ33" ca="1">IF(AW33&gt;INDIRECT(ADDRESS($BN33,$BO33)),0,1)</f>
        <v>0</v>
      </c>
      <c r="BR33" s="22" cm="1">
        <f t="array" aca="1" ref="BR33" ca="1">IF(AX33&gt;INDIRECT(ADDRESS($BN33,$BO33)),0,1)</f>
        <v>0</v>
      </c>
      <c r="BS33" s="22" cm="1">
        <f t="array" aca="1" ref="BS33" ca="1">IF(AY33&gt;INDIRECT(ADDRESS($BN33,$BO33)),0,1)</f>
        <v>0</v>
      </c>
      <c r="BT33" s="22" cm="1">
        <f t="array" aca="1" ref="BT33" ca="1">IF(AZ33&gt;INDIRECT(ADDRESS($BN33,$BO33)),0,1)</f>
        <v>0</v>
      </c>
      <c r="BU33" s="22" cm="1">
        <f t="array" aca="1" ref="BU33" ca="1">IF(BA33&gt;INDIRECT(ADDRESS($BN33,$BO33)),0,1)</f>
        <v>0</v>
      </c>
      <c r="BV33" s="22" cm="1">
        <f t="array" aca="1" ref="BV33" ca="1">IF(BB33&gt;INDIRECT(ADDRESS($BN33,$BO33)),0,1)</f>
        <v>0</v>
      </c>
      <c r="BW33" s="22" cm="1">
        <f t="array" aca="1" ref="BW33" ca="1">IF(BC33&gt;INDIRECT(ADDRESS($BN33,$BO33)),0,1)</f>
        <v>0</v>
      </c>
      <c r="BX33" s="22" cm="1">
        <f t="array" aca="1" ref="BX33" ca="1">IF(BD33&gt;INDIRECT(ADDRESS($BN33,$BO33)),0,1)</f>
        <v>0</v>
      </c>
      <c r="BY33" s="22" cm="1">
        <f t="array" aca="1" ref="BY33" ca="1">IF(BE33&gt;INDIRECT(ADDRESS($BN33,$BO33)),0,1)</f>
        <v>0</v>
      </c>
      <c r="BZ33" s="22" cm="1">
        <f t="array" aca="1" ref="BZ33" ca="1">IF(BF33&gt;INDIRECT(ADDRESS($BN33,$BO33)),0,1)</f>
        <v>0</v>
      </c>
      <c r="CA33" s="22" cm="1">
        <f t="array" aca="1" ref="CA33" ca="1">IF(BG33&gt;INDIRECT(ADDRESS($BN33,$BO33)),0,1)</f>
        <v>0</v>
      </c>
      <c r="CB33" s="22" cm="1">
        <f t="array" aca="1" ref="CB33" ca="1">IF(BH33&gt;INDIRECT(ADDRESS($BN33,$BO33)),0,1)</f>
        <v>0</v>
      </c>
      <c r="CC33" s="22" cm="1">
        <f t="array" aca="1" ref="CC33" ca="1">IF(BI33&gt;INDIRECT(ADDRESS($BN33,$BO33)),0,1)</f>
        <v>0</v>
      </c>
      <c r="CD33" s="22" cm="1">
        <f t="array" aca="1" ref="CD33" ca="1">IF(BJ33&gt;INDIRECT(ADDRESS($BN33,$BO33)),0,1)</f>
        <v>0</v>
      </c>
      <c r="CE33" s="22" cm="1">
        <f t="array" aca="1" ref="CE33" ca="1">IF(BK33&gt;INDIRECT(ADDRESS($BN33,$BO33)),0,1)</f>
        <v>0</v>
      </c>
      <c r="CF33" s="22" cm="1">
        <f t="array" aca="1" ref="CF33" ca="1">IF(BL33&gt;INDIRECT(ADDRESS($BN33,$BO33)),0,1)</f>
        <v>0</v>
      </c>
      <c r="CG33" s="22" cm="1">
        <f t="array" aca="1" ref="CG33" ca="1">IF(BM33&gt;INDIRECT(ADDRESS($BN33,$BO33)),0,1)</f>
        <v>0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55000000000000004">
      <c r="A34" s="3" t="s">
        <v>17</v>
      </c>
      <c r="B34" s="3" t="s">
        <v>18</v>
      </c>
      <c r="C34" s="3">
        <v>8</v>
      </c>
      <c r="D34" s="15">
        <f>VALUE(SUBSTITUTE('DPR KPU Raw'!B80,".",","))</f>
        <v>201861</v>
      </c>
      <c r="E34" s="15">
        <f>VALUE(SUBSTITUTE('DPR KPU Raw'!C80,".",","))</f>
        <v>299754</v>
      </c>
      <c r="F34" s="15">
        <f>VALUE(SUBSTITUTE('DPR KPU Raw'!D80,".",","))</f>
        <v>219186</v>
      </c>
      <c r="G34" s="15">
        <f>VALUE(SUBSTITUTE('DPR KPU Raw'!E80,".",","))</f>
        <v>470829</v>
      </c>
      <c r="H34" s="15">
        <f>VALUE(SUBSTITUTE('DPR KPU Raw'!F80,".",","))</f>
        <v>427494</v>
      </c>
      <c r="I34" s="15"/>
      <c r="J34" s="15"/>
      <c r="K34" s="15">
        <f>VALUE(SUBSTITUTE('DPR KPU Raw'!I80,".",","))</f>
        <v>155614</v>
      </c>
      <c r="L34" s="15"/>
      <c r="M34" s="15"/>
      <c r="N34" s="15"/>
      <c r="O34" s="15">
        <f>VALUE(SUBSTITUTE('DPR KPU Raw'!M80,".",","))</f>
        <v>129404</v>
      </c>
      <c r="P34" s="15"/>
      <c r="Q34" s="15">
        <f>VALUE(SUBSTITUTE('DPR KPU Raw'!O80,".",","))</f>
        <v>143856</v>
      </c>
      <c r="R34" s="15"/>
      <c r="S34" s="15"/>
      <c r="T34" s="15"/>
      <c r="U34" s="15"/>
      <c r="V34" s="5">
        <v>1</v>
      </c>
      <c r="W34" s="5">
        <f>W33+3</f>
        <v>34</v>
      </c>
      <c r="X34" s="5">
        <v>4</v>
      </c>
      <c r="Y34" s="5">
        <f t="shared" si="5"/>
        <v>26</v>
      </c>
      <c r="Z34" s="18" cm="1">
        <f t="array" aca="1" ref="Z34" ca="1">INDIRECT(ADDRESS($W34,COLUMN()-$Y34+$X34))/$V34</f>
        <v>201861</v>
      </c>
      <c r="AA34" s="18" cm="1">
        <f t="array" aca="1" ref="AA34" ca="1">INDIRECT(ADDRESS($W34,COLUMN()-$Y34+$X34))/$V34</f>
        <v>299754</v>
      </c>
      <c r="AB34" s="18" cm="1">
        <f t="array" aca="1" ref="AB34" ca="1">INDIRECT(ADDRESS($W34,COLUMN()-$Y34+$X34))/$V34</f>
        <v>219186</v>
      </c>
      <c r="AC34" s="18" cm="1">
        <f t="array" aca="1" ref="AC34" ca="1">INDIRECT(ADDRESS($W34,COLUMN()-$Y34+$X34))/$V34</f>
        <v>470829</v>
      </c>
      <c r="AD34" s="18" cm="1">
        <f t="array" aca="1" ref="AD34" ca="1">INDIRECT(ADDRESS($W34,COLUMN()-$Y34+$X34))/$V34</f>
        <v>427494</v>
      </c>
      <c r="AE34" s="18" cm="1">
        <f t="array" aca="1" ref="AE34" ca="1">INDIRECT(ADDRESS($W34,COLUMN()-$Y34+$X34))/$V34</f>
        <v>0</v>
      </c>
      <c r="AF34" s="18" cm="1">
        <f t="array" aca="1" ref="AF34" ca="1">INDIRECT(ADDRESS($W34,COLUMN()-$Y34+$X34))/$V34</f>
        <v>0</v>
      </c>
      <c r="AG34" s="18" cm="1">
        <f t="array" aca="1" ref="AG34" ca="1">INDIRECT(ADDRESS($W34,COLUMN()-$Y34+$X34))/$V34</f>
        <v>155614</v>
      </c>
      <c r="AH34" s="18" cm="1">
        <f t="array" aca="1" ref="AH34" ca="1">INDIRECT(ADDRESS($W34,COLUMN()-$Y34+$X34))/$V34</f>
        <v>0</v>
      </c>
      <c r="AI34" s="18" cm="1">
        <f t="array" aca="1" ref="AI34" ca="1">INDIRECT(ADDRESS($W34,COLUMN()-$Y34+$X34))/$V34</f>
        <v>0</v>
      </c>
      <c r="AJ34" s="18" cm="1">
        <f t="array" aca="1" ref="AJ34" ca="1">INDIRECT(ADDRESS($W34,COLUMN()-$Y34+$X34))/$V34</f>
        <v>0</v>
      </c>
      <c r="AK34" s="18" cm="1">
        <f t="array" aca="1" ref="AK34" ca="1">INDIRECT(ADDRESS($W34,COLUMN()-$Y34+$X34))/$V34</f>
        <v>129404</v>
      </c>
      <c r="AL34" s="18" cm="1">
        <f t="array" aca="1" ref="AL34" ca="1">INDIRECT(ADDRESS($W34,COLUMN()-$Y34+$X34))/$V34</f>
        <v>0</v>
      </c>
      <c r="AM34" s="18" cm="1">
        <f t="array" aca="1" ref="AM34" ca="1">INDIRECT(ADDRESS($W34,COLUMN()-$Y34+$X34))/$V34</f>
        <v>143856</v>
      </c>
      <c r="AN34" s="18" cm="1">
        <f t="array" aca="1" ref="AN34" ca="1">INDIRECT(ADDRESS($W34,COLUMN()-$Y34+$X34))/$V34</f>
        <v>0</v>
      </c>
      <c r="AO34" s="18" cm="1">
        <f t="array" aca="1" ref="AO34" ca="1">INDIRECT(ADDRESS($W34,COLUMN()-$Y34+$X34))/$V34</f>
        <v>0</v>
      </c>
      <c r="AP34" s="18" cm="1">
        <f t="array" aca="1" ref="AP34" ca="1">INDIRECT(ADDRESS($W34,COLUMN()-$Y34+$X34))/$V34</f>
        <v>0</v>
      </c>
      <c r="AQ34" s="18" cm="1">
        <f t="array" aca="1" ref="AQ34" ca="1">INDIRECT(ADDRESS($W34,COLUMN()-$Y34+$X34))/$V34</f>
        <v>0</v>
      </c>
      <c r="AR34" s="9">
        <f t="shared" si="0"/>
        <v>34</v>
      </c>
      <c r="AS34" s="9">
        <f t="shared" si="9"/>
        <v>36</v>
      </c>
      <c r="AT34" s="9">
        <f t="shared" si="1"/>
        <v>26</v>
      </c>
      <c r="AU34" s="3">
        <f t="shared" si="7"/>
        <v>43</v>
      </c>
      <c r="AV34" s="20">
        <f t="shared" ca="1" si="11"/>
        <v>5</v>
      </c>
      <c r="AW34" s="20">
        <f t="shared" ca="1" si="11"/>
        <v>3</v>
      </c>
      <c r="AX34" s="20">
        <f t="shared" ca="1" si="11"/>
        <v>4</v>
      </c>
      <c r="AY34" s="20">
        <f t="shared" ca="1" si="11"/>
        <v>1</v>
      </c>
      <c r="AZ34" s="20">
        <f t="shared" ca="1" si="11"/>
        <v>2</v>
      </c>
      <c r="BA34" s="20">
        <f t="shared" ca="1" si="11"/>
        <v>25</v>
      </c>
      <c r="BB34" s="20">
        <f t="shared" ca="1" si="11"/>
        <v>25</v>
      </c>
      <c r="BC34" s="20">
        <f t="shared" ca="1" si="11"/>
        <v>7</v>
      </c>
      <c r="BD34" s="20">
        <f t="shared" ca="1" si="11"/>
        <v>25</v>
      </c>
      <c r="BE34" s="20">
        <f t="shared" ca="1" si="11"/>
        <v>25</v>
      </c>
      <c r="BF34" s="20">
        <f t="shared" ca="1" si="11"/>
        <v>25</v>
      </c>
      <c r="BG34" s="20">
        <f t="shared" ca="1" si="11"/>
        <v>10</v>
      </c>
      <c r="BH34" s="20">
        <f t="shared" ca="1" si="11"/>
        <v>25</v>
      </c>
      <c r="BI34" s="20">
        <f t="shared" ca="1" si="11"/>
        <v>8</v>
      </c>
      <c r="BJ34" s="20">
        <f t="shared" ca="1" si="11"/>
        <v>25</v>
      </c>
      <c r="BK34" s="20">
        <f t="shared" ca="1" si="10"/>
        <v>25</v>
      </c>
      <c r="BL34" s="20">
        <f t="shared" ca="1" si="3"/>
        <v>25</v>
      </c>
      <c r="BM34" s="20">
        <f t="shared" ca="1" si="3"/>
        <v>25</v>
      </c>
      <c r="BN34" s="9">
        <f t="shared" si="4"/>
        <v>34</v>
      </c>
      <c r="BO34" s="9">
        <v>3</v>
      </c>
      <c r="BP34" s="22" cm="1">
        <f t="array" aca="1" ref="BP34" ca="1">IF(AV34&gt;INDIRECT(ADDRESS($BN34,$BO34)),0,1)</f>
        <v>1</v>
      </c>
      <c r="BQ34" s="22" cm="1">
        <f t="array" aca="1" ref="BQ34" ca="1">IF(AW34&gt;INDIRECT(ADDRESS($BN34,$BO34)),0,1)</f>
        <v>1</v>
      </c>
      <c r="BR34" s="22" cm="1">
        <f t="array" aca="1" ref="BR34" ca="1">IF(AX34&gt;INDIRECT(ADDRESS($BN34,$BO34)),0,1)</f>
        <v>1</v>
      </c>
      <c r="BS34" s="22" cm="1">
        <f t="array" aca="1" ref="BS34" ca="1">IF(AY34&gt;INDIRECT(ADDRESS($BN34,$BO34)),0,1)</f>
        <v>1</v>
      </c>
      <c r="BT34" s="22" cm="1">
        <f t="array" aca="1" ref="BT34" ca="1">IF(AZ34&gt;INDIRECT(ADDRESS($BN34,$BO34)),0,1)</f>
        <v>1</v>
      </c>
      <c r="BU34" s="22" cm="1">
        <f t="array" aca="1" ref="BU34" ca="1">IF(BA34&gt;INDIRECT(ADDRESS($BN34,$BO34)),0,1)</f>
        <v>0</v>
      </c>
      <c r="BV34" s="22" cm="1">
        <f t="array" aca="1" ref="BV34" ca="1">IF(BB34&gt;INDIRECT(ADDRESS($BN34,$BO34)),0,1)</f>
        <v>0</v>
      </c>
      <c r="BW34" s="22" cm="1">
        <f t="array" aca="1" ref="BW34" ca="1">IF(BC34&gt;INDIRECT(ADDRESS($BN34,$BO34)),0,1)</f>
        <v>1</v>
      </c>
      <c r="BX34" s="22" cm="1">
        <f t="array" aca="1" ref="BX34" ca="1">IF(BD34&gt;INDIRECT(ADDRESS($BN34,$BO34)),0,1)</f>
        <v>0</v>
      </c>
      <c r="BY34" s="22" cm="1">
        <f t="array" aca="1" ref="BY34" ca="1">IF(BE34&gt;INDIRECT(ADDRESS($BN34,$BO34)),0,1)</f>
        <v>0</v>
      </c>
      <c r="BZ34" s="22" cm="1">
        <f t="array" aca="1" ref="BZ34" ca="1">IF(BF34&gt;INDIRECT(ADDRESS($BN34,$BO34)),0,1)</f>
        <v>0</v>
      </c>
      <c r="CA34" s="22" cm="1">
        <f t="array" aca="1" ref="CA34" ca="1">IF(BG34&gt;INDIRECT(ADDRESS($BN34,$BO34)),0,1)</f>
        <v>0</v>
      </c>
      <c r="CB34" s="22" cm="1">
        <f t="array" aca="1" ref="CB34" ca="1">IF(BH34&gt;INDIRECT(ADDRESS($BN34,$BO34)),0,1)</f>
        <v>0</v>
      </c>
      <c r="CC34" s="22" cm="1">
        <f t="array" aca="1" ref="CC34" ca="1">IF(BI34&gt;INDIRECT(ADDRESS($BN34,$BO34)),0,1)</f>
        <v>1</v>
      </c>
      <c r="CD34" s="22" cm="1">
        <f t="array" aca="1" ref="CD34" ca="1">IF(BJ34&gt;INDIRECT(ADDRESS($BN34,$BO34)),0,1)</f>
        <v>0</v>
      </c>
      <c r="CE34" s="22" cm="1">
        <f t="array" aca="1" ref="CE34" ca="1">IF(BK34&gt;INDIRECT(ADDRESS($BN34,$BO34)),0,1)</f>
        <v>0</v>
      </c>
      <c r="CF34" s="22" cm="1">
        <f t="array" aca="1" ref="CF34" ca="1">IF(BL34&gt;INDIRECT(ADDRESS($BN34,$BO34)),0,1)</f>
        <v>0</v>
      </c>
      <c r="CG34" s="22" cm="1">
        <f t="array" aca="1" ref="CG34" ca="1">IF(BM34&gt;INDIRECT(ADDRESS($BN34,$BO34)),0,1)</f>
        <v>0</v>
      </c>
      <c r="CH34" s="9">
        <f>AR34</f>
        <v>34</v>
      </c>
      <c r="CI34" s="9">
        <f>AS34</f>
        <v>36</v>
      </c>
      <c r="CJ34" s="3">
        <f>COLUMN(BP34)</f>
        <v>68</v>
      </c>
      <c r="CK34" s="3">
        <f>COLUMN(CG34)</f>
        <v>85</v>
      </c>
      <c r="CL34" s="3">
        <f ca="1">SUM(OFFSET($A$1,CH34-1,CJ34-1,CI34-CH34+1,CK34-CJ34+1))</f>
        <v>8</v>
      </c>
      <c r="CM34" s="3" t="b">
        <f ca="1">CL34=C34</f>
        <v>1</v>
      </c>
      <c r="CN34" s="3">
        <f>COLUMN(V34)</f>
        <v>22</v>
      </c>
      <c r="CO34" s="3">
        <f ca="1">LARGE(OFFSET($A$1,$CH34-1,$CN34-1,$CI34-$CH34+1,1),1)</f>
        <v>5</v>
      </c>
      <c r="CP34" s="4">
        <f ca="1">LARGE(OFFSET($A$1,$AR34-1,$AT34-1,$AS34-$AR34+1,$AU34-$AT34+1),1)/(CO34+2)</f>
        <v>67261.28571428571</v>
      </c>
      <c r="CQ34" s="4">
        <f ca="1">LARGE(OFFSET($A$1,$AR34-1,$AT34-1,$AS34-$AR34+1,$AU34-$AT34+1),C34)</f>
        <v>143856</v>
      </c>
      <c r="CR34" s="3" t="b">
        <f ca="1">CQ34&gt;CP34</f>
        <v>1</v>
      </c>
    </row>
    <row r="35" spans="1:96" x14ac:dyDescent="0.55000000000000004">
      <c r="A35" s="3"/>
      <c r="B35" s="3"/>
      <c r="C35" s="3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5">
        <v>3</v>
      </c>
      <c r="W35" s="5">
        <f>W34</f>
        <v>34</v>
      </c>
      <c r="X35" s="5">
        <v>4</v>
      </c>
      <c r="Y35" s="5">
        <f t="shared" si="5"/>
        <v>26</v>
      </c>
      <c r="Z35" s="18" cm="1">
        <f t="array" aca="1" ref="Z35" ca="1">INDIRECT(ADDRESS($W35,COLUMN()-$Y35+$X35))/$V35</f>
        <v>67287</v>
      </c>
      <c r="AA35" s="18" cm="1">
        <f t="array" aca="1" ref="AA35" ca="1">INDIRECT(ADDRESS($W35,COLUMN()-$Y35+$X35))/$V35</f>
        <v>99918</v>
      </c>
      <c r="AB35" s="18" cm="1">
        <f t="array" aca="1" ref="AB35" ca="1">INDIRECT(ADDRESS($W35,COLUMN()-$Y35+$X35))/$V35</f>
        <v>73062</v>
      </c>
      <c r="AC35" s="18" cm="1">
        <f t="array" aca="1" ref="AC35" ca="1">INDIRECT(ADDRESS($W35,COLUMN()-$Y35+$X35))/$V35</f>
        <v>156943</v>
      </c>
      <c r="AD35" s="18" cm="1">
        <f t="array" aca="1" ref="AD35" ca="1">INDIRECT(ADDRESS($W35,COLUMN()-$Y35+$X35))/$V35</f>
        <v>142498</v>
      </c>
      <c r="AE35" s="18" cm="1">
        <f t="array" aca="1" ref="AE35" ca="1">INDIRECT(ADDRESS($W35,COLUMN()-$Y35+$X35))/$V35</f>
        <v>0</v>
      </c>
      <c r="AF35" s="18" cm="1">
        <f t="array" aca="1" ref="AF35" ca="1">INDIRECT(ADDRESS($W35,COLUMN()-$Y35+$X35))/$V35</f>
        <v>0</v>
      </c>
      <c r="AG35" s="18" cm="1">
        <f t="array" aca="1" ref="AG35" ca="1">INDIRECT(ADDRESS($W35,COLUMN()-$Y35+$X35))/$V35</f>
        <v>51871.333333333336</v>
      </c>
      <c r="AH35" s="18" cm="1">
        <f t="array" aca="1" ref="AH35" ca="1">INDIRECT(ADDRESS($W35,COLUMN()-$Y35+$X35))/$V35</f>
        <v>0</v>
      </c>
      <c r="AI35" s="18" cm="1">
        <f t="array" aca="1" ref="AI35" ca="1">INDIRECT(ADDRESS($W35,COLUMN()-$Y35+$X35))/$V35</f>
        <v>0</v>
      </c>
      <c r="AJ35" s="18" cm="1">
        <f t="array" aca="1" ref="AJ35" ca="1">INDIRECT(ADDRESS($W35,COLUMN()-$Y35+$X35))/$V35</f>
        <v>0</v>
      </c>
      <c r="AK35" s="18" cm="1">
        <f t="array" aca="1" ref="AK35" ca="1">INDIRECT(ADDRESS($W35,COLUMN()-$Y35+$X35))/$V35</f>
        <v>43134.666666666664</v>
      </c>
      <c r="AL35" s="18" cm="1">
        <f t="array" aca="1" ref="AL35" ca="1">INDIRECT(ADDRESS($W35,COLUMN()-$Y35+$X35))/$V35</f>
        <v>0</v>
      </c>
      <c r="AM35" s="18" cm="1">
        <f t="array" aca="1" ref="AM35" ca="1">INDIRECT(ADDRESS($W35,COLUMN()-$Y35+$X35))/$V35</f>
        <v>47952</v>
      </c>
      <c r="AN35" s="18" cm="1">
        <f t="array" aca="1" ref="AN35" ca="1">INDIRECT(ADDRESS($W35,COLUMN()-$Y35+$X35))/$V35</f>
        <v>0</v>
      </c>
      <c r="AO35" s="18" cm="1">
        <f t="array" aca="1" ref="AO35" ca="1">INDIRECT(ADDRESS($W35,COLUMN()-$Y35+$X35))/$V35</f>
        <v>0</v>
      </c>
      <c r="AP35" s="18" cm="1">
        <f t="array" aca="1" ref="AP35" ca="1">INDIRECT(ADDRESS($W35,COLUMN()-$Y35+$X35))/$V35</f>
        <v>0</v>
      </c>
      <c r="AQ35" s="18" cm="1">
        <f t="array" aca="1" ref="AQ35" ca="1">INDIRECT(ADDRESS($W35,COLUMN()-$Y35+$X35))/$V35</f>
        <v>0</v>
      </c>
      <c r="AR35" s="9">
        <f t="shared" si="0"/>
        <v>34</v>
      </c>
      <c r="AS35" s="9">
        <f t="shared" si="9"/>
        <v>36</v>
      </c>
      <c r="AT35" s="9">
        <f t="shared" si="1"/>
        <v>26</v>
      </c>
      <c r="AU35" s="3">
        <f t="shared" si="7"/>
        <v>43</v>
      </c>
      <c r="AV35" s="20">
        <f t="shared" ca="1" si="11"/>
        <v>15</v>
      </c>
      <c r="AW35" s="20">
        <f t="shared" ca="1" si="11"/>
        <v>11</v>
      </c>
      <c r="AX35" s="20">
        <f t="shared" ca="1" si="11"/>
        <v>14</v>
      </c>
      <c r="AY35" s="20">
        <f t="shared" ca="1" si="11"/>
        <v>6</v>
      </c>
      <c r="AZ35" s="20">
        <f t="shared" ca="1" si="11"/>
        <v>9</v>
      </c>
      <c r="BA35" s="20">
        <f t="shared" ca="1" si="11"/>
        <v>25</v>
      </c>
      <c r="BB35" s="20">
        <f t="shared" ca="1" si="11"/>
        <v>25</v>
      </c>
      <c r="BC35" s="20">
        <f t="shared" ca="1" si="11"/>
        <v>17</v>
      </c>
      <c r="BD35" s="20">
        <f t="shared" ca="1" si="11"/>
        <v>25</v>
      </c>
      <c r="BE35" s="20">
        <f t="shared" ca="1" si="11"/>
        <v>25</v>
      </c>
      <c r="BF35" s="20">
        <f t="shared" ca="1" si="11"/>
        <v>25</v>
      </c>
      <c r="BG35" s="20">
        <f t="shared" ca="1" si="11"/>
        <v>20</v>
      </c>
      <c r="BH35" s="20">
        <f t="shared" ca="1" si="11"/>
        <v>25</v>
      </c>
      <c r="BI35" s="20">
        <f t="shared" ca="1" si="11"/>
        <v>18</v>
      </c>
      <c r="BJ35" s="20">
        <f t="shared" ca="1" si="11"/>
        <v>25</v>
      </c>
      <c r="BK35" s="20">
        <f t="shared" ca="1" si="10"/>
        <v>25</v>
      </c>
      <c r="BL35" s="20">
        <f t="shared" ca="1" si="3"/>
        <v>25</v>
      </c>
      <c r="BM35" s="20">
        <f t="shared" ca="1" si="3"/>
        <v>25</v>
      </c>
      <c r="BN35" s="9">
        <f t="shared" si="4"/>
        <v>34</v>
      </c>
      <c r="BO35" s="9">
        <v>3</v>
      </c>
      <c r="BP35" s="22" cm="1">
        <f t="array" aca="1" ref="BP35" ca="1">IF(AV35&gt;INDIRECT(ADDRESS($BN35,$BO35)),0,1)</f>
        <v>0</v>
      </c>
      <c r="BQ35" s="22" cm="1">
        <f t="array" aca="1" ref="BQ35" ca="1">IF(AW35&gt;INDIRECT(ADDRESS($BN35,$BO35)),0,1)</f>
        <v>0</v>
      </c>
      <c r="BR35" s="22" cm="1">
        <f t="array" aca="1" ref="BR35" ca="1">IF(AX35&gt;INDIRECT(ADDRESS($BN35,$BO35)),0,1)</f>
        <v>0</v>
      </c>
      <c r="BS35" s="22" cm="1">
        <f t="array" aca="1" ref="BS35" ca="1">IF(AY35&gt;INDIRECT(ADDRESS($BN35,$BO35)),0,1)</f>
        <v>1</v>
      </c>
      <c r="BT35" s="22" cm="1">
        <f t="array" aca="1" ref="BT35" ca="1">IF(AZ35&gt;INDIRECT(ADDRESS($BN35,$BO35)),0,1)</f>
        <v>0</v>
      </c>
      <c r="BU35" s="22" cm="1">
        <f t="array" aca="1" ref="BU35" ca="1">IF(BA35&gt;INDIRECT(ADDRESS($BN35,$BO35)),0,1)</f>
        <v>0</v>
      </c>
      <c r="BV35" s="22" cm="1">
        <f t="array" aca="1" ref="BV35" ca="1">IF(BB35&gt;INDIRECT(ADDRESS($BN35,$BO35)),0,1)</f>
        <v>0</v>
      </c>
      <c r="BW35" s="22" cm="1">
        <f t="array" aca="1" ref="BW35" ca="1">IF(BC35&gt;INDIRECT(ADDRESS($BN35,$BO35)),0,1)</f>
        <v>0</v>
      </c>
      <c r="BX35" s="22" cm="1">
        <f t="array" aca="1" ref="BX35" ca="1">IF(BD35&gt;INDIRECT(ADDRESS($BN35,$BO35)),0,1)</f>
        <v>0</v>
      </c>
      <c r="BY35" s="22" cm="1">
        <f t="array" aca="1" ref="BY35" ca="1">IF(BE35&gt;INDIRECT(ADDRESS($BN35,$BO35)),0,1)</f>
        <v>0</v>
      </c>
      <c r="BZ35" s="22" cm="1">
        <f t="array" aca="1" ref="BZ35" ca="1">IF(BF35&gt;INDIRECT(ADDRESS($BN35,$BO35)),0,1)</f>
        <v>0</v>
      </c>
      <c r="CA35" s="22" cm="1">
        <f t="array" aca="1" ref="CA35" ca="1">IF(BG35&gt;INDIRECT(ADDRESS($BN35,$BO35)),0,1)</f>
        <v>0</v>
      </c>
      <c r="CB35" s="22" cm="1">
        <f t="array" aca="1" ref="CB35" ca="1">IF(BH35&gt;INDIRECT(ADDRESS($BN35,$BO35)),0,1)</f>
        <v>0</v>
      </c>
      <c r="CC35" s="22" cm="1">
        <f t="array" aca="1" ref="CC35" ca="1">IF(BI35&gt;INDIRECT(ADDRESS($BN35,$BO35)),0,1)</f>
        <v>0</v>
      </c>
      <c r="CD35" s="22" cm="1">
        <f t="array" aca="1" ref="CD35" ca="1">IF(BJ35&gt;INDIRECT(ADDRESS($BN35,$BO35)),0,1)</f>
        <v>0</v>
      </c>
      <c r="CE35" s="22" cm="1">
        <f t="array" aca="1" ref="CE35" ca="1">IF(BK35&gt;INDIRECT(ADDRESS($BN35,$BO35)),0,1)</f>
        <v>0</v>
      </c>
      <c r="CF35" s="22" cm="1">
        <f t="array" aca="1" ref="CF35" ca="1">IF(BL35&gt;INDIRECT(ADDRESS($BN35,$BO35)),0,1)</f>
        <v>0</v>
      </c>
      <c r="CG35" s="22" cm="1">
        <f t="array" aca="1" ref="CG35" ca="1">IF(BM35&gt;INDIRECT(ADDRESS($BN35,$BO35)),0,1)</f>
        <v>0</v>
      </c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55000000000000004">
      <c r="A36" s="3"/>
      <c r="B36" s="3"/>
      <c r="C36" s="3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5">
        <v>5</v>
      </c>
      <c r="W36" s="5">
        <f>W35</f>
        <v>34</v>
      </c>
      <c r="X36" s="5">
        <v>4</v>
      </c>
      <c r="Y36" s="5">
        <f t="shared" si="5"/>
        <v>26</v>
      </c>
      <c r="Z36" s="18" cm="1">
        <f t="array" aca="1" ref="Z36" ca="1">INDIRECT(ADDRESS($W36,COLUMN()-$Y36+$X36))/$V36</f>
        <v>40372.199999999997</v>
      </c>
      <c r="AA36" s="18" cm="1">
        <f t="array" aca="1" ref="AA36" ca="1">INDIRECT(ADDRESS($W36,COLUMN()-$Y36+$X36))/$V36</f>
        <v>59950.8</v>
      </c>
      <c r="AB36" s="18" cm="1">
        <f t="array" aca="1" ref="AB36" ca="1">INDIRECT(ADDRESS($W36,COLUMN()-$Y36+$X36))/$V36</f>
        <v>43837.2</v>
      </c>
      <c r="AC36" s="18" cm="1">
        <f t="array" aca="1" ref="AC36" ca="1">INDIRECT(ADDRESS($W36,COLUMN()-$Y36+$X36))/$V36</f>
        <v>94165.8</v>
      </c>
      <c r="AD36" s="18" cm="1">
        <f t="array" aca="1" ref="AD36" ca="1">INDIRECT(ADDRESS($W36,COLUMN()-$Y36+$X36))/$V36</f>
        <v>85498.8</v>
      </c>
      <c r="AE36" s="18" cm="1">
        <f t="array" aca="1" ref="AE36" ca="1">INDIRECT(ADDRESS($W36,COLUMN()-$Y36+$X36))/$V36</f>
        <v>0</v>
      </c>
      <c r="AF36" s="18" cm="1">
        <f t="array" aca="1" ref="AF36" ca="1">INDIRECT(ADDRESS($W36,COLUMN()-$Y36+$X36))/$V36</f>
        <v>0</v>
      </c>
      <c r="AG36" s="18" cm="1">
        <f t="array" aca="1" ref="AG36" ca="1">INDIRECT(ADDRESS($W36,COLUMN()-$Y36+$X36))/$V36</f>
        <v>31122.799999999999</v>
      </c>
      <c r="AH36" s="18" cm="1">
        <f t="array" aca="1" ref="AH36" ca="1">INDIRECT(ADDRESS($W36,COLUMN()-$Y36+$X36))/$V36</f>
        <v>0</v>
      </c>
      <c r="AI36" s="18" cm="1">
        <f t="array" aca="1" ref="AI36" ca="1">INDIRECT(ADDRESS($W36,COLUMN()-$Y36+$X36))/$V36</f>
        <v>0</v>
      </c>
      <c r="AJ36" s="18" cm="1">
        <f t="array" aca="1" ref="AJ36" ca="1">INDIRECT(ADDRESS($W36,COLUMN()-$Y36+$X36))/$V36</f>
        <v>0</v>
      </c>
      <c r="AK36" s="18" cm="1">
        <f t="array" aca="1" ref="AK36" ca="1">INDIRECT(ADDRESS($W36,COLUMN()-$Y36+$X36))/$V36</f>
        <v>25880.799999999999</v>
      </c>
      <c r="AL36" s="18" cm="1">
        <f t="array" aca="1" ref="AL36" ca="1">INDIRECT(ADDRESS($W36,COLUMN()-$Y36+$X36))/$V36</f>
        <v>0</v>
      </c>
      <c r="AM36" s="18" cm="1">
        <f t="array" aca="1" ref="AM36" ca="1">INDIRECT(ADDRESS($W36,COLUMN()-$Y36+$X36))/$V36</f>
        <v>28771.200000000001</v>
      </c>
      <c r="AN36" s="18" cm="1">
        <f t="array" aca="1" ref="AN36" ca="1">INDIRECT(ADDRESS($W36,COLUMN()-$Y36+$X36))/$V36</f>
        <v>0</v>
      </c>
      <c r="AO36" s="18" cm="1">
        <f t="array" aca="1" ref="AO36" ca="1">INDIRECT(ADDRESS($W36,COLUMN()-$Y36+$X36))/$V36</f>
        <v>0</v>
      </c>
      <c r="AP36" s="18" cm="1">
        <f t="array" aca="1" ref="AP36" ca="1">INDIRECT(ADDRESS($W36,COLUMN()-$Y36+$X36))/$V36</f>
        <v>0</v>
      </c>
      <c r="AQ36" s="18" cm="1">
        <f t="array" aca="1" ref="AQ36" ca="1">INDIRECT(ADDRESS($W36,COLUMN()-$Y36+$X36))/$V36</f>
        <v>0</v>
      </c>
      <c r="AR36" s="9">
        <f t="shared" si="0"/>
        <v>34</v>
      </c>
      <c r="AS36" s="9">
        <f t="shared" si="9"/>
        <v>36</v>
      </c>
      <c r="AT36" s="9">
        <f t="shared" si="1"/>
        <v>26</v>
      </c>
      <c r="AU36" s="3">
        <f t="shared" si="7"/>
        <v>43</v>
      </c>
      <c r="AV36" s="20">
        <f t="shared" ref="AV36:BJ52" ca="1" si="12">_xlfn.RANK.EQ(Z36,OFFSET($A$1,$AR36-1,$AT36-1,$AS36-$AR36+1,$AU36-$AT36+1),0)</f>
        <v>21</v>
      </c>
      <c r="AW36" s="20">
        <f t="shared" ca="1" si="12"/>
        <v>16</v>
      </c>
      <c r="AX36" s="20">
        <f t="shared" ca="1" si="12"/>
        <v>19</v>
      </c>
      <c r="AY36" s="20">
        <f t="shared" ca="1" si="12"/>
        <v>12</v>
      </c>
      <c r="AZ36" s="20">
        <f t="shared" ca="1" si="12"/>
        <v>13</v>
      </c>
      <c r="BA36" s="20">
        <f t="shared" ca="1" si="12"/>
        <v>25</v>
      </c>
      <c r="BB36" s="20">
        <f t="shared" ca="1" si="12"/>
        <v>25</v>
      </c>
      <c r="BC36" s="20">
        <f t="shared" ca="1" si="12"/>
        <v>22</v>
      </c>
      <c r="BD36" s="20">
        <f t="shared" ca="1" si="12"/>
        <v>25</v>
      </c>
      <c r="BE36" s="20">
        <f t="shared" ca="1" si="12"/>
        <v>25</v>
      </c>
      <c r="BF36" s="20">
        <f t="shared" ca="1" si="12"/>
        <v>25</v>
      </c>
      <c r="BG36" s="20">
        <f t="shared" ca="1" si="12"/>
        <v>24</v>
      </c>
      <c r="BH36" s="20">
        <f t="shared" ca="1" si="12"/>
        <v>25</v>
      </c>
      <c r="BI36" s="20">
        <f t="shared" ca="1" si="12"/>
        <v>23</v>
      </c>
      <c r="BJ36" s="20">
        <f t="shared" ca="1" si="12"/>
        <v>25</v>
      </c>
      <c r="BK36" s="20">
        <f t="shared" ca="1" si="10"/>
        <v>25</v>
      </c>
      <c r="BL36" s="20">
        <f t="shared" ca="1" si="3"/>
        <v>25</v>
      </c>
      <c r="BM36" s="20">
        <f t="shared" ca="1" si="3"/>
        <v>25</v>
      </c>
      <c r="BN36" s="9">
        <f t="shared" si="4"/>
        <v>34</v>
      </c>
      <c r="BO36" s="9">
        <v>3</v>
      </c>
      <c r="BP36" s="22" cm="1">
        <f t="array" aca="1" ref="BP36" ca="1">IF(AV36&gt;INDIRECT(ADDRESS($BN36,$BO36)),0,1)</f>
        <v>0</v>
      </c>
      <c r="BQ36" s="22" cm="1">
        <f t="array" aca="1" ref="BQ36" ca="1">IF(AW36&gt;INDIRECT(ADDRESS($BN36,$BO36)),0,1)</f>
        <v>0</v>
      </c>
      <c r="BR36" s="22" cm="1">
        <f t="array" aca="1" ref="BR36" ca="1">IF(AX36&gt;INDIRECT(ADDRESS($BN36,$BO36)),0,1)</f>
        <v>0</v>
      </c>
      <c r="BS36" s="22" cm="1">
        <f t="array" aca="1" ref="BS36" ca="1">IF(AY36&gt;INDIRECT(ADDRESS($BN36,$BO36)),0,1)</f>
        <v>0</v>
      </c>
      <c r="BT36" s="22" cm="1">
        <f t="array" aca="1" ref="BT36" ca="1">IF(AZ36&gt;INDIRECT(ADDRESS($BN36,$BO36)),0,1)</f>
        <v>0</v>
      </c>
      <c r="BU36" s="22" cm="1">
        <f t="array" aca="1" ref="BU36" ca="1">IF(BA36&gt;INDIRECT(ADDRESS($BN36,$BO36)),0,1)</f>
        <v>0</v>
      </c>
      <c r="BV36" s="22" cm="1">
        <f t="array" aca="1" ref="BV36" ca="1">IF(BB36&gt;INDIRECT(ADDRESS($BN36,$BO36)),0,1)</f>
        <v>0</v>
      </c>
      <c r="BW36" s="22" cm="1">
        <f t="array" aca="1" ref="BW36" ca="1">IF(BC36&gt;INDIRECT(ADDRESS($BN36,$BO36)),0,1)</f>
        <v>0</v>
      </c>
      <c r="BX36" s="22" cm="1">
        <f t="array" aca="1" ref="BX36" ca="1">IF(BD36&gt;INDIRECT(ADDRESS($BN36,$BO36)),0,1)</f>
        <v>0</v>
      </c>
      <c r="BY36" s="22" cm="1">
        <f t="array" aca="1" ref="BY36" ca="1">IF(BE36&gt;INDIRECT(ADDRESS($BN36,$BO36)),0,1)</f>
        <v>0</v>
      </c>
      <c r="BZ36" s="22" cm="1">
        <f t="array" aca="1" ref="BZ36" ca="1">IF(BF36&gt;INDIRECT(ADDRESS($BN36,$BO36)),0,1)</f>
        <v>0</v>
      </c>
      <c r="CA36" s="22" cm="1">
        <f t="array" aca="1" ref="CA36" ca="1">IF(BG36&gt;INDIRECT(ADDRESS($BN36,$BO36)),0,1)</f>
        <v>0</v>
      </c>
      <c r="CB36" s="22" cm="1">
        <f t="array" aca="1" ref="CB36" ca="1">IF(BH36&gt;INDIRECT(ADDRESS($BN36,$BO36)),0,1)</f>
        <v>0</v>
      </c>
      <c r="CC36" s="22" cm="1">
        <f t="array" aca="1" ref="CC36" ca="1">IF(BI36&gt;INDIRECT(ADDRESS($BN36,$BO36)),0,1)</f>
        <v>0</v>
      </c>
      <c r="CD36" s="22" cm="1">
        <f t="array" aca="1" ref="CD36" ca="1">IF(BJ36&gt;INDIRECT(ADDRESS($BN36,$BO36)),0,1)</f>
        <v>0</v>
      </c>
      <c r="CE36" s="22" cm="1">
        <f t="array" aca="1" ref="CE36" ca="1">IF(BK36&gt;INDIRECT(ADDRESS($BN36,$BO36)),0,1)</f>
        <v>0</v>
      </c>
      <c r="CF36" s="22" cm="1">
        <f t="array" aca="1" ref="CF36" ca="1">IF(BL36&gt;INDIRECT(ADDRESS($BN36,$BO36)),0,1)</f>
        <v>0</v>
      </c>
      <c r="CG36" s="22" cm="1">
        <f t="array" aca="1" ref="CG36" ca="1">IF(BM36&gt;INDIRECT(ADDRESS($BN36,$BO36)),0,1)</f>
        <v>0</v>
      </c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55000000000000004">
      <c r="A37" s="3"/>
      <c r="B37" s="3" t="s">
        <v>19</v>
      </c>
      <c r="C37" s="3">
        <v>9</v>
      </c>
      <c r="D37" s="15">
        <f>VALUE(SUBSTITUTE('DPR KPU Raw'!B81,".",","))</f>
        <v>239887</v>
      </c>
      <c r="E37" s="15">
        <f>VALUE(SUBSTITUTE('DPR KPU Raw'!C81,".",","))</f>
        <v>467140</v>
      </c>
      <c r="F37" s="15">
        <f>VALUE(SUBSTITUTE('DPR KPU Raw'!D81,".",","))</f>
        <v>252721</v>
      </c>
      <c r="G37" s="15">
        <f>VALUE(SUBSTITUTE('DPR KPU Raw'!E81,".",","))</f>
        <v>386813</v>
      </c>
      <c r="H37" s="15">
        <f>VALUE(SUBSTITUTE('DPR KPU Raw'!F81,".",","))</f>
        <v>407186</v>
      </c>
      <c r="I37" s="15"/>
      <c r="J37" s="15"/>
      <c r="K37" s="15">
        <f>VALUE(SUBSTITUTE('DPR KPU Raw'!I81,".",","))</f>
        <v>138668</v>
      </c>
      <c r="L37" s="15"/>
      <c r="M37" s="15"/>
      <c r="N37" s="15"/>
      <c r="O37" s="15">
        <f>VALUE(SUBSTITUTE('DPR KPU Raw'!M81,".",","))</f>
        <v>200432</v>
      </c>
      <c r="P37" s="15"/>
      <c r="Q37" s="15">
        <f>VALUE(SUBSTITUTE('DPR KPU Raw'!O81,".",","))</f>
        <v>336945</v>
      </c>
      <c r="R37" s="15"/>
      <c r="S37" s="15"/>
      <c r="T37" s="15"/>
      <c r="U37" s="15"/>
      <c r="V37" s="5">
        <v>1</v>
      </c>
      <c r="W37" s="5">
        <f>W36+3</f>
        <v>37</v>
      </c>
      <c r="X37" s="5">
        <v>4</v>
      </c>
      <c r="Y37" s="5">
        <f t="shared" si="5"/>
        <v>26</v>
      </c>
      <c r="Z37" s="18" cm="1">
        <f t="array" aca="1" ref="Z37" ca="1">INDIRECT(ADDRESS($W37,COLUMN()-$Y37+$X37))/$V37</f>
        <v>239887</v>
      </c>
      <c r="AA37" s="18" cm="1">
        <f t="array" aca="1" ref="AA37" ca="1">INDIRECT(ADDRESS($W37,COLUMN()-$Y37+$X37))/$V37</f>
        <v>467140</v>
      </c>
      <c r="AB37" s="18" cm="1">
        <f t="array" aca="1" ref="AB37" ca="1">INDIRECT(ADDRESS($W37,COLUMN()-$Y37+$X37))/$V37</f>
        <v>252721</v>
      </c>
      <c r="AC37" s="18" cm="1">
        <f t="array" aca="1" ref="AC37" ca="1">INDIRECT(ADDRESS($W37,COLUMN()-$Y37+$X37))/$V37</f>
        <v>386813</v>
      </c>
      <c r="AD37" s="18" cm="1">
        <f t="array" aca="1" ref="AD37" ca="1">INDIRECT(ADDRESS($W37,COLUMN()-$Y37+$X37))/$V37</f>
        <v>407186</v>
      </c>
      <c r="AE37" s="18" cm="1">
        <f t="array" aca="1" ref="AE37" ca="1">INDIRECT(ADDRESS($W37,COLUMN()-$Y37+$X37))/$V37</f>
        <v>0</v>
      </c>
      <c r="AF37" s="18" cm="1">
        <f t="array" aca="1" ref="AF37" ca="1">INDIRECT(ADDRESS($W37,COLUMN()-$Y37+$X37))/$V37</f>
        <v>0</v>
      </c>
      <c r="AG37" s="18" cm="1">
        <f t="array" aca="1" ref="AG37" ca="1">INDIRECT(ADDRESS($W37,COLUMN()-$Y37+$X37))/$V37</f>
        <v>138668</v>
      </c>
      <c r="AH37" s="18" cm="1">
        <f t="array" aca="1" ref="AH37" ca="1">INDIRECT(ADDRESS($W37,COLUMN()-$Y37+$X37))/$V37</f>
        <v>0</v>
      </c>
      <c r="AI37" s="18" cm="1">
        <f t="array" aca="1" ref="AI37" ca="1">INDIRECT(ADDRESS($W37,COLUMN()-$Y37+$X37))/$V37</f>
        <v>0</v>
      </c>
      <c r="AJ37" s="18" cm="1">
        <f t="array" aca="1" ref="AJ37" ca="1">INDIRECT(ADDRESS($W37,COLUMN()-$Y37+$X37))/$V37</f>
        <v>0</v>
      </c>
      <c r="AK37" s="18" cm="1">
        <f t="array" aca="1" ref="AK37" ca="1">INDIRECT(ADDRESS($W37,COLUMN()-$Y37+$X37))/$V37</f>
        <v>200432</v>
      </c>
      <c r="AL37" s="18" cm="1">
        <f t="array" aca="1" ref="AL37" ca="1">INDIRECT(ADDRESS($W37,COLUMN()-$Y37+$X37))/$V37</f>
        <v>0</v>
      </c>
      <c r="AM37" s="18" cm="1">
        <f t="array" aca="1" ref="AM37" ca="1">INDIRECT(ADDRESS($W37,COLUMN()-$Y37+$X37))/$V37</f>
        <v>336945</v>
      </c>
      <c r="AN37" s="18" cm="1">
        <f t="array" aca="1" ref="AN37" ca="1">INDIRECT(ADDRESS($W37,COLUMN()-$Y37+$X37))/$V37</f>
        <v>0</v>
      </c>
      <c r="AO37" s="18" cm="1">
        <f t="array" aca="1" ref="AO37" ca="1">INDIRECT(ADDRESS($W37,COLUMN()-$Y37+$X37))/$V37</f>
        <v>0</v>
      </c>
      <c r="AP37" s="18" cm="1">
        <f t="array" aca="1" ref="AP37" ca="1">INDIRECT(ADDRESS($W37,COLUMN()-$Y37+$X37))/$V37</f>
        <v>0</v>
      </c>
      <c r="AQ37" s="18" cm="1">
        <f t="array" aca="1" ref="AQ37" ca="1">INDIRECT(ADDRESS($W37,COLUMN()-$Y37+$X37))/$V37</f>
        <v>0</v>
      </c>
      <c r="AR37" s="9">
        <f t="shared" si="0"/>
        <v>37</v>
      </c>
      <c r="AS37" s="9">
        <f t="shared" si="9"/>
        <v>39</v>
      </c>
      <c r="AT37" s="9">
        <f t="shared" si="1"/>
        <v>26</v>
      </c>
      <c r="AU37" s="3">
        <f t="shared" si="7"/>
        <v>43</v>
      </c>
      <c r="AV37" s="20">
        <f t="shared" ca="1" si="12"/>
        <v>6</v>
      </c>
      <c r="AW37" s="20">
        <f t="shared" ca="1" si="12"/>
        <v>1</v>
      </c>
      <c r="AX37" s="20">
        <f t="shared" ca="1" si="12"/>
        <v>5</v>
      </c>
      <c r="AY37" s="20">
        <f t="shared" ca="1" si="12"/>
        <v>3</v>
      </c>
      <c r="AZ37" s="20">
        <f t="shared" ca="1" si="12"/>
        <v>2</v>
      </c>
      <c r="BA37" s="20">
        <f t="shared" ca="1" si="12"/>
        <v>25</v>
      </c>
      <c r="BB37" s="20">
        <f t="shared" ca="1" si="12"/>
        <v>25</v>
      </c>
      <c r="BC37" s="20">
        <f t="shared" ca="1" si="12"/>
        <v>9</v>
      </c>
      <c r="BD37" s="20">
        <f t="shared" ca="1" si="12"/>
        <v>25</v>
      </c>
      <c r="BE37" s="20">
        <f t="shared" ca="1" si="12"/>
        <v>25</v>
      </c>
      <c r="BF37" s="20">
        <f t="shared" ca="1" si="12"/>
        <v>25</v>
      </c>
      <c r="BG37" s="20">
        <f t="shared" ca="1" si="12"/>
        <v>7</v>
      </c>
      <c r="BH37" s="20">
        <f t="shared" ca="1" si="12"/>
        <v>25</v>
      </c>
      <c r="BI37" s="20">
        <f t="shared" ca="1" si="12"/>
        <v>4</v>
      </c>
      <c r="BJ37" s="20">
        <f t="shared" ca="1" si="12"/>
        <v>25</v>
      </c>
      <c r="BK37" s="20">
        <f t="shared" ca="1" si="10"/>
        <v>25</v>
      </c>
      <c r="BL37" s="20">
        <f t="shared" ca="1" si="3"/>
        <v>25</v>
      </c>
      <c r="BM37" s="20">
        <f t="shared" ca="1" si="3"/>
        <v>25</v>
      </c>
      <c r="BN37" s="9">
        <f t="shared" si="4"/>
        <v>37</v>
      </c>
      <c r="BO37" s="9">
        <v>3</v>
      </c>
      <c r="BP37" s="22" cm="1">
        <f t="array" aca="1" ref="BP37" ca="1">IF(AV37&gt;INDIRECT(ADDRESS($BN37,$BO37)),0,1)</f>
        <v>1</v>
      </c>
      <c r="BQ37" s="22" cm="1">
        <f t="array" aca="1" ref="BQ37" ca="1">IF(AW37&gt;INDIRECT(ADDRESS($BN37,$BO37)),0,1)</f>
        <v>1</v>
      </c>
      <c r="BR37" s="22" cm="1">
        <f t="array" aca="1" ref="BR37" ca="1">IF(AX37&gt;INDIRECT(ADDRESS($BN37,$BO37)),0,1)</f>
        <v>1</v>
      </c>
      <c r="BS37" s="22" cm="1">
        <f t="array" aca="1" ref="BS37" ca="1">IF(AY37&gt;INDIRECT(ADDRESS($BN37,$BO37)),0,1)</f>
        <v>1</v>
      </c>
      <c r="BT37" s="22" cm="1">
        <f t="array" aca="1" ref="BT37" ca="1">IF(AZ37&gt;INDIRECT(ADDRESS($BN37,$BO37)),0,1)</f>
        <v>1</v>
      </c>
      <c r="BU37" s="22" cm="1">
        <f t="array" aca="1" ref="BU37" ca="1">IF(BA37&gt;INDIRECT(ADDRESS($BN37,$BO37)),0,1)</f>
        <v>0</v>
      </c>
      <c r="BV37" s="22" cm="1">
        <f t="array" aca="1" ref="BV37" ca="1">IF(BB37&gt;INDIRECT(ADDRESS($BN37,$BO37)),0,1)</f>
        <v>0</v>
      </c>
      <c r="BW37" s="22" cm="1">
        <f t="array" aca="1" ref="BW37" ca="1">IF(BC37&gt;INDIRECT(ADDRESS($BN37,$BO37)),0,1)</f>
        <v>1</v>
      </c>
      <c r="BX37" s="22" cm="1">
        <f t="array" aca="1" ref="BX37" ca="1">IF(BD37&gt;INDIRECT(ADDRESS($BN37,$BO37)),0,1)</f>
        <v>0</v>
      </c>
      <c r="BY37" s="22" cm="1">
        <f t="array" aca="1" ref="BY37" ca="1">IF(BE37&gt;INDIRECT(ADDRESS($BN37,$BO37)),0,1)</f>
        <v>0</v>
      </c>
      <c r="BZ37" s="22" cm="1">
        <f t="array" aca="1" ref="BZ37" ca="1">IF(BF37&gt;INDIRECT(ADDRESS($BN37,$BO37)),0,1)</f>
        <v>0</v>
      </c>
      <c r="CA37" s="22" cm="1">
        <f t="array" aca="1" ref="CA37" ca="1">IF(BG37&gt;INDIRECT(ADDRESS($BN37,$BO37)),0,1)</f>
        <v>1</v>
      </c>
      <c r="CB37" s="22" cm="1">
        <f t="array" aca="1" ref="CB37" ca="1">IF(BH37&gt;INDIRECT(ADDRESS($BN37,$BO37)),0,1)</f>
        <v>0</v>
      </c>
      <c r="CC37" s="22" cm="1">
        <f t="array" aca="1" ref="CC37" ca="1">IF(BI37&gt;INDIRECT(ADDRESS($BN37,$BO37)),0,1)</f>
        <v>1</v>
      </c>
      <c r="CD37" s="22" cm="1">
        <f t="array" aca="1" ref="CD37" ca="1">IF(BJ37&gt;INDIRECT(ADDRESS($BN37,$BO37)),0,1)</f>
        <v>0</v>
      </c>
      <c r="CE37" s="22" cm="1">
        <f t="array" aca="1" ref="CE37" ca="1">IF(BK37&gt;INDIRECT(ADDRESS($BN37,$BO37)),0,1)</f>
        <v>0</v>
      </c>
      <c r="CF37" s="22" cm="1">
        <f t="array" aca="1" ref="CF37" ca="1">IF(BL37&gt;INDIRECT(ADDRESS($BN37,$BO37)),0,1)</f>
        <v>0</v>
      </c>
      <c r="CG37" s="22" cm="1">
        <f t="array" aca="1" ref="CG37" ca="1">IF(BM37&gt;INDIRECT(ADDRESS($BN37,$BO37)),0,1)</f>
        <v>0</v>
      </c>
      <c r="CH37" s="9">
        <f>AR37</f>
        <v>37</v>
      </c>
      <c r="CI37" s="9">
        <f>AS37</f>
        <v>39</v>
      </c>
      <c r="CJ37" s="3">
        <f>COLUMN(BP37)</f>
        <v>68</v>
      </c>
      <c r="CK37" s="3">
        <f>COLUMN(CG37)</f>
        <v>85</v>
      </c>
      <c r="CL37" s="3">
        <f ca="1">SUM(OFFSET($A$1,CH37-1,CJ37-1,CI37-CH37+1,CK37-CJ37+1))</f>
        <v>9</v>
      </c>
      <c r="CM37" s="3" t="b">
        <f ca="1">CL37=C37</f>
        <v>1</v>
      </c>
      <c r="CN37" s="3">
        <f>COLUMN(V37)</f>
        <v>22</v>
      </c>
      <c r="CO37" s="3">
        <f ca="1">LARGE(OFFSET($A$1,$CH37-1,$CN37-1,$CI37-$CH37+1,1),1)</f>
        <v>5</v>
      </c>
      <c r="CP37" s="4">
        <f ca="1">LARGE(OFFSET($A$1,$AR37-1,$AT37-1,$AS37-$AR37+1,$AU37-$AT37+1),1)/(CO37+2)</f>
        <v>66734.28571428571</v>
      </c>
      <c r="CQ37" s="4">
        <f ca="1">LARGE(OFFSET($A$1,$AR37-1,$AT37-1,$AS37-$AR37+1,$AU37-$AT37+1),C37)</f>
        <v>138668</v>
      </c>
      <c r="CR37" s="3" t="b">
        <f ca="1">CQ37&gt;CP37</f>
        <v>1</v>
      </c>
    </row>
    <row r="38" spans="1:96" x14ac:dyDescent="0.55000000000000004">
      <c r="A38" s="3"/>
      <c r="B38" s="3"/>
      <c r="C38" s="3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5">
        <v>3</v>
      </c>
      <c r="W38" s="5">
        <f>W37</f>
        <v>37</v>
      </c>
      <c r="X38" s="5">
        <v>4</v>
      </c>
      <c r="Y38" s="5">
        <f t="shared" si="5"/>
        <v>26</v>
      </c>
      <c r="Z38" s="18" cm="1">
        <f t="array" aca="1" ref="Z38" ca="1">INDIRECT(ADDRESS($W38,COLUMN()-$Y38+$X38))/$V38</f>
        <v>79962.333333333328</v>
      </c>
      <c r="AA38" s="18" cm="1">
        <f t="array" aca="1" ref="AA38" ca="1">INDIRECT(ADDRESS($W38,COLUMN()-$Y38+$X38))/$V38</f>
        <v>155713.33333333334</v>
      </c>
      <c r="AB38" s="18" cm="1">
        <f t="array" aca="1" ref="AB38" ca="1">INDIRECT(ADDRESS($W38,COLUMN()-$Y38+$X38))/$V38</f>
        <v>84240.333333333328</v>
      </c>
      <c r="AC38" s="18" cm="1">
        <f t="array" aca="1" ref="AC38" ca="1">INDIRECT(ADDRESS($W38,COLUMN()-$Y38+$X38))/$V38</f>
        <v>128937.66666666667</v>
      </c>
      <c r="AD38" s="18" cm="1">
        <f t="array" aca="1" ref="AD38" ca="1">INDIRECT(ADDRESS($W38,COLUMN()-$Y38+$X38))/$V38</f>
        <v>135728.66666666666</v>
      </c>
      <c r="AE38" s="18" cm="1">
        <f t="array" aca="1" ref="AE38" ca="1">INDIRECT(ADDRESS($W38,COLUMN()-$Y38+$X38))/$V38</f>
        <v>0</v>
      </c>
      <c r="AF38" s="18" cm="1">
        <f t="array" aca="1" ref="AF38" ca="1">INDIRECT(ADDRESS($W38,COLUMN()-$Y38+$X38))/$V38</f>
        <v>0</v>
      </c>
      <c r="AG38" s="18" cm="1">
        <f t="array" aca="1" ref="AG38" ca="1">INDIRECT(ADDRESS($W38,COLUMN()-$Y38+$X38))/$V38</f>
        <v>46222.666666666664</v>
      </c>
      <c r="AH38" s="18" cm="1">
        <f t="array" aca="1" ref="AH38" ca="1">INDIRECT(ADDRESS($W38,COLUMN()-$Y38+$X38))/$V38</f>
        <v>0</v>
      </c>
      <c r="AI38" s="18" cm="1">
        <f t="array" aca="1" ref="AI38" ca="1">INDIRECT(ADDRESS($W38,COLUMN()-$Y38+$X38))/$V38</f>
        <v>0</v>
      </c>
      <c r="AJ38" s="18" cm="1">
        <f t="array" aca="1" ref="AJ38" ca="1">INDIRECT(ADDRESS($W38,COLUMN()-$Y38+$X38))/$V38</f>
        <v>0</v>
      </c>
      <c r="AK38" s="18" cm="1">
        <f t="array" aca="1" ref="AK38" ca="1">INDIRECT(ADDRESS($W38,COLUMN()-$Y38+$X38))/$V38</f>
        <v>66810.666666666672</v>
      </c>
      <c r="AL38" s="18" cm="1">
        <f t="array" aca="1" ref="AL38" ca="1">INDIRECT(ADDRESS($W38,COLUMN()-$Y38+$X38))/$V38</f>
        <v>0</v>
      </c>
      <c r="AM38" s="18" cm="1">
        <f t="array" aca="1" ref="AM38" ca="1">INDIRECT(ADDRESS($W38,COLUMN()-$Y38+$X38))/$V38</f>
        <v>112315</v>
      </c>
      <c r="AN38" s="18" cm="1">
        <f t="array" aca="1" ref="AN38" ca="1">INDIRECT(ADDRESS($W38,COLUMN()-$Y38+$X38))/$V38</f>
        <v>0</v>
      </c>
      <c r="AO38" s="18" cm="1">
        <f t="array" aca="1" ref="AO38" ca="1">INDIRECT(ADDRESS($W38,COLUMN()-$Y38+$X38))/$V38</f>
        <v>0</v>
      </c>
      <c r="AP38" s="18" cm="1">
        <f t="array" aca="1" ref="AP38" ca="1">INDIRECT(ADDRESS($W38,COLUMN()-$Y38+$X38))/$V38</f>
        <v>0</v>
      </c>
      <c r="AQ38" s="18" cm="1">
        <f t="array" aca="1" ref="AQ38" ca="1">INDIRECT(ADDRESS($W38,COLUMN()-$Y38+$X38))/$V38</f>
        <v>0</v>
      </c>
      <c r="AR38" s="9">
        <f t="shared" si="0"/>
        <v>37</v>
      </c>
      <c r="AS38" s="9">
        <f t="shared" si="9"/>
        <v>39</v>
      </c>
      <c r="AT38" s="9">
        <f t="shared" si="1"/>
        <v>26</v>
      </c>
      <c r="AU38" s="3">
        <f t="shared" si="7"/>
        <v>43</v>
      </c>
      <c r="AV38" s="20">
        <f t="shared" ca="1" si="12"/>
        <v>16</v>
      </c>
      <c r="AW38" s="20">
        <f t="shared" ca="1" si="12"/>
        <v>8</v>
      </c>
      <c r="AX38" s="20">
        <f t="shared" ca="1" si="12"/>
        <v>14</v>
      </c>
      <c r="AY38" s="20">
        <f t="shared" ca="1" si="12"/>
        <v>11</v>
      </c>
      <c r="AZ38" s="20">
        <f t="shared" ca="1" si="12"/>
        <v>10</v>
      </c>
      <c r="BA38" s="20">
        <f t="shared" ca="1" si="12"/>
        <v>25</v>
      </c>
      <c r="BB38" s="20">
        <f t="shared" ca="1" si="12"/>
        <v>25</v>
      </c>
      <c r="BC38" s="20">
        <f t="shared" ca="1" si="12"/>
        <v>22</v>
      </c>
      <c r="BD38" s="20">
        <f t="shared" ca="1" si="12"/>
        <v>25</v>
      </c>
      <c r="BE38" s="20">
        <f t="shared" ca="1" si="12"/>
        <v>25</v>
      </c>
      <c r="BF38" s="20">
        <f t="shared" ca="1" si="12"/>
        <v>25</v>
      </c>
      <c r="BG38" s="20">
        <f t="shared" ca="1" si="12"/>
        <v>19</v>
      </c>
      <c r="BH38" s="20">
        <f t="shared" ca="1" si="12"/>
        <v>25</v>
      </c>
      <c r="BI38" s="20">
        <f t="shared" ca="1" si="12"/>
        <v>12</v>
      </c>
      <c r="BJ38" s="20">
        <f t="shared" ca="1" si="12"/>
        <v>25</v>
      </c>
      <c r="BK38" s="20">
        <f t="shared" ca="1" si="10"/>
        <v>25</v>
      </c>
      <c r="BL38" s="20">
        <f t="shared" ca="1" si="3"/>
        <v>25</v>
      </c>
      <c r="BM38" s="20">
        <f t="shared" ca="1" si="3"/>
        <v>25</v>
      </c>
      <c r="BN38" s="9">
        <f t="shared" si="4"/>
        <v>37</v>
      </c>
      <c r="BO38" s="9">
        <v>3</v>
      </c>
      <c r="BP38" s="22" cm="1">
        <f t="array" aca="1" ref="BP38" ca="1">IF(AV38&gt;INDIRECT(ADDRESS($BN38,$BO38)),0,1)</f>
        <v>0</v>
      </c>
      <c r="BQ38" s="22" cm="1">
        <f t="array" aca="1" ref="BQ38" ca="1">IF(AW38&gt;INDIRECT(ADDRESS($BN38,$BO38)),0,1)</f>
        <v>1</v>
      </c>
      <c r="BR38" s="22" cm="1">
        <f t="array" aca="1" ref="BR38" ca="1">IF(AX38&gt;INDIRECT(ADDRESS($BN38,$BO38)),0,1)</f>
        <v>0</v>
      </c>
      <c r="BS38" s="22" cm="1">
        <f t="array" aca="1" ref="BS38" ca="1">IF(AY38&gt;INDIRECT(ADDRESS($BN38,$BO38)),0,1)</f>
        <v>0</v>
      </c>
      <c r="BT38" s="22" cm="1">
        <f t="array" aca="1" ref="BT38" ca="1">IF(AZ38&gt;INDIRECT(ADDRESS($BN38,$BO38)),0,1)</f>
        <v>0</v>
      </c>
      <c r="BU38" s="22" cm="1">
        <f t="array" aca="1" ref="BU38" ca="1">IF(BA38&gt;INDIRECT(ADDRESS($BN38,$BO38)),0,1)</f>
        <v>0</v>
      </c>
      <c r="BV38" s="22" cm="1">
        <f t="array" aca="1" ref="BV38" ca="1">IF(BB38&gt;INDIRECT(ADDRESS($BN38,$BO38)),0,1)</f>
        <v>0</v>
      </c>
      <c r="BW38" s="22" cm="1">
        <f t="array" aca="1" ref="BW38" ca="1">IF(BC38&gt;INDIRECT(ADDRESS($BN38,$BO38)),0,1)</f>
        <v>0</v>
      </c>
      <c r="BX38" s="22" cm="1">
        <f t="array" aca="1" ref="BX38" ca="1">IF(BD38&gt;INDIRECT(ADDRESS($BN38,$BO38)),0,1)</f>
        <v>0</v>
      </c>
      <c r="BY38" s="22" cm="1">
        <f t="array" aca="1" ref="BY38" ca="1">IF(BE38&gt;INDIRECT(ADDRESS($BN38,$BO38)),0,1)</f>
        <v>0</v>
      </c>
      <c r="BZ38" s="22" cm="1">
        <f t="array" aca="1" ref="BZ38" ca="1">IF(BF38&gt;INDIRECT(ADDRESS($BN38,$BO38)),0,1)</f>
        <v>0</v>
      </c>
      <c r="CA38" s="22" cm="1">
        <f t="array" aca="1" ref="CA38" ca="1">IF(BG38&gt;INDIRECT(ADDRESS($BN38,$BO38)),0,1)</f>
        <v>0</v>
      </c>
      <c r="CB38" s="22" cm="1">
        <f t="array" aca="1" ref="CB38" ca="1">IF(BH38&gt;INDIRECT(ADDRESS($BN38,$BO38)),0,1)</f>
        <v>0</v>
      </c>
      <c r="CC38" s="22" cm="1">
        <f t="array" aca="1" ref="CC38" ca="1">IF(BI38&gt;INDIRECT(ADDRESS($BN38,$BO38)),0,1)</f>
        <v>0</v>
      </c>
      <c r="CD38" s="22" cm="1">
        <f t="array" aca="1" ref="CD38" ca="1">IF(BJ38&gt;INDIRECT(ADDRESS($BN38,$BO38)),0,1)</f>
        <v>0</v>
      </c>
      <c r="CE38" s="22" cm="1">
        <f t="array" aca="1" ref="CE38" ca="1">IF(BK38&gt;INDIRECT(ADDRESS($BN38,$BO38)),0,1)</f>
        <v>0</v>
      </c>
      <c r="CF38" s="22" cm="1">
        <f t="array" aca="1" ref="CF38" ca="1">IF(BL38&gt;INDIRECT(ADDRESS($BN38,$BO38)),0,1)</f>
        <v>0</v>
      </c>
      <c r="CG38" s="22" cm="1">
        <f t="array" aca="1" ref="CG38" ca="1">IF(BM38&gt;INDIRECT(ADDRESS($BN38,$BO38)),0,1)</f>
        <v>0</v>
      </c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55000000000000004">
      <c r="A39" s="3"/>
      <c r="B39" s="3"/>
      <c r="C39" s="3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5">
        <v>5</v>
      </c>
      <c r="W39" s="5">
        <f>W38</f>
        <v>37</v>
      </c>
      <c r="X39" s="5">
        <v>4</v>
      </c>
      <c r="Y39" s="5">
        <f t="shared" si="5"/>
        <v>26</v>
      </c>
      <c r="Z39" s="18" cm="1">
        <f t="array" aca="1" ref="Z39" ca="1">INDIRECT(ADDRESS($W39,COLUMN()-$Y39+$X39))/$V39</f>
        <v>47977.4</v>
      </c>
      <c r="AA39" s="18" cm="1">
        <f t="array" aca="1" ref="AA39" ca="1">INDIRECT(ADDRESS($W39,COLUMN()-$Y39+$X39))/$V39</f>
        <v>93428</v>
      </c>
      <c r="AB39" s="18" cm="1">
        <f t="array" aca="1" ref="AB39" ca="1">INDIRECT(ADDRESS($W39,COLUMN()-$Y39+$X39))/$V39</f>
        <v>50544.2</v>
      </c>
      <c r="AC39" s="18" cm="1">
        <f t="array" aca="1" ref="AC39" ca="1">INDIRECT(ADDRESS($W39,COLUMN()-$Y39+$X39))/$V39</f>
        <v>77362.600000000006</v>
      </c>
      <c r="AD39" s="18" cm="1">
        <f t="array" aca="1" ref="AD39" ca="1">INDIRECT(ADDRESS($W39,COLUMN()-$Y39+$X39))/$V39</f>
        <v>81437.2</v>
      </c>
      <c r="AE39" s="18" cm="1">
        <f t="array" aca="1" ref="AE39" ca="1">INDIRECT(ADDRESS($W39,COLUMN()-$Y39+$X39))/$V39</f>
        <v>0</v>
      </c>
      <c r="AF39" s="18" cm="1">
        <f t="array" aca="1" ref="AF39" ca="1">INDIRECT(ADDRESS($W39,COLUMN()-$Y39+$X39))/$V39</f>
        <v>0</v>
      </c>
      <c r="AG39" s="18" cm="1">
        <f t="array" aca="1" ref="AG39" ca="1">INDIRECT(ADDRESS($W39,COLUMN()-$Y39+$X39))/$V39</f>
        <v>27733.599999999999</v>
      </c>
      <c r="AH39" s="18" cm="1">
        <f t="array" aca="1" ref="AH39" ca="1">INDIRECT(ADDRESS($W39,COLUMN()-$Y39+$X39))/$V39</f>
        <v>0</v>
      </c>
      <c r="AI39" s="18" cm="1">
        <f t="array" aca="1" ref="AI39" ca="1">INDIRECT(ADDRESS($W39,COLUMN()-$Y39+$X39))/$V39</f>
        <v>0</v>
      </c>
      <c r="AJ39" s="18" cm="1">
        <f t="array" aca="1" ref="AJ39" ca="1">INDIRECT(ADDRESS($W39,COLUMN()-$Y39+$X39))/$V39</f>
        <v>0</v>
      </c>
      <c r="AK39" s="18" cm="1">
        <f t="array" aca="1" ref="AK39" ca="1">INDIRECT(ADDRESS($W39,COLUMN()-$Y39+$X39))/$V39</f>
        <v>40086.400000000001</v>
      </c>
      <c r="AL39" s="18" cm="1">
        <f t="array" aca="1" ref="AL39" ca="1">INDIRECT(ADDRESS($W39,COLUMN()-$Y39+$X39))/$V39</f>
        <v>0</v>
      </c>
      <c r="AM39" s="18" cm="1">
        <f t="array" aca="1" ref="AM39" ca="1">INDIRECT(ADDRESS($W39,COLUMN()-$Y39+$X39))/$V39</f>
        <v>67389</v>
      </c>
      <c r="AN39" s="18" cm="1">
        <f t="array" aca="1" ref="AN39" ca="1">INDIRECT(ADDRESS($W39,COLUMN()-$Y39+$X39))/$V39</f>
        <v>0</v>
      </c>
      <c r="AO39" s="18" cm="1">
        <f t="array" aca="1" ref="AO39" ca="1">INDIRECT(ADDRESS($W39,COLUMN()-$Y39+$X39))/$V39</f>
        <v>0</v>
      </c>
      <c r="AP39" s="18" cm="1">
        <f t="array" aca="1" ref="AP39" ca="1">INDIRECT(ADDRESS($W39,COLUMN()-$Y39+$X39))/$V39</f>
        <v>0</v>
      </c>
      <c r="AQ39" s="18" cm="1">
        <f t="array" aca="1" ref="AQ39" ca="1">INDIRECT(ADDRESS($W39,COLUMN()-$Y39+$X39))/$V39</f>
        <v>0</v>
      </c>
      <c r="AR39" s="9">
        <f t="shared" si="0"/>
        <v>37</v>
      </c>
      <c r="AS39" s="9">
        <f t="shared" si="9"/>
        <v>39</v>
      </c>
      <c r="AT39" s="9">
        <f t="shared" si="1"/>
        <v>26</v>
      </c>
      <c r="AU39" s="3">
        <f t="shared" si="7"/>
        <v>43</v>
      </c>
      <c r="AV39" s="20">
        <f t="shared" ca="1" si="12"/>
        <v>21</v>
      </c>
      <c r="AW39" s="20">
        <f t="shared" ca="1" si="12"/>
        <v>13</v>
      </c>
      <c r="AX39" s="20">
        <f t="shared" ca="1" si="12"/>
        <v>20</v>
      </c>
      <c r="AY39" s="20">
        <f t="shared" ca="1" si="12"/>
        <v>17</v>
      </c>
      <c r="AZ39" s="20">
        <f t="shared" ca="1" si="12"/>
        <v>15</v>
      </c>
      <c r="BA39" s="20">
        <f t="shared" ca="1" si="12"/>
        <v>25</v>
      </c>
      <c r="BB39" s="20">
        <f t="shared" ca="1" si="12"/>
        <v>25</v>
      </c>
      <c r="BC39" s="20">
        <f t="shared" ca="1" si="12"/>
        <v>24</v>
      </c>
      <c r="BD39" s="20">
        <f t="shared" ca="1" si="12"/>
        <v>25</v>
      </c>
      <c r="BE39" s="20">
        <f t="shared" ca="1" si="12"/>
        <v>25</v>
      </c>
      <c r="BF39" s="20">
        <f t="shared" ca="1" si="12"/>
        <v>25</v>
      </c>
      <c r="BG39" s="20">
        <f t="shared" ca="1" si="12"/>
        <v>23</v>
      </c>
      <c r="BH39" s="20">
        <f t="shared" ca="1" si="12"/>
        <v>25</v>
      </c>
      <c r="BI39" s="20">
        <f t="shared" ca="1" si="12"/>
        <v>18</v>
      </c>
      <c r="BJ39" s="20">
        <f t="shared" ca="1" si="12"/>
        <v>25</v>
      </c>
      <c r="BK39" s="20">
        <f t="shared" ca="1" si="10"/>
        <v>25</v>
      </c>
      <c r="BL39" s="20">
        <f t="shared" ca="1" si="3"/>
        <v>25</v>
      </c>
      <c r="BM39" s="20">
        <f t="shared" ca="1" si="3"/>
        <v>25</v>
      </c>
      <c r="BN39" s="9">
        <f t="shared" si="4"/>
        <v>37</v>
      </c>
      <c r="BO39" s="9">
        <v>3</v>
      </c>
      <c r="BP39" s="22" cm="1">
        <f t="array" aca="1" ref="BP39" ca="1">IF(AV39&gt;INDIRECT(ADDRESS($BN39,$BO39)),0,1)</f>
        <v>0</v>
      </c>
      <c r="BQ39" s="22" cm="1">
        <f t="array" aca="1" ref="BQ39" ca="1">IF(AW39&gt;INDIRECT(ADDRESS($BN39,$BO39)),0,1)</f>
        <v>0</v>
      </c>
      <c r="BR39" s="22" cm="1">
        <f t="array" aca="1" ref="BR39" ca="1">IF(AX39&gt;INDIRECT(ADDRESS($BN39,$BO39)),0,1)</f>
        <v>0</v>
      </c>
      <c r="BS39" s="22" cm="1">
        <f t="array" aca="1" ref="BS39" ca="1">IF(AY39&gt;INDIRECT(ADDRESS($BN39,$BO39)),0,1)</f>
        <v>0</v>
      </c>
      <c r="BT39" s="22" cm="1">
        <f t="array" aca="1" ref="BT39" ca="1">IF(AZ39&gt;INDIRECT(ADDRESS($BN39,$BO39)),0,1)</f>
        <v>0</v>
      </c>
      <c r="BU39" s="22" cm="1">
        <f t="array" aca="1" ref="BU39" ca="1">IF(BA39&gt;INDIRECT(ADDRESS($BN39,$BO39)),0,1)</f>
        <v>0</v>
      </c>
      <c r="BV39" s="22" cm="1">
        <f t="array" aca="1" ref="BV39" ca="1">IF(BB39&gt;INDIRECT(ADDRESS($BN39,$BO39)),0,1)</f>
        <v>0</v>
      </c>
      <c r="BW39" s="22" cm="1">
        <f t="array" aca="1" ref="BW39" ca="1">IF(BC39&gt;INDIRECT(ADDRESS($BN39,$BO39)),0,1)</f>
        <v>0</v>
      </c>
      <c r="BX39" s="22" cm="1">
        <f t="array" aca="1" ref="BX39" ca="1">IF(BD39&gt;INDIRECT(ADDRESS($BN39,$BO39)),0,1)</f>
        <v>0</v>
      </c>
      <c r="BY39" s="22" cm="1">
        <f t="array" aca="1" ref="BY39" ca="1">IF(BE39&gt;INDIRECT(ADDRESS($BN39,$BO39)),0,1)</f>
        <v>0</v>
      </c>
      <c r="BZ39" s="22" cm="1">
        <f t="array" aca="1" ref="BZ39" ca="1">IF(BF39&gt;INDIRECT(ADDRESS($BN39,$BO39)),0,1)</f>
        <v>0</v>
      </c>
      <c r="CA39" s="22" cm="1">
        <f t="array" aca="1" ref="CA39" ca="1">IF(BG39&gt;INDIRECT(ADDRESS($BN39,$BO39)),0,1)</f>
        <v>0</v>
      </c>
      <c r="CB39" s="22" cm="1">
        <f t="array" aca="1" ref="CB39" ca="1">IF(BH39&gt;INDIRECT(ADDRESS($BN39,$BO39)),0,1)</f>
        <v>0</v>
      </c>
      <c r="CC39" s="22" cm="1">
        <f t="array" aca="1" ref="CC39" ca="1">IF(BI39&gt;INDIRECT(ADDRESS($BN39,$BO39)),0,1)</f>
        <v>0</v>
      </c>
      <c r="CD39" s="22" cm="1">
        <f t="array" aca="1" ref="CD39" ca="1">IF(BJ39&gt;INDIRECT(ADDRESS($BN39,$BO39)),0,1)</f>
        <v>0</v>
      </c>
      <c r="CE39" s="22" cm="1">
        <f t="array" aca="1" ref="CE39" ca="1">IF(BK39&gt;INDIRECT(ADDRESS($BN39,$BO39)),0,1)</f>
        <v>0</v>
      </c>
      <c r="CF39" s="22" cm="1">
        <f t="array" aca="1" ref="CF39" ca="1">IF(BL39&gt;INDIRECT(ADDRESS($BN39,$BO39)),0,1)</f>
        <v>0</v>
      </c>
      <c r="CG39" s="22" cm="1">
        <f t="array" aca="1" ref="CG39" ca="1">IF(BM39&gt;INDIRECT(ADDRESS($BN39,$BO39)),0,1)</f>
        <v>0</v>
      </c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55000000000000004">
      <c r="A40" s="3" t="s">
        <v>20</v>
      </c>
      <c r="B40" s="3" t="s">
        <v>20</v>
      </c>
      <c r="C40" s="3">
        <v>3</v>
      </c>
      <c r="D40" s="15">
        <f>VALUE(SUBSTITUTE('DPR KPU Raw'!B53,".",","))</f>
        <v>36444</v>
      </c>
      <c r="E40" s="15">
        <f>VALUE(SUBSTITUTE('DPR KPU Raw'!C53,".",","))</f>
        <v>172949</v>
      </c>
      <c r="F40" s="15">
        <f>VALUE(SUBSTITUTE('DPR KPU Raw'!D53,".",","))</f>
        <v>168406</v>
      </c>
      <c r="G40" s="15">
        <f>VALUE(SUBSTITUTE('DPR KPU Raw'!E53,".",","))</f>
        <v>115549</v>
      </c>
      <c r="H40" s="15">
        <f>VALUE(SUBSTITUTE('DPR KPU Raw'!F53,".",","))</f>
        <v>80472</v>
      </c>
      <c r="I40" s="15"/>
      <c r="J40" s="15"/>
      <c r="K40" s="15">
        <f>VALUE(SUBSTITUTE('DPR KPU Raw'!I53,".",","))</f>
        <v>33169</v>
      </c>
      <c r="L40" s="15"/>
      <c r="M40" s="15"/>
      <c r="N40" s="15"/>
      <c r="O40" s="15">
        <f>VALUE(SUBSTITUTE('DPR KPU Raw'!M53,".",","))</f>
        <v>12288</v>
      </c>
      <c r="P40" s="15"/>
      <c r="Q40" s="15">
        <f>VALUE(SUBSTITUTE('DPR KPU Raw'!O53,".",","))</f>
        <v>16873</v>
      </c>
      <c r="R40" s="15"/>
      <c r="S40" s="15"/>
      <c r="T40" s="15"/>
      <c r="U40" s="15"/>
      <c r="V40" s="5">
        <v>1</v>
      </c>
      <c r="W40" s="5">
        <f>W39+3</f>
        <v>40</v>
      </c>
      <c r="X40" s="5">
        <v>4</v>
      </c>
      <c r="Y40" s="5">
        <f t="shared" si="5"/>
        <v>26</v>
      </c>
      <c r="Z40" s="18" cm="1">
        <f t="array" aca="1" ref="Z40" ca="1">INDIRECT(ADDRESS($W40,COLUMN()-$Y40+$X40))/$V40</f>
        <v>36444</v>
      </c>
      <c r="AA40" s="18" cm="1">
        <f t="array" aca="1" ref="AA40" ca="1">INDIRECT(ADDRESS($W40,COLUMN()-$Y40+$X40))/$V40</f>
        <v>172949</v>
      </c>
      <c r="AB40" s="18" cm="1">
        <f t="array" aca="1" ref="AB40" ca="1">INDIRECT(ADDRESS($W40,COLUMN()-$Y40+$X40))/$V40</f>
        <v>168406</v>
      </c>
      <c r="AC40" s="18" cm="1">
        <f t="array" aca="1" ref="AC40" ca="1">INDIRECT(ADDRESS($W40,COLUMN()-$Y40+$X40))/$V40</f>
        <v>115549</v>
      </c>
      <c r="AD40" s="18" cm="1">
        <f t="array" aca="1" ref="AD40" ca="1">INDIRECT(ADDRESS($W40,COLUMN()-$Y40+$X40))/$V40</f>
        <v>80472</v>
      </c>
      <c r="AE40" s="18" cm="1">
        <f t="array" aca="1" ref="AE40" ca="1">INDIRECT(ADDRESS($W40,COLUMN()-$Y40+$X40))/$V40</f>
        <v>0</v>
      </c>
      <c r="AF40" s="18" cm="1">
        <f t="array" aca="1" ref="AF40" ca="1">INDIRECT(ADDRESS($W40,COLUMN()-$Y40+$X40))/$V40</f>
        <v>0</v>
      </c>
      <c r="AG40" s="18" cm="1">
        <f t="array" aca="1" ref="AG40" ca="1">INDIRECT(ADDRESS($W40,COLUMN()-$Y40+$X40))/$V40</f>
        <v>33169</v>
      </c>
      <c r="AH40" s="18" cm="1">
        <f t="array" aca="1" ref="AH40" ca="1">INDIRECT(ADDRESS($W40,COLUMN()-$Y40+$X40))/$V40</f>
        <v>0</v>
      </c>
      <c r="AI40" s="18" cm="1">
        <f t="array" aca="1" ref="AI40" ca="1">INDIRECT(ADDRESS($W40,COLUMN()-$Y40+$X40))/$V40</f>
        <v>0</v>
      </c>
      <c r="AJ40" s="18" cm="1">
        <f t="array" aca="1" ref="AJ40" ca="1">INDIRECT(ADDRESS($W40,COLUMN()-$Y40+$X40))/$V40</f>
        <v>0</v>
      </c>
      <c r="AK40" s="18" cm="1">
        <f t="array" aca="1" ref="AK40" ca="1">INDIRECT(ADDRESS($W40,COLUMN()-$Y40+$X40))/$V40</f>
        <v>12288</v>
      </c>
      <c r="AL40" s="18" cm="1">
        <f t="array" aca="1" ref="AL40" ca="1">INDIRECT(ADDRESS($W40,COLUMN()-$Y40+$X40))/$V40</f>
        <v>0</v>
      </c>
      <c r="AM40" s="18" cm="1">
        <f t="array" aca="1" ref="AM40" ca="1">INDIRECT(ADDRESS($W40,COLUMN()-$Y40+$X40))/$V40</f>
        <v>16873</v>
      </c>
      <c r="AN40" s="18" cm="1">
        <f t="array" aca="1" ref="AN40" ca="1">INDIRECT(ADDRESS($W40,COLUMN()-$Y40+$X40))/$V40</f>
        <v>0</v>
      </c>
      <c r="AO40" s="18" cm="1">
        <f t="array" aca="1" ref="AO40" ca="1">INDIRECT(ADDRESS($W40,COLUMN()-$Y40+$X40))/$V40</f>
        <v>0</v>
      </c>
      <c r="AP40" s="18" cm="1">
        <f t="array" aca="1" ref="AP40" ca="1">INDIRECT(ADDRESS($W40,COLUMN()-$Y40+$X40))/$V40</f>
        <v>0</v>
      </c>
      <c r="AQ40" s="18" cm="1">
        <f t="array" aca="1" ref="AQ40" ca="1">INDIRECT(ADDRESS($W40,COLUMN()-$Y40+$X40))/$V40</f>
        <v>0</v>
      </c>
      <c r="AR40" s="9">
        <f t="shared" si="0"/>
        <v>40</v>
      </c>
      <c r="AS40" s="9">
        <f t="shared" si="9"/>
        <v>42</v>
      </c>
      <c r="AT40" s="9">
        <f t="shared" si="1"/>
        <v>26</v>
      </c>
      <c r="AU40" s="3">
        <f t="shared" si="7"/>
        <v>43</v>
      </c>
      <c r="AV40" s="20">
        <f t="shared" ca="1" si="12"/>
        <v>8</v>
      </c>
      <c r="AW40" s="20">
        <f t="shared" ca="1" si="12"/>
        <v>1</v>
      </c>
      <c r="AX40" s="20">
        <f t="shared" ca="1" si="12"/>
        <v>2</v>
      </c>
      <c r="AY40" s="20">
        <f t="shared" ca="1" si="12"/>
        <v>3</v>
      </c>
      <c r="AZ40" s="20">
        <f t="shared" ca="1" si="12"/>
        <v>4</v>
      </c>
      <c r="BA40" s="20">
        <f t="shared" ca="1" si="12"/>
        <v>25</v>
      </c>
      <c r="BB40" s="20">
        <f t="shared" ca="1" si="12"/>
        <v>25</v>
      </c>
      <c r="BC40" s="20">
        <f t="shared" ca="1" si="12"/>
        <v>11</v>
      </c>
      <c r="BD40" s="20">
        <f t="shared" ca="1" si="12"/>
        <v>25</v>
      </c>
      <c r="BE40" s="20">
        <f t="shared" ca="1" si="12"/>
        <v>25</v>
      </c>
      <c r="BF40" s="20">
        <f t="shared" ca="1" si="12"/>
        <v>25</v>
      </c>
      <c r="BG40" s="20">
        <f t="shared" ca="1" si="12"/>
        <v>16</v>
      </c>
      <c r="BH40" s="20">
        <f t="shared" ca="1" si="12"/>
        <v>25</v>
      </c>
      <c r="BI40" s="20">
        <f t="shared" ca="1" si="12"/>
        <v>14</v>
      </c>
      <c r="BJ40" s="20">
        <f t="shared" ca="1" si="12"/>
        <v>25</v>
      </c>
      <c r="BK40" s="20">
        <f t="shared" ca="1" si="10"/>
        <v>25</v>
      </c>
      <c r="BL40" s="20">
        <f t="shared" ca="1" si="3"/>
        <v>25</v>
      </c>
      <c r="BM40" s="20">
        <f t="shared" ca="1" si="3"/>
        <v>25</v>
      </c>
      <c r="BN40" s="9">
        <f t="shared" si="4"/>
        <v>40</v>
      </c>
      <c r="BO40" s="9">
        <v>3</v>
      </c>
      <c r="BP40" s="22" cm="1">
        <f t="array" aca="1" ref="BP40" ca="1">IF(AV40&gt;INDIRECT(ADDRESS($BN40,$BO40)),0,1)</f>
        <v>0</v>
      </c>
      <c r="BQ40" s="22" cm="1">
        <f t="array" aca="1" ref="BQ40" ca="1">IF(AW40&gt;INDIRECT(ADDRESS($BN40,$BO40)),0,1)</f>
        <v>1</v>
      </c>
      <c r="BR40" s="22" cm="1">
        <f t="array" aca="1" ref="BR40" ca="1">IF(AX40&gt;INDIRECT(ADDRESS($BN40,$BO40)),0,1)</f>
        <v>1</v>
      </c>
      <c r="BS40" s="22" cm="1">
        <f t="array" aca="1" ref="BS40" ca="1">IF(AY40&gt;INDIRECT(ADDRESS($BN40,$BO40)),0,1)</f>
        <v>1</v>
      </c>
      <c r="BT40" s="22" cm="1">
        <f t="array" aca="1" ref="BT40" ca="1">IF(AZ40&gt;INDIRECT(ADDRESS($BN40,$BO40)),0,1)</f>
        <v>0</v>
      </c>
      <c r="BU40" s="22" cm="1">
        <f t="array" aca="1" ref="BU40" ca="1">IF(BA40&gt;INDIRECT(ADDRESS($BN40,$BO40)),0,1)</f>
        <v>0</v>
      </c>
      <c r="BV40" s="22" cm="1">
        <f t="array" aca="1" ref="BV40" ca="1">IF(BB40&gt;INDIRECT(ADDRESS($BN40,$BO40)),0,1)</f>
        <v>0</v>
      </c>
      <c r="BW40" s="22" cm="1">
        <f t="array" aca="1" ref="BW40" ca="1">IF(BC40&gt;INDIRECT(ADDRESS($BN40,$BO40)),0,1)</f>
        <v>0</v>
      </c>
      <c r="BX40" s="22" cm="1">
        <f t="array" aca="1" ref="BX40" ca="1">IF(BD40&gt;INDIRECT(ADDRESS($BN40,$BO40)),0,1)</f>
        <v>0</v>
      </c>
      <c r="BY40" s="22" cm="1">
        <f t="array" aca="1" ref="BY40" ca="1">IF(BE40&gt;INDIRECT(ADDRESS($BN40,$BO40)),0,1)</f>
        <v>0</v>
      </c>
      <c r="BZ40" s="22" cm="1">
        <f t="array" aca="1" ref="BZ40" ca="1">IF(BF40&gt;INDIRECT(ADDRESS($BN40,$BO40)),0,1)</f>
        <v>0</v>
      </c>
      <c r="CA40" s="22" cm="1">
        <f t="array" aca="1" ref="CA40" ca="1">IF(BG40&gt;INDIRECT(ADDRESS($BN40,$BO40)),0,1)</f>
        <v>0</v>
      </c>
      <c r="CB40" s="22" cm="1">
        <f t="array" aca="1" ref="CB40" ca="1">IF(BH40&gt;INDIRECT(ADDRESS($BN40,$BO40)),0,1)</f>
        <v>0</v>
      </c>
      <c r="CC40" s="22" cm="1">
        <f t="array" aca="1" ref="CC40" ca="1">IF(BI40&gt;INDIRECT(ADDRESS($BN40,$BO40)),0,1)</f>
        <v>0</v>
      </c>
      <c r="CD40" s="22" cm="1">
        <f t="array" aca="1" ref="CD40" ca="1">IF(BJ40&gt;INDIRECT(ADDRESS($BN40,$BO40)),0,1)</f>
        <v>0</v>
      </c>
      <c r="CE40" s="22" cm="1">
        <f t="array" aca="1" ref="CE40" ca="1">IF(BK40&gt;INDIRECT(ADDRESS($BN40,$BO40)),0,1)</f>
        <v>0</v>
      </c>
      <c r="CF40" s="22" cm="1">
        <f t="array" aca="1" ref="CF40" ca="1">IF(BL40&gt;INDIRECT(ADDRESS($BN40,$BO40)),0,1)</f>
        <v>0</v>
      </c>
      <c r="CG40" s="22" cm="1">
        <f t="array" aca="1" ref="CG40" ca="1">IF(BM40&gt;INDIRECT(ADDRESS($BN40,$BO40)),0,1)</f>
        <v>0</v>
      </c>
      <c r="CH40" s="9">
        <f>AR40</f>
        <v>40</v>
      </c>
      <c r="CI40" s="9">
        <f>AS40</f>
        <v>42</v>
      </c>
      <c r="CJ40" s="3">
        <f>COLUMN(BP40)</f>
        <v>68</v>
      </c>
      <c r="CK40" s="3">
        <f>COLUMN(CG40)</f>
        <v>85</v>
      </c>
      <c r="CL40" s="3">
        <f ca="1">SUM(OFFSET($A$1,CH40-1,CJ40-1,CI40-CH40+1,CK40-CJ40+1))</f>
        <v>3</v>
      </c>
      <c r="CM40" s="3" t="b">
        <f ca="1">CL40=C40</f>
        <v>1</v>
      </c>
      <c r="CN40" s="3">
        <f>COLUMN(V40)</f>
        <v>22</v>
      </c>
      <c r="CO40" s="3">
        <f ca="1">LARGE(OFFSET($A$1,$CH40-1,$CN40-1,$CI40-$CH40+1,1),1)</f>
        <v>5</v>
      </c>
      <c r="CP40" s="4">
        <f ca="1">LARGE(OFFSET($A$1,$AR40-1,$AT40-1,$AS40-$AR40+1,$AU40-$AT40+1),1)/(CO40+2)</f>
        <v>24707</v>
      </c>
      <c r="CQ40" s="4">
        <f ca="1">LARGE(OFFSET($A$1,$AR40-1,$AT40-1,$AS40-$AR40+1,$AU40-$AT40+1),C40)</f>
        <v>115549</v>
      </c>
      <c r="CR40" s="3" t="b">
        <f ca="1">CQ40&gt;CP40</f>
        <v>1</v>
      </c>
    </row>
    <row r="41" spans="1:96" x14ac:dyDescent="0.55000000000000004">
      <c r="A41" s="3"/>
      <c r="B41" s="3"/>
      <c r="C41" s="3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5">
        <v>3</v>
      </c>
      <c r="W41" s="5">
        <f>W40</f>
        <v>40</v>
      </c>
      <c r="X41" s="5">
        <v>4</v>
      </c>
      <c r="Y41" s="5">
        <f t="shared" si="5"/>
        <v>26</v>
      </c>
      <c r="Z41" s="18" cm="1">
        <f t="array" aca="1" ref="Z41" ca="1">INDIRECT(ADDRESS($W41,COLUMN()-$Y41+$X41))/$V41</f>
        <v>12148</v>
      </c>
      <c r="AA41" s="18" cm="1">
        <f t="array" aca="1" ref="AA41" ca="1">INDIRECT(ADDRESS($W41,COLUMN()-$Y41+$X41))/$V41</f>
        <v>57649.666666666664</v>
      </c>
      <c r="AB41" s="18" cm="1">
        <f t="array" aca="1" ref="AB41" ca="1">INDIRECT(ADDRESS($W41,COLUMN()-$Y41+$X41))/$V41</f>
        <v>56135.333333333336</v>
      </c>
      <c r="AC41" s="18" cm="1">
        <f t="array" aca="1" ref="AC41" ca="1">INDIRECT(ADDRESS($W41,COLUMN()-$Y41+$X41))/$V41</f>
        <v>38516.333333333336</v>
      </c>
      <c r="AD41" s="18" cm="1">
        <f t="array" aca="1" ref="AD41" ca="1">INDIRECT(ADDRESS($W41,COLUMN()-$Y41+$X41))/$V41</f>
        <v>26824</v>
      </c>
      <c r="AE41" s="18" cm="1">
        <f t="array" aca="1" ref="AE41" ca="1">INDIRECT(ADDRESS($W41,COLUMN()-$Y41+$X41))/$V41</f>
        <v>0</v>
      </c>
      <c r="AF41" s="18" cm="1">
        <f t="array" aca="1" ref="AF41" ca="1">INDIRECT(ADDRESS($W41,COLUMN()-$Y41+$X41))/$V41</f>
        <v>0</v>
      </c>
      <c r="AG41" s="18" cm="1">
        <f t="array" aca="1" ref="AG41" ca="1">INDIRECT(ADDRESS($W41,COLUMN()-$Y41+$X41))/$V41</f>
        <v>11056.333333333334</v>
      </c>
      <c r="AH41" s="18" cm="1">
        <f t="array" aca="1" ref="AH41" ca="1">INDIRECT(ADDRESS($W41,COLUMN()-$Y41+$X41))/$V41</f>
        <v>0</v>
      </c>
      <c r="AI41" s="18" cm="1">
        <f t="array" aca="1" ref="AI41" ca="1">INDIRECT(ADDRESS($W41,COLUMN()-$Y41+$X41))/$V41</f>
        <v>0</v>
      </c>
      <c r="AJ41" s="18" cm="1">
        <f t="array" aca="1" ref="AJ41" ca="1">INDIRECT(ADDRESS($W41,COLUMN()-$Y41+$X41))/$V41</f>
        <v>0</v>
      </c>
      <c r="AK41" s="18" cm="1">
        <f t="array" aca="1" ref="AK41" ca="1">INDIRECT(ADDRESS($W41,COLUMN()-$Y41+$X41))/$V41</f>
        <v>4096</v>
      </c>
      <c r="AL41" s="18" cm="1">
        <f t="array" aca="1" ref="AL41" ca="1">INDIRECT(ADDRESS($W41,COLUMN()-$Y41+$X41))/$V41</f>
        <v>0</v>
      </c>
      <c r="AM41" s="18" cm="1">
        <f t="array" aca="1" ref="AM41" ca="1">INDIRECT(ADDRESS($W41,COLUMN()-$Y41+$X41))/$V41</f>
        <v>5624.333333333333</v>
      </c>
      <c r="AN41" s="18" cm="1">
        <f t="array" aca="1" ref="AN41" ca="1">INDIRECT(ADDRESS($W41,COLUMN()-$Y41+$X41))/$V41</f>
        <v>0</v>
      </c>
      <c r="AO41" s="18" cm="1">
        <f t="array" aca="1" ref="AO41" ca="1">INDIRECT(ADDRESS($W41,COLUMN()-$Y41+$X41))/$V41</f>
        <v>0</v>
      </c>
      <c r="AP41" s="18" cm="1">
        <f t="array" aca="1" ref="AP41" ca="1">INDIRECT(ADDRESS($W41,COLUMN()-$Y41+$X41))/$V41</f>
        <v>0</v>
      </c>
      <c r="AQ41" s="18" cm="1">
        <f t="array" aca="1" ref="AQ41" ca="1">INDIRECT(ADDRESS($W41,COLUMN()-$Y41+$X41))/$V41</f>
        <v>0</v>
      </c>
      <c r="AR41" s="9">
        <f t="shared" si="0"/>
        <v>40</v>
      </c>
      <c r="AS41" s="9">
        <f t="shared" si="9"/>
        <v>42</v>
      </c>
      <c r="AT41" s="9">
        <f t="shared" si="1"/>
        <v>26</v>
      </c>
      <c r="AU41" s="3">
        <f t="shared" si="7"/>
        <v>43</v>
      </c>
      <c r="AV41" s="20">
        <f t="shared" ca="1" si="12"/>
        <v>17</v>
      </c>
      <c r="AW41" s="20">
        <f t="shared" ca="1" si="12"/>
        <v>5</v>
      </c>
      <c r="AX41" s="20">
        <f t="shared" ca="1" si="12"/>
        <v>6</v>
      </c>
      <c r="AY41" s="20">
        <f t="shared" ca="1" si="12"/>
        <v>7</v>
      </c>
      <c r="AZ41" s="20">
        <f t="shared" ca="1" si="12"/>
        <v>12</v>
      </c>
      <c r="BA41" s="20">
        <f t="shared" ca="1" si="12"/>
        <v>25</v>
      </c>
      <c r="BB41" s="20">
        <f t="shared" ca="1" si="12"/>
        <v>25</v>
      </c>
      <c r="BC41" s="20">
        <f t="shared" ca="1" si="12"/>
        <v>18</v>
      </c>
      <c r="BD41" s="20">
        <f t="shared" ca="1" si="12"/>
        <v>25</v>
      </c>
      <c r="BE41" s="20">
        <f t="shared" ca="1" si="12"/>
        <v>25</v>
      </c>
      <c r="BF41" s="20">
        <f t="shared" ca="1" si="12"/>
        <v>25</v>
      </c>
      <c r="BG41" s="20">
        <f t="shared" ca="1" si="12"/>
        <v>22</v>
      </c>
      <c r="BH41" s="20">
        <f t="shared" ca="1" si="12"/>
        <v>25</v>
      </c>
      <c r="BI41" s="20">
        <f t="shared" ca="1" si="12"/>
        <v>21</v>
      </c>
      <c r="BJ41" s="20">
        <f t="shared" ca="1" si="12"/>
        <v>25</v>
      </c>
      <c r="BK41" s="20">
        <f t="shared" ca="1" si="10"/>
        <v>25</v>
      </c>
      <c r="BL41" s="20">
        <f t="shared" ca="1" si="3"/>
        <v>25</v>
      </c>
      <c r="BM41" s="20">
        <f t="shared" ca="1" si="3"/>
        <v>25</v>
      </c>
      <c r="BN41" s="9">
        <f t="shared" si="4"/>
        <v>40</v>
      </c>
      <c r="BO41" s="9">
        <v>3</v>
      </c>
      <c r="BP41" s="22" cm="1">
        <f t="array" aca="1" ref="BP41" ca="1">IF(AV41&gt;INDIRECT(ADDRESS($BN41,$BO41)),0,1)</f>
        <v>0</v>
      </c>
      <c r="BQ41" s="22" cm="1">
        <f t="array" aca="1" ref="BQ41" ca="1">IF(AW41&gt;INDIRECT(ADDRESS($BN41,$BO41)),0,1)</f>
        <v>0</v>
      </c>
      <c r="BR41" s="22" cm="1">
        <f t="array" aca="1" ref="BR41" ca="1">IF(AX41&gt;INDIRECT(ADDRESS($BN41,$BO41)),0,1)</f>
        <v>0</v>
      </c>
      <c r="BS41" s="22" cm="1">
        <f t="array" aca="1" ref="BS41" ca="1">IF(AY41&gt;INDIRECT(ADDRESS($BN41,$BO41)),0,1)</f>
        <v>0</v>
      </c>
      <c r="BT41" s="22" cm="1">
        <f t="array" aca="1" ref="BT41" ca="1">IF(AZ41&gt;INDIRECT(ADDRESS($BN41,$BO41)),0,1)</f>
        <v>0</v>
      </c>
      <c r="BU41" s="22" cm="1">
        <f t="array" aca="1" ref="BU41" ca="1">IF(BA41&gt;INDIRECT(ADDRESS($BN41,$BO41)),0,1)</f>
        <v>0</v>
      </c>
      <c r="BV41" s="22" cm="1">
        <f t="array" aca="1" ref="BV41" ca="1">IF(BB41&gt;INDIRECT(ADDRESS($BN41,$BO41)),0,1)</f>
        <v>0</v>
      </c>
      <c r="BW41" s="22" cm="1">
        <f t="array" aca="1" ref="BW41" ca="1">IF(BC41&gt;INDIRECT(ADDRESS($BN41,$BO41)),0,1)</f>
        <v>0</v>
      </c>
      <c r="BX41" s="22" cm="1">
        <f t="array" aca="1" ref="BX41" ca="1">IF(BD41&gt;INDIRECT(ADDRESS($BN41,$BO41)),0,1)</f>
        <v>0</v>
      </c>
      <c r="BY41" s="22" cm="1">
        <f t="array" aca="1" ref="BY41" ca="1">IF(BE41&gt;INDIRECT(ADDRESS($BN41,$BO41)),0,1)</f>
        <v>0</v>
      </c>
      <c r="BZ41" s="22" cm="1">
        <f t="array" aca="1" ref="BZ41" ca="1">IF(BF41&gt;INDIRECT(ADDRESS($BN41,$BO41)),0,1)</f>
        <v>0</v>
      </c>
      <c r="CA41" s="22" cm="1">
        <f t="array" aca="1" ref="CA41" ca="1">IF(BG41&gt;INDIRECT(ADDRESS($BN41,$BO41)),0,1)</f>
        <v>0</v>
      </c>
      <c r="CB41" s="22" cm="1">
        <f t="array" aca="1" ref="CB41" ca="1">IF(BH41&gt;INDIRECT(ADDRESS($BN41,$BO41)),0,1)</f>
        <v>0</v>
      </c>
      <c r="CC41" s="22" cm="1">
        <f t="array" aca="1" ref="CC41" ca="1">IF(BI41&gt;INDIRECT(ADDRESS($BN41,$BO41)),0,1)</f>
        <v>0</v>
      </c>
      <c r="CD41" s="22" cm="1">
        <f t="array" aca="1" ref="CD41" ca="1">IF(BJ41&gt;INDIRECT(ADDRESS($BN41,$BO41)),0,1)</f>
        <v>0</v>
      </c>
      <c r="CE41" s="22" cm="1">
        <f t="array" aca="1" ref="CE41" ca="1">IF(BK41&gt;INDIRECT(ADDRESS($BN41,$BO41)),0,1)</f>
        <v>0</v>
      </c>
      <c r="CF41" s="22" cm="1">
        <f t="array" aca="1" ref="CF41" ca="1">IF(BL41&gt;INDIRECT(ADDRESS($BN41,$BO41)),0,1)</f>
        <v>0</v>
      </c>
      <c r="CG41" s="22" cm="1">
        <f t="array" aca="1" ref="CG41" ca="1">IF(BM41&gt;INDIRECT(ADDRESS($BN41,$BO41)),0,1)</f>
        <v>0</v>
      </c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55000000000000004">
      <c r="A42" s="3"/>
      <c r="B42" s="3"/>
      <c r="C42" s="3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5">
        <v>5</v>
      </c>
      <c r="W42" s="5">
        <f>W41</f>
        <v>40</v>
      </c>
      <c r="X42" s="5">
        <v>4</v>
      </c>
      <c r="Y42" s="5">
        <f t="shared" si="5"/>
        <v>26</v>
      </c>
      <c r="Z42" s="18" cm="1">
        <f t="array" aca="1" ref="Z42" ca="1">INDIRECT(ADDRESS($W42,COLUMN()-$Y42+$X42))/$V42</f>
        <v>7288.8</v>
      </c>
      <c r="AA42" s="18" cm="1">
        <f t="array" aca="1" ref="AA42" ca="1">INDIRECT(ADDRESS($W42,COLUMN()-$Y42+$X42))/$V42</f>
        <v>34589.800000000003</v>
      </c>
      <c r="AB42" s="18" cm="1">
        <f t="array" aca="1" ref="AB42" ca="1">INDIRECT(ADDRESS($W42,COLUMN()-$Y42+$X42))/$V42</f>
        <v>33681.199999999997</v>
      </c>
      <c r="AC42" s="18" cm="1">
        <f t="array" aca="1" ref="AC42" ca="1">INDIRECT(ADDRESS($W42,COLUMN()-$Y42+$X42))/$V42</f>
        <v>23109.8</v>
      </c>
      <c r="AD42" s="18" cm="1">
        <f t="array" aca="1" ref="AD42" ca="1">INDIRECT(ADDRESS($W42,COLUMN()-$Y42+$X42))/$V42</f>
        <v>16094.4</v>
      </c>
      <c r="AE42" s="18" cm="1">
        <f t="array" aca="1" ref="AE42" ca="1">INDIRECT(ADDRESS($W42,COLUMN()-$Y42+$X42))/$V42</f>
        <v>0</v>
      </c>
      <c r="AF42" s="18" cm="1">
        <f t="array" aca="1" ref="AF42" ca="1">INDIRECT(ADDRESS($W42,COLUMN()-$Y42+$X42))/$V42</f>
        <v>0</v>
      </c>
      <c r="AG42" s="18" cm="1">
        <f t="array" aca="1" ref="AG42" ca="1">INDIRECT(ADDRESS($W42,COLUMN()-$Y42+$X42))/$V42</f>
        <v>6633.8</v>
      </c>
      <c r="AH42" s="18" cm="1">
        <f t="array" aca="1" ref="AH42" ca="1">INDIRECT(ADDRESS($W42,COLUMN()-$Y42+$X42))/$V42</f>
        <v>0</v>
      </c>
      <c r="AI42" s="18" cm="1">
        <f t="array" aca="1" ref="AI42" ca="1">INDIRECT(ADDRESS($W42,COLUMN()-$Y42+$X42))/$V42</f>
        <v>0</v>
      </c>
      <c r="AJ42" s="18" cm="1">
        <f t="array" aca="1" ref="AJ42" ca="1">INDIRECT(ADDRESS($W42,COLUMN()-$Y42+$X42))/$V42</f>
        <v>0</v>
      </c>
      <c r="AK42" s="18" cm="1">
        <f t="array" aca="1" ref="AK42" ca="1">INDIRECT(ADDRESS($W42,COLUMN()-$Y42+$X42))/$V42</f>
        <v>2457.6</v>
      </c>
      <c r="AL42" s="18" cm="1">
        <f t="array" aca="1" ref="AL42" ca="1">INDIRECT(ADDRESS($W42,COLUMN()-$Y42+$X42))/$V42</f>
        <v>0</v>
      </c>
      <c r="AM42" s="18" cm="1">
        <f t="array" aca="1" ref="AM42" ca="1">INDIRECT(ADDRESS($W42,COLUMN()-$Y42+$X42))/$V42</f>
        <v>3374.6</v>
      </c>
      <c r="AN42" s="18" cm="1">
        <f t="array" aca="1" ref="AN42" ca="1">INDIRECT(ADDRESS($W42,COLUMN()-$Y42+$X42))/$V42</f>
        <v>0</v>
      </c>
      <c r="AO42" s="18" cm="1">
        <f t="array" aca="1" ref="AO42" ca="1">INDIRECT(ADDRESS($W42,COLUMN()-$Y42+$X42))/$V42</f>
        <v>0</v>
      </c>
      <c r="AP42" s="18" cm="1">
        <f t="array" aca="1" ref="AP42" ca="1">INDIRECT(ADDRESS($W42,COLUMN()-$Y42+$X42))/$V42</f>
        <v>0</v>
      </c>
      <c r="AQ42" s="18" cm="1">
        <f t="array" aca="1" ref="AQ42" ca="1">INDIRECT(ADDRESS($W42,COLUMN()-$Y42+$X42))/$V42</f>
        <v>0</v>
      </c>
      <c r="AR42" s="9">
        <f t="shared" si="0"/>
        <v>40</v>
      </c>
      <c r="AS42" s="9">
        <f t="shared" si="9"/>
        <v>42</v>
      </c>
      <c r="AT42" s="9">
        <f t="shared" si="1"/>
        <v>26</v>
      </c>
      <c r="AU42" s="3">
        <f t="shared" si="7"/>
        <v>43</v>
      </c>
      <c r="AV42" s="20">
        <f t="shared" ca="1" si="12"/>
        <v>19</v>
      </c>
      <c r="AW42" s="20">
        <f t="shared" ca="1" si="12"/>
        <v>9</v>
      </c>
      <c r="AX42" s="20">
        <f t="shared" ca="1" si="12"/>
        <v>10</v>
      </c>
      <c r="AY42" s="20">
        <f t="shared" ca="1" si="12"/>
        <v>13</v>
      </c>
      <c r="AZ42" s="20">
        <f t="shared" ca="1" si="12"/>
        <v>15</v>
      </c>
      <c r="BA42" s="20">
        <f t="shared" ca="1" si="12"/>
        <v>25</v>
      </c>
      <c r="BB42" s="20">
        <f t="shared" ca="1" si="12"/>
        <v>25</v>
      </c>
      <c r="BC42" s="20">
        <f t="shared" ca="1" si="12"/>
        <v>20</v>
      </c>
      <c r="BD42" s="20">
        <f t="shared" ca="1" si="12"/>
        <v>25</v>
      </c>
      <c r="BE42" s="20">
        <f t="shared" ca="1" si="12"/>
        <v>25</v>
      </c>
      <c r="BF42" s="20">
        <f t="shared" ca="1" si="12"/>
        <v>25</v>
      </c>
      <c r="BG42" s="20">
        <f t="shared" ca="1" si="12"/>
        <v>24</v>
      </c>
      <c r="BH42" s="20">
        <f t="shared" ca="1" si="12"/>
        <v>25</v>
      </c>
      <c r="BI42" s="20">
        <f t="shared" ca="1" si="12"/>
        <v>23</v>
      </c>
      <c r="BJ42" s="20">
        <f t="shared" ca="1" si="12"/>
        <v>25</v>
      </c>
      <c r="BK42" s="20">
        <f t="shared" ca="1" si="10"/>
        <v>25</v>
      </c>
      <c r="BL42" s="20">
        <f t="shared" ca="1" si="3"/>
        <v>25</v>
      </c>
      <c r="BM42" s="20">
        <f t="shared" ca="1" si="3"/>
        <v>25</v>
      </c>
      <c r="BN42" s="9">
        <f t="shared" si="4"/>
        <v>40</v>
      </c>
      <c r="BO42" s="9">
        <v>3</v>
      </c>
      <c r="BP42" s="22" cm="1">
        <f t="array" aca="1" ref="BP42" ca="1">IF(AV42&gt;INDIRECT(ADDRESS($BN42,$BO42)),0,1)</f>
        <v>0</v>
      </c>
      <c r="BQ42" s="22" cm="1">
        <f t="array" aca="1" ref="BQ42" ca="1">IF(AW42&gt;INDIRECT(ADDRESS($BN42,$BO42)),0,1)</f>
        <v>0</v>
      </c>
      <c r="BR42" s="22" cm="1">
        <f t="array" aca="1" ref="BR42" ca="1">IF(AX42&gt;INDIRECT(ADDRESS($BN42,$BO42)),0,1)</f>
        <v>0</v>
      </c>
      <c r="BS42" s="22" cm="1">
        <f t="array" aca="1" ref="BS42" ca="1">IF(AY42&gt;INDIRECT(ADDRESS($BN42,$BO42)),0,1)</f>
        <v>0</v>
      </c>
      <c r="BT42" s="22" cm="1">
        <f t="array" aca="1" ref="BT42" ca="1">IF(AZ42&gt;INDIRECT(ADDRESS($BN42,$BO42)),0,1)</f>
        <v>0</v>
      </c>
      <c r="BU42" s="22" cm="1">
        <f t="array" aca="1" ref="BU42" ca="1">IF(BA42&gt;INDIRECT(ADDRESS($BN42,$BO42)),0,1)</f>
        <v>0</v>
      </c>
      <c r="BV42" s="22" cm="1">
        <f t="array" aca="1" ref="BV42" ca="1">IF(BB42&gt;INDIRECT(ADDRESS($BN42,$BO42)),0,1)</f>
        <v>0</v>
      </c>
      <c r="BW42" s="22" cm="1">
        <f t="array" aca="1" ref="BW42" ca="1">IF(BC42&gt;INDIRECT(ADDRESS($BN42,$BO42)),0,1)</f>
        <v>0</v>
      </c>
      <c r="BX42" s="22" cm="1">
        <f t="array" aca="1" ref="BX42" ca="1">IF(BD42&gt;INDIRECT(ADDRESS($BN42,$BO42)),0,1)</f>
        <v>0</v>
      </c>
      <c r="BY42" s="22" cm="1">
        <f t="array" aca="1" ref="BY42" ca="1">IF(BE42&gt;INDIRECT(ADDRESS($BN42,$BO42)),0,1)</f>
        <v>0</v>
      </c>
      <c r="BZ42" s="22" cm="1">
        <f t="array" aca="1" ref="BZ42" ca="1">IF(BF42&gt;INDIRECT(ADDRESS($BN42,$BO42)),0,1)</f>
        <v>0</v>
      </c>
      <c r="CA42" s="22" cm="1">
        <f t="array" aca="1" ref="CA42" ca="1">IF(BG42&gt;INDIRECT(ADDRESS($BN42,$BO42)),0,1)</f>
        <v>0</v>
      </c>
      <c r="CB42" s="22" cm="1">
        <f t="array" aca="1" ref="CB42" ca="1">IF(BH42&gt;INDIRECT(ADDRESS($BN42,$BO42)),0,1)</f>
        <v>0</v>
      </c>
      <c r="CC42" s="22" cm="1">
        <f t="array" aca="1" ref="CC42" ca="1">IF(BI42&gt;INDIRECT(ADDRESS($BN42,$BO42)),0,1)</f>
        <v>0</v>
      </c>
      <c r="CD42" s="22" cm="1">
        <f t="array" aca="1" ref="CD42" ca="1">IF(BJ42&gt;INDIRECT(ADDRESS($BN42,$BO42)),0,1)</f>
        <v>0</v>
      </c>
      <c r="CE42" s="22" cm="1">
        <f t="array" aca="1" ref="CE42" ca="1">IF(BK42&gt;INDIRECT(ADDRESS($BN42,$BO42)),0,1)</f>
        <v>0</v>
      </c>
      <c r="CF42" s="22" cm="1">
        <f t="array" aca="1" ref="CF42" ca="1">IF(BL42&gt;INDIRECT(ADDRESS($BN42,$BO42)),0,1)</f>
        <v>0</v>
      </c>
      <c r="CG42" s="22" cm="1">
        <f t="array" aca="1" ref="CG42" ca="1">IF(BM42&gt;INDIRECT(ADDRESS($BN42,$BO42)),0,1)</f>
        <v>0</v>
      </c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55000000000000004">
      <c r="A43" s="3" t="s">
        <v>21</v>
      </c>
      <c r="B43" s="3" t="s">
        <v>21</v>
      </c>
      <c r="C43" s="3">
        <v>4</v>
      </c>
      <c r="D43" s="15">
        <f>VALUE(SUBSTITUTE('DPR KPU Raw'!B7,".",","))</f>
        <v>30979</v>
      </c>
      <c r="E43" s="15">
        <f>VALUE(SUBSTITUTE('DPR KPU Raw'!C7,".",","))</f>
        <v>88087</v>
      </c>
      <c r="F43" s="15">
        <f>VALUE(SUBSTITUTE('DPR KPU Raw'!D7,".",","))</f>
        <v>180917</v>
      </c>
      <c r="G43" s="15">
        <f>VALUE(SUBSTITUTE('DPR KPU Raw'!E7,".",","))</f>
        <v>324563</v>
      </c>
      <c r="H43" s="15">
        <f>VALUE(SUBSTITUTE('DPR KPU Raw'!F7,".",","))</f>
        <v>141236</v>
      </c>
      <c r="I43" s="15"/>
      <c r="J43" s="15"/>
      <c r="K43" s="15">
        <f>VALUE(SUBSTITUTE('DPR KPU Raw'!I7,".",","))</f>
        <v>70344</v>
      </c>
      <c r="L43" s="15"/>
      <c r="M43" s="15"/>
      <c r="N43" s="15"/>
      <c r="O43" s="15">
        <f>VALUE(SUBSTITUTE('DPR KPU Raw'!M7,".",","))</f>
        <v>188346</v>
      </c>
      <c r="P43" s="15"/>
      <c r="Q43" s="15">
        <f>VALUE(SUBSTITUTE('DPR KPU Raw'!O7,".",","))</f>
        <v>27368</v>
      </c>
      <c r="R43" s="15"/>
      <c r="S43" s="15"/>
      <c r="T43" s="15"/>
      <c r="U43" s="15"/>
      <c r="V43" s="5">
        <v>1</v>
      </c>
      <c r="W43" s="5">
        <f>W42+3</f>
        <v>43</v>
      </c>
      <c r="X43" s="5">
        <v>4</v>
      </c>
      <c r="Y43" s="5">
        <f t="shared" si="5"/>
        <v>26</v>
      </c>
      <c r="Z43" s="18" cm="1">
        <f t="array" aca="1" ref="Z43" ca="1">INDIRECT(ADDRESS($W43,COLUMN()-$Y43+$X43))/$V43</f>
        <v>30979</v>
      </c>
      <c r="AA43" s="18" cm="1">
        <f t="array" aca="1" ref="AA43" ca="1">INDIRECT(ADDRESS($W43,COLUMN()-$Y43+$X43))/$V43</f>
        <v>88087</v>
      </c>
      <c r="AB43" s="18" cm="1">
        <f t="array" aca="1" ref="AB43" ca="1">INDIRECT(ADDRESS($W43,COLUMN()-$Y43+$X43))/$V43</f>
        <v>180917</v>
      </c>
      <c r="AC43" s="18" cm="1">
        <f t="array" aca="1" ref="AC43" ca="1">INDIRECT(ADDRESS($W43,COLUMN()-$Y43+$X43))/$V43</f>
        <v>324563</v>
      </c>
      <c r="AD43" s="18" cm="1">
        <f t="array" aca="1" ref="AD43" ca="1">INDIRECT(ADDRESS($W43,COLUMN()-$Y43+$X43))/$V43</f>
        <v>141236</v>
      </c>
      <c r="AE43" s="18" cm="1">
        <f t="array" aca="1" ref="AE43" ca="1">INDIRECT(ADDRESS($W43,COLUMN()-$Y43+$X43))/$V43</f>
        <v>0</v>
      </c>
      <c r="AF43" s="18" cm="1">
        <f t="array" aca="1" ref="AF43" ca="1">INDIRECT(ADDRESS($W43,COLUMN()-$Y43+$X43))/$V43</f>
        <v>0</v>
      </c>
      <c r="AG43" s="18" cm="1">
        <f t="array" aca="1" ref="AG43" ca="1">INDIRECT(ADDRESS($W43,COLUMN()-$Y43+$X43))/$V43</f>
        <v>70344</v>
      </c>
      <c r="AH43" s="18" cm="1">
        <f t="array" aca="1" ref="AH43" ca="1">INDIRECT(ADDRESS($W43,COLUMN()-$Y43+$X43))/$V43</f>
        <v>0</v>
      </c>
      <c r="AI43" s="18" cm="1">
        <f t="array" aca="1" ref="AI43" ca="1">INDIRECT(ADDRESS($W43,COLUMN()-$Y43+$X43))/$V43</f>
        <v>0</v>
      </c>
      <c r="AJ43" s="18" cm="1">
        <f t="array" aca="1" ref="AJ43" ca="1">INDIRECT(ADDRESS($W43,COLUMN()-$Y43+$X43))/$V43</f>
        <v>0</v>
      </c>
      <c r="AK43" s="18" cm="1">
        <f t="array" aca="1" ref="AK43" ca="1">INDIRECT(ADDRESS($W43,COLUMN()-$Y43+$X43))/$V43</f>
        <v>188346</v>
      </c>
      <c r="AL43" s="18" cm="1">
        <f t="array" aca="1" ref="AL43" ca="1">INDIRECT(ADDRESS($W43,COLUMN()-$Y43+$X43))/$V43</f>
        <v>0</v>
      </c>
      <c r="AM43" s="18" cm="1">
        <f t="array" aca="1" ref="AM43" ca="1">INDIRECT(ADDRESS($W43,COLUMN()-$Y43+$X43))/$V43</f>
        <v>27368</v>
      </c>
      <c r="AN43" s="18" cm="1">
        <f t="array" aca="1" ref="AN43" ca="1">INDIRECT(ADDRESS($W43,COLUMN()-$Y43+$X43))/$V43</f>
        <v>0</v>
      </c>
      <c r="AO43" s="18" cm="1">
        <f t="array" aca="1" ref="AO43" ca="1">INDIRECT(ADDRESS($W43,COLUMN()-$Y43+$X43))/$V43</f>
        <v>0</v>
      </c>
      <c r="AP43" s="18" cm="1">
        <f t="array" aca="1" ref="AP43" ca="1">INDIRECT(ADDRESS($W43,COLUMN()-$Y43+$X43))/$V43</f>
        <v>0</v>
      </c>
      <c r="AQ43" s="18" cm="1">
        <f t="array" aca="1" ref="AQ43" ca="1">INDIRECT(ADDRESS($W43,COLUMN()-$Y43+$X43))/$V43</f>
        <v>0</v>
      </c>
      <c r="AR43" s="9">
        <f t="shared" si="0"/>
        <v>43</v>
      </c>
      <c r="AS43" s="9">
        <f t="shared" si="9"/>
        <v>45</v>
      </c>
      <c r="AT43" s="9">
        <f t="shared" si="1"/>
        <v>26</v>
      </c>
      <c r="AU43" s="3">
        <f t="shared" si="7"/>
        <v>43</v>
      </c>
      <c r="AV43" s="20">
        <f t="shared" ca="1" si="12"/>
        <v>14</v>
      </c>
      <c r="AW43" s="20">
        <f t="shared" ca="1" si="12"/>
        <v>6</v>
      </c>
      <c r="AX43" s="20">
        <f t="shared" ca="1" si="12"/>
        <v>3</v>
      </c>
      <c r="AY43" s="20">
        <f t="shared" ca="1" si="12"/>
        <v>1</v>
      </c>
      <c r="AZ43" s="20">
        <f t="shared" ca="1" si="12"/>
        <v>4</v>
      </c>
      <c r="BA43" s="20">
        <f t="shared" ca="1" si="12"/>
        <v>25</v>
      </c>
      <c r="BB43" s="20">
        <f t="shared" ca="1" si="12"/>
        <v>25</v>
      </c>
      <c r="BC43" s="20">
        <f t="shared" ca="1" si="12"/>
        <v>7</v>
      </c>
      <c r="BD43" s="20">
        <f t="shared" ca="1" si="12"/>
        <v>25</v>
      </c>
      <c r="BE43" s="20">
        <f t="shared" ca="1" si="12"/>
        <v>25</v>
      </c>
      <c r="BF43" s="20">
        <f t="shared" ca="1" si="12"/>
        <v>25</v>
      </c>
      <c r="BG43" s="20">
        <f t="shared" ca="1" si="12"/>
        <v>2</v>
      </c>
      <c r="BH43" s="20">
        <f t="shared" ca="1" si="12"/>
        <v>25</v>
      </c>
      <c r="BI43" s="20">
        <f t="shared" ca="1" si="12"/>
        <v>17</v>
      </c>
      <c r="BJ43" s="20">
        <f t="shared" ca="1" si="12"/>
        <v>25</v>
      </c>
      <c r="BK43" s="20">
        <f t="shared" ca="1" si="10"/>
        <v>25</v>
      </c>
      <c r="BL43" s="20">
        <f t="shared" ca="1" si="3"/>
        <v>25</v>
      </c>
      <c r="BM43" s="20">
        <f t="shared" ca="1" si="3"/>
        <v>25</v>
      </c>
      <c r="BN43" s="9">
        <f t="shared" si="4"/>
        <v>43</v>
      </c>
      <c r="BO43" s="9">
        <v>3</v>
      </c>
      <c r="BP43" s="22" cm="1">
        <f t="array" aca="1" ref="BP43" ca="1">IF(AV43&gt;INDIRECT(ADDRESS($BN43,$BO43)),0,1)</f>
        <v>0</v>
      </c>
      <c r="BQ43" s="22" cm="1">
        <f t="array" aca="1" ref="BQ43" ca="1">IF(AW43&gt;INDIRECT(ADDRESS($BN43,$BO43)),0,1)</f>
        <v>0</v>
      </c>
      <c r="BR43" s="22" cm="1">
        <f t="array" aca="1" ref="BR43" ca="1">IF(AX43&gt;INDIRECT(ADDRESS($BN43,$BO43)),0,1)</f>
        <v>1</v>
      </c>
      <c r="BS43" s="22" cm="1">
        <f t="array" aca="1" ref="BS43" ca="1">IF(AY43&gt;INDIRECT(ADDRESS($BN43,$BO43)),0,1)</f>
        <v>1</v>
      </c>
      <c r="BT43" s="22" cm="1">
        <f t="array" aca="1" ref="BT43" ca="1">IF(AZ43&gt;INDIRECT(ADDRESS($BN43,$BO43)),0,1)</f>
        <v>1</v>
      </c>
      <c r="BU43" s="22" cm="1">
        <f t="array" aca="1" ref="BU43" ca="1">IF(BA43&gt;INDIRECT(ADDRESS($BN43,$BO43)),0,1)</f>
        <v>0</v>
      </c>
      <c r="BV43" s="22" cm="1">
        <f t="array" aca="1" ref="BV43" ca="1">IF(BB43&gt;INDIRECT(ADDRESS($BN43,$BO43)),0,1)</f>
        <v>0</v>
      </c>
      <c r="BW43" s="22" cm="1">
        <f t="array" aca="1" ref="BW43" ca="1">IF(BC43&gt;INDIRECT(ADDRESS($BN43,$BO43)),0,1)</f>
        <v>0</v>
      </c>
      <c r="BX43" s="22" cm="1">
        <f t="array" aca="1" ref="BX43" ca="1">IF(BD43&gt;INDIRECT(ADDRESS($BN43,$BO43)),0,1)</f>
        <v>0</v>
      </c>
      <c r="BY43" s="22" cm="1">
        <f t="array" aca="1" ref="BY43" ca="1">IF(BE43&gt;INDIRECT(ADDRESS($BN43,$BO43)),0,1)</f>
        <v>0</v>
      </c>
      <c r="BZ43" s="22" cm="1">
        <f t="array" aca="1" ref="BZ43" ca="1">IF(BF43&gt;INDIRECT(ADDRESS($BN43,$BO43)),0,1)</f>
        <v>0</v>
      </c>
      <c r="CA43" s="22" cm="1">
        <f t="array" aca="1" ref="CA43" ca="1">IF(BG43&gt;INDIRECT(ADDRESS($BN43,$BO43)),0,1)</f>
        <v>1</v>
      </c>
      <c r="CB43" s="22" cm="1">
        <f t="array" aca="1" ref="CB43" ca="1">IF(BH43&gt;INDIRECT(ADDRESS($BN43,$BO43)),0,1)</f>
        <v>0</v>
      </c>
      <c r="CC43" s="22" cm="1">
        <f t="array" aca="1" ref="CC43" ca="1">IF(BI43&gt;INDIRECT(ADDRESS($BN43,$BO43)),0,1)</f>
        <v>0</v>
      </c>
      <c r="CD43" s="22" cm="1">
        <f t="array" aca="1" ref="CD43" ca="1">IF(BJ43&gt;INDIRECT(ADDRESS($BN43,$BO43)),0,1)</f>
        <v>0</v>
      </c>
      <c r="CE43" s="22" cm="1">
        <f t="array" aca="1" ref="CE43" ca="1">IF(BK43&gt;INDIRECT(ADDRESS($BN43,$BO43)),0,1)</f>
        <v>0</v>
      </c>
      <c r="CF43" s="22" cm="1">
        <f t="array" aca="1" ref="CF43" ca="1">IF(BL43&gt;INDIRECT(ADDRESS($BN43,$BO43)),0,1)</f>
        <v>0</v>
      </c>
      <c r="CG43" s="22" cm="1">
        <f t="array" aca="1" ref="CG43" ca="1">IF(BM43&gt;INDIRECT(ADDRESS($BN43,$BO43)),0,1)</f>
        <v>0</v>
      </c>
      <c r="CH43" s="9">
        <f>AR43</f>
        <v>43</v>
      </c>
      <c r="CI43" s="9">
        <f>AS43</f>
        <v>45</v>
      </c>
      <c r="CJ43" s="3">
        <f>COLUMN(BP43)</f>
        <v>68</v>
      </c>
      <c r="CK43" s="3">
        <f>COLUMN(CG43)</f>
        <v>85</v>
      </c>
      <c r="CL43" s="3">
        <f ca="1">SUM(OFFSET($A$1,CH43-1,CJ43-1,CI43-CH43+1,CK43-CJ43+1))</f>
        <v>4</v>
      </c>
      <c r="CM43" s="3" t="b">
        <f ca="1">CL43=C43</f>
        <v>1</v>
      </c>
      <c r="CN43" s="3">
        <f>COLUMN(V43)</f>
        <v>22</v>
      </c>
      <c r="CO43" s="3">
        <f ca="1">LARGE(OFFSET($A$1,$CH43-1,$CN43-1,$CI43-$CH43+1,1),1)</f>
        <v>5</v>
      </c>
      <c r="CP43" s="4">
        <f ca="1">LARGE(OFFSET($A$1,$AR43-1,$AT43-1,$AS43-$AR43+1,$AU43-$AT43+1),1)/(CO43+2)</f>
        <v>46366.142857142855</v>
      </c>
      <c r="CQ43" s="4">
        <f ca="1">LARGE(OFFSET($A$1,$AR43-1,$AT43-1,$AS43-$AR43+1,$AU43-$AT43+1),C43)</f>
        <v>141236</v>
      </c>
      <c r="CR43" s="3" t="b">
        <f ca="1">CQ43&gt;CP43</f>
        <v>1</v>
      </c>
    </row>
    <row r="44" spans="1:96" x14ac:dyDescent="0.55000000000000004">
      <c r="A44" s="3"/>
      <c r="B44" s="3"/>
      <c r="C44" s="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5">
        <v>3</v>
      </c>
      <c r="W44" s="5">
        <f>W43</f>
        <v>43</v>
      </c>
      <c r="X44" s="5">
        <v>4</v>
      </c>
      <c r="Y44" s="5">
        <f t="shared" si="5"/>
        <v>26</v>
      </c>
      <c r="Z44" s="18" cm="1">
        <f t="array" aca="1" ref="Z44" ca="1">INDIRECT(ADDRESS($W44,COLUMN()-$Y44+$X44))/$V44</f>
        <v>10326.333333333334</v>
      </c>
      <c r="AA44" s="18" cm="1">
        <f t="array" aca="1" ref="AA44" ca="1">INDIRECT(ADDRESS($W44,COLUMN()-$Y44+$X44))/$V44</f>
        <v>29362.333333333332</v>
      </c>
      <c r="AB44" s="18" cm="1">
        <f t="array" aca="1" ref="AB44" ca="1">INDIRECT(ADDRESS($W44,COLUMN()-$Y44+$X44))/$V44</f>
        <v>60305.666666666664</v>
      </c>
      <c r="AC44" s="18" cm="1">
        <f t="array" aca="1" ref="AC44" ca="1">INDIRECT(ADDRESS($W44,COLUMN()-$Y44+$X44))/$V44</f>
        <v>108187.66666666667</v>
      </c>
      <c r="AD44" s="18" cm="1">
        <f t="array" aca="1" ref="AD44" ca="1">INDIRECT(ADDRESS($W44,COLUMN()-$Y44+$X44))/$V44</f>
        <v>47078.666666666664</v>
      </c>
      <c r="AE44" s="18" cm="1">
        <f t="array" aca="1" ref="AE44" ca="1">INDIRECT(ADDRESS($W44,COLUMN()-$Y44+$X44))/$V44</f>
        <v>0</v>
      </c>
      <c r="AF44" s="18" cm="1">
        <f t="array" aca="1" ref="AF44" ca="1">INDIRECT(ADDRESS($W44,COLUMN()-$Y44+$X44))/$V44</f>
        <v>0</v>
      </c>
      <c r="AG44" s="18" cm="1">
        <f t="array" aca="1" ref="AG44" ca="1">INDIRECT(ADDRESS($W44,COLUMN()-$Y44+$X44))/$V44</f>
        <v>23448</v>
      </c>
      <c r="AH44" s="18" cm="1">
        <f t="array" aca="1" ref="AH44" ca="1">INDIRECT(ADDRESS($W44,COLUMN()-$Y44+$X44))/$V44</f>
        <v>0</v>
      </c>
      <c r="AI44" s="18" cm="1">
        <f t="array" aca="1" ref="AI44" ca="1">INDIRECT(ADDRESS($W44,COLUMN()-$Y44+$X44))/$V44</f>
        <v>0</v>
      </c>
      <c r="AJ44" s="18" cm="1">
        <f t="array" aca="1" ref="AJ44" ca="1">INDIRECT(ADDRESS($W44,COLUMN()-$Y44+$X44))/$V44</f>
        <v>0</v>
      </c>
      <c r="AK44" s="18" cm="1">
        <f t="array" aca="1" ref="AK44" ca="1">INDIRECT(ADDRESS($W44,COLUMN()-$Y44+$X44))/$V44</f>
        <v>62782</v>
      </c>
      <c r="AL44" s="18" cm="1">
        <f t="array" aca="1" ref="AL44" ca="1">INDIRECT(ADDRESS($W44,COLUMN()-$Y44+$X44))/$V44</f>
        <v>0</v>
      </c>
      <c r="AM44" s="18" cm="1">
        <f t="array" aca="1" ref="AM44" ca="1">INDIRECT(ADDRESS($W44,COLUMN()-$Y44+$X44))/$V44</f>
        <v>9122.6666666666661</v>
      </c>
      <c r="AN44" s="18" cm="1">
        <f t="array" aca="1" ref="AN44" ca="1">INDIRECT(ADDRESS($W44,COLUMN()-$Y44+$X44))/$V44</f>
        <v>0</v>
      </c>
      <c r="AO44" s="18" cm="1">
        <f t="array" aca="1" ref="AO44" ca="1">INDIRECT(ADDRESS($W44,COLUMN()-$Y44+$X44))/$V44</f>
        <v>0</v>
      </c>
      <c r="AP44" s="18" cm="1">
        <f t="array" aca="1" ref="AP44" ca="1">INDIRECT(ADDRESS($W44,COLUMN()-$Y44+$X44))/$V44</f>
        <v>0</v>
      </c>
      <c r="AQ44" s="18" cm="1">
        <f t="array" aca="1" ref="AQ44" ca="1">INDIRECT(ADDRESS($W44,COLUMN()-$Y44+$X44))/$V44</f>
        <v>0</v>
      </c>
      <c r="AR44" s="9">
        <f t="shared" si="0"/>
        <v>43</v>
      </c>
      <c r="AS44" s="9">
        <f t="shared" si="9"/>
        <v>45</v>
      </c>
      <c r="AT44" s="9">
        <f t="shared" si="1"/>
        <v>26</v>
      </c>
      <c r="AU44" s="3">
        <f t="shared" si="7"/>
        <v>43</v>
      </c>
      <c r="AV44" s="20">
        <f t="shared" ca="1" si="12"/>
        <v>21</v>
      </c>
      <c r="AW44" s="20">
        <f t="shared" ca="1" si="12"/>
        <v>15</v>
      </c>
      <c r="AX44" s="20">
        <f t="shared" ca="1" si="12"/>
        <v>10</v>
      </c>
      <c r="AY44" s="20">
        <f t="shared" ca="1" si="12"/>
        <v>5</v>
      </c>
      <c r="AZ44" s="20">
        <f t="shared" ca="1" si="12"/>
        <v>11</v>
      </c>
      <c r="BA44" s="20">
        <f t="shared" ca="1" si="12"/>
        <v>25</v>
      </c>
      <c r="BB44" s="20">
        <f t="shared" ca="1" si="12"/>
        <v>25</v>
      </c>
      <c r="BC44" s="20">
        <f t="shared" ca="1" si="12"/>
        <v>18</v>
      </c>
      <c r="BD44" s="20">
        <f t="shared" ca="1" si="12"/>
        <v>25</v>
      </c>
      <c r="BE44" s="20">
        <f t="shared" ca="1" si="12"/>
        <v>25</v>
      </c>
      <c r="BF44" s="20">
        <f t="shared" ca="1" si="12"/>
        <v>25</v>
      </c>
      <c r="BG44" s="20">
        <f t="shared" ca="1" si="12"/>
        <v>9</v>
      </c>
      <c r="BH44" s="20">
        <f t="shared" ca="1" si="12"/>
        <v>25</v>
      </c>
      <c r="BI44" s="20">
        <f t="shared" ca="1" si="12"/>
        <v>22</v>
      </c>
      <c r="BJ44" s="20">
        <f t="shared" ca="1" si="12"/>
        <v>25</v>
      </c>
      <c r="BK44" s="20">
        <f t="shared" ca="1" si="10"/>
        <v>25</v>
      </c>
      <c r="BL44" s="20">
        <f t="shared" ca="1" si="3"/>
        <v>25</v>
      </c>
      <c r="BM44" s="20">
        <f t="shared" ca="1" si="3"/>
        <v>25</v>
      </c>
      <c r="BN44" s="9">
        <f t="shared" si="4"/>
        <v>43</v>
      </c>
      <c r="BO44" s="9">
        <v>3</v>
      </c>
      <c r="BP44" s="22" cm="1">
        <f t="array" aca="1" ref="BP44" ca="1">IF(AV44&gt;INDIRECT(ADDRESS($BN44,$BO44)),0,1)</f>
        <v>0</v>
      </c>
      <c r="BQ44" s="22" cm="1">
        <f t="array" aca="1" ref="BQ44" ca="1">IF(AW44&gt;INDIRECT(ADDRESS($BN44,$BO44)),0,1)</f>
        <v>0</v>
      </c>
      <c r="BR44" s="22" cm="1">
        <f t="array" aca="1" ref="BR44" ca="1">IF(AX44&gt;INDIRECT(ADDRESS($BN44,$BO44)),0,1)</f>
        <v>0</v>
      </c>
      <c r="BS44" s="22" cm="1">
        <f t="array" aca="1" ref="BS44" ca="1">IF(AY44&gt;INDIRECT(ADDRESS($BN44,$BO44)),0,1)</f>
        <v>0</v>
      </c>
      <c r="BT44" s="22" cm="1">
        <f t="array" aca="1" ref="BT44" ca="1">IF(AZ44&gt;INDIRECT(ADDRESS($BN44,$BO44)),0,1)</f>
        <v>0</v>
      </c>
      <c r="BU44" s="22" cm="1">
        <f t="array" aca="1" ref="BU44" ca="1">IF(BA44&gt;INDIRECT(ADDRESS($BN44,$BO44)),0,1)</f>
        <v>0</v>
      </c>
      <c r="BV44" s="22" cm="1">
        <f t="array" aca="1" ref="BV44" ca="1">IF(BB44&gt;INDIRECT(ADDRESS($BN44,$BO44)),0,1)</f>
        <v>0</v>
      </c>
      <c r="BW44" s="22" cm="1">
        <f t="array" aca="1" ref="BW44" ca="1">IF(BC44&gt;INDIRECT(ADDRESS($BN44,$BO44)),0,1)</f>
        <v>0</v>
      </c>
      <c r="BX44" s="22" cm="1">
        <f t="array" aca="1" ref="BX44" ca="1">IF(BD44&gt;INDIRECT(ADDRESS($BN44,$BO44)),0,1)</f>
        <v>0</v>
      </c>
      <c r="BY44" s="22" cm="1">
        <f t="array" aca="1" ref="BY44" ca="1">IF(BE44&gt;INDIRECT(ADDRESS($BN44,$BO44)),0,1)</f>
        <v>0</v>
      </c>
      <c r="BZ44" s="22" cm="1">
        <f t="array" aca="1" ref="BZ44" ca="1">IF(BF44&gt;INDIRECT(ADDRESS($BN44,$BO44)),0,1)</f>
        <v>0</v>
      </c>
      <c r="CA44" s="22" cm="1">
        <f t="array" aca="1" ref="CA44" ca="1">IF(BG44&gt;INDIRECT(ADDRESS($BN44,$BO44)),0,1)</f>
        <v>0</v>
      </c>
      <c r="CB44" s="22" cm="1">
        <f t="array" aca="1" ref="CB44" ca="1">IF(BH44&gt;INDIRECT(ADDRESS($BN44,$BO44)),0,1)</f>
        <v>0</v>
      </c>
      <c r="CC44" s="22" cm="1">
        <f t="array" aca="1" ref="CC44" ca="1">IF(BI44&gt;INDIRECT(ADDRESS($BN44,$BO44)),0,1)</f>
        <v>0</v>
      </c>
      <c r="CD44" s="22" cm="1">
        <f t="array" aca="1" ref="CD44" ca="1">IF(BJ44&gt;INDIRECT(ADDRESS($BN44,$BO44)),0,1)</f>
        <v>0</v>
      </c>
      <c r="CE44" s="22" cm="1">
        <f t="array" aca="1" ref="CE44" ca="1">IF(BK44&gt;INDIRECT(ADDRESS($BN44,$BO44)),0,1)</f>
        <v>0</v>
      </c>
      <c r="CF44" s="22" cm="1">
        <f t="array" aca="1" ref="CF44" ca="1">IF(BL44&gt;INDIRECT(ADDRESS($BN44,$BO44)),0,1)</f>
        <v>0</v>
      </c>
      <c r="CG44" s="22" cm="1">
        <f t="array" aca="1" ref="CG44" ca="1">IF(BM44&gt;INDIRECT(ADDRESS($BN44,$BO44)),0,1)</f>
        <v>0</v>
      </c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55000000000000004">
      <c r="A45" s="3"/>
      <c r="B45" s="3"/>
      <c r="C45" s="3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5">
        <v>5</v>
      </c>
      <c r="W45" s="5">
        <f>W44</f>
        <v>43</v>
      </c>
      <c r="X45" s="5">
        <v>4</v>
      </c>
      <c r="Y45" s="5">
        <f t="shared" si="5"/>
        <v>26</v>
      </c>
      <c r="Z45" s="18" cm="1">
        <f t="array" aca="1" ref="Z45" ca="1">INDIRECT(ADDRESS($W45,COLUMN()-$Y45+$X45))/$V45</f>
        <v>6195.8</v>
      </c>
      <c r="AA45" s="18" cm="1">
        <f t="array" aca="1" ref="AA45" ca="1">INDIRECT(ADDRESS($W45,COLUMN()-$Y45+$X45))/$V45</f>
        <v>17617.400000000001</v>
      </c>
      <c r="AB45" s="18" cm="1">
        <f t="array" aca="1" ref="AB45" ca="1">INDIRECT(ADDRESS($W45,COLUMN()-$Y45+$X45))/$V45</f>
        <v>36183.4</v>
      </c>
      <c r="AC45" s="18" cm="1">
        <f t="array" aca="1" ref="AC45" ca="1">INDIRECT(ADDRESS($W45,COLUMN()-$Y45+$X45))/$V45</f>
        <v>64912.6</v>
      </c>
      <c r="AD45" s="18" cm="1">
        <f t="array" aca="1" ref="AD45" ca="1">INDIRECT(ADDRESS($W45,COLUMN()-$Y45+$X45))/$V45</f>
        <v>28247.200000000001</v>
      </c>
      <c r="AE45" s="18" cm="1">
        <f t="array" aca="1" ref="AE45" ca="1">INDIRECT(ADDRESS($W45,COLUMN()-$Y45+$X45))/$V45</f>
        <v>0</v>
      </c>
      <c r="AF45" s="18" cm="1">
        <f t="array" aca="1" ref="AF45" ca="1">INDIRECT(ADDRESS($W45,COLUMN()-$Y45+$X45))/$V45</f>
        <v>0</v>
      </c>
      <c r="AG45" s="18" cm="1">
        <f t="array" aca="1" ref="AG45" ca="1">INDIRECT(ADDRESS($W45,COLUMN()-$Y45+$X45))/$V45</f>
        <v>14068.8</v>
      </c>
      <c r="AH45" s="18" cm="1">
        <f t="array" aca="1" ref="AH45" ca="1">INDIRECT(ADDRESS($W45,COLUMN()-$Y45+$X45))/$V45</f>
        <v>0</v>
      </c>
      <c r="AI45" s="18" cm="1">
        <f t="array" aca="1" ref="AI45" ca="1">INDIRECT(ADDRESS($W45,COLUMN()-$Y45+$X45))/$V45</f>
        <v>0</v>
      </c>
      <c r="AJ45" s="18" cm="1">
        <f t="array" aca="1" ref="AJ45" ca="1">INDIRECT(ADDRESS($W45,COLUMN()-$Y45+$X45))/$V45</f>
        <v>0</v>
      </c>
      <c r="AK45" s="18" cm="1">
        <f t="array" aca="1" ref="AK45" ca="1">INDIRECT(ADDRESS($W45,COLUMN()-$Y45+$X45))/$V45</f>
        <v>37669.199999999997</v>
      </c>
      <c r="AL45" s="18" cm="1">
        <f t="array" aca="1" ref="AL45" ca="1">INDIRECT(ADDRESS($W45,COLUMN()-$Y45+$X45))/$V45</f>
        <v>0</v>
      </c>
      <c r="AM45" s="18" cm="1">
        <f t="array" aca="1" ref="AM45" ca="1">INDIRECT(ADDRESS($W45,COLUMN()-$Y45+$X45))/$V45</f>
        <v>5473.6</v>
      </c>
      <c r="AN45" s="18" cm="1">
        <f t="array" aca="1" ref="AN45" ca="1">INDIRECT(ADDRESS($W45,COLUMN()-$Y45+$X45))/$V45</f>
        <v>0</v>
      </c>
      <c r="AO45" s="18" cm="1">
        <f t="array" aca="1" ref="AO45" ca="1">INDIRECT(ADDRESS($W45,COLUMN()-$Y45+$X45))/$V45</f>
        <v>0</v>
      </c>
      <c r="AP45" s="18" cm="1">
        <f t="array" aca="1" ref="AP45" ca="1">INDIRECT(ADDRESS($W45,COLUMN()-$Y45+$X45))/$V45</f>
        <v>0</v>
      </c>
      <c r="AQ45" s="18" cm="1">
        <f t="array" aca="1" ref="AQ45" ca="1">INDIRECT(ADDRESS($W45,COLUMN()-$Y45+$X45))/$V45</f>
        <v>0</v>
      </c>
      <c r="AR45" s="9">
        <f t="shared" si="0"/>
        <v>43</v>
      </c>
      <c r="AS45" s="9">
        <f t="shared" si="9"/>
        <v>45</v>
      </c>
      <c r="AT45" s="9">
        <f t="shared" si="1"/>
        <v>26</v>
      </c>
      <c r="AU45" s="3">
        <f t="shared" si="7"/>
        <v>43</v>
      </c>
      <c r="AV45" s="20">
        <f t="shared" ca="1" si="12"/>
        <v>23</v>
      </c>
      <c r="AW45" s="20">
        <f t="shared" ca="1" si="12"/>
        <v>19</v>
      </c>
      <c r="AX45" s="20">
        <f t="shared" ca="1" si="12"/>
        <v>13</v>
      </c>
      <c r="AY45" s="20">
        <f t="shared" ca="1" si="12"/>
        <v>8</v>
      </c>
      <c r="AZ45" s="20">
        <f t="shared" ca="1" si="12"/>
        <v>16</v>
      </c>
      <c r="BA45" s="20">
        <f t="shared" ca="1" si="12"/>
        <v>25</v>
      </c>
      <c r="BB45" s="20">
        <f t="shared" ca="1" si="12"/>
        <v>25</v>
      </c>
      <c r="BC45" s="20">
        <f t="shared" ca="1" si="12"/>
        <v>20</v>
      </c>
      <c r="BD45" s="20">
        <f t="shared" ca="1" si="12"/>
        <v>25</v>
      </c>
      <c r="BE45" s="20">
        <f t="shared" ca="1" si="12"/>
        <v>25</v>
      </c>
      <c r="BF45" s="20">
        <f t="shared" ca="1" si="12"/>
        <v>25</v>
      </c>
      <c r="BG45" s="20">
        <f t="shared" ca="1" si="12"/>
        <v>12</v>
      </c>
      <c r="BH45" s="20">
        <f t="shared" ca="1" si="12"/>
        <v>25</v>
      </c>
      <c r="BI45" s="20">
        <f t="shared" ca="1" si="12"/>
        <v>24</v>
      </c>
      <c r="BJ45" s="20">
        <f t="shared" ca="1" si="12"/>
        <v>25</v>
      </c>
      <c r="BK45" s="20">
        <f t="shared" ca="1" si="10"/>
        <v>25</v>
      </c>
      <c r="BL45" s="20">
        <f t="shared" ca="1" si="3"/>
        <v>25</v>
      </c>
      <c r="BM45" s="20">
        <f t="shared" ca="1" si="3"/>
        <v>25</v>
      </c>
      <c r="BN45" s="9">
        <f t="shared" si="4"/>
        <v>43</v>
      </c>
      <c r="BO45" s="9">
        <v>3</v>
      </c>
      <c r="BP45" s="22" cm="1">
        <f t="array" aca="1" ref="BP45" ca="1">IF(AV45&gt;INDIRECT(ADDRESS($BN45,$BO45)),0,1)</f>
        <v>0</v>
      </c>
      <c r="BQ45" s="22" cm="1">
        <f t="array" aca="1" ref="BQ45" ca="1">IF(AW45&gt;INDIRECT(ADDRESS($BN45,$BO45)),0,1)</f>
        <v>0</v>
      </c>
      <c r="BR45" s="22" cm="1">
        <f t="array" aca="1" ref="BR45" ca="1">IF(AX45&gt;INDIRECT(ADDRESS($BN45,$BO45)),0,1)</f>
        <v>0</v>
      </c>
      <c r="BS45" s="22" cm="1">
        <f t="array" aca="1" ref="BS45" ca="1">IF(AY45&gt;INDIRECT(ADDRESS($BN45,$BO45)),0,1)</f>
        <v>0</v>
      </c>
      <c r="BT45" s="22" cm="1">
        <f t="array" aca="1" ref="BT45" ca="1">IF(AZ45&gt;INDIRECT(ADDRESS($BN45,$BO45)),0,1)</f>
        <v>0</v>
      </c>
      <c r="BU45" s="22" cm="1">
        <f t="array" aca="1" ref="BU45" ca="1">IF(BA45&gt;INDIRECT(ADDRESS($BN45,$BO45)),0,1)</f>
        <v>0</v>
      </c>
      <c r="BV45" s="22" cm="1">
        <f t="array" aca="1" ref="BV45" ca="1">IF(BB45&gt;INDIRECT(ADDRESS($BN45,$BO45)),0,1)</f>
        <v>0</v>
      </c>
      <c r="BW45" s="22" cm="1">
        <f t="array" aca="1" ref="BW45" ca="1">IF(BC45&gt;INDIRECT(ADDRESS($BN45,$BO45)),0,1)</f>
        <v>0</v>
      </c>
      <c r="BX45" s="22" cm="1">
        <f t="array" aca="1" ref="BX45" ca="1">IF(BD45&gt;INDIRECT(ADDRESS($BN45,$BO45)),0,1)</f>
        <v>0</v>
      </c>
      <c r="BY45" s="22" cm="1">
        <f t="array" aca="1" ref="BY45" ca="1">IF(BE45&gt;INDIRECT(ADDRESS($BN45,$BO45)),0,1)</f>
        <v>0</v>
      </c>
      <c r="BZ45" s="22" cm="1">
        <f t="array" aca="1" ref="BZ45" ca="1">IF(BF45&gt;INDIRECT(ADDRESS($BN45,$BO45)),0,1)</f>
        <v>0</v>
      </c>
      <c r="CA45" s="22" cm="1">
        <f t="array" aca="1" ref="CA45" ca="1">IF(BG45&gt;INDIRECT(ADDRESS($BN45,$BO45)),0,1)</f>
        <v>0</v>
      </c>
      <c r="CB45" s="22" cm="1">
        <f t="array" aca="1" ref="CB45" ca="1">IF(BH45&gt;INDIRECT(ADDRESS($BN45,$BO45)),0,1)</f>
        <v>0</v>
      </c>
      <c r="CC45" s="22" cm="1">
        <f t="array" aca="1" ref="CC45" ca="1">IF(BI45&gt;INDIRECT(ADDRESS($BN45,$BO45)),0,1)</f>
        <v>0</v>
      </c>
      <c r="CD45" s="22" cm="1">
        <f t="array" aca="1" ref="CD45" ca="1">IF(BJ45&gt;INDIRECT(ADDRESS($BN45,$BO45)),0,1)</f>
        <v>0</v>
      </c>
      <c r="CE45" s="22" cm="1">
        <f t="array" aca="1" ref="CE45" ca="1">IF(BK45&gt;INDIRECT(ADDRESS($BN45,$BO45)),0,1)</f>
        <v>0</v>
      </c>
      <c r="CF45" s="22" cm="1">
        <f t="array" aca="1" ref="CF45" ca="1">IF(BL45&gt;INDIRECT(ADDRESS($BN45,$BO45)),0,1)</f>
        <v>0</v>
      </c>
      <c r="CG45" s="22" cm="1">
        <f t="array" aca="1" ref="CG45" ca="1">IF(BM45&gt;INDIRECT(ADDRESS($BN45,$BO45)),0,1)</f>
        <v>0</v>
      </c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55000000000000004">
      <c r="A46" s="3" t="s">
        <v>22</v>
      </c>
      <c r="B46" s="3" t="s">
        <v>23</v>
      </c>
      <c r="C46" s="3">
        <v>10</v>
      </c>
      <c r="D46" s="15">
        <f>VALUE(SUBSTITUTE('DPR KPU Raw'!B55,".",","))</f>
        <v>320472</v>
      </c>
      <c r="E46" s="15">
        <f>VALUE(SUBSTITUTE('DPR KPU Raw'!C55,".",","))</f>
        <v>398593</v>
      </c>
      <c r="F46" s="15">
        <f>VALUE(SUBSTITUTE('DPR KPU Raw'!D55,".",","))</f>
        <v>334487</v>
      </c>
      <c r="G46" s="15">
        <f>VALUE(SUBSTITUTE('DPR KPU Raw'!E55,".",","))</f>
        <v>249053</v>
      </c>
      <c r="H46" s="15">
        <f>VALUE(SUBSTITUTE('DPR KPU Raw'!F55,".",","))</f>
        <v>230542</v>
      </c>
      <c r="I46" s="15"/>
      <c r="J46" s="15"/>
      <c r="K46" s="15">
        <f>VALUE(SUBSTITUTE('DPR KPU Raw'!I55,".",","))</f>
        <v>156972</v>
      </c>
      <c r="L46" s="15"/>
      <c r="M46" s="15"/>
      <c r="N46" s="15"/>
      <c r="O46" s="15">
        <f>VALUE(SUBSTITUTE('DPR KPU Raw'!M55,".",","))</f>
        <v>202165</v>
      </c>
      <c r="P46" s="15"/>
      <c r="Q46" s="15">
        <f>VALUE(SUBSTITUTE('DPR KPU Raw'!O55,".",","))</f>
        <v>170333</v>
      </c>
      <c r="R46" s="15"/>
      <c r="S46" s="15"/>
      <c r="T46" s="15"/>
      <c r="U46" s="15"/>
      <c r="V46" s="5">
        <v>1</v>
      </c>
      <c r="W46" s="5">
        <f>W45+3</f>
        <v>46</v>
      </c>
      <c r="X46" s="5">
        <v>4</v>
      </c>
      <c r="Y46" s="5">
        <f t="shared" si="5"/>
        <v>26</v>
      </c>
      <c r="Z46" s="18" cm="1">
        <f t="array" aca="1" ref="Z46" ca="1">INDIRECT(ADDRESS($W46,COLUMN()-$Y46+$X46))/$V46</f>
        <v>320472</v>
      </c>
      <c r="AA46" s="18" cm="1">
        <f t="array" aca="1" ref="AA46" ca="1">INDIRECT(ADDRESS($W46,COLUMN()-$Y46+$X46))/$V46</f>
        <v>398593</v>
      </c>
      <c r="AB46" s="18" cm="1">
        <f t="array" aca="1" ref="AB46" ca="1">INDIRECT(ADDRESS($W46,COLUMN()-$Y46+$X46))/$V46</f>
        <v>334487</v>
      </c>
      <c r="AC46" s="18" cm="1">
        <f t="array" aca="1" ref="AC46" ca="1">INDIRECT(ADDRESS($W46,COLUMN()-$Y46+$X46))/$V46</f>
        <v>249053</v>
      </c>
      <c r="AD46" s="18" cm="1">
        <f t="array" aca="1" ref="AD46" ca="1">INDIRECT(ADDRESS($W46,COLUMN()-$Y46+$X46))/$V46</f>
        <v>230542</v>
      </c>
      <c r="AE46" s="18" cm="1">
        <f t="array" aca="1" ref="AE46" ca="1">INDIRECT(ADDRESS($W46,COLUMN()-$Y46+$X46))/$V46</f>
        <v>0</v>
      </c>
      <c r="AF46" s="18" cm="1">
        <f t="array" aca="1" ref="AF46" ca="1">INDIRECT(ADDRESS($W46,COLUMN()-$Y46+$X46))/$V46</f>
        <v>0</v>
      </c>
      <c r="AG46" s="18" cm="1">
        <f t="array" aca="1" ref="AG46" ca="1">INDIRECT(ADDRESS($W46,COLUMN()-$Y46+$X46))/$V46</f>
        <v>156972</v>
      </c>
      <c r="AH46" s="18" cm="1">
        <f t="array" aca="1" ref="AH46" ca="1">INDIRECT(ADDRESS($W46,COLUMN()-$Y46+$X46))/$V46</f>
        <v>0</v>
      </c>
      <c r="AI46" s="18" cm="1">
        <f t="array" aca="1" ref="AI46" ca="1">INDIRECT(ADDRESS($W46,COLUMN()-$Y46+$X46))/$V46</f>
        <v>0</v>
      </c>
      <c r="AJ46" s="18" cm="1">
        <f t="array" aca="1" ref="AJ46" ca="1">INDIRECT(ADDRESS($W46,COLUMN()-$Y46+$X46))/$V46</f>
        <v>0</v>
      </c>
      <c r="AK46" s="18" cm="1">
        <f t="array" aca="1" ref="AK46" ca="1">INDIRECT(ADDRESS($W46,COLUMN()-$Y46+$X46))/$V46</f>
        <v>202165</v>
      </c>
      <c r="AL46" s="18" cm="1">
        <f t="array" aca="1" ref="AL46" ca="1">INDIRECT(ADDRESS($W46,COLUMN()-$Y46+$X46))/$V46</f>
        <v>0</v>
      </c>
      <c r="AM46" s="18" cm="1">
        <f t="array" aca="1" ref="AM46" ca="1">INDIRECT(ADDRESS($W46,COLUMN()-$Y46+$X46))/$V46</f>
        <v>170333</v>
      </c>
      <c r="AN46" s="18" cm="1">
        <f t="array" aca="1" ref="AN46" ca="1">INDIRECT(ADDRESS($W46,COLUMN()-$Y46+$X46))/$V46</f>
        <v>0</v>
      </c>
      <c r="AO46" s="18" cm="1">
        <f t="array" aca="1" ref="AO46" ca="1">INDIRECT(ADDRESS($W46,COLUMN()-$Y46+$X46))/$V46</f>
        <v>0</v>
      </c>
      <c r="AP46" s="18" cm="1">
        <f t="array" aca="1" ref="AP46" ca="1">INDIRECT(ADDRESS($W46,COLUMN()-$Y46+$X46))/$V46</f>
        <v>0</v>
      </c>
      <c r="AQ46" s="18" cm="1">
        <f t="array" aca="1" ref="AQ46" ca="1">INDIRECT(ADDRESS($W46,COLUMN()-$Y46+$X46))/$V46</f>
        <v>0</v>
      </c>
      <c r="AR46" s="9">
        <f t="shared" si="0"/>
        <v>46</v>
      </c>
      <c r="AS46" s="9">
        <f t="shared" si="9"/>
        <v>48</v>
      </c>
      <c r="AT46" s="9">
        <f t="shared" si="1"/>
        <v>26</v>
      </c>
      <c r="AU46" s="3">
        <f t="shared" si="7"/>
        <v>43</v>
      </c>
      <c r="AV46" s="20">
        <f t="shared" ca="1" si="12"/>
        <v>3</v>
      </c>
      <c r="AW46" s="20">
        <f t="shared" ca="1" si="12"/>
        <v>1</v>
      </c>
      <c r="AX46" s="20">
        <f t="shared" ca="1" si="12"/>
        <v>2</v>
      </c>
      <c r="AY46" s="20">
        <f t="shared" ca="1" si="12"/>
        <v>4</v>
      </c>
      <c r="AZ46" s="20">
        <f t="shared" ca="1" si="12"/>
        <v>5</v>
      </c>
      <c r="BA46" s="20">
        <f t="shared" ca="1" si="12"/>
        <v>25</v>
      </c>
      <c r="BB46" s="20">
        <f t="shared" ca="1" si="12"/>
        <v>25</v>
      </c>
      <c r="BC46" s="20">
        <f t="shared" ca="1" si="12"/>
        <v>8</v>
      </c>
      <c r="BD46" s="20">
        <f t="shared" ca="1" si="12"/>
        <v>25</v>
      </c>
      <c r="BE46" s="20">
        <f t="shared" ca="1" si="12"/>
        <v>25</v>
      </c>
      <c r="BF46" s="20">
        <f t="shared" ca="1" si="12"/>
        <v>25</v>
      </c>
      <c r="BG46" s="20">
        <f t="shared" ca="1" si="12"/>
        <v>6</v>
      </c>
      <c r="BH46" s="20">
        <f t="shared" ca="1" si="12"/>
        <v>25</v>
      </c>
      <c r="BI46" s="20">
        <f t="shared" ca="1" si="12"/>
        <v>7</v>
      </c>
      <c r="BJ46" s="20">
        <f t="shared" ca="1" si="12"/>
        <v>25</v>
      </c>
      <c r="BK46" s="20">
        <f t="shared" ca="1" si="10"/>
        <v>25</v>
      </c>
      <c r="BL46" s="20">
        <f t="shared" ca="1" si="3"/>
        <v>25</v>
      </c>
      <c r="BM46" s="20">
        <f t="shared" ca="1" si="3"/>
        <v>25</v>
      </c>
      <c r="BN46" s="9">
        <f t="shared" si="4"/>
        <v>46</v>
      </c>
      <c r="BO46" s="9">
        <v>3</v>
      </c>
      <c r="BP46" s="22" cm="1">
        <f t="array" aca="1" ref="BP46" ca="1">IF(AV46&gt;INDIRECT(ADDRESS($BN46,$BO46)),0,1)</f>
        <v>1</v>
      </c>
      <c r="BQ46" s="22" cm="1">
        <f t="array" aca="1" ref="BQ46" ca="1">IF(AW46&gt;INDIRECT(ADDRESS($BN46,$BO46)),0,1)</f>
        <v>1</v>
      </c>
      <c r="BR46" s="22" cm="1">
        <f t="array" aca="1" ref="BR46" ca="1">IF(AX46&gt;INDIRECT(ADDRESS($BN46,$BO46)),0,1)</f>
        <v>1</v>
      </c>
      <c r="BS46" s="22" cm="1">
        <f t="array" aca="1" ref="BS46" ca="1">IF(AY46&gt;INDIRECT(ADDRESS($BN46,$BO46)),0,1)</f>
        <v>1</v>
      </c>
      <c r="BT46" s="22" cm="1">
        <f t="array" aca="1" ref="BT46" ca="1">IF(AZ46&gt;INDIRECT(ADDRESS($BN46,$BO46)),0,1)</f>
        <v>1</v>
      </c>
      <c r="BU46" s="22" cm="1">
        <f t="array" aca="1" ref="BU46" ca="1">IF(BA46&gt;INDIRECT(ADDRESS($BN46,$BO46)),0,1)</f>
        <v>0</v>
      </c>
      <c r="BV46" s="22" cm="1">
        <f t="array" aca="1" ref="BV46" ca="1">IF(BB46&gt;INDIRECT(ADDRESS($BN46,$BO46)),0,1)</f>
        <v>0</v>
      </c>
      <c r="BW46" s="22" cm="1">
        <f t="array" aca="1" ref="BW46" ca="1">IF(BC46&gt;INDIRECT(ADDRESS($BN46,$BO46)),0,1)</f>
        <v>1</v>
      </c>
      <c r="BX46" s="22" cm="1">
        <f t="array" aca="1" ref="BX46" ca="1">IF(BD46&gt;INDIRECT(ADDRESS($BN46,$BO46)),0,1)</f>
        <v>0</v>
      </c>
      <c r="BY46" s="22" cm="1">
        <f t="array" aca="1" ref="BY46" ca="1">IF(BE46&gt;INDIRECT(ADDRESS($BN46,$BO46)),0,1)</f>
        <v>0</v>
      </c>
      <c r="BZ46" s="22" cm="1">
        <f t="array" aca="1" ref="BZ46" ca="1">IF(BF46&gt;INDIRECT(ADDRESS($BN46,$BO46)),0,1)</f>
        <v>0</v>
      </c>
      <c r="CA46" s="22" cm="1">
        <f t="array" aca="1" ref="CA46" ca="1">IF(BG46&gt;INDIRECT(ADDRESS($BN46,$BO46)),0,1)</f>
        <v>1</v>
      </c>
      <c r="CB46" s="22" cm="1">
        <f t="array" aca="1" ref="CB46" ca="1">IF(BH46&gt;INDIRECT(ADDRESS($BN46,$BO46)),0,1)</f>
        <v>0</v>
      </c>
      <c r="CC46" s="22" cm="1">
        <f t="array" aca="1" ref="CC46" ca="1">IF(BI46&gt;INDIRECT(ADDRESS($BN46,$BO46)),0,1)</f>
        <v>1</v>
      </c>
      <c r="CD46" s="22" cm="1">
        <f t="array" aca="1" ref="CD46" ca="1">IF(BJ46&gt;INDIRECT(ADDRESS($BN46,$BO46)),0,1)</f>
        <v>0</v>
      </c>
      <c r="CE46" s="22" cm="1">
        <f t="array" aca="1" ref="CE46" ca="1">IF(BK46&gt;INDIRECT(ADDRESS($BN46,$BO46)),0,1)</f>
        <v>0</v>
      </c>
      <c r="CF46" s="22" cm="1">
        <f t="array" aca="1" ref="CF46" ca="1">IF(BL46&gt;INDIRECT(ADDRESS($BN46,$BO46)),0,1)</f>
        <v>0</v>
      </c>
      <c r="CG46" s="22" cm="1">
        <f t="array" aca="1" ref="CG46" ca="1">IF(BM46&gt;INDIRECT(ADDRESS($BN46,$BO46)),0,1)</f>
        <v>0</v>
      </c>
      <c r="CH46" s="9">
        <f>AR46</f>
        <v>46</v>
      </c>
      <c r="CI46" s="9">
        <f>AS46</f>
        <v>48</v>
      </c>
      <c r="CJ46" s="3">
        <f>COLUMN(BP46)</f>
        <v>68</v>
      </c>
      <c r="CK46" s="3">
        <f>COLUMN(CG46)</f>
        <v>85</v>
      </c>
      <c r="CL46" s="3">
        <f ca="1">SUM(OFFSET($A$1,CH46-1,CJ46-1,CI46-CH46+1,CK46-CJ46+1))</f>
        <v>10</v>
      </c>
      <c r="CM46" s="3" t="b">
        <f ca="1">CL46=C46</f>
        <v>1</v>
      </c>
      <c r="CN46" s="3">
        <f>COLUMN(V46)</f>
        <v>22</v>
      </c>
      <c r="CO46" s="3">
        <f ca="1">LARGE(OFFSET($A$1,$CH46-1,$CN46-1,$CI46-$CH46+1,1),1)</f>
        <v>5</v>
      </c>
      <c r="CP46" s="4">
        <f ca="1">LARGE(OFFSET($A$1,$AR46-1,$AT46-1,$AS46-$AR46+1,$AU46-$AT46+1),1)/(CO46+2)</f>
        <v>56941.857142857145</v>
      </c>
      <c r="CQ46" s="4">
        <f ca="1">LARGE(OFFSET($A$1,$AR46-1,$AT46-1,$AS46-$AR46+1,$AU46-$AT46+1),C46)</f>
        <v>111495.66666666667</v>
      </c>
      <c r="CR46" s="3" t="b">
        <f ca="1">CQ46&gt;CP46</f>
        <v>1</v>
      </c>
    </row>
    <row r="47" spans="1:96" x14ac:dyDescent="0.55000000000000004">
      <c r="A47" s="3"/>
      <c r="B47" s="3"/>
      <c r="C47" s="3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5">
        <v>3</v>
      </c>
      <c r="W47" s="5">
        <f>W46</f>
        <v>46</v>
      </c>
      <c r="X47" s="5">
        <v>4</v>
      </c>
      <c r="Y47" s="5">
        <f t="shared" si="5"/>
        <v>26</v>
      </c>
      <c r="Z47" s="18" cm="1">
        <f t="array" aca="1" ref="Z47" ca="1">INDIRECT(ADDRESS($W47,COLUMN()-$Y47+$X47))/$V47</f>
        <v>106824</v>
      </c>
      <c r="AA47" s="18" cm="1">
        <f t="array" aca="1" ref="AA47" ca="1">INDIRECT(ADDRESS($W47,COLUMN()-$Y47+$X47))/$V47</f>
        <v>132864.33333333334</v>
      </c>
      <c r="AB47" s="18" cm="1">
        <f t="array" aca="1" ref="AB47" ca="1">INDIRECT(ADDRESS($W47,COLUMN()-$Y47+$X47))/$V47</f>
        <v>111495.66666666667</v>
      </c>
      <c r="AC47" s="18" cm="1">
        <f t="array" aca="1" ref="AC47" ca="1">INDIRECT(ADDRESS($W47,COLUMN()-$Y47+$X47))/$V47</f>
        <v>83017.666666666672</v>
      </c>
      <c r="AD47" s="18" cm="1">
        <f t="array" aca="1" ref="AD47" ca="1">INDIRECT(ADDRESS($W47,COLUMN()-$Y47+$X47))/$V47</f>
        <v>76847.333333333328</v>
      </c>
      <c r="AE47" s="18" cm="1">
        <f t="array" aca="1" ref="AE47" ca="1">INDIRECT(ADDRESS($W47,COLUMN()-$Y47+$X47))/$V47</f>
        <v>0</v>
      </c>
      <c r="AF47" s="18" cm="1">
        <f t="array" aca="1" ref="AF47" ca="1">INDIRECT(ADDRESS($W47,COLUMN()-$Y47+$X47))/$V47</f>
        <v>0</v>
      </c>
      <c r="AG47" s="18" cm="1">
        <f t="array" aca="1" ref="AG47" ca="1">INDIRECT(ADDRESS($W47,COLUMN()-$Y47+$X47))/$V47</f>
        <v>52324</v>
      </c>
      <c r="AH47" s="18" cm="1">
        <f t="array" aca="1" ref="AH47" ca="1">INDIRECT(ADDRESS($W47,COLUMN()-$Y47+$X47))/$V47</f>
        <v>0</v>
      </c>
      <c r="AI47" s="18" cm="1">
        <f t="array" aca="1" ref="AI47" ca="1">INDIRECT(ADDRESS($W47,COLUMN()-$Y47+$X47))/$V47</f>
        <v>0</v>
      </c>
      <c r="AJ47" s="18" cm="1">
        <f t="array" aca="1" ref="AJ47" ca="1">INDIRECT(ADDRESS($W47,COLUMN()-$Y47+$X47))/$V47</f>
        <v>0</v>
      </c>
      <c r="AK47" s="18" cm="1">
        <f t="array" aca="1" ref="AK47" ca="1">INDIRECT(ADDRESS($W47,COLUMN()-$Y47+$X47))/$V47</f>
        <v>67388.333333333328</v>
      </c>
      <c r="AL47" s="18" cm="1">
        <f t="array" aca="1" ref="AL47" ca="1">INDIRECT(ADDRESS($W47,COLUMN()-$Y47+$X47))/$V47</f>
        <v>0</v>
      </c>
      <c r="AM47" s="18" cm="1">
        <f t="array" aca="1" ref="AM47" ca="1">INDIRECT(ADDRESS($W47,COLUMN()-$Y47+$X47))/$V47</f>
        <v>56777.666666666664</v>
      </c>
      <c r="AN47" s="18" cm="1">
        <f t="array" aca="1" ref="AN47" ca="1">INDIRECT(ADDRESS($W47,COLUMN()-$Y47+$X47))/$V47</f>
        <v>0</v>
      </c>
      <c r="AO47" s="18" cm="1">
        <f t="array" aca="1" ref="AO47" ca="1">INDIRECT(ADDRESS($W47,COLUMN()-$Y47+$X47))/$V47</f>
        <v>0</v>
      </c>
      <c r="AP47" s="18" cm="1">
        <f t="array" aca="1" ref="AP47" ca="1">INDIRECT(ADDRESS($W47,COLUMN()-$Y47+$X47))/$V47</f>
        <v>0</v>
      </c>
      <c r="AQ47" s="18" cm="1">
        <f t="array" aca="1" ref="AQ47" ca="1">INDIRECT(ADDRESS($W47,COLUMN()-$Y47+$X47))/$V47</f>
        <v>0</v>
      </c>
      <c r="AR47" s="9">
        <f t="shared" si="0"/>
        <v>46</v>
      </c>
      <c r="AS47" s="9">
        <f t="shared" si="9"/>
        <v>48</v>
      </c>
      <c r="AT47" s="9">
        <f t="shared" si="1"/>
        <v>26</v>
      </c>
      <c r="AU47" s="3">
        <f t="shared" si="7"/>
        <v>43</v>
      </c>
      <c r="AV47" s="20">
        <f t="shared" ca="1" si="12"/>
        <v>11</v>
      </c>
      <c r="AW47" s="20">
        <f t="shared" ca="1" si="12"/>
        <v>9</v>
      </c>
      <c r="AX47" s="20">
        <f t="shared" ca="1" si="12"/>
        <v>10</v>
      </c>
      <c r="AY47" s="20">
        <f t="shared" ca="1" si="12"/>
        <v>12</v>
      </c>
      <c r="AZ47" s="20">
        <f t="shared" ca="1" si="12"/>
        <v>14</v>
      </c>
      <c r="BA47" s="20">
        <f t="shared" ca="1" si="12"/>
        <v>25</v>
      </c>
      <c r="BB47" s="20">
        <f t="shared" ca="1" si="12"/>
        <v>25</v>
      </c>
      <c r="BC47" s="20">
        <f t="shared" ca="1" si="12"/>
        <v>19</v>
      </c>
      <c r="BD47" s="20">
        <f t="shared" ca="1" si="12"/>
        <v>25</v>
      </c>
      <c r="BE47" s="20">
        <f t="shared" ca="1" si="12"/>
        <v>25</v>
      </c>
      <c r="BF47" s="20">
        <f t="shared" ca="1" si="12"/>
        <v>25</v>
      </c>
      <c r="BG47" s="20">
        <f t="shared" ca="1" si="12"/>
        <v>15</v>
      </c>
      <c r="BH47" s="20">
        <f t="shared" ca="1" si="12"/>
        <v>25</v>
      </c>
      <c r="BI47" s="20">
        <f t="shared" ca="1" si="12"/>
        <v>18</v>
      </c>
      <c r="BJ47" s="20">
        <f t="shared" ca="1" si="12"/>
        <v>25</v>
      </c>
      <c r="BK47" s="20">
        <f t="shared" ca="1" si="10"/>
        <v>25</v>
      </c>
      <c r="BL47" s="20">
        <f t="shared" ca="1" si="3"/>
        <v>25</v>
      </c>
      <c r="BM47" s="20">
        <f t="shared" ca="1" si="3"/>
        <v>25</v>
      </c>
      <c r="BN47" s="9">
        <f t="shared" si="4"/>
        <v>46</v>
      </c>
      <c r="BO47" s="9">
        <v>3</v>
      </c>
      <c r="BP47" s="22" cm="1">
        <f t="array" aca="1" ref="BP47" ca="1">IF(AV47&gt;INDIRECT(ADDRESS($BN47,$BO47)),0,1)</f>
        <v>0</v>
      </c>
      <c r="BQ47" s="22" cm="1">
        <f t="array" aca="1" ref="BQ47" ca="1">IF(AW47&gt;INDIRECT(ADDRESS($BN47,$BO47)),0,1)</f>
        <v>1</v>
      </c>
      <c r="BR47" s="22" cm="1">
        <f t="array" aca="1" ref="BR47" ca="1">IF(AX47&gt;INDIRECT(ADDRESS($BN47,$BO47)),0,1)</f>
        <v>1</v>
      </c>
      <c r="BS47" s="22" cm="1">
        <f t="array" aca="1" ref="BS47" ca="1">IF(AY47&gt;INDIRECT(ADDRESS($BN47,$BO47)),0,1)</f>
        <v>0</v>
      </c>
      <c r="BT47" s="22" cm="1">
        <f t="array" aca="1" ref="BT47" ca="1">IF(AZ47&gt;INDIRECT(ADDRESS($BN47,$BO47)),0,1)</f>
        <v>0</v>
      </c>
      <c r="BU47" s="22" cm="1">
        <f t="array" aca="1" ref="BU47" ca="1">IF(BA47&gt;INDIRECT(ADDRESS($BN47,$BO47)),0,1)</f>
        <v>0</v>
      </c>
      <c r="BV47" s="22" cm="1">
        <f t="array" aca="1" ref="BV47" ca="1">IF(BB47&gt;INDIRECT(ADDRESS($BN47,$BO47)),0,1)</f>
        <v>0</v>
      </c>
      <c r="BW47" s="22" cm="1">
        <f t="array" aca="1" ref="BW47" ca="1">IF(BC47&gt;INDIRECT(ADDRESS($BN47,$BO47)),0,1)</f>
        <v>0</v>
      </c>
      <c r="BX47" s="22" cm="1">
        <f t="array" aca="1" ref="BX47" ca="1">IF(BD47&gt;INDIRECT(ADDRESS($BN47,$BO47)),0,1)</f>
        <v>0</v>
      </c>
      <c r="BY47" s="22" cm="1">
        <f t="array" aca="1" ref="BY47" ca="1">IF(BE47&gt;INDIRECT(ADDRESS($BN47,$BO47)),0,1)</f>
        <v>0</v>
      </c>
      <c r="BZ47" s="22" cm="1">
        <f t="array" aca="1" ref="BZ47" ca="1">IF(BF47&gt;INDIRECT(ADDRESS($BN47,$BO47)),0,1)</f>
        <v>0</v>
      </c>
      <c r="CA47" s="22" cm="1">
        <f t="array" aca="1" ref="CA47" ca="1">IF(BG47&gt;INDIRECT(ADDRESS($BN47,$BO47)),0,1)</f>
        <v>0</v>
      </c>
      <c r="CB47" s="22" cm="1">
        <f t="array" aca="1" ref="CB47" ca="1">IF(BH47&gt;INDIRECT(ADDRESS($BN47,$BO47)),0,1)</f>
        <v>0</v>
      </c>
      <c r="CC47" s="22" cm="1">
        <f t="array" aca="1" ref="CC47" ca="1">IF(BI47&gt;INDIRECT(ADDRESS($BN47,$BO47)),0,1)</f>
        <v>0</v>
      </c>
      <c r="CD47" s="22" cm="1">
        <f t="array" aca="1" ref="CD47" ca="1">IF(BJ47&gt;INDIRECT(ADDRESS($BN47,$BO47)),0,1)</f>
        <v>0</v>
      </c>
      <c r="CE47" s="22" cm="1">
        <f t="array" aca="1" ref="CE47" ca="1">IF(BK47&gt;INDIRECT(ADDRESS($BN47,$BO47)),0,1)</f>
        <v>0</v>
      </c>
      <c r="CF47" s="22" cm="1">
        <f t="array" aca="1" ref="CF47" ca="1">IF(BL47&gt;INDIRECT(ADDRESS($BN47,$BO47)),0,1)</f>
        <v>0</v>
      </c>
      <c r="CG47" s="22" cm="1">
        <f t="array" aca="1" ref="CG47" ca="1">IF(BM47&gt;INDIRECT(ADDRESS($BN47,$BO47)),0,1)</f>
        <v>0</v>
      </c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55000000000000004">
      <c r="A48" s="3"/>
      <c r="B48" s="3"/>
      <c r="C48" s="3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5">
        <v>5</v>
      </c>
      <c r="W48" s="5">
        <f>W47</f>
        <v>46</v>
      </c>
      <c r="X48" s="5">
        <v>4</v>
      </c>
      <c r="Y48" s="5">
        <f t="shared" si="5"/>
        <v>26</v>
      </c>
      <c r="Z48" s="18" cm="1">
        <f t="array" aca="1" ref="Z48" ca="1">INDIRECT(ADDRESS($W48,COLUMN()-$Y48+$X48))/$V48</f>
        <v>64094.400000000001</v>
      </c>
      <c r="AA48" s="18" cm="1">
        <f t="array" aca="1" ref="AA48" ca="1">INDIRECT(ADDRESS($W48,COLUMN()-$Y48+$X48))/$V48</f>
        <v>79718.600000000006</v>
      </c>
      <c r="AB48" s="18" cm="1">
        <f t="array" aca="1" ref="AB48" ca="1">INDIRECT(ADDRESS($W48,COLUMN()-$Y48+$X48))/$V48</f>
        <v>66897.399999999994</v>
      </c>
      <c r="AC48" s="18" cm="1">
        <f t="array" aca="1" ref="AC48" ca="1">INDIRECT(ADDRESS($W48,COLUMN()-$Y48+$X48))/$V48</f>
        <v>49810.6</v>
      </c>
      <c r="AD48" s="18" cm="1">
        <f t="array" aca="1" ref="AD48" ca="1">INDIRECT(ADDRESS($W48,COLUMN()-$Y48+$X48))/$V48</f>
        <v>46108.4</v>
      </c>
      <c r="AE48" s="18" cm="1">
        <f t="array" aca="1" ref="AE48" ca="1">INDIRECT(ADDRESS($W48,COLUMN()-$Y48+$X48))/$V48</f>
        <v>0</v>
      </c>
      <c r="AF48" s="18" cm="1">
        <f t="array" aca="1" ref="AF48" ca="1">INDIRECT(ADDRESS($W48,COLUMN()-$Y48+$X48))/$V48</f>
        <v>0</v>
      </c>
      <c r="AG48" s="18" cm="1">
        <f t="array" aca="1" ref="AG48" ca="1">INDIRECT(ADDRESS($W48,COLUMN()-$Y48+$X48))/$V48</f>
        <v>31394.400000000001</v>
      </c>
      <c r="AH48" s="18" cm="1">
        <f t="array" aca="1" ref="AH48" ca="1">INDIRECT(ADDRESS($W48,COLUMN()-$Y48+$X48))/$V48</f>
        <v>0</v>
      </c>
      <c r="AI48" s="18" cm="1">
        <f t="array" aca="1" ref="AI48" ca="1">INDIRECT(ADDRESS($W48,COLUMN()-$Y48+$X48))/$V48</f>
        <v>0</v>
      </c>
      <c r="AJ48" s="18" cm="1">
        <f t="array" aca="1" ref="AJ48" ca="1">INDIRECT(ADDRESS($W48,COLUMN()-$Y48+$X48))/$V48</f>
        <v>0</v>
      </c>
      <c r="AK48" s="18" cm="1">
        <f t="array" aca="1" ref="AK48" ca="1">INDIRECT(ADDRESS($W48,COLUMN()-$Y48+$X48))/$V48</f>
        <v>40433</v>
      </c>
      <c r="AL48" s="18" cm="1">
        <f t="array" aca="1" ref="AL48" ca="1">INDIRECT(ADDRESS($W48,COLUMN()-$Y48+$X48))/$V48</f>
        <v>0</v>
      </c>
      <c r="AM48" s="18" cm="1">
        <f t="array" aca="1" ref="AM48" ca="1">INDIRECT(ADDRESS($W48,COLUMN()-$Y48+$X48))/$V48</f>
        <v>34066.6</v>
      </c>
      <c r="AN48" s="18" cm="1">
        <f t="array" aca="1" ref="AN48" ca="1">INDIRECT(ADDRESS($W48,COLUMN()-$Y48+$X48))/$V48</f>
        <v>0</v>
      </c>
      <c r="AO48" s="18" cm="1">
        <f t="array" aca="1" ref="AO48" ca="1">INDIRECT(ADDRESS($W48,COLUMN()-$Y48+$X48))/$V48</f>
        <v>0</v>
      </c>
      <c r="AP48" s="18" cm="1">
        <f t="array" aca="1" ref="AP48" ca="1">INDIRECT(ADDRESS($W48,COLUMN()-$Y48+$X48))/$V48</f>
        <v>0</v>
      </c>
      <c r="AQ48" s="18" cm="1">
        <f t="array" aca="1" ref="AQ48" ca="1">INDIRECT(ADDRESS($W48,COLUMN()-$Y48+$X48))/$V48</f>
        <v>0</v>
      </c>
      <c r="AR48" s="9">
        <f t="shared" si="0"/>
        <v>46</v>
      </c>
      <c r="AS48" s="9">
        <f t="shared" si="9"/>
        <v>48</v>
      </c>
      <c r="AT48" s="9">
        <f t="shared" si="1"/>
        <v>26</v>
      </c>
      <c r="AU48" s="3">
        <f t="shared" si="7"/>
        <v>43</v>
      </c>
      <c r="AV48" s="20">
        <f t="shared" ca="1" si="12"/>
        <v>17</v>
      </c>
      <c r="AW48" s="20">
        <f t="shared" ca="1" si="12"/>
        <v>13</v>
      </c>
      <c r="AX48" s="20">
        <f t="shared" ca="1" si="12"/>
        <v>16</v>
      </c>
      <c r="AY48" s="20">
        <f t="shared" ca="1" si="12"/>
        <v>20</v>
      </c>
      <c r="AZ48" s="20">
        <f t="shared" ca="1" si="12"/>
        <v>21</v>
      </c>
      <c r="BA48" s="20">
        <f t="shared" ca="1" si="12"/>
        <v>25</v>
      </c>
      <c r="BB48" s="20">
        <f t="shared" ca="1" si="12"/>
        <v>25</v>
      </c>
      <c r="BC48" s="20">
        <f t="shared" ca="1" si="12"/>
        <v>24</v>
      </c>
      <c r="BD48" s="20">
        <f t="shared" ca="1" si="12"/>
        <v>25</v>
      </c>
      <c r="BE48" s="20">
        <f t="shared" ca="1" si="12"/>
        <v>25</v>
      </c>
      <c r="BF48" s="20">
        <f t="shared" ca="1" si="12"/>
        <v>25</v>
      </c>
      <c r="BG48" s="20">
        <f t="shared" ca="1" si="12"/>
        <v>22</v>
      </c>
      <c r="BH48" s="20">
        <f t="shared" ca="1" si="12"/>
        <v>25</v>
      </c>
      <c r="BI48" s="20">
        <f t="shared" ca="1" si="12"/>
        <v>23</v>
      </c>
      <c r="BJ48" s="20">
        <f t="shared" ca="1" si="12"/>
        <v>25</v>
      </c>
      <c r="BK48" s="20">
        <f t="shared" ca="1" si="10"/>
        <v>25</v>
      </c>
      <c r="BL48" s="20">
        <f t="shared" ca="1" si="3"/>
        <v>25</v>
      </c>
      <c r="BM48" s="20">
        <f t="shared" ca="1" si="3"/>
        <v>25</v>
      </c>
      <c r="BN48" s="9">
        <f t="shared" si="4"/>
        <v>46</v>
      </c>
      <c r="BO48" s="9">
        <v>3</v>
      </c>
      <c r="BP48" s="22" cm="1">
        <f t="array" aca="1" ref="BP48" ca="1">IF(AV48&gt;INDIRECT(ADDRESS($BN48,$BO48)),0,1)</f>
        <v>0</v>
      </c>
      <c r="BQ48" s="22" cm="1">
        <f t="array" aca="1" ref="BQ48" ca="1">IF(AW48&gt;INDIRECT(ADDRESS($BN48,$BO48)),0,1)</f>
        <v>0</v>
      </c>
      <c r="BR48" s="22" cm="1">
        <f t="array" aca="1" ref="BR48" ca="1">IF(AX48&gt;INDIRECT(ADDRESS($BN48,$BO48)),0,1)</f>
        <v>0</v>
      </c>
      <c r="BS48" s="22" cm="1">
        <f t="array" aca="1" ref="BS48" ca="1">IF(AY48&gt;INDIRECT(ADDRESS($BN48,$BO48)),0,1)</f>
        <v>0</v>
      </c>
      <c r="BT48" s="22" cm="1">
        <f t="array" aca="1" ref="BT48" ca="1">IF(AZ48&gt;INDIRECT(ADDRESS($BN48,$BO48)),0,1)</f>
        <v>0</v>
      </c>
      <c r="BU48" s="22" cm="1">
        <f t="array" aca="1" ref="BU48" ca="1">IF(BA48&gt;INDIRECT(ADDRESS($BN48,$BO48)),0,1)</f>
        <v>0</v>
      </c>
      <c r="BV48" s="22" cm="1">
        <f t="array" aca="1" ref="BV48" ca="1">IF(BB48&gt;INDIRECT(ADDRESS($BN48,$BO48)),0,1)</f>
        <v>0</v>
      </c>
      <c r="BW48" s="22" cm="1">
        <f t="array" aca="1" ref="BW48" ca="1">IF(BC48&gt;INDIRECT(ADDRESS($BN48,$BO48)),0,1)</f>
        <v>0</v>
      </c>
      <c r="BX48" s="22" cm="1">
        <f t="array" aca="1" ref="BX48" ca="1">IF(BD48&gt;INDIRECT(ADDRESS($BN48,$BO48)),0,1)</f>
        <v>0</v>
      </c>
      <c r="BY48" s="22" cm="1">
        <f t="array" aca="1" ref="BY48" ca="1">IF(BE48&gt;INDIRECT(ADDRESS($BN48,$BO48)),0,1)</f>
        <v>0</v>
      </c>
      <c r="BZ48" s="22" cm="1">
        <f t="array" aca="1" ref="BZ48" ca="1">IF(BF48&gt;INDIRECT(ADDRESS($BN48,$BO48)),0,1)</f>
        <v>0</v>
      </c>
      <c r="CA48" s="22" cm="1">
        <f t="array" aca="1" ref="CA48" ca="1">IF(BG48&gt;INDIRECT(ADDRESS($BN48,$BO48)),0,1)</f>
        <v>0</v>
      </c>
      <c r="CB48" s="22" cm="1">
        <f t="array" aca="1" ref="CB48" ca="1">IF(BH48&gt;INDIRECT(ADDRESS($BN48,$BO48)),0,1)</f>
        <v>0</v>
      </c>
      <c r="CC48" s="22" cm="1">
        <f t="array" aca="1" ref="CC48" ca="1">IF(BI48&gt;INDIRECT(ADDRESS($BN48,$BO48)),0,1)</f>
        <v>0</v>
      </c>
      <c r="CD48" s="22" cm="1">
        <f t="array" aca="1" ref="CD48" ca="1">IF(BJ48&gt;INDIRECT(ADDRESS($BN48,$BO48)),0,1)</f>
        <v>0</v>
      </c>
      <c r="CE48" s="22" cm="1">
        <f t="array" aca="1" ref="CE48" ca="1">IF(BK48&gt;INDIRECT(ADDRESS($BN48,$BO48)),0,1)</f>
        <v>0</v>
      </c>
      <c r="CF48" s="22" cm="1">
        <f t="array" aca="1" ref="CF48" ca="1">IF(BL48&gt;INDIRECT(ADDRESS($BN48,$BO48)),0,1)</f>
        <v>0</v>
      </c>
      <c r="CG48" s="22" cm="1">
        <f t="array" aca="1" ref="CG48" ca="1">IF(BM48&gt;INDIRECT(ADDRESS($BN48,$BO48)),0,1)</f>
        <v>0</v>
      </c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55000000000000004">
      <c r="A49" s="3"/>
      <c r="B49" s="3" t="s">
        <v>24</v>
      </c>
      <c r="C49" s="3">
        <v>10</v>
      </c>
      <c r="D49" s="15">
        <f>VALUE(SUBSTITUTE('DPR KPU Raw'!B56,".",","))</f>
        <v>258774</v>
      </c>
      <c r="E49" s="15">
        <f>VALUE(SUBSTITUTE('DPR KPU Raw'!C56,".",","))</f>
        <v>408243</v>
      </c>
      <c r="F49" s="15">
        <f>VALUE(SUBSTITUTE('DPR KPU Raw'!D56,".",","))</f>
        <v>390035</v>
      </c>
      <c r="G49" s="15">
        <f>VALUE(SUBSTITUTE('DPR KPU Raw'!E56,".",","))</f>
        <v>421361</v>
      </c>
      <c r="H49" s="15">
        <f>VALUE(SUBSTITUTE('DPR KPU Raw'!F56,".",","))</f>
        <v>212870</v>
      </c>
      <c r="I49" s="15"/>
      <c r="J49" s="15"/>
      <c r="K49" s="15">
        <f>VALUE(SUBSTITUTE('DPR KPU Raw'!I56,".",","))</f>
        <v>146102</v>
      </c>
      <c r="L49" s="15"/>
      <c r="M49" s="15"/>
      <c r="N49" s="15"/>
      <c r="O49" s="15">
        <f>VALUE(SUBSTITUTE('DPR KPU Raw'!M56,".",","))</f>
        <v>161895</v>
      </c>
      <c r="P49" s="15"/>
      <c r="Q49" s="15">
        <f>VALUE(SUBSTITUTE('DPR KPU Raw'!O56,".",","))</f>
        <v>258394</v>
      </c>
      <c r="R49" s="15"/>
      <c r="S49" s="15"/>
      <c r="T49" s="15"/>
      <c r="U49" s="15"/>
      <c r="V49" s="5">
        <v>1</v>
      </c>
      <c r="W49" s="5">
        <f>W48+3</f>
        <v>49</v>
      </c>
      <c r="X49" s="5">
        <v>4</v>
      </c>
      <c r="Y49" s="5">
        <f t="shared" si="5"/>
        <v>26</v>
      </c>
      <c r="Z49" s="18" cm="1">
        <f t="array" aca="1" ref="Z49" ca="1">INDIRECT(ADDRESS($W49,COLUMN()-$Y49+$X49))/$V49</f>
        <v>258774</v>
      </c>
      <c r="AA49" s="18" cm="1">
        <f t="array" aca="1" ref="AA49" ca="1">INDIRECT(ADDRESS($W49,COLUMN()-$Y49+$X49))/$V49</f>
        <v>408243</v>
      </c>
      <c r="AB49" s="18" cm="1">
        <f t="array" aca="1" ref="AB49" ca="1">INDIRECT(ADDRESS($W49,COLUMN()-$Y49+$X49))/$V49</f>
        <v>390035</v>
      </c>
      <c r="AC49" s="18" cm="1">
        <f t="array" aca="1" ref="AC49" ca="1">INDIRECT(ADDRESS($W49,COLUMN()-$Y49+$X49))/$V49</f>
        <v>421361</v>
      </c>
      <c r="AD49" s="18" cm="1">
        <f t="array" aca="1" ref="AD49" ca="1">INDIRECT(ADDRESS($W49,COLUMN()-$Y49+$X49))/$V49</f>
        <v>212870</v>
      </c>
      <c r="AE49" s="18" cm="1">
        <f t="array" aca="1" ref="AE49" ca="1">INDIRECT(ADDRESS($W49,COLUMN()-$Y49+$X49))/$V49</f>
        <v>0</v>
      </c>
      <c r="AF49" s="18" cm="1">
        <f t="array" aca="1" ref="AF49" ca="1">INDIRECT(ADDRESS($W49,COLUMN()-$Y49+$X49))/$V49</f>
        <v>0</v>
      </c>
      <c r="AG49" s="18" cm="1">
        <f t="array" aca="1" ref="AG49" ca="1">INDIRECT(ADDRESS($W49,COLUMN()-$Y49+$X49))/$V49</f>
        <v>146102</v>
      </c>
      <c r="AH49" s="18" cm="1">
        <f t="array" aca="1" ref="AH49" ca="1">INDIRECT(ADDRESS($W49,COLUMN()-$Y49+$X49))/$V49</f>
        <v>0</v>
      </c>
      <c r="AI49" s="18" cm="1">
        <f t="array" aca="1" ref="AI49" ca="1">INDIRECT(ADDRESS($W49,COLUMN()-$Y49+$X49))/$V49</f>
        <v>0</v>
      </c>
      <c r="AJ49" s="18" cm="1">
        <f t="array" aca="1" ref="AJ49" ca="1">INDIRECT(ADDRESS($W49,COLUMN()-$Y49+$X49))/$V49</f>
        <v>0</v>
      </c>
      <c r="AK49" s="18" cm="1">
        <f t="array" aca="1" ref="AK49" ca="1">INDIRECT(ADDRESS($W49,COLUMN()-$Y49+$X49))/$V49</f>
        <v>161895</v>
      </c>
      <c r="AL49" s="18" cm="1">
        <f t="array" aca="1" ref="AL49" ca="1">INDIRECT(ADDRESS($W49,COLUMN()-$Y49+$X49))/$V49</f>
        <v>0</v>
      </c>
      <c r="AM49" s="18" cm="1">
        <f t="array" aca="1" ref="AM49" ca="1">INDIRECT(ADDRESS($W49,COLUMN()-$Y49+$X49))/$V49</f>
        <v>258394</v>
      </c>
      <c r="AN49" s="18" cm="1">
        <f t="array" aca="1" ref="AN49" ca="1">INDIRECT(ADDRESS($W49,COLUMN()-$Y49+$X49))/$V49</f>
        <v>0</v>
      </c>
      <c r="AO49" s="18" cm="1">
        <f t="array" aca="1" ref="AO49" ca="1">INDIRECT(ADDRESS($W49,COLUMN()-$Y49+$X49))/$V49</f>
        <v>0</v>
      </c>
      <c r="AP49" s="18" cm="1">
        <f t="array" aca="1" ref="AP49" ca="1">INDIRECT(ADDRESS($W49,COLUMN()-$Y49+$X49))/$V49</f>
        <v>0</v>
      </c>
      <c r="AQ49" s="18" cm="1">
        <f t="array" aca="1" ref="AQ49" ca="1">INDIRECT(ADDRESS($W49,COLUMN()-$Y49+$X49))/$V49</f>
        <v>0</v>
      </c>
      <c r="AR49" s="9">
        <f t="shared" si="0"/>
        <v>49</v>
      </c>
      <c r="AS49" s="9">
        <f t="shared" si="9"/>
        <v>51</v>
      </c>
      <c r="AT49" s="9">
        <f t="shared" si="1"/>
        <v>26</v>
      </c>
      <c r="AU49" s="3">
        <f t="shared" si="7"/>
        <v>43</v>
      </c>
      <c r="AV49" s="20">
        <f t="shared" ca="1" si="12"/>
        <v>4</v>
      </c>
      <c r="AW49" s="20">
        <f t="shared" ca="1" si="12"/>
        <v>2</v>
      </c>
      <c r="AX49" s="20">
        <f t="shared" ca="1" si="12"/>
        <v>3</v>
      </c>
      <c r="AY49" s="20">
        <f t="shared" ca="1" si="12"/>
        <v>1</v>
      </c>
      <c r="AZ49" s="20">
        <f t="shared" ca="1" si="12"/>
        <v>6</v>
      </c>
      <c r="BA49" s="20">
        <f t="shared" ca="1" si="12"/>
        <v>25</v>
      </c>
      <c r="BB49" s="20">
        <f t="shared" ca="1" si="12"/>
        <v>25</v>
      </c>
      <c r="BC49" s="20">
        <f t="shared" ca="1" si="12"/>
        <v>8</v>
      </c>
      <c r="BD49" s="20">
        <f t="shared" ca="1" si="12"/>
        <v>25</v>
      </c>
      <c r="BE49" s="20">
        <f t="shared" ca="1" si="12"/>
        <v>25</v>
      </c>
      <c r="BF49" s="20">
        <f t="shared" ca="1" si="12"/>
        <v>25</v>
      </c>
      <c r="BG49" s="20">
        <f t="shared" ca="1" si="12"/>
        <v>7</v>
      </c>
      <c r="BH49" s="20">
        <f t="shared" ca="1" si="12"/>
        <v>25</v>
      </c>
      <c r="BI49" s="20">
        <f t="shared" ca="1" si="12"/>
        <v>5</v>
      </c>
      <c r="BJ49" s="20">
        <f t="shared" ca="1" si="12"/>
        <v>25</v>
      </c>
      <c r="BK49" s="20">
        <f t="shared" ca="1" si="10"/>
        <v>25</v>
      </c>
      <c r="BL49" s="20">
        <f t="shared" ca="1" si="3"/>
        <v>25</v>
      </c>
      <c r="BM49" s="20">
        <f t="shared" ca="1" si="3"/>
        <v>25</v>
      </c>
      <c r="BN49" s="9">
        <f t="shared" si="4"/>
        <v>49</v>
      </c>
      <c r="BO49" s="9">
        <v>3</v>
      </c>
      <c r="BP49" s="22" cm="1">
        <f t="array" aca="1" ref="BP49" ca="1">IF(AV49&gt;INDIRECT(ADDRESS($BN49,$BO49)),0,1)</f>
        <v>1</v>
      </c>
      <c r="BQ49" s="22" cm="1">
        <f t="array" aca="1" ref="BQ49" ca="1">IF(AW49&gt;INDIRECT(ADDRESS($BN49,$BO49)),0,1)</f>
        <v>1</v>
      </c>
      <c r="BR49" s="22" cm="1">
        <f t="array" aca="1" ref="BR49" ca="1">IF(AX49&gt;INDIRECT(ADDRESS($BN49,$BO49)),0,1)</f>
        <v>1</v>
      </c>
      <c r="BS49" s="22" cm="1">
        <f t="array" aca="1" ref="BS49" ca="1">IF(AY49&gt;INDIRECT(ADDRESS($BN49,$BO49)),0,1)</f>
        <v>1</v>
      </c>
      <c r="BT49" s="22" cm="1">
        <f t="array" aca="1" ref="BT49" ca="1">IF(AZ49&gt;INDIRECT(ADDRESS($BN49,$BO49)),0,1)</f>
        <v>1</v>
      </c>
      <c r="BU49" s="22" cm="1">
        <f t="array" aca="1" ref="BU49" ca="1">IF(BA49&gt;INDIRECT(ADDRESS($BN49,$BO49)),0,1)</f>
        <v>0</v>
      </c>
      <c r="BV49" s="22" cm="1">
        <f t="array" aca="1" ref="BV49" ca="1">IF(BB49&gt;INDIRECT(ADDRESS($BN49,$BO49)),0,1)</f>
        <v>0</v>
      </c>
      <c r="BW49" s="22" cm="1">
        <f t="array" aca="1" ref="BW49" ca="1">IF(BC49&gt;INDIRECT(ADDRESS($BN49,$BO49)),0,1)</f>
        <v>1</v>
      </c>
      <c r="BX49" s="22" cm="1">
        <f t="array" aca="1" ref="BX49" ca="1">IF(BD49&gt;INDIRECT(ADDRESS($BN49,$BO49)),0,1)</f>
        <v>0</v>
      </c>
      <c r="BY49" s="22" cm="1">
        <f t="array" aca="1" ref="BY49" ca="1">IF(BE49&gt;INDIRECT(ADDRESS($BN49,$BO49)),0,1)</f>
        <v>0</v>
      </c>
      <c r="BZ49" s="22" cm="1">
        <f t="array" aca="1" ref="BZ49" ca="1">IF(BF49&gt;INDIRECT(ADDRESS($BN49,$BO49)),0,1)</f>
        <v>0</v>
      </c>
      <c r="CA49" s="22" cm="1">
        <f t="array" aca="1" ref="CA49" ca="1">IF(BG49&gt;INDIRECT(ADDRESS($BN49,$BO49)),0,1)</f>
        <v>1</v>
      </c>
      <c r="CB49" s="22" cm="1">
        <f t="array" aca="1" ref="CB49" ca="1">IF(BH49&gt;INDIRECT(ADDRESS($BN49,$BO49)),0,1)</f>
        <v>0</v>
      </c>
      <c r="CC49" s="22" cm="1">
        <f t="array" aca="1" ref="CC49" ca="1">IF(BI49&gt;INDIRECT(ADDRESS($BN49,$BO49)),0,1)</f>
        <v>1</v>
      </c>
      <c r="CD49" s="22" cm="1">
        <f t="array" aca="1" ref="CD49" ca="1">IF(BJ49&gt;INDIRECT(ADDRESS($BN49,$BO49)),0,1)</f>
        <v>0</v>
      </c>
      <c r="CE49" s="22" cm="1">
        <f t="array" aca="1" ref="CE49" ca="1">IF(BK49&gt;INDIRECT(ADDRESS($BN49,$BO49)),0,1)</f>
        <v>0</v>
      </c>
      <c r="CF49" s="22" cm="1">
        <f t="array" aca="1" ref="CF49" ca="1">IF(BL49&gt;INDIRECT(ADDRESS($BN49,$BO49)),0,1)</f>
        <v>0</v>
      </c>
      <c r="CG49" s="22" cm="1">
        <f t="array" aca="1" ref="CG49" ca="1">IF(BM49&gt;INDIRECT(ADDRESS($BN49,$BO49)),0,1)</f>
        <v>0</v>
      </c>
      <c r="CH49" s="9">
        <f>AR49</f>
        <v>49</v>
      </c>
      <c r="CI49" s="9">
        <f>AS49</f>
        <v>51</v>
      </c>
      <c r="CJ49" s="3">
        <f>COLUMN(BP49)</f>
        <v>68</v>
      </c>
      <c r="CK49" s="3">
        <f>COLUMN(CG49)</f>
        <v>85</v>
      </c>
      <c r="CL49" s="3">
        <f ca="1">SUM(OFFSET($A$1,CH49-1,CJ49-1,CI49-CH49+1,CK49-CJ49+1))</f>
        <v>10</v>
      </c>
      <c r="CM49" s="3" t="b">
        <f ca="1">CL49=C49</f>
        <v>1</v>
      </c>
      <c r="CN49" s="3">
        <f>COLUMN(V49)</f>
        <v>22</v>
      </c>
      <c r="CO49" s="3">
        <f ca="1">LARGE(OFFSET($A$1,$CH49-1,$CN49-1,$CI49-$CH49+1,1),1)</f>
        <v>5</v>
      </c>
      <c r="CP49" s="4">
        <f ca="1">LARGE(OFFSET($A$1,$AR49-1,$AT49-1,$AS49-$AR49+1,$AU49-$AT49+1),1)/(CO49+2)</f>
        <v>60194.428571428572</v>
      </c>
      <c r="CQ49" s="4">
        <f ca="1">LARGE(OFFSET($A$1,$AR49-1,$AT49-1,$AS49-$AR49+1,$AU49-$AT49+1),C49)</f>
        <v>136081</v>
      </c>
      <c r="CR49" s="3" t="b">
        <f ca="1">CQ49&gt;CP49</f>
        <v>1</v>
      </c>
    </row>
    <row r="50" spans="1:96" x14ac:dyDescent="0.55000000000000004">
      <c r="A50" s="3"/>
      <c r="B50" s="3"/>
      <c r="C50" s="3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5">
        <v>3</v>
      </c>
      <c r="W50" s="5">
        <f>W49</f>
        <v>49</v>
      </c>
      <c r="X50" s="5">
        <v>4</v>
      </c>
      <c r="Y50" s="5">
        <f t="shared" si="5"/>
        <v>26</v>
      </c>
      <c r="Z50" s="18" cm="1">
        <f t="array" aca="1" ref="Z50" ca="1">INDIRECT(ADDRESS($W50,COLUMN()-$Y50+$X50))/$V50</f>
        <v>86258</v>
      </c>
      <c r="AA50" s="18" cm="1">
        <f t="array" aca="1" ref="AA50" ca="1">INDIRECT(ADDRESS($W50,COLUMN()-$Y50+$X50))/$V50</f>
        <v>136081</v>
      </c>
      <c r="AB50" s="18" cm="1">
        <f t="array" aca="1" ref="AB50" ca="1">INDIRECT(ADDRESS($W50,COLUMN()-$Y50+$X50))/$V50</f>
        <v>130011.66666666667</v>
      </c>
      <c r="AC50" s="18" cm="1">
        <f t="array" aca="1" ref="AC50" ca="1">INDIRECT(ADDRESS($W50,COLUMN()-$Y50+$X50))/$V50</f>
        <v>140453.66666666666</v>
      </c>
      <c r="AD50" s="18" cm="1">
        <f t="array" aca="1" ref="AD50" ca="1">INDIRECT(ADDRESS($W50,COLUMN()-$Y50+$X50))/$V50</f>
        <v>70956.666666666672</v>
      </c>
      <c r="AE50" s="18" cm="1">
        <f t="array" aca="1" ref="AE50" ca="1">INDIRECT(ADDRESS($W50,COLUMN()-$Y50+$X50))/$V50</f>
        <v>0</v>
      </c>
      <c r="AF50" s="18" cm="1">
        <f t="array" aca="1" ref="AF50" ca="1">INDIRECT(ADDRESS($W50,COLUMN()-$Y50+$X50))/$V50</f>
        <v>0</v>
      </c>
      <c r="AG50" s="18" cm="1">
        <f t="array" aca="1" ref="AG50" ca="1">INDIRECT(ADDRESS($W50,COLUMN()-$Y50+$X50))/$V50</f>
        <v>48700.666666666664</v>
      </c>
      <c r="AH50" s="18" cm="1">
        <f t="array" aca="1" ref="AH50" ca="1">INDIRECT(ADDRESS($W50,COLUMN()-$Y50+$X50))/$V50</f>
        <v>0</v>
      </c>
      <c r="AI50" s="18" cm="1">
        <f t="array" aca="1" ref="AI50" ca="1">INDIRECT(ADDRESS($W50,COLUMN()-$Y50+$X50))/$V50</f>
        <v>0</v>
      </c>
      <c r="AJ50" s="18" cm="1">
        <f t="array" aca="1" ref="AJ50" ca="1">INDIRECT(ADDRESS($W50,COLUMN()-$Y50+$X50))/$V50</f>
        <v>0</v>
      </c>
      <c r="AK50" s="18" cm="1">
        <f t="array" aca="1" ref="AK50" ca="1">INDIRECT(ADDRESS($W50,COLUMN()-$Y50+$X50))/$V50</f>
        <v>53965</v>
      </c>
      <c r="AL50" s="18" cm="1">
        <f t="array" aca="1" ref="AL50" ca="1">INDIRECT(ADDRESS($W50,COLUMN()-$Y50+$X50))/$V50</f>
        <v>0</v>
      </c>
      <c r="AM50" s="18" cm="1">
        <f t="array" aca="1" ref="AM50" ca="1">INDIRECT(ADDRESS($W50,COLUMN()-$Y50+$X50))/$V50</f>
        <v>86131.333333333328</v>
      </c>
      <c r="AN50" s="18" cm="1">
        <f t="array" aca="1" ref="AN50" ca="1">INDIRECT(ADDRESS($W50,COLUMN()-$Y50+$X50))/$V50</f>
        <v>0</v>
      </c>
      <c r="AO50" s="18" cm="1">
        <f t="array" aca="1" ref="AO50" ca="1">INDIRECT(ADDRESS($W50,COLUMN()-$Y50+$X50))/$V50</f>
        <v>0</v>
      </c>
      <c r="AP50" s="18" cm="1">
        <f t="array" aca="1" ref="AP50" ca="1">INDIRECT(ADDRESS($W50,COLUMN()-$Y50+$X50))/$V50</f>
        <v>0</v>
      </c>
      <c r="AQ50" s="18" cm="1">
        <f t="array" aca="1" ref="AQ50" ca="1">INDIRECT(ADDRESS($W50,COLUMN()-$Y50+$X50))/$V50</f>
        <v>0</v>
      </c>
      <c r="AR50" s="9">
        <f t="shared" si="0"/>
        <v>49</v>
      </c>
      <c r="AS50" s="9">
        <f t="shared" si="9"/>
        <v>51</v>
      </c>
      <c r="AT50" s="9">
        <f t="shared" si="1"/>
        <v>26</v>
      </c>
      <c r="AU50" s="3">
        <f t="shared" si="7"/>
        <v>43</v>
      </c>
      <c r="AV50" s="20">
        <f t="shared" ca="1" si="12"/>
        <v>12</v>
      </c>
      <c r="AW50" s="20">
        <f t="shared" ca="1" si="12"/>
        <v>10</v>
      </c>
      <c r="AX50" s="20">
        <f t="shared" ca="1" si="12"/>
        <v>11</v>
      </c>
      <c r="AY50" s="20">
        <f t="shared" ca="1" si="12"/>
        <v>9</v>
      </c>
      <c r="AZ50" s="20">
        <f t="shared" ca="1" si="12"/>
        <v>17</v>
      </c>
      <c r="BA50" s="20">
        <f t="shared" ca="1" si="12"/>
        <v>25</v>
      </c>
      <c r="BB50" s="20">
        <f t="shared" ca="1" si="12"/>
        <v>25</v>
      </c>
      <c r="BC50" s="20">
        <f t="shared" ca="1" si="12"/>
        <v>21</v>
      </c>
      <c r="BD50" s="20">
        <f t="shared" ca="1" si="12"/>
        <v>25</v>
      </c>
      <c r="BE50" s="20">
        <f t="shared" ca="1" si="12"/>
        <v>25</v>
      </c>
      <c r="BF50" s="20">
        <f t="shared" ca="1" si="12"/>
        <v>25</v>
      </c>
      <c r="BG50" s="20">
        <f t="shared" ca="1" si="12"/>
        <v>18</v>
      </c>
      <c r="BH50" s="20">
        <f t="shared" ca="1" si="12"/>
        <v>25</v>
      </c>
      <c r="BI50" s="20">
        <f t="shared" ca="1" si="12"/>
        <v>13</v>
      </c>
      <c r="BJ50" s="20">
        <f t="shared" ca="1" si="12"/>
        <v>25</v>
      </c>
      <c r="BK50" s="20">
        <f t="shared" ca="1" si="10"/>
        <v>25</v>
      </c>
      <c r="BL50" s="20">
        <f t="shared" ca="1" si="3"/>
        <v>25</v>
      </c>
      <c r="BM50" s="20">
        <f t="shared" ca="1" si="3"/>
        <v>25</v>
      </c>
      <c r="BN50" s="9">
        <f t="shared" si="4"/>
        <v>49</v>
      </c>
      <c r="BO50" s="9">
        <v>3</v>
      </c>
      <c r="BP50" s="22" cm="1">
        <f t="array" aca="1" ref="BP50" ca="1">IF(AV50&gt;INDIRECT(ADDRESS($BN50,$BO50)),0,1)</f>
        <v>0</v>
      </c>
      <c r="BQ50" s="22" cm="1">
        <f t="array" aca="1" ref="BQ50" ca="1">IF(AW50&gt;INDIRECT(ADDRESS($BN50,$BO50)),0,1)</f>
        <v>1</v>
      </c>
      <c r="BR50" s="22" cm="1">
        <f t="array" aca="1" ref="BR50" ca="1">IF(AX50&gt;INDIRECT(ADDRESS($BN50,$BO50)),0,1)</f>
        <v>0</v>
      </c>
      <c r="BS50" s="22" cm="1">
        <f t="array" aca="1" ref="BS50" ca="1">IF(AY50&gt;INDIRECT(ADDRESS($BN50,$BO50)),0,1)</f>
        <v>1</v>
      </c>
      <c r="BT50" s="22" cm="1">
        <f t="array" aca="1" ref="BT50" ca="1">IF(AZ50&gt;INDIRECT(ADDRESS($BN50,$BO50)),0,1)</f>
        <v>0</v>
      </c>
      <c r="BU50" s="22" cm="1">
        <f t="array" aca="1" ref="BU50" ca="1">IF(BA50&gt;INDIRECT(ADDRESS($BN50,$BO50)),0,1)</f>
        <v>0</v>
      </c>
      <c r="BV50" s="22" cm="1">
        <f t="array" aca="1" ref="BV50" ca="1">IF(BB50&gt;INDIRECT(ADDRESS($BN50,$BO50)),0,1)</f>
        <v>0</v>
      </c>
      <c r="BW50" s="22" cm="1">
        <f t="array" aca="1" ref="BW50" ca="1">IF(BC50&gt;INDIRECT(ADDRESS($BN50,$BO50)),0,1)</f>
        <v>0</v>
      </c>
      <c r="BX50" s="22" cm="1">
        <f t="array" aca="1" ref="BX50" ca="1">IF(BD50&gt;INDIRECT(ADDRESS($BN50,$BO50)),0,1)</f>
        <v>0</v>
      </c>
      <c r="BY50" s="22" cm="1">
        <f t="array" aca="1" ref="BY50" ca="1">IF(BE50&gt;INDIRECT(ADDRESS($BN50,$BO50)),0,1)</f>
        <v>0</v>
      </c>
      <c r="BZ50" s="22" cm="1">
        <f t="array" aca="1" ref="BZ50" ca="1">IF(BF50&gt;INDIRECT(ADDRESS($BN50,$BO50)),0,1)</f>
        <v>0</v>
      </c>
      <c r="CA50" s="22" cm="1">
        <f t="array" aca="1" ref="CA50" ca="1">IF(BG50&gt;INDIRECT(ADDRESS($BN50,$BO50)),0,1)</f>
        <v>0</v>
      </c>
      <c r="CB50" s="22" cm="1">
        <f t="array" aca="1" ref="CB50" ca="1">IF(BH50&gt;INDIRECT(ADDRESS($BN50,$BO50)),0,1)</f>
        <v>0</v>
      </c>
      <c r="CC50" s="22" cm="1">
        <f t="array" aca="1" ref="CC50" ca="1">IF(BI50&gt;INDIRECT(ADDRESS($BN50,$BO50)),0,1)</f>
        <v>0</v>
      </c>
      <c r="CD50" s="22" cm="1">
        <f t="array" aca="1" ref="CD50" ca="1">IF(BJ50&gt;INDIRECT(ADDRESS($BN50,$BO50)),0,1)</f>
        <v>0</v>
      </c>
      <c r="CE50" s="22" cm="1">
        <f t="array" aca="1" ref="CE50" ca="1">IF(BK50&gt;INDIRECT(ADDRESS($BN50,$BO50)),0,1)</f>
        <v>0</v>
      </c>
      <c r="CF50" s="22" cm="1">
        <f t="array" aca="1" ref="CF50" ca="1">IF(BL50&gt;INDIRECT(ADDRESS($BN50,$BO50)),0,1)</f>
        <v>0</v>
      </c>
      <c r="CG50" s="22" cm="1">
        <f t="array" aca="1" ref="CG50" ca="1">IF(BM50&gt;INDIRECT(ADDRESS($BN50,$BO50)),0,1)</f>
        <v>0</v>
      </c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55000000000000004">
      <c r="A51" s="3"/>
      <c r="B51" s="3"/>
      <c r="C51" s="3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5">
        <v>5</v>
      </c>
      <c r="W51" s="5">
        <f>W50</f>
        <v>49</v>
      </c>
      <c r="X51" s="5">
        <v>4</v>
      </c>
      <c r="Y51" s="5">
        <f t="shared" si="5"/>
        <v>26</v>
      </c>
      <c r="Z51" s="18" cm="1">
        <f t="array" aca="1" ref="Z51" ca="1">INDIRECT(ADDRESS($W51,COLUMN()-$Y51+$X51))/$V51</f>
        <v>51754.8</v>
      </c>
      <c r="AA51" s="18" cm="1">
        <f t="array" aca="1" ref="AA51" ca="1">INDIRECT(ADDRESS($W51,COLUMN()-$Y51+$X51))/$V51</f>
        <v>81648.600000000006</v>
      </c>
      <c r="AB51" s="18" cm="1">
        <f t="array" aca="1" ref="AB51" ca="1">INDIRECT(ADDRESS($W51,COLUMN()-$Y51+$X51))/$V51</f>
        <v>78007</v>
      </c>
      <c r="AC51" s="18" cm="1">
        <f t="array" aca="1" ref="AC51" ca="1">INDIRECT(ADDRESS($W51,COLUMN()-$Y51+$X51))/$V51</f>
        <v>84272.2</v>
      </c>
      <c r="AD51" s="18" cm="1">
        <f t="array" aca="1" ref="AD51" ca="1">INDIRECT(ADDRESS($W51,COLUMN()-$Y51+$X51))/$V51</f>
        <v>42574</v>
      </c>
      <c r="AE51" s="18" cm="1">
        <f t="array" aca="1" ref="AE51" ca="1">INDIRECT(ADDRESS($W51,COLUMN()-$Y51+$X51))/$V51</f>
        <v>0</v>
      </c>
      <c r="AF51" s="18" cm="1">
        <f t="array" aca="1" ref="AF51" ca="1">INDIRECT(ADDRESS($W51,COLUMN()-$Y51+$X51))/$V51</f>
        <v>0</v>
      </c>
      <c r="AG51" s="18" cm="1">
        <f t="array" aca="1" ref="AG51" ca="1">INDIRECT(ADDRESS($W51,COLUMN()-$Y51+$X51))/$V51</f>
        <v>29220.400000000001</v>
      </c>
      <c r="AH51" s="18" cm="1">
        <f t="array" aca="1" ref="AH51" ca="1">INDIRECT(ADDRESS($W51,COLUMN()-$Y51+$X51))/$V51</f>
        <v>0</v>
      </c>
      <c r="AI51" s="18" cm="1">
        <f t="array" aca="1" ref="AI51" ca="1">INDIRECT(ADDRESS($W51,COLUMN()-$Y51+$X51))/$V51</f>
        <v>0</v>
      </c>
      <c r="AJ51" s="18" cm="1">
        <f t="array" aca="1" ref="AJ51" ca="1">INDIRECT(ADDRESS($W51,COLUMN()-$Y51+$X51))/$V51</f>
        <v>0</v>
      </c>
      <c r="AK51" s="18" cm="1">
        <f t="array" aca="1" ref="AK51" ca="1">INDIRECT(ADDRESS($W51,COLUMN()-$Y51+$X51))/$V51</f>
        <v>32379</v>
      </c>
      <c r="AL51" s="18" cm="1">
        <f t="array" aca="1" ref="AL51" ca="1">INDIRECT(ADDRESS($W51,COLUMN()-$Y51+$X51))/$V51</f>
        <v>0</v>
      </c>
      <c r="AM51" s="18" cm="1">
        <f t="array" aca="1" ref="AM51" ca="1">INDIRECT(ADDRESS($W51,COLUMN()-$Y51+$X51))/$V51</f>
        <v>51678.8</v>
      </c>
      <c r="AN51" s="18" cm="1">
        <f t="array" aca="1" ref="AN51" ca="1">INDIRECT(ADDRESS($W51,COLUMN()-$Y51+$X51))/$V51</f>
        <v>0</v>
      </c>
      <c r="AO51" s="18" cm="1">
        <f t="array" aca="1" ref="AO51" ca="1">INDIRECT(ADDRESS($W51,COLUMN()-$Y51+$X51))/$V51</f>
        <v>0</v>
      </c>
      <c r="AP51" s="18" cm="1">
        <f t="array" aca="1" ref="AP51" ca="1">INDIRECT(ADDRESS($W51,COLUMN()-$Y51+$X51))/$V51</f>
        <v>0</v>
      </c>
      <c r="AQ51" s="18" cm="1">
        <f t="array" aca="1" ref="AQ51" ca="1">INDIRECT(ADDRESS($W51,COLUMN()-$Y51+$X51))/$V51</f>
        <v>0</v>
      </c>
      <c r="AR51" s="9">
        <f t="shared" si="0"/>
        <v>49</v>
      </c>
      <c r="AS51" s="9">
        <f t="shared" si="9"/>
        <v>51</v>
      </c>
      <c r="AT51" s="9">
        <f t="shared" si="1"/>
        <v>26</v>
      </c>
      <c r="AU51" s="3">
        <f t="shared" si="7"/>
        <v>43</v>
      </c>
      <c r="AV51" s="20">
        <f t="shared" ca="1" si="12"/>
        <v>19</v>
      </c>
      <c r="AW51" s="20">
        <f t="shared" ca="1" si="12"/>
        <v>15</v>
      </c>
      <c r="AX51" s="20">
        <f t="shared" ca="1" si="12"/>
        <v>16</v>
      </c>
      <c r="AY51" s="20">
        <f t="shared" ca="1" si="12"/>
        <v>14</v>
      </c>
      <c r="AZ51" s="20">
        <f t="shared" ca="1" si="12"/>
        <v>22</v>
      </c>
      <c r="BA51" s="20">
        <f t="shared" ca="1" si="12"/>
        <v>25</v>
      </c>
      <c r="BB51" s="20">
        <f t="shared" ca="1" si="12"/>
        <v>25</v>
      </c>
      <c r="BC51" s="20">
        <f t="shared" ca="1" si="12"/>
        <v>24</v>
      </c>
      <c r="BD51" s="20">
        <f t="shared" ca="1" si="12"/>
        <v>25</v>
      </c>
      <c r="BE51" s="20">
        <f t="shared" ca="1" si="12"/>
        <v>25</v>
      </c>
      <c r="BF51" s="20">
        <f t="shared" ca="1" si="12"/>
        <v>25</v>
      </c>
      <c r="BG51" s="20">
        <f t="shared" ca="1" si="12"/>
        <v>23</v>
      </c>
      <c r="BH51" s="20">
        <f t="shared" ca="1" si="12"/>
        <v>25</v>
      </c>
      <c r="BI51" s="20">
        <f t="shared" ca="1" si="12"/>
        <v>20</v>
      </c>
      <c r="BJ51" s="20">
        <f t="shared" ca="1" si="12"/>
        <v>25</v>
      </c>
      <c r="BK51" s="20">
        <f t="shared" ca="1" si="10"/>
        <v>25</v>
      </c>
      <c r="BL51" s="20">
        <f t="shared" ca="1" si="3"/>
        <v>25</v>
      </c>
      <c r="BM51" s="20">
        <f t="shared" ca="1" si="3"/>
        <v>25</v>
      </c>
      <c r="BN51" s="9">
        <f t="shared" si="4"/>
        <v>49</v>
      </c>
      <c r="BO51" s="9">
        <v>3</v>
      </c>
      <c r="BP51" s="22" cm="1">
        <f t="array" aca="1" ref="BP51" ca="1">IF(AV51&gt;INDIRECT(ADDRESS($BN51,$BO51)),0,1)</f>
        <v>0</v>
      </c>
      <c r="BQ51" s="22" cm="1">
        <f t="array" aca="1" ref="BQ51" ca="1">IF(AW51&gt;INDIRECT(ADDRESS($BN51,$BO51)),0,1)</f>
        <v>0</v>
      </c>
      <c r="BR51" s="22" cm="1">
        <f t="array" aca="1" ref="BR51" ca="1">IF(AX51&gt;INDIRECT(ADDRESS($BN51,$BO51)),0,1)</f>
        <v>0</v>
      </c>
      <c r="BS51" s="22" cm="1">
        <f t="array" aca="1" ref="BS51" ca="1">IF(AY51&gt;INDIRECT(ADDRESS($BN51,$BO51)),0,1)</f>
        <v>0</v>
      </c>
      <c r="BT51" s="22" cm="1">
        <f t="array" aca="1" ref="BT51" ca="1">IF(AZ51&gt;INDIRECT(ADDRESS($BN51,$BO51)),0,1)</f>
        <v>0</v>
      </c>
      <c r="BU51" s="22" cm="1">
        <f t="array" aca="1" ref="BU51" ca="1">IF(BA51&gt;INDIRECT(ADDRESS($BN51,$BO51)),0,1)</f>
        <v>0</v>
      </c>
      <c r="BV51" s="22" cm="1">
        <f t="array" aca="1" ref="BV51" ca="1">IF(BB51&gt;INDIRECT(ADDRESS($BN51,$BO51)),0,1)</f>
        <v>0</v>
      </c>
      <c r="BW51" s="22" cm="1">
        <f t="array" aca="1" ref="BW51" ca="1">IF(BC51&gt;INDIRECT(ADDRESS($BN51,$BO51)),0,1)</f>
        <v>0</v>
      </c>
      <c r="BX51" s="22" cm="1">
        <f t="array" aca="1" ref="BX51" ca="1">IF(BD51&gt;INDIRECT(ADDRESS($BN51,$BO51)),0,1)</f>
        <v>0</v>
      </c>
      <c r="BY51" s="22" cm="1">
        <f t="array" aca="1" ref="BY51" ca="1">IF(BE51&gt;INDIRECT(ADDRESS($BN51,$BO51)),0,1)</f>
        <v>0</v>
      </c>
      <c r="BZ51" s="22" cm="1">
        <f t="array" aca="1" ref="BZ51" ca="1">IF(BF51&gt;INDIRECT(ADDRESS($BN51,$BO51)),0,1)</f>
        <v>0</v>
      </c>
      <c r="CA51" s="22" cm="1">
        <f t="array" aca="1" ref="CA51" ca="1">IF(BG51&gt;INDIRECT(ADDRESS($BN51,$BO51)),0,1)</f>
        <v>0</v>
      </c>
      <c r="CB51" s="22" cm="1">
        <f t="array" aca="1" ref="CB51" ca="1">IF(BH51&gt;INDIRECT(ADDRESS($BN51,$BO51)),0,1)</f>
        <v>0</v>
      </c>
      <c r="CC51" s="22" cm="1">
        <f t="array" aca="1" ref="CC51" ca="1">IF(BI51&gt;INDIRECT(ADDRESS($BN51,$BO51)),0,1)</f>
        <v>0</v>
      </c>
      <c r="CD51" s="22" cm="1">
        <f t="array" aca="1" ref="CD51" ca="1">IF(BJ51&gt;INDIRECT(ADDRESS($BN51,$BO51)),0,1)</f>
        <v>0</v>
      </c>
      <c r="CE51" s="22" cm="1">
        <f t="array" aca="1" ref="CE51" ca="1">IF(BK51&gt;INDIRECT(ADDRESS($BN51,$BO51)),0,1)</f>
        <v>0</v>
      </c>
      <c r="CF51" s="22" cm="1">
        <f t="array" aca="1" ref="CF51" ca="1">IF(BL51&gt;INDIRECT(ADDRESS($BN51,$BO51)),0,1)</f>
        <v>0</v>
      </c>
      <c r="CG51" s="22" cm="1">
        <f t="array" aca="1" ref="CG51" ca="1">IF(BM51&gt;INDIRECT(ADDRESS($BN51,$BO51)),0,1)</f>
        <v>0</v>
      </c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55000000000000004">
      <c r="A52" s="3" t="s">
        <v>25</v>
      </c>
      <c r="B52" s="3" t="s">
        <v>25</v>
      </c>
      <c r="C52" s="3">
        <v>4</v>
      </c>
      <c r="D52" s="15">
        <f>VALUE(SUBSTITUTE('DPR KPU Raw'!B54,".",","))</f>
        <v>88253</v>
      </c>
      <c r="E52" s="15">
        <f>VALUE(SUBSTITUTE('DPR KPU Raw'!C54,".",","))</f>
        <v>164310</v>
      </c>
      <c r="F52" s="15">
        <f>VALUE(SUBSTITUTE('DPR KPU Raw'!D54,".",","))</f>
        <v>149222</v>
      </c>
      <c r="G52" s="15">
        <f>VALUE(SUBSTITUTE('DPR KPU Raw'!E54,".",","))</f>
        <v>166147</v>
      </c>
      <c r="H52" s="15">
        <f>VALUE(SUBSTITUTE('DPR KPU Raw'!F54,".",","))</f>
        <v>151776</v>
      </c>
      <c r="I52" s="15"/>
      <c r="J52" s="15"/>
      <c r="K52" s="15">
        <f>VALUE(SUBSTITUTE('DPR KPU Raw'!I54,".",","))</f>
        <v>108797</v>
      </c>
      <c r="L52" s="15"/>
      <c r="M52" s="15"/>
      <c r="N52" s="15"/>
      <c r="O52" s="15">
        <f>VALUE(SUBSTITUTE('DPR KPU Raw'!M54,".",","))</f>
        <v>57472</v>
      </c>
      <c r="P52" s="15"/>
      <c r="Q52" s="15">
        <f>VALUE(SUBSTITUTE('DPR KPU Raw'!O54,".",","))</f>
        <v>54173</v>
      </c>
      <c r="R52" s="15"/>
      <c r="S52" s="15"/>
      <c r="T52" s="15"/>
      <c r="U52" s="15"/>
      <c r="V52" s="5">
        <v>1</v>
      </c>
      <c r="W52" s="5">
        <f>W51+3</f>
        <v>52</v>
      </c>
      <c r="X52" s="5">
        <v>4</v>
      </c>
      <c r="Y52" s="5">
        <f t="shared" si="5"/>
        <v>26</v>
      </c>
      <c r="Z52" s="18" cm="1">
        <f t="array" aca="1" ref="Z52" ca="1">INDIRECT(ADDRESS($W52,COLUMN()-$Y52+$X52))/$V52</f>
        <v>88253</v>
      </c>
      <c r="AA52" s="18" cm="1">
        <f t="array" aca="1" ref="AA52" ca="1">INDIRECT(ADDRESS($W52,COLUMN()-$Y52+$X52))/$V52</f>
        <v>164310</v>
      </c>
      <c r="AB52" s="18" cm="1">
        <f t="array" aca="1" ref="AB52" ca="1">INDIRECT(ADDRESS($W52,COLUMN()-$Y52+$X52))/$V52</f>
        <v>149222</v>
      </c>
      <c r="AC52" s="18" cm="1">
        <f t="array" aca="1" ref="AC52" ca="1">INDIRECT(ADDRESS($W52,COLUMN()-$Y52+$X52))/$V52</f>
        <v>166147</v>
      </c>
      <c r="AD52" s="18" cm="1">
        <f t="array" aca="1" ref="AD52" ca="1">INDIRECT(ADDRESS($W52,COLUMN()-$Y52+$X52))/$V52</f>
        <v>151776</v>
      </c>
      <c r="AE52" s="18" cm="1">
        <f t="array" aca="1" ref="AE52" ca="1">INDIRECT(ADDRESS($W52,COLUMN()-$Y52+$X52))/$V52</f>
        <v>0</v>
      </c>
      <c r="AF52" s="18" cm="1">
        <f t="array" aca="1" ref="AF52" ca="1">INDIRECT(ADDRESS($W52,COLUMN()-$Y52+$X52))/$V52</f>
        <v>0</v>
      </c>
      <c r="AG52" s="18" cm="1">
        <f t="array" aca="1" ref="AG52" ca="1">INDIRECT(ADDRESS($W52,COLUMN()-$Y52+$X52))/$V52</f>
        <v>108797</v>
      </c>
      <c r="AH52" s="18" cm="1">
        <f t="array" aca="1" ref="AH52" ca="1">INDIRECT(ADDRESS($W52,COLUMN()-$Y52+$X52))/$V52</f>
        <v>0</v>
      </c>
      <c r="AI52" s="18" cm="1">
        <f t="array" aca="1" ref="AI52" ca="1">INDIRECT(ADDRESS($W52,COLUMN()-$Y52+$X52))/$V52</f>
        <v>0</v>
      </c>
      <c r="AJ52" s="18" cm="1">
        <f t="array" aca="1" ref="AJ52" ca="1">INDIRECT(ADDRESS($W52,COLUMN()-$Y52+$X52))/$V52</f>
        <v>0</v>
      </c>
      <c r="AK52" s="18" cm="1">
        <f t="array" aca="1" ref="AK52" ca="1">INDIRECT(ADDRESS($W52,COLUMN()-$Y52+$X52))/$V52</f>
        <v>57472</v>
      </c>
      <c r="AL52" s="18" cm="1">
        <f t="array" aca="1" ref="AL52" ca="1">INDIRECT(ADDRESS($W52,COLUMN()-$Y52+$X52))/$V52</f>
        <v>0</v>
      </c>
      <c r="AM52" s="18" cm="1">
        <f t="array" aca="1" ref="AM52" ca="1">INDIRECT(ADDRESS($W52,COLUMN()-$Y52+$X52))/$V52</f>
        <v>54173</v>
      </c>
      <c r="AN52" s="18" cm="1">
        <f t="array" aca="1" ref="AN52" ca="1">INDIRECT(ADDRESS($W52,COLUMN()-$Y52+$X52))/$V52</f>
        <v>0</v>
      </c>
      <c r="AO52" s="18" cm="1">
        <f t="array" aca="1" ref="AO52" ca="1">INDIRECT(ADDRESS($W52,COLUMN()-$Y52+$X52))/$V52</f>
        <v>0</v>
      </c>
      <c r="AP52" s="18" cm="1">
        <f t="array" aca="1" ref="AP52" ca="1">INDIRECT(ADDRESS($W52,COLUMN()-$Y52+$X52))/$V52</f>
        <v>0</v>
      </c>
      <c r="AQ52" s="18" cm="1">
        <f t="array" aca="1" ref="AQ52" ca="1">INDIRECT(ADDRESS($W52,COLUMN()-$Y52+$X52))/$V52</f>
        <v>0</v>
      </c>
      <c r="AR52" s="9">
        <f t="shared" si="0"/>
        <v>52</v>
      </c>
      <c r="AS52" s="9">
        <f t="shared" si="9"/>
        <v>54</v>
      </c>
      <c r="AT52" s="9">
        <f t="shared" si="1"/>
        <v>26</v>
      </c>
      <c r="AU52" s="3">
        <f t="shared" si="7"/>
        <v>43</v>
      </c>
      <c r="AV52" s="20">
        <f t="shared" ca="1" si="12"/>
        <v>6</v>
      </c>
      <c r="AW52" s="20">
        <f t="shared" ca="1" si="12"/>
        <v>2</v>
      </c>
      <c r="AX52" s="20">
        <f t="shared" ca="1" si="12"/>
        <v>4</v>
      </c>
      <c r="AY52" s="20">
        <f t="shared" ca="1" si="12"/>
        <v>1</v>
      </c>
      <c r="AZ52" s="20">
        <f t="shared" ca="1" si="12"/>
        <v>3</v>
      </c>
      <c r="BA52" s="20">
        <f t="shared" ca="1" si="12"/>
        <v>25</v>
      </c>
      <c r="BB52" s="20">
        <f t="shared" ca="1" si="12"/>
        <v>25</v>
      </c>
      <c r="BC52" s="20">
        <f t="shared" ca="1" si="12"/>
        <v>5</v>
      </c>
      <c r="BD52" s="20">
        <f t="shared" ca="1" si="12"/>
        <v>25</v>
      </c>
      <c r="BE52" s="20">
        <f t="shared" ca="1" si="12"/>
        <v>25</v>
      </c>
      <c r="BF52" s="20">
        <f t="shared" ca="1" si="12"/>
        <v>25</v>
      </c>
      <c r="BG52" s="20">
        <f t="shared" ca="1" si="12"/>
        <v>7</v>
      </c>
      <c r="BH52" s="20">
        <f t="shared" ca="1" si="12"/>
        <v>25</v>
      </c>
      <c r="BI52" s="20">
        <f t="shared" ca="1" si="12"/>
        <v>10</v>
      </c>
      <c r="BJ52" s="20">
        <f t="shared" ca="1" si="12"/>
        <v>25</v>
      </c>
      <c r="BK52" s="20">
        <f t="shared" ca="1" si="10"/>
        <v>25</v>
      </c>
      <c r="BL52" s="20">
        <f t="shared" ca="1" si="3"/>
        <v>25</v>
      </c>
      <c r="BM52" s="20">
        <f t="shared" ca="1" si="3"/>
        <v>25</v>
      </c>
      <c r="BN52" s="9">
        <f t="shared" si="4"/>
        <v>52</v>
      </c>
      <c r="BO52" s="9">
        <v>3</v>
      </c>
      <c r="BP52" s="22" cm="1">
        <f t="array" aca="1" ref="BP52" ca="1">IF(AV52&gt;INDIRECT(ADDRESS($BN52,$BO52)),0,1)</f>
        <v>0</v>
      </c>
      <c r="BQ52" s="22" cm="1">
        <f t="array" aca="1" ref="BQ52" ca="1">IF(AW52&gt;INDIRECT(ADDRESS($BN52,$BO52)),0,1)</f>
        <v>1</v>
      </c>
      <c r="BR52" s="22" cm="1">
        <f t="array" aca="1" ref="BR52" ca="1">IF(AX52&gt;INDIRECT(ADDRESS($BN52,$BO52)),0,1)</f>
        <v>1</v>
      </c>
      <c r="BS52" s="22" cm="1">
        <f t="array" aca="1" ref="BS52" ca="1">IF(AY52&gt;INDIRECT(ADDRESS($BN52,$BO52)),0,1)</f>
        <v>1</v>
      </c>
      <c r="BT52" s="22" cm="1">
        <f t="array" aca="1" ref="BT52" ca="1">IF(AZ52&gt;INDIRECT(ADDRESS($BN52,$BO52)),0,1)</f>
        <v>1</v>
      </c>
      <c r="BU52" s="22" cm="1">
        <f t="array" aca="1" ref="BU52" ca="1">IF(BA52&gt;INDIRECT(ADDRESS($BN52,$BO52)),0,1)</f>
        <v>0</v>
      </c>
      <c r="BV52" s="22" cm="1">
        <f t="array" aca="1" ref="BV52" ca="1">IF(BB52&gt;INDIRECT(ADDRESS($BN52,$BO52)),0,1)</f>
        <v>0</v>
      </c>
      <c r="BW52" s="22" cm="1">
        <f t="array" aca="1" ref="BW52" ca="1">IF(BC52&gt;INDIRECT(ADDRESS($BN52,$BO52)),0,1)</f>
        <v>0</v>
      </c>
      <c r="BX52" s="22" cm="1">
        <f t="array" aca="1" ref="BX52" ca="1">IF(BD52&gt;INDIRECT(ADDRESS($BN52,$BO52)),0,1)</f>
        <v>0</v>
      </c>
      <c r="BY52" s="22" cm="1">
        <f t="array" aca="1" ref="BY52" ca="1">IF(BE52&gt;INDIRECT(ADDRESS($BN52,$BO52)),0,1)</f>
        <v>0</v>
      </c>
      <c r="BZ52" s="22" cm="1">
        <f t="array" aca="1" ref="BZ52" ca="1">IF(BF52&gt;INDIRECT(ADDRESS($BN52,$BO52)),0,1)</f>
        <v>0</v>
      </c>
      <c r="CA52" s="22" cm="1">
        <f t="array" aca="1" ref="CA52" ca="1">IF(BG52&gt;INDIRECT(ADDRESS($BN52,$BO52)),0,1)</f>
        <v>0</v>
      </c>
      <c r="CB52" s="22" cm="1">
        <f t="array" aca="1" ref="CB52" ca="1">IF(BH52&gt;INDIRECT(ADDRESS($BN52,$BO52)),0,1)</f>
        <v>0</v>
      </c>
      <c r="CC52" s="22" cm="1">
        <f t="array" aca="1" ref="CC52" ca="1">IF(BI52&gt;INDIRECT(ADDRESS($BN52,$BO52)),0,1)</f>
        <v>0</v>
      </c>
      <c r="CD52" s="22" cm="1">
        <f t="array" aca="1" ref="CD52" ca="1">IF(BJ52&gt;INDIRECT(ADDRESS($BN52,$BO52)),0,1)</f>
        <v>0</v>
      </c>
      <c r="CE52" s="22" cm="1">
        <f t="array" aca="1" ref="CE52" ca="1">IF(BK52&gt;INDIRECT(ADDRESS($BN52,$BO52)),0,1)</f>
        <v>0</v>
      </c>
      <c r="CF52" s="22" cm="1">
        <f t="array" aca="1" ref="CF52" ca="1">IF(BL52&gt;INDIRECT(ADDRESS($BN52,$BO52)),0,1)</f>
        <v>0</v>
      </c>
      <c r="CG52" s="22" cm="1">
        <f t="array" aca="1" ref="CG52" ca="1">IF(BM52&gt;INDIRECT(ADDRESS($BN52,$BO52)),0,1)</f>
        <v>0</v>
      </c>
      <c r="CH52" s="9">
        <f>AR52</f>
        <v>52</v>
      </c>
      <c r="CI52" s="9">
        <f>AS52</f>
        <v>54</v>
      </c>
      <c r="CJ52" s="3">
        <f>COLUMN(BP52)</f>
        <v>68</v>
      </c>
      <c r="CK52" s="3">
        <f>COLUMN(CG52)</f>
        <v>85</v>
      </c>
      <c r="CL52" s="3">
        <f ca="1">SUM(OFFSET($A$1,CH52-1,CJ52-1,CI52-CH52+1,CK52-CJ52+1))</f>
        <v>4</v>
      </c>
      <c r="CM52" s="3" t="b">
        <f ca="1">CL52=C52</f>
        <v>1</v>
      </c>
      <c r="CN52" s="3">
        <f>COLUMN(V52)</f>
        <v>22</v>
      </c>
      <c r="CO52" s="3">
        <f ca="1">LARGE(OFFSET($A$1,$CH52-1,$CN52-1,$CI52-$CH52+1,1),1)</f>
        <v>5</v>
      </c>
      <c r="CP52" s="4">
        <f ca="1">LARGE(OFFSET($A$1,$AR52-1,$AT52-1,$AS52-$AR52+1,$AU52-$AT52+1),1)/(CO52+2)</f>
        <v>23735.285714285714</v>
      </c>
      <c r="CQ52" s="4">
        <f ca="1">LARGE(OFFSET($A$1,$AR52-1,$AT52-1,$AS52-$AR52+1,$AU52-$AT52+1),C52)</f>
        <v>149222</v>
      </c>
      <c r="CR52" s="3" t="b">
        <f ca="1">CQ52&gt;CP52</f>
        <v>1</v>
      </c>
    </row>
    <row r="53" spans="1:96" x14ac:dyDescent="0.55000000000000004">
      <c r="A53" s="3"/>
      <c r="B53" s="3"/>
      <c r="C53" s="3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5">
        <v>3</v>
      </c>
      <c r="W53" s="5">
        <f>W52</f>
        <v>52</v>
      </c>
      <c r="X53" s="5">
        <v>4</v>
      </c>
      <c r="Y53" s="5">
        <f t="shared" si="5"/>
        <v>26</v>
      </c>
      <c r="Z53" s="18" cm="1">
        <f t="array" aca="1" ref="Z53" ca="1">INDIRECT(ADDRESS($W53,COLUMN()-$Y53+$X53))/$V53</f>
        <v>29417.666666666668</v>
      </c>
      <c r="AA53" s="18" cm="1">
        <f t="array" aca="1" ref="AA53" ca="1">INDIRECT(ADDRESS($W53,COLUMN()-$Y53+$X53))/$V53</f>
        <v>54770</v>
      </c>
      <c r="AB53" s="18" cm="1">
        <f t="array" aca="1" ref="AB53" ca="1">INDIRECT(ADDRESS($W53,COLUMN()-$Y53+$X53))/$V53</f>
        <v>49740.666666666664</v>
      </c>
      <c r="AC53" s="18" cm="1">
        <f t="array" aca="1" ref="AC53" ca="1">INDIRECT(ADDRESS($W53,COLUMN()-$Y53+$X53))/$V53</f>
        <v>55382.333333333336</v>
      </c>
      <c r="AD53" s="18" cm="1">
        <f t="array" aca="1" ref="AD53" ca="1">INDIRECT(ADDRESS($W53,COLUMN()-$Y53+$X53))/$V53</f>
        <v>50592</v>
      </c>
      <c r="AE53" s="18" cm="1">
        <f t="array" aca="1" ref="AE53" ca="1">INDIRECT(ADDRESS($W53,COLUMN()-$Y53+$X53))/$V53</f>
        <v>0</v>
      </c>
      <c r="AF53" s="18" cm="1">
        <f t="array" aca="1" ref="AF53" ca="1">INDIRECT(ADDRESS($W53,COLUMN()-$Y53+$X53))/$V53</f>
        <v>0</v>
      </c>
      <c r="AG53" s="18" cm="1">
        <f t="array" aca="1" ref="AG53" ca="1">INDIRECT(ADDRESS($W53,COLUMN()-$Y53+$X53))/$V53</f>
        <v>36265.666666666664</v>
      </c>
      <c r="AH53" s="18" cm="1">
        <f t="array" aca="1" ref="AH53" ca="1">INDIRECT(ADDRESS($W53,COLUMN()-$Y53+$X53))/$V53</f>
        <v>0</v>
      </c>
      <c r="AI53" s="18" cm="1">
        <f t="array" aca="1" ref="AI53" ca="1">INDIRECT(ADDRESS($W53,COLUMN()-$Y53+$X53))/$V53</f>
        <v>0</v>
      </c>
      <c r="AJ53" s="18" cm="1">
        <f t="array" aca="1" ref="AJ53" ca="1">INDIRECT(ADDRESS($W53,COLUMN()-$Y53+$X53))/$V53</f>
        <v>0</v>
      </c>
      <c r="AK53" s="18" cm="1">
        <f t="array" aca="1" ref="AK53" ca="1">INDIRECT(ADDRESS($W53,COLUMN()-$Y53+$X53))/$V53</f>
        <v>19157.333333333332</v>
      </c>
      <c r="AL53" s="18" cm="1">
        <f t="array" aca="1" ref="AL53" ca="1">INDIRECT(ADDRESS($W53,COLUMN()-$Y53+$X53))/$V53</f>
        <v>0</v>
      </c>
      <c r="AM53" s="18" cm="1">
        <f t="array" aca="1" ref="AM53" ca="1">INDIRECT(ADDRESS($W53,COLUMN()-$Y53+$X53))/$V53</f>
        <v>18057.666666666668</v>
      </c>
      <c r="AN53" s="18" cm="1">
        <f t="array" aca="1" ref="AN53" ca="1">INDIRECT(ADDRESS($W53,COLUMN()-$Y53+$X53))/$V53</f>
        <v>0</v>
      </c>
      <c r="AO53" s="18" cm="1">
        <f t="array" aca="1" ref="AO53" ca="1">INDIRECT(ADDRESS($W53,COLUMN()-$Y53+$X53))/$V53</f>
        <v>0</v>
      </c>
      <c r="AP53" s="18" cm="1">
        <f t="array" aca="1" ref="AP53" ca="1">INDIRECT(ADDRESS($W53,COLUMN()-$Y53+$X53))/$V53</f>
        <v>0</v>
      </c>
      <c r="AQ53" s="18" cm="1">
        <f t="array" aca="1" ref="AQ53" ca="1">INDIRECT(ADDRESS($W53,COLUMN()-$Y53+$X53))/$V53</f>
        <v>0</v>
      </c>
      <c r="AR53" s="9">
        <f t="shared" si="0"/>
        <v>52</v>
      </c>
      <c r="AS53" s="9">
        <f t="shared" si="9"/>
        <v>54</v>
      </c>
      <c r="AT53" s="9">
        <f t="shared" si="1"/>
        <v>26</v>
      </c>
      <c r="AU53" s="3">
        <f t="shared" si="7"/>
        <v>43</v>
      </c>
      <c r="AV53" s="20">
        <f t="shared" ref="AV53:BJ69" ca="1" si="13">_xlfn.RANK.EQ(Z53,OFFSET($A$1,$AR53-1,$AT53-1,$AS53-$AR53+1,$AU53-$AT53+1),0)</f>
        <v>18</v>
      </c>
      <c r="AW53" s="20">
        <f t="shared" ca="1" si="13"/>
        <v>9</v>
      </c>
      <c r="AX53" s="20">
        <f t="shared" ca="1" si="13"/>
        <v>12</v>
      </c>
      <c r="AY53" s="20">
        <f t="shared" ca="1" si="13"/>
        <v>8</v>
      </c>
      <c r="AZ53" s="20">
        <f t="shared" ca="1" si="13"/>
        <v>11</v>
      </c>
      <c r="BA53" s="20">
        <f t="shared" ca="1" si="13"/>
        <v>25</v>
      </c>
      <c r="BB53" s="20">
        <f t="shared" ca="1" si="13"/>
        <v>25</v>
      </c>
      <c r="BC53" s="20">
        <f t="shared" ca="1" si="13"/>
        <v>13</v>
      </c>
      <c r="BD53" s="20">
        <f t="shared" ca="1" si="13"/>
        <v>25</v>
      </c>
      <c r="BE53" s="20">
        <f t="shared" ca="1" si="13"/>
        <v>25</v>
      </c>
      <c r="BF53" s="20">
        <f t="shared" ca="1" si="13"/>
        <v>25</v>
      </c>
      <c r="BG53" s="20">
        <f t="shared" ca="1" si="13"/>
        <v>20</v>
      </c>
      <c r="BH53" s="20">
        <f t="shared" ca="1" si="13"/>
        <v>25</v>
      </c>
      <c r="BI53" s="20">
        <f t="shared" ca="1" si="13"/>
        <v>21</v>
      </c>
      <c r="BJ53" s="20">
        <f t="shared" ca="1" si="13"/>
        <v>25</v>
      </c>
      <c r="BK53" s="20">
        <f t="shared" ca="1" si="10"/>
        <v>25</v>
      </c>
      <c r="BL53" s="20">
        <f t="shared" ca="1" si="3"/>
        <v>25</v>
      </c>
      <c r="BM53" s="20">
        <f t="shared" ca="1" si="3"/>
        <v>25</v>
      </c>
      <c r="BN53" s="9">
        <f t="shared" si="4"/>
        <v>52</v>
      </c>
      <c r="BO53" s="9">
        <v>3</v>
      </c>
      <c r="BP53" s="22" cm="1">
        <f t="array" aca="1" ref="BP53" ca="1">IF(AV53&gt;INDIRECT(ADDRESS($BN53,$BO53)),0,1)</f>
        <v>0</v>
      </c>
      <c r="BQ53" s="22" cm="1">
        <f t="array" aca="1" ref="BQ53" ca="1">IF(AW53&gt;INDIRECT(ADDRESS($BN53,$BO53)),0,1)</f>
        <v>0</v>
      </c>
      <c r="BR53" s="22" cm="1">
        <f t="array" aca="1" ref="BR53" ca="1">IF(AX53&gt;INDIRECT(ADDRESS($BN53,$BO53)),0,1)</f>
        <v>0</v>
      </c>
      <c r="BS53" s="22" cm="1">
        <f t="array" aca="1" ref="BS53" ca="1">IF(AY53&gt;INDIRECT(ADDRESS($BN53,$BO53)),0,1)</f>
        <v>0</v>
      </c>
      <c r="BT53" s="22" cm="1">
        <f t="array" aca="1" ref="BT53" ca="1">IF(AZ53&gt;INDIRECT(ADDRESS($BN53,$BO53)),0,1)</f>
        <v>0</v>
      </c>
      <c r="BU53" s="22" cm="1">
        <f t="array" aca="1" ref="BU53" ca="1">IF(BA53&gt;INDIRECT(ADDRESS($BN53,$BO53)),0,1)</f>
        <v>0</v>
      </c>
      <c r="BV53" s="22" cm="1">
        <f t="array" aca="1" ref="BV53" ca="1">IF(BB53&gt;INDIRECT(ADDRESS($BN53,$BO53)),0,1)</f>
        <v>0</v>
      </c>
      <c r="BW53" s="22" cm="1">
        <f t="array" aca="1" ref="BW53" ca="1">IF(BC53&gt;INDIRECT(ADDRESS($BN53,$BO53)),0,1)</f>
        <v>0</v>
      </c>
      <c r="BX53" s="22" cm="1">
        <f t="array" aca="1" ref="BX53" ca="1">IF(BD53&gt;INDIRECT(ADDRESS($BN53,$BO53)),0,1)</f>
        <v>0</v>
      </c>
      <c r="BY53" s="22" cm="1">
        <f t="array" aca="1" ref="BY53" ca="1">IF(BE53&gt;INDIRECT(ADDRESS($BN53,$BO53)),0,1)</f>
        <v>0</v>
      </c>
      <c r="BZ53" s="22" cm="1">
        <f t="array" aca="1" ref="BZ53" ca="1">IF(BF53&gt;INDIRECT(ADDRESS($BN53,$BO53)),0,1)</f>
        <v>0</v>
      </c>
      <c r="CA53" s="22" cm="1">
        <f t="array" aca="1" ref="CA53" ca="1">IF(BG53&gt;INDIRECT(ADDRESS($BN53,$BO53)),0,1)</f>
        <v>0</v>
      </c>
      <c r="CB53" s="22" cm="1">
        <f t="array" aca="1" ref="CB53" ca="1">IF(BH53&gt;INDIRECT(ADDRESS($BN53,$BO53)),0,1)</f>
        <v>0</v>
      </c>
      <c r="CC53" s="22" cm="1">
        <f t="array" aca="1" ref="CC53" ca="1">IF(BI53&gt;INDIRECT(ADDRESS($BN53,$BO53)),0,1)</f>
        <v>0</v>
      </c>
      <c r="CD53" s="22" cm="1">
        <f t="array" aca="1" ref="CD53" ca="1">IF(BJ53&gt;INDIRECT(ADDRESS($BN53,$BO53)),0,1)</f>
        <v>0</v>
      </c>
      <c r="CE53" s="22" cm="1">
        <f t="array" aca="1" ref="CE53" ca="1">IF(BK53&gt;INDIRECT(ADDRESS($BN53,$BO53)),0,1)</f>
        <v>0</v>
      </c>
      <c r="CF53" s="22" cm="1">
        <f t="array" aca="1" ref="CF53" ca="1">IF(BL53&gt;INDIRECT(ADDRESS($BN53,$BO53)),0,1)</f>
        <v>0</v>
      </c>
      <c r="CG53" s="22" cm="1">
        <f t="array" aca="1" ref="CG53" ca="1">IF(BM53&gt;INDIRECT(ADDRESS($BN53,$BO53)),0,1)</f>
        <v>0</v>
      </c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55000000000000004">
      <c r="A54" s="3"/>
      <c r="B54" s="3"/>
      <c r="C54" s="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5">
        <v>5</v>
      </c>
      <c r="W54" s="5">
        <f>W53</f>
        <v>52</v>
      </c>
      <c r="X54" s="5">
        <v>4</v>
      </c>
      <c r="Y54" s="5">
        <f t="shared" si="5"/>
        <v>26</v>
      </c>
      <c r="Z54" s="18" cm="1">
        <f t="array" aca="1" ref="Z54" ca="1">INDIRECT(ADDRESS($W54,COLUMN()-$Y54+$X54))/$V54</f>
        <v>17650.599999999999</v>
      </c>
      <c r="AA54" s="18" cm="1">
        <f t="array" aca="1" ref="AA54" ca="1">INDIRECT(ADDRESS($W54,COLUMN()-$Y54+$X54))/$V54</f>
        <v>32862</v>
      </c>
      <c r="AB54" s="18" cm="1">
        <f t="array" aca="1" ref="AB54" ca="1">INDIRECT(ADDRESS($W54,COLUMN()-$Y54+$X54))/$V54</f>
        <v>29844.400000000001</v>
      </c>
      <c r="AC54" s="18" cm="1">
        <f t="array" aca="1" ref="AC54" ca="1">INDIRECT(ADDRESS($W54,COLUMN()-$Y54+$X54))/$V54</f>
        <v>33229.4</v>
      </c>
      <c r="AD54" s="18" cm="1">
        <f t="array" aca="1" ref="AD54" ca="1">INDIRECT(ADDRESS($W54,COLUMN()-$Y54+$X54))/$V54</f>
        <v>30355.200000000001</v>
      </c>
      <c r="AE54" s="18" cm="1">
        <f t="array" aca="1" ref="AE54" ca="1">INDIRECT(ADDRESS($W54,COLUMN()-$Y54+$X54))/$V54</f>
        <v>0</v>
      </c>
      <c r="AF54" s="18" cm="1">
        <f t="array" aca="1" ref="AF54" ca="1">INDIRECT(ADDRESS($W54,COLUMN()-$Y54+$X54))/$V54</f>
        <v>0</v>
      </c>
      <c r="AG54" s="18" cm="1">
        <f t="array" aca="1" ref="AG54" ca="1">INDIRECT(ADDRESS($W54,COLUMN()-$Y54+$X54))/$V54</f>
        <v>21759.4</v>
      </c>
      <c r="AH54" s="18" cm="1">
        <f t="array" aca="1" ref="AH54" ca="1">INDIRECT(ADDRESS($W54,COLUMN()-$Y54+$X54))/$V54</f>
        <v>0</v>
      </c>
      <c r="AI54" s="18" cm="1">
        <f t="array" aca="1" ref="AI54" ca="1">INDIRECT(ADDRESS($W54,COLUMN()-$Y54+$X54))/$V54</f>
        <v>0</v>
      </c>
      <c r="AJ54" s="18" cm="1">
        <f t="array" aca="1" ref="AJ54" ca="1">INDIRECT(ADDRESS($W54,COLUMN()-$Y54+$X54))/$V54</f>
        <v>0</v>
      </c>
      <c r="AK54" s="18" cm="1">
        <f t="array" aca="1" ref="AK54" ca="1">INDIRECT(ADDRESS($W54,COLUMN()-$Y54+$X54))/$V54</f>
        <v>11494.4</v>
      </c>
      <c r="AL54" s="18" cm="1">
        <f t="array" aca="1" ref="AL54" ca="1">INDIRECT(ADDRESS($W54,COLUMN()-$Y54+$X54))/$V54</f>
        <v>0</v>
      </c>
      <c r="AM54" s="18" cm="1">
        <f t="array" aca="1" ref="AM54" ca="1">INDIRECT(ADDRESS($W54,COLUMN()-$Y54+$X54))/$V54</f>
        <v>10834.6</v>
      </c>
      <c r="AN54" s="18" cm="1">
        <f t="array" aca="1" ref="AN54" ca="1">INDIRECT(ADDRESS($W54,COLUMN()-$Y54+$X54))/$V54</f>
        <v>0</v>
      </c>
      <c r="AO54" s="18" cm="1">
        <f t="array" aca="1" ref="AO54" ca="1">INDIRECT(ADDRESS($W54,COLUMN()-$Y54+$X54))/$V54</f>
        <v>0</v>
      </c>
      <c r="AP54" s="18" cm="1">
        <f t="array" aca="1" ref="AP54" ca="1">INDIRECT(ADDRESS($W54,COLUMN()-$Y54+$X54))/$V54</f>
        <v>0</v>
      </c>
      <c r="AQ54" s="18" cm="1">
        <f t="array" aca="1" ref="AQ54" ca="1">INDIRECT(ADDRESS($W54,COLUMN()-$Y54+$X54))/$V54</f>
        <v>0</v>
      </c>
      <c r="AR54" s="9">
        <f t="shared" si="0"/>
        <v>52</v>
      </c>
      <c r="AS54" s="9">
        <f t="shared" si="9"/>
        <v>54</v>
      </c>
      <c r="AT54" s="9">
        <f t="shared" si="1"/>
        <v>26</v>
      </c>
      <c r="AU54" s="3">
        <f t="shared" si="7"/>
        <v>43</v>
      </c>
      <c r="AV54" s="20">
        <f t="shared" ca="1" si="13"/>
        <v>22</v>
      </c>
      <c r="AW54" s="20">
        <f t="shared" ca="1" si="13"/>
        <v>15</v>
      </c>
      <c r="AX54" s="20">
        <f t="shared" ca="1" si="13"/>
        <v>17</v>
      </c>
      <c r="AY54" s="20">
        <f t="shared" ca="1" si="13"/>
        <v>14</v>
      </c>
      <c r="AZ54" s="20">
        <f t="shared" ca="1" si="13"/>
        <v>16</v>
      </c>
      <c r="BA54" s="20">
        <f t="shared" ca="1" si="13"/>
        <v>25</v>
      </c>
      <c r="BB54" s="20">
        <f t="shared" ca="1" si="13"/>
        <v>25</v>
      </c>
      <c r="BC54" s="20">
        <f t="shared" ca="1" si="13"/>
        <v>19</v>
      </c>
      <c r="BD54" s="20">
        <f t="shared" ca="1" si="13"/>
        <v>25</v>
      </c>
      <c r="BE54" s="20">
        <f t="shared" ca="1" si="13"/>
        <v>25</v>
      </c>
      <c r="BF54" s="20">
        <f t="shared" ca="1" si="13"/>
        <v>25</v>
      </c>
      <c r="BG54" s="20">
        <f t="shared" ca="1" si="13"/>
        <v>23</v>
      </c>
      <c r="BH54" s="20">
        <f t="shared" ca="1" si="13"/>
        <v>25</v>
      </c>
      <c r="BI54" s="20">
        <f t="shared" ca="1" si="13"/>
        <v>24</v>
      </c>
      <c r="BJ54" s="20">
        <f t="shared" ca="1" si="13"/>
        <v>25</v>
      </c>
      <c r="BK54" s="20">
        <f t="shared" ca="1" si="10"/>
        <v>25</v>
      </c>
      <c r="BL54" s="20">
        <f t="shared" ca="1" si="3"/>
        <v>25</v>
      </c>
      <c r="BM54" s="20">
        <f t="shared" ca="1" si="3"/>
        <v>25</v>
      </c>
      <c r="BN54" s="9">
        <f t="shared" si="4"/>
        <v>52</v>
      </c>
      <c r="BO54" s="9">
        <v>3</v>
      </c>
      <c r="BP54" s="22" cm="1">
        <f t="array" aca="1" ref="BP54" ca="1">IF(AV54&gt;INDIRECT(ADDRESS($BN54,$BO54)),0,1)</f>
        <v>0</v>
      </c>
      <c r="BQ54" s="22" cm="1">
        <f t="array" aca="1" ref="BQ54" ca="1">IF(AW54&gt;INDIRECT(ADDRESS($BN54,$BO54)),0,1)</f>
        <v>0</v>
      </c>
      <c r="BR54" s="22" cm="1">
        <f t="array" aca="1" ref="BR54" ca="1">IF(AX54&gt;INDIRECT(ADDRESS($BN54,$BO54)),0,1)</f>
        <v>0</v>
      </c>
      <c r="BS54" s="22" cm="1">
        <f t="array" aca="1" ref="BS54" ca="1">IF(AY54&gt;INDIRECT(ADDRESS($BN54,$BO54)),0,1)</f>
        <v>0</v>
      </c>
      <c r="BT54" s="22" cm="1">
        <f t="array" aca="1" ref="BT54" ca="1">IF(AZ54&gt;INDIRECT(ADDRESS($BN54,$BO54)),0,1)</f>
        <v>0</v>
      </c>
      <c r="BU54" s="22" cm="1">
        <f t="array" aca="1" ref="BU54" ca="1">IF(BA54&gt;INDIRECT(ADDRESS($BN54,$BO54)),0,1)</f>
        <v>0</v>
      </c>
      <c r="BV54" s="22" cm="1">
        <f t="array" aca="1" ref="BV54" ca="1">IF(BB54&gt;INDIRECT(ADDRESS($BN54,$BO54)),0,1)</f>
        <v>0</v>
      </c>
      <c r="BW54" s="22" cm="1">
        <f t="array" aca="1" ref="BW54" ca="1">IF(BC54&gt;INDIRECT(ADDRESS($BN54,$BO54)),0,1)</f>
        <v>0</v>
      </c>
      <c r="BX54" s="22" cm="1">
        <f t="array" aca="1" ref="BX54" ca="1">IF(BD54&gt;INDIRECT(ADDRESS($BN54,$BO54)),0,1)</f>
        <v>0</v>
      </c>
      <c r="BY54" s="22" cm="1">
        <f t="array" aca="1" ref="BY54" ca="1">IF(BE54&gt;INDIRECT(ADDRESS($BN54,$BO54)),0,1)</f>
        <v>0</v>
      </c>
      <c r="BZ54" s="22" cm="1">
        <f t="array" aca="1" ref="BZ54" ca="1">IF(BF54&gt;INDIRECT(ADDRESS($BN54,$BO54)),0,1)</f>
        <v>0</v>
      </c>
      <c r="CA54" s="22" cm="1">
        <f t="array" aca="1" ref="CA54" ca="1">IF(BG54&gt;INDIRECT(ADDRESS($BN54,$BO54)),0,1)</f>
        <v>0</v>
      </c>
      <c r="CB54" s="22" cm="1">
        <f t="array" aca="1" ref="CB54" ca="1">IF(BH54&gt;INDIRECT(ADDRESS($BN54,$BO54)),0,1)</f>
        <v>0</v>
      </c>
      <c r="CC54" s="22" cm="1">
        <f t="array" aca="1" ref="CC54" ca="1">IF(BI54&gt;INDIRECT(ADDRESS($BN54,$BO54)),0,1)</f>
        <v>0</v>
      </c>
      <c r="CD54" s="22" cm="1">
        <f t="array" aca="1" ref="CD54" ca="1">IF(BJ54&gt;INDIRECT(ADDRESS($BN54,$BO54)),0,1)</f>
        <v>0</v>
      </c>
      <c r="CE54" s="22" cm="1">
        <f t="array" aca="1" ref="CE54" ca="1">IF(BK54&gt;INDIRECT(ADDRESS($BN54,$BO54)),0,1)</f>
        <v>0</v>
      </c>
      <c r="CF54" s="22" cm="1">
        <f t="array" aca="1" ref="CF54" ca="1">IF(BL54&gt;INDIRECT(ADDRESS($BN54,$BO54)),0,1)</f>
        <v>0</v>
      </c>
      <c r="CG54" s="22" cm="1">
        <f t="array" aca="1" ref="CG54" ca="1">IF(BM54&gt;INDIRECT(ADDRESS($BN54,$BO54)),0,1)</f>
        <v>0</v>
      </c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55000000000000004">
      <c r="A55" s="3" t="s">
        <v>26</v>
      </c>
      <c r="B55" s="3" t="s">
        <v>27</v>
      </c>
      <c r="C55" s="3">
        <v>6</v>
      </c>
      <c r="D55" s="15">
        <f>VALUE(SUBSTITUTE('DPR KPU Raw'!B9,".",","))</f>
        <v>145309</v>
      </c>
      <c r="E55" s="15">
        <f>VALUE(SUBSTITUTE('DPR KPU Raw'!C9,".",","))</f>
        <v>196708</v>
      </c>
      <c r="F55" s="15">
        <f>VALUE(SUBSTITUTE('DPR KPU Raw'!D9,".",","))</f>
        <v>288461</v>
      </c>
      <c r="G55" s="15">
        <f>VALUE(SUBSTITUTE('DPR KPU Raw'!E9,".",","))</f>
        <v>111719</v>
      </c>
      <c r="H55" s="15">
        <f>VALUE(SUBSTITUTE('DPR KPU Raw'!F9,".",","))</f>
        <v>108773</v>
      </c>
      <c r="I55" s="15"/>
      <c r="J55" s="15"/>
      <c r="K55" s="15">
        <f>VALUE(SUBSTITUTE('DPR KPU Raw'!I9,".",","))</f>
        <v>390441</v>
      </c>
      <c r="L55" s="15"/>
      <c r="M55" s="15"/>
      <c r="N55" s="15"/>
      <c r="O55" s="15">
        <f>VALUE(SUBSTITUTE('DPR KPU Raw'!M9,".",","))</f>
        <v>149427</v>
      </c>
      <c r="P55" s="15"/>
      <c r="Q55" s="15">
        <f>VALUE(SUBSTITUTE('DPR KPU Raw'!O9,".",","))</f>
        <v>99383</v>
      </c>
      <c r="R55" s="15"/>
      <c r="S55" s="15"/>
      <c r="T55" s="15"/>
      <c r="U55" s="15"/>
      <c r="V55" s="5">
        <v>1</v>
      </c>
      <c r="W55" s="5">
        <f>W54+3</f>
        <v>55</v>
      </c>
      <c r="X55" s="5">
        <v>4</v>
      </c>
      <c r="Y55" s="5">
        <f t="shared" si="5"/>
        <v>26</v>
      </c>
      <c r="Z55" s="18" cm="1">
        <f t="array" aca="1" ref="Z55" ca="1">INDIRECT(ADDRESS($W55,COLUMN()-$Y55+$X55))/$V55</f>
        <v>145309</v>
      </c>
      <c r="AA55" s="18" cm="1">
        <f t="array" aca="1" ref="AA55" ca="1">INDIRECT(ADDRESS($W55,COLUMN()-$Y55+$X55))/$V55</f>
        <v>196708</v>
      </c>
      <c r="AB55" s="18" cm="1">
        <f t="array" aca="1" ref="AB55" ca="1">INDIRECT(ADDRESS($W55,COLUMN()-$Y55+$X55))/$V55</f>
        <v>288461</v>
      </c>
      <c r="AC55" s="18" cm="1">
        <f t="array" aca="1" ref="AC55" ca="1">INDIRECT(ADDRESS($W55,COLUMN()-$Y55+$X55))/$V55</f>
        <v>111719</v>
      </c>
      <c r="AD55" s="18" cm="1">
        <f t="array" aca="1" ref="AD55" ca="1">INDIRECT(ADDRESS($W55,COLUMN()-$Y55+$X55))/$V55</f>
        <v>108773</v>
      </c>
      <c r="AE55" s="18" cm="1">
        <f t="array" aca="1" ref="AE55" ca="1">INDIRECT(ADDRESS($W55,COLUMN()-$Y55+$X55))/$V55</f>
        <v>0</v>
      </c>
      <c r="AF55" s="18" cm="1">
        <f t="array" aca="1" ref="AF55" ca="1">INDIRECT(ADDRESS($W55,COLUMN()-$Y55+$X55))/$V55</f>
        <v>0</v>
      </c>
      <c r="AG55" s="18" cm="1">
        <f t="array" aca="1" ref="AG55" ca="1">INDIRECT(ADDRESS($W55,COLUMN()-$Y55+$X55))/$V55</f>
        <v>390441</v>
      </c>
      <c r="AH55" s="18" cm="1">
        <f t="array" aca="1" ref="AH55" ca="1">INDIRECT(ADDRESS($W55,COLUMN()-$Y55+$X55))/$V55</f>
        <v>0</v>
      </c>
      <c r="AI55" s="18" cm="1">
        <f t="array" aca="1" ref="AI55" ca="1">INDIRECT(ADDRESS($W55,COLUMN()-$Y55+$X55))/$V55</f>
        <v>0</v>
      </c>
      <c r="AJ55" s="18" cm="1">
        <f t="array" aca="1" ref="AJ55" ca="1">INDIRECT(ADDRESS($W55,COLUMN()-$Y55+$X55))/$V55</f>
        <v>0</v>
      </c>
      <c r="AK55" s="18" cm="1">
        <f t="array" aca="1" ref="AK55" ca="1">INDIRECT(ADDRESS($W55,COLUMN()-$Y55+$X55))/$V55</f>
        <v>149427</v>
      </c>
      <c r="AL55" s="18" cm="1">
        <f t="array" aca="1" ref="AL55" ca="1">INDIRECT(ADDRESS($W55,COLUMN()-$Y55+$X55))/$V55</f>
        <v>0</v>
      </c>
      <c r="AM55" s="18" cm="1">
        <f t="array" aca="1" ref="AM55" ca="1">INDIRECT(ADDRESS($W55,COLUMN()-$Y55+$X55))/$V55</f>
        <v>99383</v>
      </c>
      <c r="AN55" s="18" cm="1">
        <f t="array" aca="1" ref="AN55" ca="1">INDIRECT(ADDRESS($W55,COLUMN()-$Y55+$X55))/$V55</f>
        <v>0</v>
      </c>
      <c r="AO55" s="18" cm="1">
        <f t="array" aca="1" ref="AO55" ca="1">INDIRECT(ADDRESS($W55,COLUMN()-$Y55+$X55))/$V55</f>
        <v>0</v>
      </c>
      <c r="AP55" s="18" cm="1">
        <f t="array" aca="1" ref="AP55" ca="1">INDIRECT(ADDRESS($W55,COLUMN()-$Y55+$X55))/$V55</f>
        <v>0</v>
      </c>
      <c r="AQ55" s="18" cm="1">
        <f t="array" aca="1" ref="AQ55" ca="1">INDIRECT(ADDRESS($W55,COLUMN()-$Y55+$X55))/$V55</f>
        <v>0</v>
      </c>
      <c r="AR55" s="9">
        <f t="shared" si="0"/>
        <v>55</v>
      </c>
      <c r="AS55" s="9">
        <f t="shared" si="9"/>
        <v>57</v>
      </c>
      <c r="AT55" s="9">
        <f t="shared" si="1"/>
        <v>26</v>
      </c>
      <c r="AU55" s="3">
        <f t="shared" si="7"/>
        <v>43</v>
      </c>
      <c r="AV55" s="20">
        <f t="shared" ca="1" si="13"/>
        <v>5</v>
      </c>
      <c r="AW55" s="20">
        <f t="shared" ca="1" si="13"/>
        <v>3</v>
      </c>
      <c r="AX55" s="20">
        <f t="shared" ca="1" si="13"/>
        <v>2</v>
      </c>
      <c r="AY55" s="20">
        <f t="shared" ca="1" si="13"/>
        <v>7</v>
      </c>
      <c r="AZ55" s="20">
        <f t="shared" ca="1" si="13"/>
        <v>8</v>
      </c>
      <c r="BA55" s="20">
        <f t="shared" ca="1" si="13"/>
        <v>25</v>
      </c>
      <c r="BB55" s="20">
        <f t="shared" ca="1" si="13"/>
        <v>25</v>
      </c>
      <c r="BC55" s="20">
        <f t="shared" ca="1" si="13"/>
        <v>1</v>
      </c>
      <c r="BD55" s="20">
        <f t="shared" ca="1" si="13"/>
        <v>25</v>
      </c>
      <c r="BE55" s="20">
        <f t="shared" ca="1" si="13"/>
        <v>25</v>
      </c>
      <c r="BF55" s="20">
        <f t="shared" ca="1" si="13"/>
        <v>25</v>
      </c>
      <c r="BG55" s="20">
        <f t="shared" ca="1" si="13"/>
        <v>4</v>
      </c>
      <c r="BH55" s="20">
        <f t="shared" ca="1" si="13"/>
        <v>25</v>
      </c>
      <c r="BI55" s="20">
        <f t="shared" ca="1" si="13"/>
        <v>9</v>
      </c>
      <c r="BJ55" s="20">
        <f t="shared" ca="1" si="13"/>
        <v>25</v>
      </c>
      <c r="BK55" s="20">
        <f t="shared" ca="1" si="10"/>
        <v>25</v>
      </c>
      <c r="BL55" s="20">
        <f t="shared" ca="1" si="3"/>
        <v>25</v>
      </c>
      <c r="BM55" s="20">
        <f t="shared" ca="1" si="3"/>
        <v>25</v>
      </c>
      <c r="BN55" s="9">
        <f t="shared" si="4"/>
        <v>55</v>
      </c>
      <c r="BO55" s="9">
        <v>3</v>
      </c>
      <c r="BP55" s="22" cm="1">
        <f t="array" aca="1" ref="BP55" ca="1">IF(AV55&gt;INDIRECT(ADDRESS($BN55,$BO55)),0,1)</f>
        <v>1</v>
      </c>
      <c r="BQ55" s="22" cm="1">
        <f t="array" aca="1" ref="BQ55" ca="1">IF(AW55&gt;INDIRECT(ADDRESS($BN55,$BO55)),0,1)</f>
        <v>1</v>
      </c>
      <c r="BR55" s="22" cm="1">
        <f t="array" aca="1" ref="BR55" ca="1">IF(AX55&gt;INDIRECT(ADDRESS($BN55,$BO55)),0,1)</f>
        <v>1</v>
      </c>
      <c r="BS55" s="22" cm="1">
        <f t="array" aca="1" ref="BS55" ca="1">IF(AY55&gt;INDIRECT(ADDRESS($BN55,$BO55)),0,1)</f>
        <v>0</v>
      </c>
      <c r="BT55" s="22" cm="1">
        <f t="array" aca="1" ref="BT55" ca="1">IF(AZ55&gt;INDIRECT(ADDRESS($BN55,$BO55)),0,1)</f>
        <v>0</v>
      </c>
      <c r="BU55" s="22" cm="1">
        <f t="array" aca="1" ref="BU55" ca="1">IF(BA55&gt;INDIRECT(ADDRESS($BN55,$BO55)),0,1)</f>
        <v>0</v>
      </c>
      <c r="BV55" s="22" cm="1">
        <f t="array" aca="1" ref="BV55" ca="1">IF(BB55&gt;INDIRECT(ADDRESS($BN55,$BO55)),0,1)</f>
        <v>0</v>
      </c>
      <c r="BW55" s="22" cm="1">
        <f t="array" aca="1" ref="BW55" ca="1">IF(BC55&gt;INDIRECT(ADDRESS($BN55,$BO55)),0,1)</f>
        <v>1</v>
      </c>
      <c r="BX55" s="22" cm="1">
        <f t="array" aca="1" ref="BX55" ca="1">IF(BD55&gt;INDIRECT(ADDRESS($BN55,$BO55)),0,1)</f>
        <v>0</v>
      </c>
      <c r="BY55" s="22" cm="1">
        <f t="array" aca="1" ref="BY55" ca="1">IF(BE55&gt;INDIRECT(ADDRESS($BN55,$BO55)),0,1)</f>
        <v>0</v>
      </c>
      <c r="BZ55" s="22" cm="1">
        <f t="array" aca="1" ref="BZ55" ca="1">IF(BF55&gt;INDIRECT(ADDRESS($BN55,$BO55)),0,1)</f>
        <v>0</v>
      </c>
      <c r="CA55" s="22" cm="1">
        <f t="array" aca="1" ref="CA55" ca="1">IF(BG55&gt;INDIRECT(ADDRESS($BN55,$BO55)),0,1)</f>
        <v>1</v>
      </c>
      <c r="CB55" s="22" cm="1">
        <f t="array" aca="1" ref="CB55" ca="1">IF(BH55&gt;INDIRECT(ADDRESS($BN55,$BO55)),0,1)</f>
        <v>0</v>
      </c>
      <c r="CC55" s="22" cm="1">
        <f t="array" aca="1" ref="CC55" ca="1">IF(BI55&gt;INDIRECT(ADDRESS($BN55,$BO55)),0,1)</f>
        <v>0</v>
      </c>
      <c r="CD55" s="22" cm="1">
        <f t="array" aca="1" ref="CD55" ca="1">IF(BJ55&gt;INDIRECT(ADDRESS($BN55,$BO55)),0,1)</f>
        <v>0</v>
      </c>
      <c r="CE55" s="22" cm="1">
        <f t="array" aca="1" ref="CE55" ca="1">IF(BK55&gt;INDIRECT(ADDRESS($BN55,$BO55)),0,1)</f>
        <v>0</v>
      </c>
      <c r="CF55" s="22" cm="1">
        <f t="array" aca="1" ref="CF55" ca="1">IF(BL55&gt;INDIRECT(ADDRESS($BN55,$BO55)),0,1)</f>
        <v>0</v>
      </c>
      <c r="CG55" s="22" cm="1">
        <f t="array" aca="1" ref="CG55" ca="1">IF(BM55&gt;INDIRECT(ADDRESS($BN55,$BO55)),0,1)</f>
        <v>0</v>
      </c>
      <c r="CH55" s="9">
        <f>AR55</f>
        <v>55</v>
      </c>
      <c r="CI55" s="9">
        <f>AS55</f>
        <v>57</v>
      </c>
      <c r="CJ55" s="3">
        <f>COLUMN(BP55)</f>
        <v>68</v>
      </c>
      <c r="CK55" s="3">
        <f>COLUMN(CG55)</f>
        <v>85</v>
      </c>
      <c r="CL55" s="3">
        <f ca="1">SUM(OFFSET($A$1,CH55-1,CJ55-1,CI55-CH55+1,CK55-CJ55+1))</f>
        <v>6</v>
      </c>
      <c r="CM55" s="3" t="b">
        <f ca="1">CL55=C55</f>
        <v>1</v>
      </c>
      <c r="CN55" s="3">
        <f>COLUMN(V55)</f>
        <v>22</v>
      </c>
      <c r="CO55" s="3">
        <f ca="1">LARGE(OFFSET($A$1,$CH55-1,$CN55-1,$CI55-$CH55+1,1),1)</f>
        <v>5</v>
      </c>
      <c r="CP55" s="4">
        <f ca="1">LARGE(OFFSET($A$1,$AR55-1,$AT55-1,$AS55-$AR55+1,$AU55-$AT55+1),1)/(CO55+2)</f>
        <v>55777.285714285717</v>
      </c>
      <c r="CQ55" s="4">
        <f ca="1">LARGE(OFFSET($A$1,$AR55-1,$AT55-1,$AS55-$AR55+1,$AU55-$AT55+1),C55)</f>
        <v>130147</v>
      </c>
      <c r="CR55" s="3" t="b">
        <f ca="1">CQ55&gt;CP55</f>
        <v>1</v>
      </c>
    </row>
    <row r="56" spans="1:96" x14ac:dyDescent="0.55000000000000004">
      <c r="A56" s="3"/>
      <c r="B56" s="3"/>
      <c r="C56" s="3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5">
        <v>3</v>
      </c>
      <c r="W56" s="5">
        <f>W55</f>
        <v>55</v>
      </c>
      <c r="X56" s="5">
        <v>4</v>
      </c>
      <c r="Y56" s="5">
        <f t="shared" si="5"/>
        <v>26</v>
      </c>
      <c r="Z56" s="18" cm="1">
        <f t="array" aca="1" ref="Z56" ca="1">INDIRECT(ADDRESS($W56,COLUMN()-$Y56+$X56))/$V56</f>
        <v>48436.333333333336</v>
      </c>
      <c r="AA56" s="18" cm="1">
        <f t="array" aca="1" ref="AA56" ca="1">INDIRECT(ADDRESS($W56,COLUMN()-$Y56+$X56))/$V56</f>
        <v>65569.333333333328</v>
      </c>
      <c r="AB56" s="18" cm="1">
        <f t="array" aca="1" ref="AB56" ca="1">INDIRECT(ADDRESS($W56,COLUMN()-$Y56+$X56))/$V56</f>
        <v>96153.666666666672</v>
      </c>
      <c r="AC56" s="18" cm="1">
        <f t="array" aca="1" ref="AC56" ca="1">INDIRECT(ADDRESS($W56,COLUMN()-$Y56+$X56))/$V56</f>
        <v>37239.666666666664</v>
      </c>
      <c r="AD56" s="18" cm="1">
        <f t="array" aca="1" ref="AD56" ca="1">INDIRECT(ADDRESS($W56,COLUMN()-$Y56+$X56))/$V56</f>
        <v>36257.666666666664</v>
      </c>
      <c r="AE56" s="18" cm="1">
        <f t="array" aca="1" ref="AE56" ca="1">INDIRECT(ADDRESS($W56,COLUMN()-$Y56+$X56))/$V56</f>
        <v>0</v>
      </c>
      <c r="AF56" s="18" cm="1">
        <f t="array" aca="1" ref="AF56" ca="1">INDIRECT(ADDRESS($W56,COLUMN()-$Y56+$X56))/$V56</f>
        <v>0</v>
      </c>
      <c r="AG56" s="18" cm="1">
        <f t="array" aca="1" ref="AG56" ca="1">INDIRECT(ADDRESS($W56,COLUMN()-$Y56+$X56))/$V56</f>
        <v>130147</v>
      </c>
      <c r="AH56" s="18" cm="1">
        <f t="array" aca="1" ref="AH56" ca="1">INDIRECT(ADDRESS($W56,COLUMN()-$Y56+$X56))/$V56</f>
        <v>0</v>
      </c>
      <c r="AI56" s="18" cm="1">
        <f t="array" aca="1" ref="AI56" ca="1">INDIRECT(ADDRESS($W56,COLUMN()-$Y56+$X56))/$V56</f>
        <v>0</v>
      </c>
      <c r="AJ56" s="18" cm="1">
        <f t="array" aca="1" ref="AJ56" ca="1">INDIRECT(ADDRESS($W56,COLUMN()-$Y56+$X56))/$V56</f>
        <v>0</v>
      </c>
      <c r="AK56" s="18" cm="1">
        <f t="array" aca="1" ref="AK56" ca="1">INDIRECT(ADDRESS($W56,COLUMN()-$Y56+$X56))/$V56</f>
        <v>49809</v>
      </c>
      <c r="AL56" s="18" cm="1">
        <f t="array" aca="1" ref="AL56" ca="1">INDIRECT(ADDRESS($W56,COLUMN()-$Y56+$X56))/$V56</f>
        <v>0</v>
      </c>
      <c r="AM56" s="18" cm="1">
        <f t="array" aca="1" ref="AM56" ca="1">INDIRECT(ADDRESS($W56,COLUMN()-$Y56+$X56))/$V56</f>
        <v>33127.666666666664</v>
      </c>
      <c r="AN56" s="18" cm="1">
        <f t="array" aca="1" ref="AN56" ca="1">INDIRECT(ADDRESS($W56,COLUMN()-$Y56+$X56))/$V56</f>
        <v>0</v>
      </c>
      <c r="AO56" s="18" cm="1">
        <f t="array" aca="1" ref="AO56" ca="1">INDIRECT(ADDRESS($W56,COLUMN()-$Y56+$X56))/$V56</f>
        <v>0</v>
      </c>
      <c r="AP56" s="18" cm="1">
        <f t="array" aca="1" ref="AP56" ca="1">INDIRECT(ADDRESS($W56,COLUMN()-$Y56+$X56))/$V56</f>
        <v>0</v>
      </c>
      <c r="AQ56" s="18" cm="1">
        <f t="array" aca="1" ref="AQ56" ca="1">INDIRECT(ADDRESS($W56,COLUMN()-$Y56+$X56))/$V56</f>
        <v>0</v>
      </c>
      <c r="AR56" s="9">
        <f t="shared" si="0"/>
        <v>55</v>
      </c>
      <c r="AS56" s="9">
        <f t="shared" si="9"/>
        <v>57</v>
      </c>
      <c r="AT56" s="9">
        <f t="shared" si="1"/>
        <v>26</v>
      </c>
      <c r="AU56" s="3">
        <f t="shared" si="7"/>
        <v>43</v>
      </c>
      <c r="AV56" s="20">
        <f t="shared" ca="1" si="13"/>
        <v>15</v>
      </c>
      <c r="AW56" s="20">
        <f t="shared" ca="1" si="13"/>
        <v>12</v>
      </c>
      <c r="AX56" s="20">
        <f t="shared" ca="1" si="13"/>
        <v>10</v>
      </c>
      <c r="AY56" s="20">
        <f t="shared" ca="1" si="13"/>
        <v>17</v>
      </c>
      <c r="AZ56" s="20">
        <f t="shared" ca="1" si="13"/>
        <v>18</v>
      </c>
      <c r="BA56" s="20">
        <f t="shared" ca="1" si="13"/>
        <v>25</v>
      </c>
      <c r="BB56" s="20">
        <f t="shared" ca="1" si="13"/>
        <v>25</v>
      </c>
      <c r="BC56" s="20">
        <f t="shared" ca="1" si="13"/>
        <v>6</v>
      </c>
      <c r="BD56" s="20">
        <f t="shared" ca="1" si="13"/>
        <v>25</v>
      </c>
      <c r="BE56" s="20">
        <f t="shared" ca="1" si="13"/>
        <v>25</v>
      </c>
      <c r="BF56" s="20">
        <f t="shared" ca="1" si="13"/>
        <v>25</v>
      </c>
      <c r="BG56" s="20">
        <f t="shared" ca="1" si="13"/>
        <v>14</v>
      </c>
      <c r="BH56" s="20">
        <f t="shared" ca="1" si="13"/>
        <v>25</v>
      </c>
      <c r="BI56" s="20">
        <f t="shared" ca="1" si="13"/>
        <v>19</v>
      </c>
      <c r="BJ56" s="20">
        <f t="shared" ca="1" si="13"/>
        <v>25</v>
      </c>
      <c r="BK56" s="20">
        <f t="shared" ca="1" si="10"/>
        <v>25</v>
      </c>
      <c r="BL56" s="20">
        <f t="shared" ca="1" si="3"/>
        <v>25</v>
      </c>
      <c r="BM56" s="20">
        <f t="shared" ca="1" si="3"/>
        <v>25</v>
      </c>
      <c r="BN56" s="9">
        <f t="shared" si="4"/>
        <v>55</v>
      </c>
      <c r="BO56" s="9">
        <v>3</v>
      </c>
      <c r="BP56" s="22" cm="1">
        <f t="array" aca="1" ref="BP56" ca="1">IF(AV56&gt;INDIRECT(ADDRESS($BN56,$BO56)),0,1)</f>
        <v>0</v>
      </c>
      <c r="BQ56" s="22" cm="1">
        <f t="array" aca="1" ref="BQ56" ca="1">IF(AW56&gt;INDIRECT(ADDRESS($BN56,$BO56)),0,1)</f>
        <v>0</v>
      </c>
      <c r="BR56" s="22" cm="1">
        <f t="array" aca="1" ref="BR56" ca="1">IF(AX56&gt;INDIRECT(ADDRESS($BN56,$BO56)),0,1)</f>
        <v>0</v>
      </c>
      <c r="BS56" s="22" cm="1">
        <f t="array" aca="1" ref="BS56" ca="1">IF(AY56&gt;INDIRECT(ADDRESS($BN56,$BO56)),0,1)</f>
        <v>0</v>
      </c>
      <c r="BT56" s="22" cm="1">
        <f t="array" aca="1" ref="BT56" ca="1">IF(AZ56&gt;INDIRECT(ADDRESS($BN56,$BO56)),0,1)</f>
        <v>0</v>
      </c>
      <c r="BU56" s="22" cm="1">
        <f t="array" aca="1" ref="BU56" ca="1">IF(BA56&gt;INDIRECT(ADDRESS($BN56,$BO56)),0,1)</f>
        <v>0</v>
      </c>
      <c r="BV56" s="22" cm="1">
        <f t="array" aca="1" ref="BV56" ca="1">IF(BB56&gt;INDIRECT(ADDRESS($BN56,$BO56)),0,1)</f>
        <v>0</v>
      </c>
      <c r="BW56" s="22" cm="1">
        <f t="array" aca="1" ref="BW56" ca="1">IF(BC56&gt;INDIRECT(ADDRESS($BN56,$BO56)),0,1)</f>
        <v>1</v>
      </c>
      <c r="BX56" s="22" cm="1">
        <f t="array" aca="1" ref="BX56" ca="1">IF(BD56&gt;INDIRECT(ADDRESS($BN56,$BO56)),0,1)</f>
        <v>0</v>
      </c>
      <c r="BY56" s="22" cm="1">
        <f t="array" aca="1" ref="BY56" ca="1">IF(BE56&gt;INDIRECT(ADDRESS($BN56,$BO56)),0,1)</f>
        <v>0</v>
      </c>
      <c r="BZ56" s="22" cm="1">
        <f t="array" aca="1" ref="BZ56" ca="1">IF(BF56&gt;INDIRECT(ADDRESS($BN56,$BO56)),0,1)</f>
        <v>0</v>
      </c>
      <c r="CA56" s="22" cm="1">
        <f t="array" aca="1" ref="CA56" ca="1">IF(BG56&gt;INDIRECT(ADDRESS($BN56,$BO56)),0,1)</f>
        <v>0</v>
      </c>
      <c r="CB56" s="22" cm="1">
        <f t="array" aca="1" ref="CB56" ca="1">IF(BH56&gt;INDIRECT(ADDRESS($BN56,$BO56)),0,1)</f>
        <v>0</v>
      </c>
      <c r="CC56" s="22" cm="1">
        <f t="array" aca="1" ref="CC56" ca="1">IF(BI56&gt;INDIRECT(ADDRESS($BN56,$BO56)),0,1)</f>
        <v>0</v>
      </c>
      <c r="CD56" s="22" cm="1">
        <f t="array" aca="1" ref="CD56" ca="1">IF(BJ56&gt;INDIRECT(ADDRESS($BN56,$BO56)),0,1)</f>
        <v>0</v>
      </c>
      <c r="CE56" s="22" cm="1">
        <f t="array" aca="1" ref="CE56" ca="1">IF(BK56&gt;INDIRECT(ADDRESS($BN56,$BO56)),0,1)</f>
        <v>0</v>
      </c>
      <c r="CF56" s="22" cm="1">
        <f t="array" aca="1" ref="CF56" ca="1">IF(BL56&gt;INDIRECT(ADDRESS($BN56,$BO56)),0,1)</f>
        <v>0</v>
      </c>
      <c r="CG56" s="22" cm="1">
        <f t="array" aca="1" ref="CG56" ca="1">IF(BM56&gt;INDIRECT(ADDRESS($BN56,$BO56)),0,1)</f>
        <v>0</v>
      </c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55000000000000004">
      <c r="A57" s="3"/>
      <c r="B57" s="3"/>
      <c r="C57" s="3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5">
        <v>5</v>
      </c>
      <c r="W57" s="5">
        <f>W56</f>
        <v>55</v>
      </c>
      <c r="X57" s="5">
        <v>4</v>
      </c>
      <c r="Y57" s="5">
        <f t="shared" si="5"/>
        <v>26</v>
      </c>
      <c r="Z57" s="18" cm="1">
        <f t="array" aca="1" ref="Z57" ca="1">INDIRECT(ADDRESS($W57,COLUMN()-$Y57+$X57))/$V57</f>
        <v>29061.8</v>
      </c>
      <c r="AA57" s="18" cm="1">
        <f t="array" aca="1" ref="AA57" ca="1">INDIRECT(ADDRESS($W57,COLUMN()-$Y57+$X57))/$V57</f>
        <v>39341.599999999999</v>
      </c>
      <c r="AB57" s="18" cm="1">
        <f t="array" aca="1" ref="AB57" ca="1">INDIRECT(ADDRESS($W57,COLUMN()-$Y57+$X57))/$V57</f>
        <v>57692.2</v>
      </c>
      <c r="AC57" s="18" cm="1">
        <f t="array" aca="1" ref="AC57" ca="1">INDIRECT(ADDRESS($W57,COLUMN()-$Y57+$X57))/$V57</f>
        <v>22343.8</v>
      </c>
      <c r="AD57" s="18" cm="1">
        <f t="array" aca="1" ref="AD57" ca="1">INDIRECT(ADDRESS($W57,COLUMN()-$Y57+$X57))/$V57</f>
        <v>21754.6</v>
      </c>
      <c r="AE57" s="18" cm="1">
        <f t="array" aca="1" ref="AE57" ca="1">INDIRECT(ADDRESS($W57,COLUMN()-$Y57+$X57))/$V57</f>
        <v>0</v>
      </c>
      <c r="AF57" s="18" cm="1">
        <f t="array" aca="1" ref="AF57" ca="1">INDIRECT(ADDRESS($W57,COLUMN()-$Y57+$X57))/$V57</f>
        <v>0</v>
      </c>
      <c r="AG57" s="18" cm="1">
        <f t="array" aca="1" ref="AG57" ca="1">INDIRECT(ADDRESS($W57,COLUMN()-$Y57+$X57))/$V57</f>
        <v>78088.2</v>
      </c>
      <c r="AH57" s="18" cm="1">
        <f t="array" aca="1" ref="AH57" ca="1">INDIRECT(ADDRESS($W57,COLUMN()-$Y57+$X57))/$V57</f>
        <v>0</v>
      </c>
      <c r="AI57" s="18" cm="1">
        <f t="array" aca="1" ref="AI57" ca="1">INDIRECT(ADDRESS($W57,COLUMN()-$Y57+$X57))/$V57</f>
        <v>0</v>
      </c>
      <c r="AJ57" s="18" cm="1">
        <f t="array" aca="1" ref="AJ57" ca="1">INDIRECT(ADDRESS($W57,COLUMN()-$Y57+$X57))/$V57</f>
        <v>0</v>
      </c>
      <c r="AK57" s="18" cm="1">
        <f t="array" aca="1" ref="AK57" ca="1">INDIRECT(ADDRESS($W57,COLUMN()-$Y57+$X57))/$V57</f>
        <v>29885.4</v>
      </c>
      <c r="AL57" s="18" cm="1">
        <f t="array" aca="1" ref="AL57" ca="1">INDIRECT(ADDRESS($W57,COLUMN()-$Y57+$X57))/$V57</f>
        <v>0</v>
      </c>
      <c r="AM57" s="18" cm="1">
        <f t="array" aca="1" ref="AM57" ca="1">INDIRECT(ADDRESS($W57,COLUMN()-$Y57+$X57))/$V57</f>
        <v>19876.599999999999</v>
      </c>
      <c r="AN57" s="18" cm="1">
        <f t="array" aca="1" ref="AN57" ca="1">INDIRECT(ADDRESS($W57,COLUMN()-$Y57+$X57))/$V57</f>
        <v>0</v>
      </c>
      <c r="AO57" s="18" cm="1">
        <f t="array" aca="1" ref="AO57" ca="1">INDIRECT(ADDRESS($W57,COLUMN()-$Y57+$X57))/$V57</f>
        <v>0</v>
      </c>
      <c r="AP57" s="18" cm="1">
        <f t="array" aca="1" ref="AP57" ca="1">INDIRECT(ADDRESS($W57,COLUMN()-$Y57+$X57))/$V57</f>
        <v>0</v>
      </c>
      <c r="AQ57" s="18" cm="1">
        <f t="array" aca="1" ref="AQ57" ca="1">INDIRECT(ADDRESS($W57,COLUMN()-$Y57+$X57))/$V57</f>
        <v>0</v>
      </c>
      <c r="AR57" s="9">
        <f t="shared" si="0"/>
        <v>55</v>
      </c>
      <c r="AS57" s="9">
        <f t="shared" si="9"/>
        <v>57</v>
      </c>
      <c r="AT57" s="9">
        <f t="shared" si="1"/>
        <v>26</v>
      </c>
      <c r="AU57" s="3">
        <f t="shared" si="7"/>
        <v>43</v>
      </c>
      <c r="AV57" s="20">
        <f t="shared" ca="1" si="13"/>
        <v>21</v>
      </c>
      <c r="AW57" s="20">
        <f t="shared" ca="1" si="13"/>
        <v>16</v>
      </c>
      <c r="AX57" s="20">
        <f t="shared" ca="1" si="13"/>
        <v>13</v>
      </c>
      <c r="AY57" s="20">
        <f t="shared" ca="1" si="13"/>
        <v>22</v>
      </c>
      <c r="AZ57" s="20">
        <f t="shared" ca="1" si="13"/>
        <v>23</v>
      </c>
      <c r="BA57" s="20">
        <f t="shared" ca="1" si="13"/>
        <v>25</v>
      </c>
      <c r="BB57" s="20">
        <f t="shared" ca="1" si="13"/>
        <v>25</v>
      </c>
      <c r="BC57" s="20">
        <f t="shared" ca="1" si="13"/>
        <v>11</v>
      </c>
      <c r="BD57" s="20">
        <f t="shared" ca="1" si="13"/>
        <v>25</v>
      </c>
      <c r="BE57" s="20">
        <f t="shared" ca="1" si="13"/>
        <v>25</v>
      </c>
      <c r="BF57" s="20">
        <f t="shared" ca="1" si="13"/>
        <v>25</v>
      </c>
      <c r="BG57" s="20">
        <f t="shared" ca="1" si="13"/>
        <v>20</v>
      </c>
      <c r="BH57" s="20">
        <f t="shared" ca="1" si="13"/>
        <v>25</v>
      </c>
      <c r="BI57" s="20">
        <f t="shared" ca="1" si="13"/>
        <v>24</v>
      </c>
      <c r="BJ57" s="20">
        <f t="shared" ca="1" si="13"/>
        <v>25</v>
      </c>
      <c r="BK57" s="20">
        <f t="shared" ca="1" si="10"/>
        <v>25</v>
      </c>
      <c r="BL57" s="20">
        <f t="shared" ca="1" si="3"/>
        <v>25</v>
      </c>
      <c r="BM57" s="20">
        <f t="shared" ca="1" si="3"/>
        <v>25</v>
      </c>
      <c r="BN57" s="9">
        <f t="shared" si="4"/>
        <v>55</v>
      </c>
      <c r="BO57" s="9">
        <v>3</v>
      </c>
      <c r="BP57" s="22" cm="1">
        <f t="array" aca="1" ref="BP57" ca="1">IF(AV57&gt;INDIRECT(ADDRESS($BN57,$BO57)),0,1)</f>
        <v>0</v>
      </c>
      <c r="BQ57" s="22" cm="1">
        <f t="array" aca="1" ref="BQ57" ca="1">IF(AW57&gt;INDIRECT(ADDRESS($BN57,$BO57)),0,1)</f>
        <v>0</v>
      </c>
      <c r="BR57" s="22" cm="1">
        <f t="array" aca="1" ref="BR57" ca="1">IF(AX57&gt;INDIRECT(ADDRESS($BN57,$BO57)),0,1)</f>
        <v>0</v>
      </c>
      <c r="BS57" s="22" cm="1">
        <f t="array" aca="1" ref="BS57" ca="1">IF(AY57&gt;INDIRECT(ADDRESS($BN57,$BO57)),0,1)</f>
        <v>0</v>
      </c>
      <c r="BT57" s="22" cm="1">
        <f t="array" aca="1" ref="BT57" ca="1">IF(AZ57&gt;INDIRECT(ADDRESS($BN57,$BO57)),0,1)</f>
        <v>0</v>
      </c>
      <c r="BU57" s="22" cm="1">
        <f t="array" aca="1" ref="BU57" ca="1">IF(BA57&gt;INDIRECT(ADDRESS($BN57,$BO57)),0,1)</f>
        <v>0</v>
      </c>
      <c r="BV57" s="22" cm="1">
        <f t="array" aca="1" ref="BV57" ca="1">IF(BB57&gt;INDIRECT(ADDRESS($BN57,$BO57)),0,1)</f>
        <v>0</v>
      </c>
      <c r="BW57" s="22" cm="1">
        <f t="array" aca="1" ref="BW57" ca="1">IF(BC57&gt;INDIRECT(ADDRESS($BN57,$BO57)),0,1)</f>
        <v>0</v>
      </c>
      <c r="BX57" s="22" cm="1">
        <f t="array" aca="1" ref="BX57" ca="1">IF(BD57&gt;INDIRECT(ADDRESS($BN57,$BO57)),0,1)</f>
        <v>0</v>
      </c>
      <c r="BY57" s="22" cm="1">
        <f t="array" aca="1" ref="BY57" ca="1">IF(BE57&gt;INDIRECT(ADDRESS($BN57,$BO57)),0,1)</f>
        <v>0</v>
      </c>
      <c r="BZ57" s="22" cm="1">
        <f t="array" aca="1" ref="BZ57" ca="1">IF(BF57&gt;INDIRECT(ADDRESS($BN57,$BO57)),0,1)</f>
        <v>0</v>
      </c>
      <c r="CA57" s="22" cm="1">
        <f t="array" aca="1" ref="CA57" ca="1">IF(BG57&gt;INDIRECT(ADDRESS($BN57,$BO57)),0,1)</f>
        <v>0</v>
      </c>
      <c r="CB57" s="22" cm="1">
        <f t="array" aca="1" ref="CB57" ca="1">IF(BH57&gt;INDIRECT(ADDRESS($BN57,$BO57)),0,1)</f>
        <v>0</v>
      </c>
      <c r="CC57" s="22" cm="1">
        <f t="array" aca="1" ref="CC57" ca="1">IF(BI57&gt;INDIRECT(ADDRESS($BN57,$BO57)),0,1)</f>
        <v>0</v>
      </c>
      <c r="CD57" s="22" cm="1">
        <f t="array" aca="1" ref="CD57" ca="1">IF(BJ57&gt;INDIRECT(ADDRESS($BN57,$BO57)),0,1)</f>
        <v>0</v>
      </c>
      <c r="CE57" s="22" cm="1">
        <f t="array" aca="1" ref="CE57" ca="1">IF(BK57&gt;INDIRECT(ADDRESS($BN57,$BO57)),0,1)</f>
        <v>0</v>
      </c>
      <c r="CF57" s="22" cm="1">
        <f t="array" aca="1" ref="CF57" ca="1">IF(BL57&gt;INDIRECT(ADDRESS($BN57,$BO57)),0,1)</f>
        <v>0</v>
      </c>
      <c r="CG57" s="22" cm="1">
        <f t="array" aca="1" ref="CG57" ca="1">IF(BM57&gt;INDIRECT(ADDRESS($BN57,$BO57)),0,1)</f>
        <v>0</v>
      </c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55000000000000004">
      <c r="A58" s="3"/>
      <c r="B58" s="3" t="s">
        <v>28</v>
      </c>
      <c r="C58" s="3">
        <v>7</v>
      </c>
      <c r="D58" s="15">
        <f>VALUE(SUBSTITUTE('DPR KPU Raw'!B10,".",","))</f>
        <v>154618</v>
      </c>
      <c r="E58" s="15">
        <f>VALUE(SUBSTITUTE('DPR KPU Raw'!C10,".",","))</f>
        <v>187429</v>
      </c>
      <c r="F58" s="15">
        <f>VALUE(SUBSTITUTE('DPR KPU Raw'!D10,".",","))</f>
        <v>266353</v>
      </c>
      <c r="G58" s="15">
        <f>VALUE(SUBSTITUTE('DPR KPU Raw'!E10,".",","))</f>
        <v>191735</v>
      </c>
      <c r="H58" s="15">
        <f>VALUE(SUBSTITUTE('DPR KPU Raw'!F10,".",","))</f>
        <v>107620</v>
      </c>
      <c r="I58" s="15"/>
      <c r="J58" s="15"/>
      <c r="K58" s="15">
        <f>VALUE(SUBSTITUTE('DPR KPU Raw'!I10,".",","))</f>
        <v>431271</v>
      </c>
      <c r="L58" s="15"/>
      <c r="M58" s="15"/>
      <c r="N58" s="15"/>
      <c r="O58" s="15">
        <f>VALUE(SUBSTITUTE('DPR KPU Raw'!M10,".",","))</f>
        <v>145316</v>
      </c>
      <c r="P58" s="15"/>
      <c r="Q58" s="15">
        <f>VALUE(SUBSTITUTE('DPR KPU Raw'!O10,".",","))</f>
        <v>119110</v>
      </c>
      <c r="R58" s="15"/>
      <c r="S58" s="15"/>
      <c r="T58" s="15"/>
      <c r="U58" s="15"/>
      <c r="V58" s="5">
        <v>1</v>
      </c>
      <c r="W58" s="5">
        <f>W57+3</f>
        <v>58</v>
      </c>
      <c r="X58" s="5">
        <v>4</v>
      </c>
      <c r="Y58" s="5">
        <f t="shared" si="5"/>
        <v>26</v>
      </c>
      <c r="Z58" s="18" cm="1">
        <f t="array" aca="1" ref="Z58" ca="1">INDIRECT(ADDRESS($W58,COLUMN()-$Y58+$X58))/$V58</f>
        <v>154618</v>
      </c>
      <c r="AA58" s="18" cm="1">
        <f t="array" aca="1" ref="AA58" ca="1">INDIRECT(ADDRESS($W58,COLUMN()-$Y58+$X58))/$V58</f>
        <v>187429</v>
      </c>
      <c r="AB58" s="18" cm="1">
        <f t="array" aca="1" ref="AB58" ca="1">INDIRECT(ADDRESS($W58,COLUMN()-$Y58+$X58))/$V58</f>
        <v>266353</v>
      </c>
      <c r="AC58" s="18" cm="1">
        <f t="array" aca="1" ref="AC58" ca="1">INDIRECT(ADDRESS($W58,COLUMN()-$Y58+$X58))/$V58</f>
        <v>191735</v>
      </c>
      <c r="AD58" s="18" cm="1">
        <f t="array" aca="1" ref="AD58" ca="1">INDIRECT(ADDRESS($W58,COLUMN()-$Y58+$X58))/$V58</f>
        <v>107620</v>
      </c>
      <c r="AE58" s="18" cm="1">
        <f t="array" aca="1" ref="AE58" ca="1">INDIRECT(ADDRESS($W58,COLUMN()-$Y58+$X58))/$V58</f>
        <v>0</v>
      </c>
      <c r="AF58" s="18" cm="1">
        <f t="array" aca="1" ref="AF58" ca="1">INDIRECT(ADDRESS($W58,COLUMN()-$Y58+$X58))/$V58</f>
        <v>0</v>
      </c>
      <c r="AG58" s="18" cm="1">
        <f t="array" aca="1" ref="AG58" ca="1">INDIRECT(ADDRESS($W58,COLUMN()-$Y58+$X58))/$V58</f>
        <v>431271</v>
      </c>
      <c r="AH58" s="18" cm="1">
        <f t="array" aca="1" ref="AH58" ca="1">INDIRECT(ADDRESS($W58,COLUMN()-$Y58+$X58))/$V58</f>
        <v>0</v>
      </c>
      <c r="AI58" s="18" cm="1">
        <f t="array" aca="1" ref="AI58" ca="1">INDIRECT(ADDRESS($W58,COLUMN()-$Y58+$X58))/$V58</f>
        <v>0</v>
      </c>
      <c r="AJ58" s="18" cm="1">
        <f t="array" aca="1" ref="AJ58" ca="1">INDIRECT(ADDRESS($W58,COLUMN()-$Y58+$X58))/$V58</f>
        <v>0</v>
      </c>
      <c r="AK58" s="18" cm="1">
        <f t="array" aca="1" ref="AK58" ca="1">INDIRECT(ADDRESS($W58,COLUMN()-$Y58+$X58))/$V58</f>
        <v>145316</v>
      </c>
      <c r="AL58" s="18" cm="1">
        <f t="array" aca="1" ref="AL58" ca="1">INDIRECT(ADDRESS($W58,COLUMN()-$Y58+$X58))/$V58</f>
        <v>0</v>
      </c>
      <c r="AM58" s="18" cm="1">
        <f t="array" aca="1" ref="AM58" ca="1">INDIRECT(ADDRESS($W58,COLUMN()-$Y58+$X58))/$V58</f>
        <v>119110</v>
      </c>
      <c r="AN58" s="18" cm="1">
        <f t="array" aca="1" ref="AN58" ca="1">INDIRECT(ADDRESS($W58,COLUMN()-$Y58+$X58))/$V58</f>
        <v>0</v>
      </c>
      <c r="AO58" s="18" cm="1">
        <f t="array" aca="1" ref="AO58" ca="1">INDIRECT(ADDRESS($W58,COLUMN()-$Y58+$X58))/$V58</f>
        <v>0</v>
      </c>
      <c r="AP58" s="18" cm="1">
        <f t="array" aca="1" ref="AP58" ca="1">INDIRECT(ADDRESS($W58,COLUMN()-$Y58+$X58))/$V58</f>
        <v>0</v>
      </c>
      <c r="AQ58" s="18" cm="1">
        <f t="array" aca="1" ref="AQ58" ca="1">INDIRECT(ADDRESS($W58,COLUMN()-$Y58+$X58))/$V58</f>
        <v>0</v>
      </c>
      <c r="AR58" s="9">
        <f t="shared" si="0"/>
        <v>58</v>
      </c>
      <c r="AS58" s="9">
        <f t="shared" si="9"/>
        <v>60</v>
      </c>
      <c r="AT58" s="9">
        <f t="shared" si="1"/>
        <v>26</v>
      </c>
      <c r="AU58" s="3">
        <f t="shared" si="7"/>
        <v>43</v>
      </c>
      <c r="AV58" s="20">
        <f t="shared" ca="1" si="13"/>
        <v>5</v>
      </c>
      <c r="AW58" s="20">
        <f t="shared" ca="1" si="13"/>
        <v>4</v>
      </c>
      <c r="AX58" s="20">
        <f t="shared" ca="1" si="13"/>
        <v>2</v>
      </c>
      <c r="AY58" s="20">
        <f t="shared" ca="1" si="13"/>
        <v>3</v>
      </c>
      <c r="AZ58" s="20">
        <f t="shared" ca="1" si="13"/>
        <v>9</v>
      </c>
      <c r="BA58" s="20">
        <f t="shared" ca="1" si="13"/>
        <v>25</v>
      </c>
      <c r="BB58" s="20">
        <f t="shared" ca="1" si="13"/>
        <v>25</v>
      </c>
      <c r="BC58" s="20">
        <f t="shared" ca="1" si="13"/>
        <v>1</v>
      </c>
      <c r="BD58" s="20">
        <f t="shared" ca="1" si="13"/>
        <v>25</v>
      </c>
      <c r="BE58" s="20">
        <f t="shared" ca="1" si="13"/>
        <v>25</v>
      </c>
      <c r="BF58" s="20">
        <f t="shared" ca="1" si="13"/>
        <v>25</v>
      </c>
      <c r="BG58" s="20">
        <f t="shared" ca="1" si="13"/>
        <v>6</v>
      </c>
      <c r="BH58" s="20">
        <f t="shared" ca="1" si="13"/>
        <v>25</v>
      </c>
      <c r="BI58" s="20">
        <f t="shared" ca="1" si="13"/>
        <v>8</v>
      </c>
      <c r="BJ58" s="20">
        <f t="shared" ca="1" si="13"/>
        <v>25</v>
      </c>
      <c r="BK58" s="20">
        <f t="shared" ca="1" si="10"/>
        <v>25</v>
      </c>
      <c r="BL58" s="20">
        <f t="shared" ca="1" si="3"/>
        <v>25</v>
      </c>
      <c r="BM58" s="20">
        <f t="shared" ca="1" si="3"/>
        <v>25</v>
      </c>
      <c r="BN58" s="9">
        <f t="shared" si="4"/>
        <v>58</v>
      </c>
      <c r="BO58" s="9">
        <v>3</v>
      </c>
      <c r="BP58" s="22" cm="1">
        <f t="array" aca="1" ref="BP58" ca="1">IF(AV58&gt;INDIRECT(ADDRESS($BN58,$BO58)),0,1)</f>
        <v>1</v>
      </c>
      <c r="BQ58" s="22" cm="1">
        <f t="array" aca="1" ref="BQ58" ca="1">IF(AW58&gt;INDIRECT(ADDRESS($BN58,$BO58)),0,1)</f>
        <v>1</v>
      </c>
      <c r="BR58" s="22" cm="1">
        <f t="array" aca="1" ref="BR58" ca="1">IF(AX58&gt;INDIRECT(ADDRESS($BN58,$BO58)),0,1)</f>
        <v>1</v>
      </c>
      <c r="BS58" s="22" cm="1">
        <f t="array" aca="1" ref="BS58" ca="1">IF(AY58&gt;INDIRECT(ADDRESS($BN58,$BO58)),0,1)</f>
        <v>1</v>
      </c>
      <c r="BT58" s="22" cm="1">
        <f t="array" aca="1" ref="BT58" ca="1">IF(AZ58&gt;INDIRECT(ADDRESS($BN58,$BO58)),0,1)</f>
        <v>0</v>
      </c>
      <c r="BU58" s="22" cm="1">
        <f t="array" aca="1" ref="BU58" ca="1">IF(BA58&gt;INDIRECT(ADDRESS($BN58,$BO58)),0,1)</f>
        <v>0</v>
      </c>
      <c r="BV58" s="22" cm="1">
        <f t="array" aca="1" ref="BV58" ca="1">IF(BB58&gt;INDIRECT(ADDRESS($BN58,$BO58)),0,1)</f>
        <v>0</v>
      </c>
      <c r="BW58" s="22" cm="1">
        <f t="array" aca="1" ref="BW58" ca="1">IF(BC58&gt;INDIRECT(ADDRESS($BN58,$BO58)),0,1)</f>
        <v>1</v>
      </c>
      <c r="BX58" s="22" cm="1">
        <f t="array" aca="1" ref="BX58" ca="1">IF(BD58&gt;INDIRECT(ADDRESS($BN58,$BO58)),0,1)</f>
        <v>0</v>
      </c>
      <c r="BY58" s="22" cm="1">
        <f t="array" aca="1" ref="BY58" ca="1">IF(BE58&gt;INDIRECT(ADDRESS($BN58,$BO58)),0,1)</f>
        <v>0</v>
      </c>
      <c r="BZ58" s="22" cm="1">
        <f t="array" aca="1" ref="BZ58" ca="1">IF(BF58&gt;INDIRECT(ADDRESS($BN58,$BO58)),0,1)</f>
        <v>0</v>
      </c>
      <c r="CA58" s="22" cm="1">
        <f t="array" aca="1" ref="CA58" ca="1">IF(BG58&gt;INDIRECT(ADDRESS($BN58,$BO58)),0,1)</f>
        <v>1</v>
      </c>
      <c r="CB58" s="22" cm="1">
        <f t="array" aca="1" ref="CB58" ca="1">IF(BH58&gt;INDIRECT(ADDRESS($BN58,$BO58)),0,1)</f>
        <v>0</v>
      </c>
      <c r="CC58" s="22" cm="1">
        <f t="array" aca="1" ref="CC58" ca="1">IF(BI58&gt;INDIRECT(ADDRESS($BN58,$BO58)),0,1)</f>
        <v>0</v>
      </c>
      <c r="CD58" s="22" cm="1">
        <f t="array" aca="1" ref="CD58" ca="1">IF(BJ58&gt;INDIRECT(ADDRESS($BN58,$BO58)),0,1)</f>
        <v>0</v>
      </c>
      <c r="CE58" s="22" cm="1">
        <f t="array" aca="1" ref="CE58" ca="1">IF(BK58&gt;INDIRECT(ADDRESS($BN58,$BO58)),0,1)</f>
        <v>0</v>
      </c>
      <c r="CF58" s="22" cm="1">
        <f t="array" aca="1" ref="CF58" ca="1">IF(BL58&gt;INDIRECT(ADDRESS($BN58,$BO58)),0,1)</f>
        <v>0</v>
      </c>
      <c r="CG58" s="22" cm="1">
        <f t="array" aca="1" ref="CG58" ca="1">IF(BM58&gt;INDIRECT(ADDRESS($BN58,$BO58)),0,1)</f>
        <v>0</v>
      </c>
      <c r="CH58" s="9">
        <f>AR58</f>
        <v>58</v>
      </c>
      <c r="CI58" s="9">
        <f>AS58</f>
        <v>60</v>
      </c>
      <c r="CJ58" s="3">
        <f>COLUMN(BP58)</f>
        <v>68</v>
      </c>
      <c r="CK58" s="3">
        <f>COLUMN(CG58)</f>
        <v>85</v>
      </c>
      <c r="CL58" s="3">
        <f ca="1">SUM(OFFSET($A$1,CH58-1,CJ58-1,CI58-CH58+1,CK58-CJ58+1))</f>
        <v>7</v>
      </c>
      <c r="CM58" s="3" t="b">
        <f ca="1">CL58=C58</f>
        <v>1</v>
      </c>
      <c r="CN58" s="3">
        <f>COLUMN(V58)</f>
        <v>22</v>
      </c>
      <c r="CO58" s="3">
        <f ca="1">LARGE(OFFSET($A$1,$CH58-1,$CN58-1,$CI58-$CH58+1,1),1)</f>
        <v>5</v>
      </c>
      <c r="CP58" s="4">
        <f ca="1">LARGE(OFFSET($A$1,$AR58-1,$AT58-1,$AS58-$AR58+1,$AU58-$AT58+1),1)/(CO58+2)</f>
        <v>61610.142857142855</v>
      </c>
      <c r="CQ58" s="4">
        <f ca="1">LARGE(OFFSET($A$1,$AR58-1,$AT58-1,$AS58-$AR58+1,$AU58-$AT58+1),C58)</f>
        <v>143757</v>
      </c>
      <c r="CR58" s="3" t="b">
        <f ca="1">CQ58&gt;CP58</f>
        <v>1</v>
      </c>
    </row>
    <row r="59" spans="1:96" x14ac:dyDescent="0.55000000000000004">
      <c r="A59" s="3"/>
      <c r="B59" s="3"/>
      <c r="C59" s="3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5">
        <v>3</v>
      </c>
      <c r="W59" s="5">
        <f>W58</f>
        <v>58</v>
      </c>
      <c r="X59" s="5">
        <v>4</v>
      </c>
      <c r="Y59" s="5">
        <f t="shared" si="5"/>
        <v>26</v>
      </c>
      <c r="Z59" s="18" cm="1">
        <f t="array" aca="1" ref="Z59" ca="1">INDIRECT(ADDRESS($W59,COLUMN()-$Y59+$X59))/$V59</f>
        <v>51539.333333333336</v>
      </c>
      <c r="AA59" s="18" cm="1">
        <f t="array" aca="1" ref="AA59" ca="1">INDIRECT(ADDRESS($W59,COLUMN()-$Y59+$X59))/$V59</f>
        <v>62476.333333333336</v>
      </c>
      <c r="AB59" s="18" cm="1">
        <f t="array" aca="1" ref="AB59" ca="1">INDIRECT(ADDRESS($W59,COLUMN()-$Y59+$X59))/$V59</f>
        <v>88784.333333333328</v>
      </c>
      <c r="AC59" s="18" cm="1">
        <f t="array" aca="1" ref="AC59" ca="1">INDIRECT(ADDRESS($W59,COLUMN()-$Y59+$X59))/$V59</f>
        <v>63911.666666666664</v>
      </c>
      <c r="AD59" s="18" cm="1">
        <f t="array" aca="1" ref="AD59" ca="1">INDIRECT(ADDRESS($W59,COLUMN()-$Y59+$X59))/$V59</f>
        <v>35873.333333333336</v>
      </c>
      <c r="AE59" s="18" cm="1">
        <f t="array" aca="1" ref="AE59" ca="1">INDIRECT(ADDRESS($W59,COLUMN()-$Y59+$X59))/$V59</f>
        <v>0</v>
      </c>
      <c r="AF59" s="18" cm="1">
        <f t="array" aca="1" ref="AF59" ca="1">INDIRECT(ADDRESS($W59,COLUMN()-$Y59+$X59))/$V59</f>
        <v>0</v>
      </c>
      <c r="AG59" s="18" cm="1">
        <f t="array" aca="1" ref="AG59" ca="1">INDIRECT(ADDRESS($W59,COLUMN()-$Y59+$X59))/$V59</f>
        <v>143757</v>
      </c>
      <c r="AH59" s="18" cm="1">
        <f t="array" aca="1" ref="AH59" ca="1">INDIRECT(ADDRESS($W59,COLUMN()-$Y59+$X59))/$V59</f>
        <v>0</v>
      </c>
      <c r="AI59" s="18" cm="1">
        <f t="array" aca="1" ref="AI59" ca="1">INDIRECT(ADDRESS($W59,COLUMN()-$Y59+$X59))/$V59</f>
        <v>0</v>
      </c>
      <c r="AJ59" s="18" cm="1">
        <f t="array" aca="1" ref="AJ59" ca="1">INDIRECT(ADDRESS($W59,COLUMN()-$Y59+$X59))/$V59</f>
        <v>0</v>
      </c>
      <c r="AK59" s="18" cm="1">
        <f t="array" aca="1" ref="AK59" ca="1">INDIRECT(ADDRESS($W59,COLUMN()-$Y59+$X59))/$V59</f>
        <v>48438.666666666664</v>
      </c>
      <c r="AL59" s="18" cm="1">
        <f t="array" aca="1" ref="AL59" ca="1">INDIRECT(ADDRESS($W59,COLUMN()-$Y59+$X59))/$V59</f>
        <v>0</v>
      </c>
      <c r="AM59" s="18" cm="1">
        <f t="array" aca="1" ref="AM59" ca="1">INDIRECT(ADDRESS($W59,COLUMN()-$Y59+$X59))/$V59</f>
        <v>39703.333333333336</v>
      </c>
      <c r="AN59" s="18" cm="1">
        <f t="array" aca="1" ref="AN59" ca="1">INDIRECT(ADDRESS($W59,COLUMN()-$Y59+$X59))/$V59</f>
        <v>0</v>
      </c>
      <c r="AO59" s="18" cm="1">
        <f t="array" aca="1" ref="AO59" ca="1">INDIRECT(ADDRESS($W59,COLUMN()-$Y59+$X59))/$V59</f>
        <v>0</v>
      </c>
      <c r="AP59" s="18" cm="1">
        <f t="array" aca="1" ref="AP59" ca="1">INDIRECT(ADDRESS($W59,COLUMN()-$Y59+$X59))/$V59</f>
        <v>0</v>
      </c>
      <c r="AQ59" s="18" cm="1">
        <f t="array" aca="1" ref="AQ59" ca="1">INDIRECT(ADDRESS($W59,COLUMN()-$Y59+$X59))/$V59</f>
        <v>0</v>
      </c>
      <c r="AR59" s="9">
        <f t="shared" si="0"/>
        <v>58</v>
      </c>
      <c r="AS59" s="9">
        <f t="shared" si="9"/>
        <v>60</v>
      </c>
      <c r="AT59" s="9">
        <f t="shared" si="1"/>
        <v>26</v>
      </c>
      <c r="AU59" s="3">
        <f t="shared" si="7"/>
        <v>43</v>
      </c>
      <c r="AV59" s="20">
        <f t="shared" ca="1" si="13"/>
        <v>15</v>
      </c>
      <c r="AW59" s="20">
        <f t="shared" ca="1" si="13"/>
        <v>13</v>
      </c>
      <c r="AX59" s="20">
        <f t="shared" ca="1" si="13"/>
        <v>10</v>
      </c>
      <c r="AY59" s="20">
        <f t="shared" ca="1" si="13"/>
        <v>12</v>
      </c>
      <c r="AZ59" s="20">
        <f t="shared" ca="1" si="13"/>
        <v>20</v>
      </c>
      <c r="BA59" s="20">
        <f t="shared" ca="1" si="13"/>
        <v>25</v>
      </c>
      <c r="BB59" s="20">
        <f t="shared" ca="1" si="13"/>
        <v>25</v>
      </c>
      <c r="BC59" s="20">
        <f t="shared" ca="1" si="13"/>
        <v>7</v>
      </c>
      <c r="BD59" s="20">
        <f t="shared" ca="1" si="13"/>
        <v>25</v>
      </c>
      <c r="BE59" s="20">
        <f t="shared" ca="1" si="13"/>
        <v>25</v>
      </c>
      <c r="BF59" s="20">
        <f t="shared" ca="1" si="13"/>
        <v>25</v>
      </c>
      <c r="BG59" s="20">
        <f t="shared" ca="1" si="13"/>
        <v>16</v>
      </c>
      <c r="BH59" s="20">
        <f t="shared" ca="1" si="13"/>
        <v>25</v>
      </c>
      <c r="BI59" s="20">
        <f t="shared" ca="1" si="13"/>
        <v>17</v>
      </c>
      <c r="BJ59" s="20">
        <f t="shared" ca="1" si="13"/>
        <v>25</v>
      </c>
      <c r="BK59" s="20">
        <f t="shared" ca="1" si="10"/>
        <v>25</v>
      </c>
      <c r="BL59" s="20">
        <f t="shared" ca="1" si="3"/>
        <v>25</v>
      </c>
      <c r="BM59" s="20">
        <f t="shared" ca="1" si="3"/>
        <v>25</v>
      </c>
      <c r="BN59" s="9">
        <f t="shared" si="4"/>
        <v>58</v>
      </c>
      <c r="BO59" s="9">
        <v>3</v>
      </c>
      <c r="BP59" s="22" cm="1">
        <f t="array" aca="1" ref="BP59" ca="1">IF(AV59&gt;INDIRECT(ADDRESS($BN59,$BO59)),0,1)</f>
        <v>0</v>
      </c>
      <c r="BQ59" s="22" cm="1">
        <f t="array" aca="1" ref="BQ59" ca="1">IF(AW59&gt;INDIRECT(ADDRESS($BN59,$BO59)),0,1)</f>
        <v>0</v>
      </c>
      <c r="BR59" s="22" cm="1">
        <f t="array" aca="1" ref="BR59" ca="1">IF(AX59&gt;INDIRECT(ADDRESS($BN59,$BO59)),0,1)</f>
        <v>0</v>
      </c>
      <c r="BS59" s="22" cm="1">
        <f t="array" aca="1" ref="BS59" ca="1">IF(AY59&gt;INDIRECT(ADDRESS($BN59,$BO59)),0,1)</f>
        <v>0</v>
      </c>
      <c r="BT59" s="22" cm="1">
        <f t="array" aca="1" ref="BT59" ca="1">IF(AZ59&gt;INDIRECT(ADDRESS($BN59,$BO59)),0,1)</f>
        <v>0</v>
      </c>
      <c r="BU59" s="22" cm="1">
        <f t="array" aca="1" ref="BU59" ca="1">IF(BA59&gt;INDIRECT(ADDRESS($BN59,$BO59)),0,1)</f>
        <v>0</v>
      </c>
      <c r="BV59" s="22" cm="1">
        <f t="array" aca="1" ref="BV59" ca="1">IF(BB59&gt;INDIRECT(ADDRESS($BN59,$BO59)),0,1)</f>
        <v>0</v>
      </c>
      <c r="BW59" s="22" cm="1">
        <f t="array" aca="1" ref="BW59" ca="1">IF(BC59&gt;INDIRECT(ADDRESS($BN59,$BO59)),0,1)</f>
        <v>1</v>
      </c>
      <c r="BX59" s="22" cm="1">
        <f t="array" aca="1" ref="BX59" ca="1">IF(BD59&gt;INDIRECT(ADDRESS($BN59,$BO59)),0,1)</f>
        <v>0</v>
      </c>
      <c r="BY59" s="22" cm="1">
        <f t="array" aca="1" ref="BY59" ca="1">IF(BE59&gt;INDIRECT(ADDRESS($BN59,$BO59)),0,1)</f>
        <v>0</v>
      </c>
      <c r="BZ59" s="22" cm="1">
        <f t="array" aca="1" ref="BZ59" ca="1">IF(BF59&gt;INDIRECT(ADDRESS($BN59,$BO59)),0,1)</f>
        <v>0</v>
      </c>
      <c r="CA59" s="22" cm="1">
        <f t="array" aca="1" ref="CA59" ca="1">IF(BG59&gt;INDIRECT(ADDRESS($BN59,$BO59)),0,1)</f>
        <v>0</v>
      </c>
      <c r="CB59" s="22" cm="1">
        <f t="array" aca="1" ref="CB59" ca="1">IF(BH59&gt;INDIRECT(ADDRESS($BN59,$BO59)),0,1)</f>
        <v>0</v>
      </c>
      <c r="CC59" s="22" cm="1">
        <f t="array" aca="1" ref="CC59" ca="1">IF(BI59&gt;INDIRECT(ADDRESS($BN59,$BO59)),0,1)</f>
        <v>0</v>
      </c>
      <c r="CD59" s="22" cm="1">
        <f t="array" aca="1" ref="CD59" ca="1">IF(BJ59&gt;INDIRECT(ADDRESS($BN59,$BO59)),0,1)</f>
        <v>0</v>
      </c>
      <c r="CE59" s="22" cm="1">
        <f t="array" aca="1" ref="CE59" ca="1">IF(BK59&gt;INDIRECT(ADDRESS($BN59,$BO59)),0,1)</f>
        <v>0</v>
      </c>
      <c r="CF59" s="22" cm="1">
        <f t="array" aca="1" ref="CF59" ca="1">IF(BL59&gt;INDIRECT(ADDRESS($BN59,$BO59)),0,1)</f>
        <v>0</v>
      </c>
      <c r="CG59" s="22" cm="1">
        <f t="array" aca="1" ref="CG59" ca="1">IF(BM59&gt;INDIRECT(ADDRESS($BN59,$BO59)),0,1)</f>
        <v>0</v>
      </c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55000000000000004">
      <c r="A60" s="3"/>
      <c r="B60" s="3"/>
      <c r="C60" s="3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5">
        <v>5</v>
      </c>
      <c r="W60" s="5">
        <f>W59</f>
        <v>58</v>
      </c>
      <c r="X60" s="5">
        <v>4</v>
      </c>
      <c r="Y60" s="5">
        <f t="shared" si="5"/>
        <v>26</v>
      </c>
      <c r="Z60" s="18" cm="1">
        <f t="array" aca="1" ref="Z60" ca="1">INDIRECT(ADDRESS($W60,COLUMN()-$Y60+$X60))/$V60</f>
        <v>30923.599999999999</v>
      </c>
      <c r="AA60" s="18" cm="1">
        <f t="array" aca="1" ref="AA60" ca="1">INDIRECT(ADDRESS($W60,COLUMN()-$Y60+$X60))/$V60</f>
        <v>37485.800000000003</v>
      </c>
      <c r="AB60" s="18" cm="1">
        <f t="array" aca="1" ref="AB60" ca="1">INDIRECT(ADDRESS($W60,COLUMN()-$Y60+$X60))/$V60</f>
        <v>53270.6</v>
      </c>
      <c r="AC60" s="18" cm="1">
        <f t="array" aca="1" ref="AC60" ca="1">INDIRECT(ADDRESS($W60,COLUMN()-$Y60+$X60))/$V60</f>
        <v>38347</v>
      </c>
      <c r="AD60" s="18" cm="1">
        <f t="array" aca="1" ref="AD60" ca="1">INDIRECT(ADDRESS($W60,COLUMN()-$Y60+$X60))/$V60</f>
        <v>21524</v>
      </c>
      <c r="AE60" s="18" cm="1">
        <f t="array" aca="1" ref="AE60" ca="1">INDIRECT(ADDRESS($W60,COLUMN()-$Y60+$X60))/$V60</f>
        <v>0</v>
      </c>
      <c r="AF60" s="18" cm="1">
        <f t="array" aca="1" ref="AF60" ca="1">INDIRECT(ADDRESS($W60,COLUMN()-$Y60+$X60))/$V60</f>
        <v>0</v>
      </c>
      <c r="AG60" s="18" cm="1">
        <f t="array" aca="1" ref="AG60" ca="1">INDIRECT(ADDRESS($W60,COLUMN()-$Y60+$X60))/$V60</f>
        <v>86254.2</v>
      </c>
      <c r="AH60" s="18" cm="1">
        <f t="array" aca="1" ref="AH60" ca="1">INDIRECT(ADDRESS($W60,COLUMN()-$Y60+$X60))/$V60</f>
        <v>0</v>
      </c>
      <c r="AI60" s="18" cm="1">
        <f t="array" aca="1" ref="AI60" ca="1">INDIRECT(ADDRESS($W60,COLUMN()-$Y60+$X60))/$V60</f>
        <v>0</v>
      </c>
      <c r="AJ60" s="18" cm="1">
        <f t="array" aca="1" ref="AJ60" ca="1">INDIRECT(ADDRESS($W60,COLUMN()-$Y60+$X60))/$V60</f>
        <v>0</v>
      </c>
      <c r="AK60" s="18" cm="1">
        <f t="array" aca="1" ref="AK60" ca="1">INDIRECT(ADDRESS($W60,COLUMN()-$Y60+$X60))/$V60</f>
        <v>29063.200000000001</v>
      </c>
      <c r="AL60" s="18" cm="1">
        <f t="array" aca="1" ref="AL60" ca="1">INDIRECT(ADDRESS($W60,COLUMN()-$Y60+$X60))/$V60</f>
        <v>0</v>
      </c>
      <c r="AM60" s="18" cm="1">
        <f t="array" aca="1" ref="AM60" ca="1">INDIRECT(ADDRESS($W60,COLUMN()-$Y60+$X60))/$V60</f>
        <v>23822</v>
      </c>
      <c r="AN60" s="18" cm="1">
        <f t="array" aca="1" ref="AN60" ca="1">INDIRECT(ADDRESS($W60,COLUMN()-$Y60+$X60))/$V60</f>
        <v>0</v>
      </c>
      <c r="AO60" s="18" cm="1">
        <f t="array" aca="1" ref="AO60" ca="1">INDIRECT(ADDRESS($W60,COLUMN()-$Y60+$X60))/$V60</f>
        <v>0</v>
      </c>
      <c r="AP60" s="18" cm="1">
        <f t="array" aca="1" ref="AP60" ca="1">INDIRECT(ADDRESS($W60,COLUMN()-$Y60+$X60))/$V60</f>
        <v>0</v>
      </c>
      <c r="AQ60" s="18" cm="1">
        <f t="array" aca="1" ref="AQ60" ca="1">INDIRECT(ADDRESS($W60,COLUMN()-$Y60+$X60))/$V60</f>
        <v>0</v>
      </c>
      <c r="AR60" s="9">
        <f t="shared" si="0"/>
        <v>58</v>
      </c>
      <c r="AS60" s="9">
        <f t="shared" si="9"/>
        <v>60</v>
      </c>
      <c r="AT60" s="9">
        <f t="shared" si="1"/>
        <v>26</v>
      </c>
      <c r="AU60" s="3">
        <f t="shared" si="7"/>
        <v>43</v>
      </c>
      <c r="AV60" s="20">
        <f t="shared" ca="1" si="13"/>
        <v>21</v>
      </c>
      <c r="AW60" s="20">
        <f t="shared" ca="1" si="13"/>
        <v>19</v>
      </c>
      <c r="AX60" s="20">
        <f t="shared" ca="1" si="13"/>
        <v>14</v>
      </c>
      <c r="AY60" s="20">
        <f t="shared" ca="1" si="13"/>
        <v>18</v>
      </c>
      <c r="AZ60" s="20">
        <f t="shared" ca="1" si="13"/>
        <v>24</v>
      </c>
      <c r="BA60" s="20">
        <f t="shared" ca="1" si="13"/>
        <v>25</v>
      </c>
      <c r="BB60" s="20">
        <f t="shared" ca="1" si="13"/>
        <v>25</v>
      </c>
      <c r="BC60" s="20">
        <f t="shared" ca="1" si="13"/>
        <v>11</v>
      </c>
      <c r="BD60" s="20">
        <f t="shared" ca="1" si="13"/>
        <v>25</v>
      </c>
      <c r="BE60" s="20">
        <f t="shared" ca="1" si="13"/>
        <v>25</v>
      </c>
      <c r="BF60" s="20">
        <f t="shared" ca="1" si="13"/>
        <v>25</v>
      </c>
      <c r="BG60" s="20">
        <f t="shared" ca="1" si="13"/>
        <v>22</v>
      </c>
      <c r="BH60" s="20">
        <f t="shared" ca="1" si="13"/>
        <v>25</v>
      </c>
      <c r="BI60" s="20">
        <f t="shared" ca="1" si="13"/>
        <v>23</v>
      </c>
      <c r="BJ60" s="20">
        <f t="shared" ca="1" si="13"/>
        <v>25</v>
      </c>
      <c r="BK60" s="20">
        <f t="shared" ca="1" si="10"/>
        <v>25</v>
      </c>
      <c r="BL60" s="20">
        <f t="shared" ca="1" si="3"/>
        <v>25</v>
      </c>
      <c r="BM60" s="20">
        <f t="shared" ca="1" si="3"/>
        <v>25</v>
      </c>
      <c r="BN60" s="9">
        <f t="shared" si="4"/>
        <v>58</v>
      </c>
      <c r="BO60" s="9">
        <v>3</v>
      </c>
      <c r="BP60" s="22" cm="1">
        <f t="array" aca="1" ref="BP60" ca="1">IF(AV60&gt;INDIRECT(ADDRESS($BN60,$BO60)),0,1)</f>
        <v>0</v>
      </c>
      <c r="BQ60" s="22" cm="1">
        <f t="array" aca="1" ref="BQ60" ca="1">IF(AW60&gt;INDIRECT(ADDRESS($BN60,$BO60)),0,1)</f>
        <v>0</v>
      </c>
      <c r="BR60" s="22" cm="1">
        <f t="array" aca="1" ref="BR60" ca="1">IF(AX60&gt;INDIRECT(ADDRESS($BN60,$BO60)),0,1)</f>
        <v>0</v>
      </c>
      <c r="BS60" s="22" cm="1">
        <f t="array" aca="1" ref="BS60" ca="1">IF(AY60&gt;INDIRECT(ADDRESS($BN60,$BO60)),0,1)</f>
        <v>0</v>
      </c>
      <c r="BT60" s="22" cm="1">
        <f t="array" aca="1" ref="BT60" ca="1">IF(AZ60&gt;INDIRECT(ADDRESS($BN60,$BO60)),0,1)</f>
        <v>0</v>
      </c>
      <c r="BU60" s="22" cm="1">
        <f t="array" aca="1" ref="BU60" ca="1">IF(BA60&gt;INDIRECT(ADDRESS($BN60,$BO60)),0,1)</f>
        <v>0</v>
      </c>
      <c r="BV60" s="22" cm="1">
        <f t="array" aca="1" ref="BV60" ca="1">IF(BB60&gt;INDIRECT(ADDRESS($BN60,$BO60)),0,1)</f>
        <v>0</v>
      </c>
      <c r="BW60" s="22" cm="1">
        <f t="array" aca="1" ref="BW60" ca="1">IF(BC60&gt;INDIRECT(ADDRESS($BN60,$BO60)),0,1)</f>
        <v>0</v>
      </c>
      <c r="BX60" s="22" cm="1">
        <f t="array" aca="1" ref="BX60" ca="1">IF(BD60&gt;INDIRECT(ADDRESS($BN60,$BO60)),0,1)</f>
        <v>0</v>
      </c>
      <c r="BY60" s="22" cm="1">
        <f t="array" aca="1" ref="BY60" ca="1">IF(BE60&gt;INDIRECT(ADDRESS($BN60,$BO60)),0,1)</f>
        <v>0</v>
      </c>
      <c r="BZ60" s="22" cm="1">
        <f t="array" aca="1" ref="BZ60" ca="1">IF(BF60&gt;INDIRECT(ADDRESS($BN60,$BO60)),0,1)</f>
        <v>0</v>
      </c>
      <c r="CA60" s="22" cm="1">
        <f t="array" aca="1" ref="CA60" ca="1">IF(BG60&gt;INDIRECT(ADDRESS($BN60,$BO60)),0,1)</f>
        <v>0</v>
      </c>
      <c r="CB60" s="22" cm="1">
        <f t="array" aca="1" ref="CB60" ca="1">IF(BH60&gt;INDIRECT(ADDRESS($BN60,$BO60)),0,1)</f>
        <v>0</v>
      </c>
      <c r="CC60" s="22" cm="1">
        <f t="array" aca="1" ref="CC60" ca="1">IF(BI60&gt;INDIRECT(ADDRESS($BN60,$BO60)),0,1)</f>
        <v>0</v>
      </c>
      <c r="CD60" s="22" cm="1">
        <f t="array" aca="1" ref="CD60" ca="1">IF(BJ60&gt;INDIRECT(ADDRESS($BN60,$BO60)),0,1)</f>
        <v>0</v>
      </c>
      <c r="CE60" s="22" cm="1">
        <f t="array" aca="1" ref="CE60" ca="1">IF(BK60&gt;INDIRECT(ADDRESS($BN60,$BO60)),0,1)</f>
        <v>0</v>
      </c>
      <c r="CF60" s="22" cm="1">
        <f t="array" aca="1" ref="CF60" ca="1">IF(BL60&gt;INDIRECT(ADDRESS($BN60,$BO60)),0,1)</f>
        <v>0</v>
      </c>
      <c r="CG60" s="22" cm="1">
        <f t="array" aca="1" ref="CG60" ca="1">IF(BM60&gt;INDIRECT(ADDRESS($BN60,$BO60)),0,1)</f>
        <v>0</v>
      </c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55000000000000004">
      <c r="A61" s="3"/>
      <c r="B61" s="3" t="s">
        <v>29</v>
      </c>
      <c r="C61" s="3">
        <v>8</v>
      </c>
      <c r="D61" s="15">
        <f>VALUE(SUBSTITUTE('DPR KPU Raw'!B11,".",","))</f>
        <v>92868</v>
      </c>
      <c r="E61" s="15">
        <f>VALUE(SUBSTITUTE('DPR KPU Raw'!C11,".",","))</f>
        <v>227034</v>
      </c>
      <c r="F61" s="15">
        <f>VALUE(SUBSTITUTE('DPR KPU Raw'!D11,".",","))</f>
        <v>386980</v>
      </c>
      <c r="G61" s="15">
        <f>VALUE(SUBSTITUTE('DPR KPU Raw'!E11,".",","))</f>
        <v>313619</v>
      </c>
      <c r="H61" s="15">
        <f>VALUE(SUBSTITUTE('DPR KPU Raw'!F11,".",","))</f>
        <v>239287</v>
      </c>
      <c r="I61" s="15"/>
      <c r="J61" s="15"/>
      <c r="K61" s="15">
        <f>VALUE(SUBSTITUTE('DPR KPU Raw'!I11,".",","))</f>
        <v>322200</v>
      </c>
      <c r="L61" s="15"/>
      <c r="M61" s="15"/>
      <c r="N61" s="15"/>
      <c r="O61" s="15">
        <f>VALUE(SUBSTITUTE('DPR KPU Raw'!M11,".",","))</f>
        <v>139357</v>
      </c>
      <c r="P61" s="15"/>
      <c r="Q61" s="15">
        <f>VALUE(SUBSTITUTE('DPR KPU Raw'!O11,".",","))</f>
        <v>133307</v>
      </c>
      <c r="R61" s="15"/>
      <c r="S61" s="15"/>
      <c r="T61" s="15"/>
      <c r="U61" s="15"/>
      <c r="V61" s="5">
        <v>1</v>
      </c>
      <c r="W61" s="5">
        <f>W60+3</f>
        <v>61</v>
      </c>
      <c r="X61" s="5">
        <v>4</v>
      </c>
      <c r="Y61" s="5">
        <f t="shared" si="5"/>
        <v>26</v>
      </c>
      <c r="Z61" s="18" cm="1">
        <f t="array" aca="1" ref="Z61" ca="1">INDIRECT(ADDRESS($W61,COLUMN()-$Y61+$X61))/$V61</f>
        <v>92868</v>
      </c>
      <c r="AA61" s="18" cm="1">
        <f t="array" aca="1" ref="AA61" ca="1">INDIRECT(ADDRESS($W61,COLUMN()-$Y61+$X61))/$V61</f>
        <v>227034</v>
      </c>
      <c r="AB61" s="18" cm="1">
        <f t="array" aca="1" ref="AB61" ca="1">INDIRECT(ADDRESS($W61,COLUMN()-$Y61+$X61))/$V61</f>
        <v>386980</v>
      </c>
      <c r="AC61" s="18" cm="1">
        <f t="array" aca="1" ref="AC61" ca="1">INDIRECT(ADDRESS($W61,COLUMN()-$Y61+$X61))/$V61</f>
        <v>313619</v>
      </c>
      <c r="AD61" s="18" cm="1">
        <f t="array" aca="1" ref="AD61" ca="1">INDIRECT(ADDRESS($W61,COLUMN()-$Y61+$X61))/$V61</f>
        <v>239287</v>
      </c>
      <c r="AE61" s="18" cm="1">
        <f t="array" aca="1" ref="AE61" ca="1">INDIRECT(ADDRESS($W61,COLUMN()-$Y61+$X61))/$V61</f>
        <v>0</v>
      </c>
      <c r="AF61" s="18" cm="1">
        <f t="array" aca="1" ref="AF61" ca="1">INDIRECT(ADDRESS($W61,COLUMN()-$Y61+$X61))/$V61</f>
        <v>0</v>
      </c>
      <c r="AG61" s="18" cm="1">
        <f t="array" aca="1" ref="AG61" ca="1">INDIRECT(ADDRESS($W61,COLUMN()-$Y61+$X61))/$V61</f>
        <v>322200</v>
      </c>
      <c r="AH61" s="18" cm="1">
        <f t="array" aca="1" ref="AH61" ca="1">INDIRECT(ADDRESS($W61,COLUMN()-$Y61+$X61))/$V61</f>
        <v>0</v>
      </c>
      <c r="AI61" s="18" cm="1">
        <f t="array" aca="1" ref="AI61" ca="1">INDIRECT(ADDRESS($W61,COLUMN()-$Y61+$X61))/$V61</f>
        <v>0</v>
      </c>
      <c r="AJ61" s="18" cm="1">
        <f t="array" aca="1" ref="AJ61" ca="1">INDIRECT(ADDRESS($W61,COLUMN()-$Y61+$X61))/$V61</f>
        <v>0</v>
      </c>
      <c r="AK61" s="18" cm="1">
        <f t="array" aca="1" ref="AK61" ca="1">INDIRECT(ADDRESS($W61,COLUMN()-$Y61+$X61))/$V61</f>
        <v>139357</v>
      </c>
      <c r="AL61" s="18" cm="1">
        <f t="array" aca="1" ref="AL61" ca="1">INDIRECT(ADDRESS($W61,COLUMN()-$Y61+$X61))/$V61</f>
        <v>0</v>
      </c>
      <c r="AM61" s="18" cm="1">
        <f t="array" aca="1" ref="AM61" ca="1">INDIRECT(ADDRESS($W61,COLUMN()-$Y61+$X61))/$V61</f>
        <v>133307</v>
      </c>
      <c r="AN61" s="18" cm="1">
        <f t="array" aca="1" ref="AN61" ca="1">INDIRECT(ADDRESS($W61,COLUMN()-$Y61+$X61))/$V61</f>
        <v>0</v>
      </c>
      <c r="AO61" s="18" cm="1">
        <f t="array" aca="1" ref="AO61" ca="1">INDIRECT(ADDRESS($W61,COLUMN()-$Y61+$X61))/$V61</f>
        <v>0</v>
      </c>
      <c r="AP61" s="18" cm="1">
        <f t="array" aca="1" ref="AP61" ca="1">INDIRECT(ADDRESS($W61,COLUMN()-$Y61+$X61))/$V61</f>
        <v>0</v>
      </c>
      <c r="AQ61" s="18" cm="1">
        <f t="array" aca="1" ref="AQ61" ca="1">INDIRECT(ADDRESS($W61,COLUMN()-$Y61+$X61))/$V61</f>
        <v>0</v>
      </c>
      <c r="AR61" s="9">
        <f t="shared" si="0"/>
        <v>61</v>
      </c>
      <c r="AS61" s="9">
        <f t="shared" si="9"/>
        <v>63</v>
      </c>
      <c r="AT61" s="9">
        <f t="shared" si="1"/>
        <v>26</v>
      </c>
      <c r="AU61" s="3">
        <f t="shared" si="7"/>
        <v>43</v>
      </c>
      <c r="AV61" s="20">
        <f t="shared" ca="1" si="13"/>
        <v>11</v>
      </c>
      <c r="AW61" s="20">
        <f t="shared" ca="1" si="13"/>
        <v>5</v>
      </c>
      <c r="AX61" s="20">
        <f t="shared" ca="1" si="13"/>
        <v>1</v>
      </c>
      <c r="AY61" s="20">
        <f t="shared" ca="1" si="13"/>
        <v>3</v>
      </c>
      <c r="AZ61" s="20">
        <f t="shared" ca="1" si="13"/>
        <v>4</v>
      </c>
      <c r="BA61" s="20">
        <f t="shared" ca="1" si="13"/>
        <v>25</v>
      </c>
      <c r="BB61" s="20">
        <f t="shared" ca="1" si="13"/>
        <v>25</v>
      </c>
      <c r="BC61" s="20">
        <f t="shared" ca="1" si="13"/>
        <v>2</v>
      </c>
      <c r="BD61" s="20">
        <f t="shared" ca="1" si="13"/>
        <v>25</v>
      </c>
      <c r="BE61" s="20">
        <f t="shared" ca="1" si="13"/>
        <v>25</v>
      </c>
      <c r="BF61" s="20">
        <f t="shared" ca="1" si="13"/>
        <v>25</v>
      </c>
      <c r="BG61" s="20">
        <f t="shared" ca="1" si="13"/>
        <v>6</v>
      </c>
      <c r="BH61" s="20">
        <f t="shared" ca="1" si="13"/>
        <v>25</v>
      </c>
      <c r="BI61" s="20">
        <f t="shared" ca="1" si="13"/>
        <v>7</v>
      </c>
      <c r="BJ61" s="20">
        <f t="shared" ca="1" si="13"/>
        <v>25</v>
      </c>
      <c r="BK61" s="20">
        <f t="shared" ca="1" si="10"/>
        <v>25</v>
      </c>
      <c r="BL61" s="20">
        <f t="shared" ca="1" si="3"/>
        <v>25</v>
      </c>
      <c r="BM61" s="20">
        <f t="shared" ca="1" si="3"/>
        <v>25</v>
      </c>
      <c r="BN61" s="9">
        <f t="shared" si="4"/>
        <v>61</v>
      </c>
      <c r="BO61" s="9">
        <v>3</v>
      </c>
      <c r="BP61" s="22" cm="1">
        <f t="array" aca="1" ref="BP61" ca="1">IF(AV61&gt;INDIRECT(ADDRESS($BN61,$BO61)),0,1)</f>
        <v>0</v>
      </c>
      <c r="BQ61" s="22" cm="1">
        <f t="array" aca="1" ref="BQ61" ca="1">IF(AW61&gt;INDIRECT(ADDRESS($BN61,$BO61)),0,1)</f>
        <v>1</v>
      </c>
      <c r="BR61" s="22" cm="1">
        <f t="array" aca="1" ref="BR61" ca="1">IF(AX61&gt;INDIRECT(ADDRESS($BN61,$BO61)),0,1)</f>
        <v>1</v>
      </c>
      <c r="BS61" s="22" cm="1">
        <f t="array" aca="1" ref="BS61" ca="1">IF(AY61&gt;INDIRECT(ADDRESS($BN61,$BO61)),0,1)</f>
        <v>1</v>
      </c>
      <c r="BT61" s="22" cm="1">
        <f t="array" aca="1" ref="BT61" ca="1">IF(AZ61&gt;INDIRECT(ADDRESS($BN61,$BO61)),0,1)</f>
        <v>1</v>
      </c>
      <c r="BU61" s="22" cm="1">
        <f t="array" aca="1" ref="BU61" ca="1">IF(BA61&gt;INDIRECT(ADDRESS($BN61,$BO61)),0,1)</f>
        <v>0</v>
      </c>
      <c r="BV61" s="22" cm="1">
        <f t="array" aca="1" ref="BV61" ca="1">IF(BB61&gt;INDIRECT(ADDRESS($BN61,$BO61)),0,1)</f>
        <v>0</v>
      </c>
      <c r="BW61" s="22" cm="1">
        <f t="array" aca="1" ref="BW61" ca="1">IF(BC61&gt;INDIRECT(ADDRESS($BN61,$BO61)),0,1)</f>
        <v>1</v>
      </c>
      <c r="BX61" s="22" cm="1">
        <f t="array" aca="1" ref="BX61" ca="1">IF(BD61&gt;INDIRECT(ADDRESS($BN61,$BO61)),0,1)</f>
        <v>0</v>
      </c>
      <c r="BY61" s="22" cm="1">
        <f t="array" aca="1" ref="BY61" ca="1">IF(BE61&gt;INDIRECT(ADDRESS($BN61,$BO61)),0,1)</f>
        <v>0</v>
      </c>
      <c r="BZ61" s="22" cm="1">
        <f t="array" aca="1" ref="BZ61" ca="1">IF(BF61&gt;INDIRECT(ADDRESS($BN61,$BO61)),0,1)</f>
        <v>0</v>
      </c>
      <c r="CA61" s="22" cm="1">
        <f t="array" aca="1" ref="CA61" ca="1">IF(BG61&gt;INDIRECT(ADDRESS($BN61,$BO61)),0,1)</f>
        <v>1</v>
      </c>
      <c r="CB61" s="22" cm="1">
        <f t="array" aca="1" ref="CB61" ca="1">IF(BH61&gt;INDIRECT(ADDRESS($BN61,$BO61)),0,1)</f>
        <v>0</v>
      </c>
      <c r="CC61" s="22" cm="1">
        <f t="array" aca="1" ref="CC61" ca="1">IF(BI61&gt;INDIRECT(ADDRESS($BN61,$BO61)),0,1)</f>
        <v>1</v>
      </c>
      <c r="CD61" s="22" cm="1">
        <f t="array" aca="1" ref="CD61" ca="1">IF(BJ61&gt;INDIRECT(ADDRESS($BN61,$BO61)),0,1)</f>
        <v>0</v>
      </c>
      <c r="CE61" s="22" cm="1">
        <f t="array" aca="1" ref="CE61" ca="1">IF(BK61&gt;INDIRECT(ADDRESS($BN61,$BO61)),0,1)</f>
        <v>0</v>
      </c>
      <c r="CF61" s="22" cm="1">
        <f t="array" aca="1" ref="CF61" ca="1">IF(BL61&gt;INDIRECT(ADDRESS($BN61,$BO61)),0,1)</f>
        <v>0</v>
      </c>
      <c r="CG61" s="22" cm="1">
        <f t="array" aca="1" ref="CG61" ca="1">IF(BM61&gt;INDIRECT(ADDRESS($BN61,$BO61)),0,1)</f>
        <v>0</v>
      </c>
      <c r="CH61" s="9">
        <f>AR61</f>
        <v>61</v>
      </c>
      <c r="CI61" s="9">
        <f>AS61</f>
        <v>63</v>
      </c>
      <c r="CJ61" s="3">
        <f>COLUMN(BP61)</f>
        <v>68</v>
      </c>
      <c r="CK61" s="3">
        <f>COLUMN(CG61)</f>
        <v>85</v>
      </c>
      <c r="CL61" s="3">
        <f ca="1">SUM(OFFSET($A$1,CH61-1,CJ61-1,CI61-CH61+1,CK61-CJ61+1))</f>
        <v>8</v>
      </c>
      <c r="CM61" s="3" t="b">
        <f ca="1">CL61=C61</f>
        <v>1</v>
      </c>
      <c r="CN61" s="3">
        <f>COLUMN(V61)</f>
        <v>22</v>
      </c>
      <c r="CO61" s="3">
        <f ca="1">LARGE(OFFSET($A$1,$CH61-1,$CN61-1,$CI61-$CH61+1,1),1)</f>
        <v>5</v>
      </c>
      <c r="CP61" s="4">
        <f ca="1">LARGE(OFFSET($A$1,$AR61-1,$AT61-1,$AS61-$AR61+1,$AU61-$AT61+1),1)/(CO61+2)</f>
        <v>55282.857142857145</v>
      </c>
      <c r="CQ61" s="4">
        <f ca="1">LARGE(OFFSET($A$1,$AR61-1,$AT61-1,$AS61-$AR61+1,$AU61-$AT61+1),C61)</f>
        <v>128993.33333333333</v>
      </c>
      <c r="CR61" s="3" t="b">
        <f ca="1">CQ61&gt;CP61</f>
        <v>1</v>
      </c>
    </row>
    <row r="62" spans="1:96" x14ac:dyDescent="0.55000000000000004">
      <c r="A62" s="3"/>
      <c r="B62" s="3"/>
      <c r="C62" s="3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5">
        <v>3</v>
      </c>
      <c r="W62" s="5">
        <f>W61</f>
        <v>61</v>
      </c>
      <c r="X62" s="5">
        <v>4</v>
      </c>
      <c r="Y62" s="5">
        <f t="shared" si="5"/>
        <v>26</v>
      </c>
      <c r="Z62" s="18" cm="1">
        <f t="array" aca="1" ref="Z62" ca="1">INDIRECT(ADDRESS($W62,COLUMN()-$Y62+$X62))/$V62</f>
        <v>30956</v>
      </c>
      <c r="AA62" s="18" cm="1">
        <f t="array" aca="1" ref="AA62" ca="1">INDIRECT(ADDRESS($W62,COLUMN()-$Y62+$X62))/$V62</f>
        <v>75678</v>
      </c>
      <c r="AB62" s="18" cm="1">
        <f t="array" aca="1" ref="AB62" ca="1">INDIRECT(ADDRESS($W62,COLUMN()-$Y62+$X62))/$V62</f>
        <v>128993.33333333333</v>
      </c>
      <c r="AC62" s="18" cm="1">
        <f t="array" aca="1" ref="AC62" ca="1">INDIRECT(ADDRESS($W62,COLUMN()-$Y62+$X62))/$V62</f>
        <v>104539.66666666667</v>
      </c>
      <c r="AD62" s="18" cm="1">
        <f t="array" aca="1" ref="AD62" ca="1">INDIRECT(ADDRESS($W62,COLUMN()-$Y62+$X62))/$V62</f>
        <v>79762.333333333328</v>
      </c>
      <c r="AE62" s="18" cm="1">
        <f t="array" aca="1" ref="AE62" ca="1">INDIRECT(ADDRESS($W62,COLUMN()-$Y62+$X62))/$V62</f>
        <v>0</v>
      </c>
      <c r="AF62" s="18" cm="1">
        <f t="array" aca="1" ref="AF62" ca="1">INDIRECT(ADDRESS($W62,COLUMN()-$Y62+$X62))/$V62</f>
        <v>0</v>
      </c>
      <c r="AG62" s="18" cm="1">
        <f t="array" aca="1" ref="AG62" ca="1">INDIRECT(ADDRESS($W62,COLUMN()-$Y62+$X62))/$V62</f>
        <v>107400</v>
      </c>
      <c r="AH62" s="18" cm="1">
        <f t="array" aca="1" ref="AH62" ca="1">INDIRECT(ADDRESS($W62,COLUMN()-$Y62+$X62))/$V62</f>
        <v>0</v>
      </c>
      <c r="AI62" s="18" cm="1">
        <f t="array" aca="1" ref="AI62" ca="1">INDIRECT(ADDRESS($W62,COLUMN()-$Y62+$X62))/$V62</f>
        <v>0</v>
      </c>
      <c r="AJ62" s="18" cm="1">
        <f t="array" aca="1" ref="AJ62" ca="1">INDIRECT(ADDRESS($W62,COLUMN()-$Y62+$X62))/$V62</f>
        <v>0</v>
      </c>
      <c r="AK62" s="18" cm="1">
        <f t="array" aca="1" ref="AK62" ca="1">INDIRECT(ADDRESS($W62,COLUMN()-$Y62+$X62))/$V62</f>
        <v>46452.333333333336</v>
      </c>
      <c r="AL62" s="18" cm="1">
        <f t="array" aca="1" ref="AL62" ca="1">INDIRECT(ADDRESS($W62,COLUMN()-$Y62+$X62))/$V62</f>
        <v>0</v>
      </c>
      <c r="AM62" s="18" cm="1">
        <f t="array" aca="1" ref="AM62" ca="1">INDIRECT(ADDRESS($W62,COLUMN()-$Y62+$X62))/$V62</f>
        <v>44435.666666666664</v>
      </c>
      <c r="AN62" s="18" cm="1">
        <f t="array" aca="1" ref="AN62" ca="1">INDIRECT(ADDRESS($W62,COLUMN()-$Y62+$X62))/$V62</f>
        <v>0</v>
      </c>
      <c r="AO62" s="18" cm="1">
        <f t="array" aca="1" ref="AO62" ca="1">INDIRECT(ADDRESS($W62,COLUMN()-$Y62+$X62))/$V62</f>
        <v>0</v>
      </c>
      <c r="AP62" s="18" cm="1">
        <f t="array" aca="1" ref="AP62" ca="1">INDIRECT(ADDRESS($W62,COLUMN()-$Y62+$X62))/$V62</f>
        <v>0</v>
      </c>
      <c r="AQ62" s="18" cm="1">
        <f t="array" aca="1" ref="AQ62" ca="1">INDIRECT(ADDRESS($W62,COLUMN()-$Y62+$X62))/$V62</f>
        <v>0</v>
      </c>
      <c r="AR62" s="9">
        <f t="shared" si="0"/>
        <v>61</v>
      </c>
      <c r="AS62" s="9">
        <f t="shared" si="9"/>
        <v>63</v>
      </c>
      <c r="AT62" s="9">
        <f t="shared" si="1"/>
        <v>26</v>
      </c>
      <c r="AU62" s="3">
        <f t="shared" si="7"/>
        <v>43</v>
      </c>
      <c r="AV62" s="20">
        <f t="shared" ca="1" si="13"/>
        <v>21</v>
      </c>
      <c r="AW62" s="20">
        <f t="shared" ca="1" si="13"/>
        <v>14</v>
      </c>
      <c r="AX62" s="20">
        <f t="shared" ca="1" si="13"/>
        <v>8</v>
      </c>
      <c r="AY62" s="20">
        <f t="shared" ca="1" si="13"/>
        <v>10</v>
      </c>
      <c r="AZ62" s="20">
        <f t="shared" ca="1" si="13"/>
        <v>12</v>
      </c>
      <c r="BA62" s="20">
        <f t="shared" ca="1" si="13"/>
        <v>25</v>
      </c>
      <c r="BB62" s="20">
        <f t="shared" ca="1" si="13"/>
        <v>25</v>
      </c>
      <c r="BC62" s="20">
        <f t="shared" ca="1" si="13"/>
        <v>9</v>
      </c>
      <c r="BD62" s="20">
        <f t="shared" ca="1" si="13"/>
        <v>25</v>
      </c>
      <c r="BE62" s="20">
        <f t="shared" ca="1" si="13"/>
        <v>25</v>
      </c>
      <c r="BF62" s="20">
        <f t="shared" ca="1" si="13"/>
        <v>25</v>
      </c>
      <c r="BG62" s="20">
        <f t="shared" ca="1" si="13"/>
        <v>18</v>
      </c>
      <c r="BH62" s="20">
        <f t="shared" ca="1" si="13"/>
        <v>25</v>
      </c>
      <c r="BI62" s="20">
        <f t="shared" ca="1" si="13"/>
        <v>20</v>
      </c>
      <c r="BJ62" s="20">
        <f t="shared" ca="1" si="13"/>
        <v>25</v>
      </c>
      <c r="BK62" s="20">
        <f t="shared" ca="1" si="10"/>
        <v>25</v>
      </c>
      <c r="BL62" s="20">
        <f t="shared" ca="1" si="3"/>
        <v>25</v>
      </c>
      <c r="BM62" s="20">
        <f t="shared" ca="1" si="3"/>
        <v>25</v>
      </c>
      <c r="BN62" s="9">
        <f t="shared" si="4"/>
        <v>61</v>
      </c>
      <c r="BO62" s="9">
        <v>3</v>
      </c>
      <c r="BP62" s="22" cm="1">
        <f t="array" aca="1" ref="BP62" ca="1">IF(AV62&gt;INDIRECT(ADDRESS($BN62,$BO62)),0,1)</f>
        <v>0</v>
      </c>
      <c r="BQ62" s="22" cm="1">
        <f t="array" aca="1" ref="BQ62" ca="1">IF(AW62&gt;INDIRECT(ADDRESS($BN62,$BO62)),0,1)</f>
        <v>0</v>
      </c>
      <c r="BR62" s="22" cm="1">
        <f t="array" aca="1" ref="BR62" ca="1">IF(AX62&gt;INDIRECT(ADDRESS($BN62,$BO62)),0,1)</f>
        <v>1</v>
      </c>
      <c r="BS62" s="22" cm="1">
        <f t="array" aca="1" ref="BS62" ca="1">IF(AY62&gt;INDIRECT(ADDRESS($BN62,$BO62)),0,1)</f>
        <v>0</v>
      </c>
      <c r="BT62" s="22" cm="1">
        <f t="array" aca="1" ref="BT62" ca="1">IF(AZ62&gt;INDIRECT(ADDRESS($BN62,$BO62)),0,1)</f>
        <v>0</v>
      </c>
      <c r="BU62" s="22" cm="1">
        <f t="array" aca="1" ref="BU62" ca="1">IF(BA62&gt;INDIRECT(ADDRESS($BN62,$BO62)),0,1)</f>
        <v>0</v>
      </c>
      <c r="BV62" s="22" cm="1">
        <f t="array" aca="1" ref="BV62" ca="1">IF(BB62&gt;INDIRECT(ADDRESS($BN62,$BO62)),0,1)</f>
        <v>0</v>
      </c>
      <c r="BW62" s="22" cm="1">
        <f t="array" aca="1" ref="BW62" ca="1">IF(BC62&gt;INDIRECT(ADDRESS($BN62,$BO62)),0,1)</f>
        <v>0</v>
      </c>
      <c r="BX62" s="22" cm="1">
        <f t="array" aca="1" ref="BX62" ca="1">IF(BD62&gt;INDIRECT(ADDRESS($BN62,$BO62)),0,1)</f>
        <v>0</v>
      </c>
      <c r="BY62" s="22" cm="1">
        <f t="array" aca="1" ref="BY62" ca="1">IF(BE62&gt;INDIRECT(ADDRESS($BN62,$BO62)),0,1)</f>
        <v>0</v>
      </c>
      <c r="BZ62" s="22" cm="1">
        <f t="array" aca="1" ref="BZ62" ca="1">IF(BF62&gt;INDIRECT(ADDRESS($BN62,$BO62)),0,1)</f>
        <v>0</v>
      </c>
      <c r="CA62" s="22" cm="1">
        <f t="array" aca="1" ref="CA62" ca="1">IF(BG62&gt;INDIRECT(ADDRESS($BN62,$BO62)),0,1)</f>
        <v>0</v>
      </c>
      <c r="CB62" s="22" cm="1">
        <f t="array" aca="1" ref="CB62" ca="1">IF(BH62&gt;INDIRECT(ADDRESS($BN62,$BO62)),0,1)</f>
        <v>0</v>
      </c>
      <c r="CC62" s="22" cm="1">
        <f t="array" aca="1" ref="CC62" ca="1">IF(BI62&gt;INDIRECT(ADDRESS($BN62,$BO62)),0,1)</f>
        <v>0</v>
      </c>
      <c r="CD62" s="22" cm="1">
        <f t="array" aca="1" ref="CD62" ca="1">IF(BJ62&gt;INDIRECT(ADDRESS($BN62,$BO62)),0,1)</f>
        <v>0</v>
      </c>
      <c r="CE62" s="22" cm="1">
        <f t="array" aca="1" ref="CE62" ca="1">IF(BK62&gt;INDIRECT(ADDRESS($BN62,$BO62)),0,1)</f>
        <v>0</v>
      </c>
      <c r="CF62" s="22" cm="1">
        <f t="array" aca="1" ref="CF62" ca="1">IF(BL62&gt;INDIRECT(ADDRESS($BN62,$BO62)),0,1)</f>
        <v>0</v>
      </c>
      <c r="CG62" s="22" cm="1">
        <f t="array" aca="1" ref="CG62" ca="1">IF(BM62&gt;INDIRECT(ADDRESS($BN62,$BO62)),0,1)</f>
        <v>0</v>
      </c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55000000000000004">
      <c r="A63" s="3"/>
      <c r="B63" s="3"/>
      <c r="C63" s="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5">
        <v>5</v>
      </c>
      <c r="W63" s="5">
        <f>W62</f>
        <v>61</v>
      </c>
      <c r="X63" s="5">
        <v>4</v>
      </c>
      <c r="Y63" s="5">
        <f t="shared" si="5"/>
        <v>26</v>
      </c>
      <c r="Z63" s="18" cm="1">
        <f t="array" aca="1" ref="Z63" ca="1">INDIRECT(ADDRESS($W63,COLUMN()-$Y63+$X63))/$V63</f>
        <v>18573.599999999999</v>
      </c>
      <c r="AA63" s="18" cm="1">
        <f t="array" aca="1" ref="AA63" ca="1">INDIRECT(ADDRESS($W63,COLUMN()-$Y63+$X63))/$V63</f>
        <v>45406.8</v>
      </c>
      <c r="AB63" s="18" cm="1">
        <f t="array" aca="1" ref="AB63" ca="1">INDIRECT(ADDRESS($W63,COLUMN()-$Y63+$X63))/$V63</f>
        <v>77396</v>
      </c>
      <c r="AC63" s="18" cm="1">
        <f t="array" aca="1" ref="AC63" ca="1">INDIRECT(ADDRESS($W63,COLUMN()-$Y63+$X63))/$V63</f>
        <v>62723.8</v>
      </c>
      <c r="AD63" s="18" cm="1">
        <f t="array" aca="1" ref="AD63" ca="1">INDIRECT(ADDRESS($W63,COLUMN()-$Y63+$X63))/$V63</f>
        <v>47857.4</v>
      </c>
      <c r="AE63" s="18" cm="1">
        <f t="array" aca="1" ref="AE63" ca="1">INDIRECT(ADDRESS($W63,COLUMN()-$Y63+$X63))/$V63</f>
        <v>0</v>
      </c>
      <c r="AF63" s="18" cm="1">
        <f t="array" aca="1" ref="AF63" ca="1">INDIRECT(ADDRESS($W63,COLUMN()-$Y63+$X63))/$V63</f>
        <v>0</v>
      </c>
      <c r="AG63" s="18" cm="1">
        <f t="array" aca="1" ref="AG63" ca="1">INDIRECT(ADDRESS($W63,COLUMN()-$Y63+$X63))/$V63</f>
        <v>64440</v>
      </c>
      <c r="AH63" s="18" cm="1">
        <f t="array" aca="1" ref="AH63" ca="1">INDIRECT(ADDRESS($W63,COLUMN()-$Y63+$X63))/$V63</f>
        <v>0</v>
      </c>
      <c r="AI63" s="18" cm="1">
        <f t="array" aca="1" ref="AI63" ca="1">INDIRECT(ADDRESS($W63,COLUMN()-$Y63+$X63))/$V63</f>
        <v>0</v>
      </c>
      <c r="AJ63" s="18" cm="1">
        <f t="array" aca="1" ref="AJ63" ca="1">INDIRECT(ADDRESS($W63,COLUMN()-$Y63+$X63))/$V63</f>
        <v>0</v>
      </c>
      <c r="AK63" s="18" cm="1">
        <f t="array" aca="1" ref="AK63" ca="1">INDIRECT(ADDRESS($W63,COLUMN()-$Y63+$X63))/$V63</f>
        <v>27871.4</v>
      </c>
      <c r="AL63" s="18" cm="1">
        <f t="array" aca="1" ref="AL63" ca="1">INDIRECT(ADDRESS($W63,COLUMN()-$Y63+$X63))/$V63</f>
        <v>0</v>
      </c>
      <c r="AM63" s="18" cm="1">
        <f t="array" aca="1" ref="AM63" ca="1">INDIRECT(ADDRESS($W63,COLUMN()-$Y63+$X63))/$V63</f>
        <v>26661.4</v>
      </c>
      <c r="AN63" s="18" cm="1">
        <f t="array" aca="1" ref="AN63" ca="1">INDIRECT(ADDRESS($W63,COLUMN()-$Y63+$X63))/$V63</f>
        <v>0</v>
      </c>
      <c r="AO63" s="18" cm="1">
        <f t="array" aca="1" ref="AO63" ca="1">INDIRECT(ADDRESS($W63,COLUMN()-$Y63+$X63))/$V63</f>
        <v>0</v>
      </c>
      <c r="AP63" s="18" cm="1">
        <f t="array" aca="1" ref="AP63" ca="1">INDIRECT(ADDRESS($W63,COLUMN()-$Y63+$X63))/$V63</f>
        <v>0</v>
      </c>
      <c r="AQ63" s="18" cm="1">
        <f t="array" aca="1" ref="AQ63" ca="1">INDIRECT(ADDRESS($W63,COLUMN()-$Y63+$X63))/$V63</f>
        <v>0</v>
      </c>
      <c r="AR63" s="9">
        <f t="shared" si="0"/>
        <v>61</v>
      </c>
      <c r="AS63" s="9">
        <f t="shared" si="9"/>
        <v>63</v>
      </c>
      <c r="AT63" s="9">
        <f t="shared" si="1"/>
        <v>26</v>
      </c>
      <c r="AU63" s="3">
        <f t="shared" si="7"/>
        <v>43</v>
      </c>
      <c r="AV63" s="20">
        <f t="shared" ca="1" si="13"/>
        <v>24</v>
      </c>
      <c r="AW63" s="20">
        <f t="shared" ca="1" si="13"/>
        <v>19</v>
      </c>
      <c r="AX63" s="20">
        <f t="shared" ca="1" si="13"/>
        <v>13</v>
      </c>
      <c r="AY63" s="20">
        <f t="shared" ca="1" si="13"/>
        <v>16</v>
      </c>
      <c r="AZ63" s="20">
        <f t="shared" ca="1" si="13"/>
        <v>17</v>
      </c>
      <c r="BA63" s="20">
        <f t="shared" ca="1" si="13"/>
        <v>25</v>
      </c>
      <c r="BB63" s="20">
        <f t="shared" ca="1" si="13"/>
        <v>25</v>
      </c>
      <c r="BC63" s="20">
        <f t="shared" ca="1" si="13"/>
        <v>15</v>
      </c>
      <c r="BD63" s="20">
        <f t="shared" ca="1" si="13"/>
        <v>25</v>
      </c>
      <c r="BE63" s="20">
        <f t="shared" ca="1" si="13"/>
        <v>25</v>
      </c>
      <c r="BF63" s="20">
        <f t="shared" ca="1" si="13"/>
        <v>25</v>
      </c>
      <c r="BG63" s="20">
        <f t="shared" ca="1" si="13"/>
        <v>22</v>
      </c>
      <c r="BH63" s="20">
        <f t="shared" ca="1" si="13"/>
        <v>25</v>
      </c>
      <c r="BI63" s="20">
        <f t="shared" ca="1" si="13"/>
        <v>23</v>
      </c>
      <c r="BJ63" s="20">
        <f t="shared" ca="1" si="13"/>
        <v>25</v>
      </c>
      <c r="BK63" s="20">
        <f t="shared" ca="1" si="10"/>
        <v>25</v>
      </c>
      <c r="BL63" s="20">
        <f t="shared" ca="1" si="3"/>
        <v>25</v>
      </c>
      <c r="BM63" s="20">
        <f t="shared" ca="1" si="3"/>
        <v>25</v>
      </c>
      <c r="BN63" s="9">
        <f t="shared" si="4"/>
        <v>61</v>
      </c>
      <c r="BO63" s="9">
        <v>3</v>
      </c>
      <c r="BP63" s="22" cm="1">
        <f t="array" aca="1" ref="BP63" ca="1">IF(AV63&gt;INDIRECT(ADDRESS($BN63,$BO63)),0,1)</f>
        <v>0</v>
      </c>
      <c r="BQ63" s="22" cm="1">
        <f t="array" aca="1" ref="BQ63" ca="1">IF(AW63&gt;INDIRECT(ADDRESS($BN63,$BO63)),0,1)</f>
        <v>0</v>
      </c>
      <c r="BR63" s="22" cm="1">
        <f t="array" aca="1" ref="BR63" ca="1">IF(AX63&gt;INDIRECT(ADDRESS($BN63,$BO63)),0,1)</f>
        <v>0</v>
      </c>
      <c r="BS63" s="22" cm="1">
        <f t="array" aca="1" ref="BS63" ca="1">IF(AY63&gt;INDIRECT(ADDRESS($BN63,$BO63)),0,1)</f>
        <v>0</v>
      </c>
      <c r="BT63" s="22" cm="1">
        <f t="array" aca="1" ref="BT63" ca="1">IF(AZ63&gt;INDIRECT(ADDRESS($BN63,$BO63)),0,1)</f>
        <v>0</v>
      </c>
      <c r="BU63" s="22" cm="1">
        <f t="array" aca="1" ref="BU63" ca="1">IF(BA63&gt;INDIRECT(ADDRESS($BN63,$BO63)),0,1)</f>
        <v>0</v>
      </c>
      <c r="BV63" s="22" cm="1">
        <f t="array" aca="1" ref="BV63" ca="1">IF(BB63&gt;INDIRECT(ADDRESS($BN63,$BO63)),0,1)</f>
        <v>0</v>
      </c>
      <c r="BW63" s="22" cm="1">
        <f t="array" aca="1" ref="BW63" ca="1">IF(BC63&gt;INDIRECT(ADDRESS($BN63,$BO63)),0,1)</f>
        <v>0</v>
      </c>
      <c r="BX63" s="22" cm="1">
        <f t="array" aca="1" ref="BX63" ca="1">IF(BD63&gt;INDIRECT(ADDRESS($BN63,$BO63)),0,1)</f>
        <v>0</v>
      </c>
      <c r="BY63" s="22" cm="1">
        <f t="array" aca="1" ref="BY63" ca="1">IF(BE63&gt;INDIRECT(ADDRESS($BN63,$BO63)),0,1)</f>
        <v>0</v>
      </c>
      <c r="BZ63" s="22" cm="1">
        <f t="array" aca="1" ref="BZ63" ca="1">IF(BF63&gt;INDIRECT(ADDRESS($BN63,$BO63)),0,1)</f>
        <v>0</v>
      </c>
      <c r="CA63" s="22" cm="1">
        <f t="array" aca="1" ref="CA63" ca="1">IF(BG63&gt;INDIRECT(ADDRESS($BN63,$BO63)),0,1)</f>
        <v>0</v>
      </c>
      <c r="CB63" s="22" cm="1">
        <f t="array" aca="1" ref="CB63" ca="1">IF(BH63&gt;INDIRECT(ADDRESS($BN63,$BO63)),0,1)</f>
        <v>0</v>
      </c>
      <c r="CC63" s="22" cm="1">
        <f t="array" aca="1" ref="CC63" ca="1">IF(BI63&gt;INDIRECT(ADDRESS($BN63,$BO63)),0,1)</f>
        <v>0</v>
      </c>
      <c r="CD63" s="22" cm="1">
        <f t="array" aca="1" ref="CD63" ca="1">IF(BJ63&gt;INDIRECT(ADDRESS($BN63,$BO63)),0,1)</f>
        <v>0</v>
      </c>
      <c r="CE63" s="22" cm="1">
        <f t="array" aca="1" ref="CE63" ca="1">IF(BK63&gt;INDIRECT(ADDRESS($BN63,$BO63)),0,1)</f>
        <v>0</v>
      </c>
      <c r="CF63" s="22" cm="1">
        <f t="array" aca="1" ref="CF63" ca="1">IF(BL63&gt;INDIRECT(ADDRESS($BN63,$BO63)),0,1)</f>
        <v>0</v>
      </c>
      <c r="CG63" s="22" cm="1">
        <f t="array" aca="1" ref="CG63" ca="1">IF(BM63&gt;INDIRECT(ADDRESS($BN63,$BO63)),0,1)</f>
        <v>0</v>
      </c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55000000000000004">
      <c r="A64" s="3" t="s">
        <v>30</v>
      </c>
      <c r="B64" s="3" t="s">
        <v>31</v>
      </c>
      <c r="C64" s="3">
        <v>7</v>
      </c>
      <c r="D64" s="15">
        <f>VALUE(SUBSTITUTE('DPR KPU Raw'!B14,".",","))</f>
        <v>138013</v>
      </c>
      <c r="E64" s="15">
        <f>VALUE(SUBSTITUTE('DPR KPU Raw'!C14,".",","))</f>
        <v>215807</v>
      </c>
      <c r="F64" s="15">
        <f>VALUE(SUBSTITUTE('DPR KPU Raw'!D14,".",","))</f>
        <v>161710</v>
      </c>
      <c r="G64" s="15">
        <f>VALUE(SUBSTITUTE('DPR KPU Raw'!E14,".",","))</f>
        <v>366052</v>
      </c>
      <c r="H64" s="15">
        <f>VALUE(SUBSTITUTE('DPR KPU Raw'!F14,".",","))</f>
        <v>121629</v>
      </c>
      <c r="I64" s="15"/>
      <c r="J64" s="15"/>
      <c r="K64" s="15">
        <f>VALUE(SUBSTITUTE('DPR KPU Raw'!I14,".",","))</f>
        <v>360248</v>
      </c>
      <c r="L64" s="15"/>
      <c r="M64" s="15"/>
      <c r="N64" s="15"/>
      <c r="O64" s="15">
        <f>VALUE(SUBSTITUTE('DPR KPU Raw'!M14,".",","))</f>
        <v>90955</v>
      </c>
      <c r="P64" s="15"/>
      <c r="Q64" s="15">
        <f>VALUE(SUBSTITUTE('DPR KPU Raw'!O14,".",","))</f>
        <v>131385</v>
      </c>
      <c r="R64" s="15"/>
      <c r="S64" s="15"/>
      <c r="T64" s="15"/>
      <c r="U64" s="15"/>
      <c r="V64" s="5">
        <v>1</v>
      </c>
      <c r="W64" s="5">
        <f>W63+3</f>
        <v>64</v>
      </c>
      <c r="X64" s="5">
        <v>4</v>
      </c>
      <c r="Y64" s="5">
        <f t="shared" si="5"/>
        <v>26</v>
      </c>
      <c r="Z64" s="18" cm="1">
        <f t="array" aca="1" ref="Z64" ca="1">INDIRECT(ADDRESS($W64,COLUMN()-$Y64+$X64))/$V64</f>
        <v>138013</v>
      </c>
      <c r="AA64" s="18" cm="1">
        <f t="array" aca="1" ref="AA64" ca="1">INDIRECT(ADDRESS($W64,COLUMN()-$Y64+$X64))/$V64</f>
        <v>215807</v>
      </c>
      <c r="AB64" s="18" cm="1">
        <f t="array" aca="1" ref="AB64" ca="1">INDIRECT(ADDRESS($W64,COLUMN()-$Y64+$X64))/$V64</f>
        <v>161710</v>
      </c>
      <c r="AC64" s="18" cm="1">
        <f t="array" aca="1" ref="AC64" ca="1">INDIRECT(ADDRESS($W64,COLUMN()-$Y64+$X64))/$V64</f>
        <v>366052</v>
      </c>
      <c r="AD64" s="18" cm="1">
        <f t="array" aca="1" ref="AD64" ca="1">INDIRECT(ADDRESS($W64,COLUMN()-$Y64+$X64))/$V64</f>
        <v>121629</v>
      </c>
      <c r="AE64" s="18" cm="1">
        <f t="array" aca="1" ref="AE64" ca="1">INDIRECT(ADDRESS($W64,COLUMN()-$Y64+$X64))/$V64</f>
        <v>0</v>
      </c>
      <c r="AF64" s="18" cm="1">
        <f t="array" aca="1" ref="AF64" ca="1">INDIRECT(ADDRESS($W64,COLUMN()-$Y64+$X64))/$V64</f>
        <v>0</v>
      </c>
      <c r="AG64" s="18" cm="1">
        <f t="array" aca="1" ref="AG64" ca="1">INDIRECT(ADDRESS($W64,COLUMN()-$Y64+$X64))/$V64</f>
        <v>360248</v>
      </c>
      <c r="AH64" s="18" cm="1">
        <f t="array" aca="1" ref="AH64" ca="1">INDIRECT(ADDRESS($W64,COLUMN()-$Y64+$X64))/$V64</f>
        <v>0</v>
      </c>
      <c r="AI64" s="18" cm="1">
        <f t="array" aca="1" ref="AI64" ca="1">INDIRECT(ADDRESS($W64,COLUMN()-$Y64+$X64))/$V64</f>
        <v>0</v>
      </c>
      <c r="AJ64" s="18" cm="1">
        <f t="array" aca="1" ref="AJ64" ca="1">INDIRECT(ADDRESS($W64,COLUMN()-$Y64+$X64))/$V64</f>
        <v>0</v>
      </c>
      <c r="AK64" s="18" cm="1">
        <f t="array" aca="1" ref="AK64" ca="1">INDIRECT(ADDRESS($W64,COLUMN()-$Y64+$X64))/$V64</f>
        <v>90955</v>
      </c>
      <c r="AL64" s="18" cm="1">
        <f t="array" aca="1" ref="AL64" ca="1">INDIRECT(ADDRESS($W64,COLUMN()-$Y64+$X64))/$V64</f>
        <v>0</v>
      </c>
      <c r="AM64" s="18" cm="1">
        <f t="array" aca="1" ref="AM64" ca="1">INDIRECT(ADDRESS($W64,COLUMN()-$Y64+$X64))/$V64</f>
        <v>131385</v>
      </c>
      <c r="AN64" s="18" cm="1">
        <f t="array" aca="1" ref="AN64" ca="1">INDIRECT(ADDRESS($W64,COLUMN()-$Y64+$X64))/$V64</f>
        <v>0</v>
      </c>
      <c r="AO64" s="18" cm="1">
        <f t="array" aca="1" ref="AO64" ca="1">INDIRECT(ADDRESS($W64,COLUMN()-$Y64+$X64))/$V64</f>
        <v>0</v>
      </c>
      <c r="AP64" s="18" cm="1">
        <f t="array" aca="1" ref="AP64" ca="1">INDIRECT(ADDRESS($W64,COLUMN()-$Y64+$X64))/$V64</f>
        <v>0</v>
      </c>
      <c r="AQ64" s="18" cm="1">
        <f t="array" aca="1" ref="AQ64" ca="1">INDIRECT(ADDRESS($W64,COLUMN()-$Y64+$X64))/$V64</f>
        <v>0</v>
      </c>
      <c r="AR64" s="9">
        <f t="shared" si="0"/>
        <v>64</v>
      </c>
      <c r="AS64" s="9">
        <f t="shared" si="9"/>
        <v>66</v>
      </c>
      <c r="AT64" s="9">
        <f t="shared" si="1"/>
        <v>26</v>
      </c>
      <c r="AU64" s="3">
        <f t="shared" si="7"/>
        <v>43</v>
      </c>
      <c r="AV64" s="20">
        <f t="shared" ca="1" si="13"/>
        <v>5</v>
      </c>
      <c r="AW64" s="20">
        <f t="shared" ca="1" si="13"/>
        <v>3</v>
      </c>
      <c r="AX64" s="20">
        <f t="shared" ca="1" si="13"/>
        <v>4</v>
      </c>
      <c r="AY64" s="20">
        <f t="shared" ca="1" si="13"/>
        <v>1</v>
      </c>
      <c r="AZ64" s="20">
        <f t="shared" ca="1" si="13"/>
        <v>8</v>
      </c>
      <c r="BA64" s="20">
        <f t="shared" ca="1" si="13"/>
        <v>25</v>
      </c>
      <c r="BB64" s="20">
        <f t="shared" ca="1" si="13"/>
        <v>25</v>
      </c>
      <c r="BC64" s="20">
        <f t="shared" ca="1" si="13"/>
        <v>2</v>
      </c>
      <c r="BD64" s="20">
        <f t="shared" ca="1" si="13"/>
        <v>25</v>
      </c>
      <c r="BE64" s="20">
        <f t="shared" ca="1" si="13"/>
        <v>25</v>
      </c>
      <c r="BF64" s="20">
        <f t="shared" ca="1" si="13"/>
        <v>25</v>
      </c>
      <c r="BG64" s="20">
        <f t="shared" ca="1" si="13"/>
        <v>10</v>
      </c>
      <c r="BH64" s="20">
        <f t="shared" ca="1" si="13"/>
        <v>25</v>
      </c>
      <c r="BI64" s="20">
        <f t="shared" ca="1" si="13"/>
        <v>6</v>
      </c>
      <c r="BJ64" s="20">
        <f t="shared" ca="1" si="13"/>
        <v>25</v>
      </c>
      <c r="BK64" s="20">
        <f t="shared" ca="1" si="10"/>
        <v>25</v>
      </c>
      <c r="BL64" s="20">
        <f t="shared" ca="1" si="3"/>
        <v>25</v>
      </c>
      <c r="BM64" s="20">
        <f t="shared" ca="1" si="3"/>
        <v>25</v>
      </c>
      <c r="BN64" s="9">
        <f t="shared" si="4"/>
        <v>64</v>
      </c>
      <c r="BO64" s="9">
        <v>3</v>
      </c>
      <c r="BP64" s="22" cm="1">
        <f t="array" aca="1" ref="BP64" ca="1">IF(AV64&gt;INDIRECT(ADDRESS($BN64,$BO64)),0,1)</f>
        <v>1</v>
      </c>
      <c r="BQ64" s="22" cm="1">
        <f t="array" aca="1" ref="BQ64" ca="1">IF(AW64&gt;INDIRECT(ADDRESS($BN64,$BO64)),0,1)</f>
        <v>1</v>
      </c>
      <c r="BR64" s="22" cm="1">
        <f t="array" aca="1" ref="BR64" ca="1">IF(AX64&gt;INDIRECT(ADDRESS($BN64,$BO64)),0,1)</f>
        <v>1</v>
      </c>
      <c r="BS64" s="22" cm="1">
        <f t="array" aca="1" ref="BS64" ca="1">IF(AY64&gt;INDIRECT(ADDRESS($BN64,$BO64)),0,1)</f>
        <v>1</v>
      </c>
      <c r="BT64" s="22" cm="1">
        <f t="array" aca="1" ref="BT64" ca="1">IF(AZ64&gt;INDIRECT(ADDRESS($BN64,$BO64)),0,1)</f>
        <v>0</v>
      </c>
      <c r="BU64" s="22" cm="1">
        <f t="array" aca="1" ref="BU64" ca="1">IF(BA64&gt;INDIRECT(ADDRESS($BN64,$BO64)),0,1)</f>
        <v>0</v>
      </c>
      <c r="BV64" s="22" cm="1">
        <f t="array" aca="1" ref="BV64" ca="1">IF(BB64&gt;INDIRECT(ADDRESS($BN64,$BO64)),0,1)</f>
        <v>0</v>
      </c>
      <c r="BW64" s="22" cm="1">
        <f t="array" aca="1" ref="BW64" ca="1">IF(BC64&gt;INDIRECT(ADDRESS($BN64,$BO64)),0,1)</f>
        <v>1</v>
      </c>
      <c r="BX64" s="22" cm="1">
        <f t="array" aca="1" ref="BX64" ca="1">IF(BD64&gt;INDIRECT(ADDRESS($BN64,$BO64)),0,1)</f>
        <v>0</v>
      </c>
      <c r="BY64" s="22" cm="1">
        <f t="array" aca="1" ref="BY64" ca="1">IF(BE64&gt;INDIRECT(ADDRESS($BN64,$BO64)),0,1)</f>
        <v>0</v>
      </c>
      <c r="BZ64" s="22" cm="1">
        <f t="array" aca="1" ref="BZ64" ca="1">IF(BF64&gt;INDIRECT(ADDRESS($BN64,$BO64)),0,1)</f>
        <v>0</v>
      </c>
      <c r="CA64" s="22" cm="1">
        <f t="array" aca="1" ref="CA64" ca="1">IF(BG64&gt;INDIRECT(ADDRESS($BN64,$BO64)),0,1)</f>
        <v>0</v>
      </c>
      <c r="CB64" s="22" cm="1">
        <f t="array" aca="1" ref="CB64" ca="1">IF(BH64&gt;INDIRECT(ADDRESS($BN64,$BO64)),0,1)</f>
        <v>0</v>
      </c>
      <c r="CC64" s="22" cm="1">
        <f t="array" aca="1" ref="CC64" ca="1">IF(BI64&gt;INDIRECT(ADDRESS($BN64,$BO64)),0,1)</f>
        <v>1</v>
      </c>
      <c r="CD64" s="22" cm="1">
        <f t="array" aca="1" ref="CD64" ca="1">IF(BJ64&gt;INDIRECT(ADDRESS($BN64,$BO64)),0,1)</f>
        <v>0</v>
      </c>
      <c r="CE64" s="22" cm="1">
        <f t="array" aca="1" ref="CE64" ca="1">IF(BK64&gt;INDIRECT(ADDRESS($BN64,$BO64)),0,1)</f>
        <v>0</v>
      </c>
      <c r="CF64" s="22" cm="1">
        <f t="array" aca="1" ref="CF64" ca="1">IF(BL64&gt;INDIRECT(ADDRESS($BN64,$BO64)),0,1)</f>
        <v>0</v>
      </c>
      <c r="CG64" s="22" cm="1">
        <f t="array" aca="1" ref="CG64" ca="1">IF(BM64&gt;INDIRECT(ADDRESS($BN64,$BO64)),0,1)</f>
        <v>0</v>
      </c>
      <c r="CH64" s="9">
        <f>AR64</f>
        <v>64</v>
      </c>
      <c r="CI64" s="9">
        <f>AS64</f>
        <v>66</v>
      </c>
      <c r="CJ64" s="3">
        <f>COLUMN(BP64)</f>
        <v>68</v>
      </c>
      <c r="CK64" s="3">
        <f>COLUMN(CG64)</f>
        <v>85</v>
      </c>
      <c r="CL64" s="3">
        <f ca="1">SUM(OFFSET($A$1,CH64-1,CJ64-1,CI64-CH64+1,CK64-CJ64+1))</f>
        <v>7</v>
      </c>
      <c r="CM64" s="3" t="b">
        <f ca="1">CL64=C64</f>
        <v>1</v>
      </c>
      <c r="CN64" s="3">
        <f>COLUMN(V64)</f>
        <v>22</v>
      </c>
      <c r="CO64" s="3">
        <f ca="1">LARGE(OFFSET($A$1,$CH64-1,$CN64-1,$CI64-$CH64+1,1),1)</f>
        <v>5</v>
      </c>
      <c r="CP64" s="4">
        <f ca="1">LARGE(OFFSET($A$1,$AR64-1,$AT64-1,$AS64-$AR64+1,$AU64-$AT64+1),1)/(CO64+2)</f>
        <v>52293.142857142855</v>
      </c>
      <c r="CQ64" s="4">
        <f ca="1">LARGE(OFFSET($A$1,$AR64-1,$AT64-1,$AS64-$AR64+1,$AU64-$AT64+1),C64)</f>
        <v>122017.33333333333</v>
      </c>
      <c r="CR64" s="3" t="b">
        <f ca="1">CQ64&gt;CP64</f>
        <v>1</v>
      </c>
    </row>
    <row r="65" spans="1:96" x14ac:dyDescent="0.55000000000000004">
      <c r="A65" s="3"/>
      <c r="B65" s="3"/>
      <c r="C65" s="3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5">
        <v>3</v>
      </c>
      <c r="W65" s="5">
        <f>W64</f>
        <v>64</v>
      </c>
      <c r="X65" s="5">
        <v>4</v>
      </c>
      <c r="Y65" s="5">
        <f t="shared" si="5"/>
        <v>26</v>
      </c>
      <c r="Z65" s="18" cm="1">
        <f t="array" aca="1" ref="Z65" ca="1">INDIRECT(ADDRESS($W65,COLUMN()-$Y65+$X65))/$V65</f>
        <v>46004.333333333336</v>
      </c>
      <c r="AA65" s="18" cm="1">
        <f t="array" aca="1" ref="AA65" ca="1">INDIRECT(ADDRESS($W65,COLUMN()-$Y65+$X65))/$V65</f>
        <v>71935.666666666672</v>
      </c>
      <c r="AB65" s="18" cm="1">
        <f t="array" aca="1" ref="AB65" ca="1">INDIRECT(ADDRESS($W65,COLUMN()-$Y65+$X65))/$V65</f>
        <v>53903.333333333336</v>
      </c>
      <c r="AC65" s="18" cm="1">
        <f t="array" aca="1" ref="AC65" ca="1">INDIRECT(ADDRESS($W65,COLUMN()-$Y65+$X65))/$V65</f>
        <v>122017.33333333333</v>
      </c>
      <c r="AD65" s="18" cm="1">
        <f t="array" aca="1" ref="AD65" ca="1">INDIRECT(ADDRESS($W65,COLUMN()-$Y65+$X65))/$V65</f>
        <v>40543</v>
      </c>
      <c r="AE65" s="18" cm="1">
        <f t="array" aca="1" ref="AE65" ca="1">INDIRECT(ADDRESS($W65,COLUMN()-$Y65+$X65))/$V65</f>
        <v>0</v>
      </c>
      <c r="AF65" s="18" cm="1">
        <f t="array" aca="1" ref="AF65" ca="1">INDIRECT(ADDRESS($W65,COLUMN()-$Y65+$X65))/$V65</f>
        <v>0</v>
      </c>
      <c r="AG65" s="18" cm="1">
        <f t="array" aca="1" ref="AG65" ca="1">INDIRECT(ADDRESS($W65,COLUMN()-$Y65+$X65))/$V65</f>
        <v>120082.66666666667</v>
      </c>
      <c r="AH65" s="18" cm="1">
        <f t="array" aca="1" ref="AH65" ca="1">INDIRECT(ADDRESS($W65,COLUMN()-$Y65+$X65))/$V65</f>
        <v>0</v>
      </c>
      <c r="AI65" s="18" cm="1">
        <f t="array" aca="1" ref="AI65" ca="1">INDIRECT(ADDRESS($W65,COLUMN()-$Y65+$X65))/$V65</f>
        <v>0</v>
      </c>
      <c r="AJ65" s="18" cm="1">
        <f t="array" aca="1" ref="AJ65" ca="1">INDIRECT(ADDRESS($W65,COLUMN()-$Y65+$X65))/$V65</f>
        <v>0</v>
      </c>
      <c r="AK65" s="18" cm="1">
        <f t="array" aca="1" ref="AK65" ca="1">INDIRECT(ADDRESS($W65,COLUMN()-$Y65+$X65))/$V65</f>
        <v>30318.333333333332</v>
      </c>
      <c r="AL65" s="18" cm="1">
        <f t="array" aca="1" ref="AL65" ca="1">INDIRECT(ADDRESS($W65,COLUMN()-$Y65+$X65))/$V65</f>
        <v>0</v>
      </c>
      <c r="AM65" s="18" cm="1">
        <f t="array" aca="1" ref="AM65" ca="1">INDIRECT(ADDRESS($W65,COLUMN()-$Y65+$X65))/$V65</f>
        <v>43795</v>
      </c>
      <c r="AN65" s="18" cm="1">
        <f t="array" aca="1" ref="AN65" ca="1">INDIRECT(ADDRESS($W65,COLUMN()-$Y65+$X65))/$V65</f>
        <v>0</v>
      </c>
      <c r="AO65" s="18" cm="1">
        <f t="array" aca="1" ref="AO65" ca="1">INDIRECT(ADDRESS($W65,COLUMN()-$Y65+$X65))/$V65</f>
        <v>0</v>
      </c>
      <c r="AP65" s="18" cm="1">
        <f t="array" aca="1" ref="AP65" ca="1">INDIRECT(ADDRESS($W65,COLUMN()-$Y65+$X65))/$V65</f>
        <v>0</v>
      </c>
      <c r="AQ65" s="18" cm="1">
        <f t="array" aca="1" ref="AQ65" ca="1">INDIRECT(ADDRESS($W65,COLUMN()-$Y65+$X65))/$V65</f>
        <v>0</v>
      </c>
      <c r="AR65" s="9">
        <f t="shared" si="0"/>
        <v>64</v>
      </c>
      <c r="AS65" s="9">
        <f t="shared" si="9"/>
        <v>66</v>
      </c>
      <c r="AT65" s="9">
        <f t="shared" si="1"/>
        <v>26</v>
      </c>
      <c r="AU65" s="3">
        <f t="shared" si="7"/>
        <v>43</v>
      </c>
      <c r="AV65" s="20">
        <f t="shared" ca="1" si="13"/>
        <v>15</v>
      </c>
      <c r="AW65" s="20">
        <f t="shared" ca="1" si="13"/>
        <v>13</v>
      </c>
      <c r="AX65" s="20">
        <f t="shared" ca="1" si="13"/>
        <v>14</v>
      </c>
      <c r="AY65" s="20">
        <f t="shared" ca="1" si="13"/>
        <v>7</v>
      </c>
      <c r="AZ65" s="20">
        <f t="shared" ca="1" si="13"/>
        <v>18</v>
      </c>
      <c r="BA65" s="20">
        <f t="shared" ca="1" si="13"/>
        <v>25</v>
      </c>
      <c r="BB65" s="20">
        <f t="shared" ca="1" si="13"/>
        <v>25</v>
      </c>
      <c r="BC65" s="20">
        <f t="shared" ca="1" si="13"/>
        <v>9</v>
      </c>
      <c r="BD65" s="20">
        <f t="shared" ca="1" si="13"/>
        <v>25</v>
      </c>
      <c r="BE65" s="20">
        <f t="shared" ca="1" si="13"/>
        <v>25</v>
      </c>
      <c r="BF65" s="20">
        <f t="shared" ca="1" si="13"/>
        <v>25</v>
      </c>
      <c r="BG65" s="20">
        <f t="shared" ca="1" si="13"/>
        <v>20</v>
      </c>
      <c r="BH65" s="20">
        <f t="shared" ca="1" si="13"/>
        <v>25</v>
      </c>
      <c r="BI65" s="20">
        <f t="shared" ca="1" si="13"/>
        <v>16</v>
      </c>
      <c r="BJ65" s="20">
        <f t="shared" ca="1" si="13"/>
        <v>25</v>
      </c>
      <c r="BK65" s="20">
        <f t="shared" ca="1" si="10"/>
        <v>25</v>
      </c>
      <c r="BL65" s="20">
        <f t="shared" ca="1" si="3"/>
        <v>25</v>
      </c>
      <c r="BM65" s="20">
        <f t="shared" ca="1" si="3"/>
        <v>25</v>
      </c>
      <c r="BN65" s="9">
        <f t="shared" si="4"/>
        <v>64</v>
      </c>
      <c r="BO65" s="9">
        <v>3</v>
      </c>
      <c r="BP65" s="22" cm="1">
        <f t="array" aca="1" ref="BP65" ca="1">IF(AV65&gt;INDIRECT(ADDRESS($BN65,$BO65)),0,1)</f>
        <v>0</v>
      </c>
      <c r="BQ65" s="22" cm="1">
        <f t="array" aca="1" ref="BQ65" ca="1">IF(AW65&gt;INDIRECT(ADDRESS($BN65,$BO65)),0,1)</f>
        <v>0</v>
      </c>
      <c r="BR65" s="22" cm="1">
        <f t="array" aca="1" ref="BR65" ca="1">IF(AX65&gt;INDIRECT(ADDRESS($BN65,$BO65)),0,1)</f>
        <v>0</v>
      </c>
      <c r="BS65" s="22" cm="1">
        <f t="array" aca="1" ref="BS65" ca="1">IF(AY65&gt;INDIRECT(ADDRESS($BN65,$BO65)),0,1)</f>
        <v>1</v>
      </c>
      <c r="BT65" s="22" cm="1">
        <f t="array" aca="1" ref="BT65" ca="1">IF(AZ65&gt;INDIRECT(ADDRESS($BN65,$BO65)),0,1)</f>
        <v>0</v>
      </c>
      <c r="BU65" s="22" cm="1">
        <f t="array" aca="1" ref="BU65" ca="1">IF(BA65&gt;INDIRECT(ADDRESS($BN65,$BO65)),0,1)</f>
        <v>0</v>
      </c>
      <c r="BV65" s="22" cm="1">
        <f t="array" aca="1" ref="BV65" ca="1">IF(BB65&gt;INDIRECT(ADDRESS($BN65,$BO65)),0,1)</f>
        <v>0</v>
      </c>
      <c r="BW65" s="22" cm="1">
        <f t="array" aca="1" ref="BW65" ca="1">IF(BC65&gt;INDIRECT(ADDRESS($BN65,$BO65)),0,1)</f>
        <v>0</v>
      </c>
      <c r="BX65" s="22" cm="1">
        <f t="array" aca="1" ref="BX65" ca="1">IF(BD65&gt;INDIRECT(ADDRESS($BN65,$BO65)),0,1)</f>
        <v>0</v>
      </c>
      <c r="BY65" s="22" cm="1">
        <f t="array" aca="1" ref="BY65" ca="1">IF(BE65&gt;INDIRECT(ADDRESS($BN65,$BO65)),0,1)</f>
        <v>0</v>
      </c>
      <c r="BZ65" s="22" cm="1">
        <f t="array" aca="1" ref="BZ65" ca="1">IF(BF65&gt;INDIRECT(ADDRESS($BN65,$BO65)),0,1)</f>
        <v>0</v>
      </c>
      <c r="CA65" s="22" cm="1">
        <f t="array" aca="1" ref="CA65" ca="1">IF(BG65&gt;INDIRECT(ADDRESS($BN65,$BO65)),0,1)</f>
        <v>0</v>
      </c>
      <c r="CB65" s="22" cm="1">
        <f t="array" aca="1" ref="CB65" ca="1">IF(BH65&gt;INDIRECT(ADDRESS($BN65,$BO65)),0,1)</f>
        <v>0</v>
      </c>
      <c r="CC65" s="22" cm="1">
        <f t="array" aca="1" ref="CC65" ca="1">IF(BI65&gt;INDIRECT(ADDRESS($BN65,$BO65)),0,1)</f>
        <v>0</v>
      </c>
      <c r="CD65" s="22" cm="1">
        <f t="array" aca="1" ref="CD65" ca="1">IF(BJ65&gt;INDIRECT(ADDRESS($BN65,$BO65)),0,1)</f>
        <v>0</v>
      </c>
      <c r="CE65" s="22" cm="1">
        <f t="array" aca="1" ref="CE65" ca="1">IF(BK65&gt;INDIRECT(ADDRESS($BN65,$BO65)),0,1)</f>
        <v>0</v>
      </c>
      <c r="CF65" s="22" cm="1">
        <f t="array" aca="1" ref="CF65" ca="1">IF(BL65&gt;INDIRECT(ADDRESS($BN65,$BO65)),0,1)</f>
        <v>0</v>
      </c>
      <c r="CG65" s="22" cm="1">
        <f t="array" aca="1" ref="CG65" ca="1">IF(BM65&gt;INDIRECT(ADDRESS($BN65,$BO65)),0,1)</f>
        <v>0</v>
      </c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55000000000000004">
      <c r="A66" s="3"/>
      <c r="B66" s="3"/>
      <c r="C66" s="3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5">
        <v>5</v>
      </c>
      <c r="W66" s="5">
        <f>W65</f>
        <v>64</v>
      </c>
      <c r="X66" s="5">
        <v>4</v>
      </c>
      <c r="Y66" s="5">
        <f t="shared" si="5"/>
        <v>26</v>
      </c>
      <c r="Z66" s="18" cm="1">
        <f t="array" aca="1" ref="Z66" ca="1">INDIRECT(ADDRESS($W66,COLUMN()-$Y66+$X66))/$V66</f>
        <v>27602.6</v>
      </c>
      <c r="AA66" s="18" cm="1">
        <f t="array" aca="1" ref="AA66" ca="1">INDIRECT(ADDRESS($W66,COLUMN()-$Y66+$X66))/$V66</f>
        <v>43161.4</v>
      </c>
      <c r="AB66" s="18" cm="1">
        <f t="array" aca="1" ref="AB66" ca="1">INDIRECT(ADDRESS($W66,COLUMN()-$Y66+$X66))/$V66</f>
        <v>32342</v>
      </c>
      <c r="AC66" s="18" cm="1">
        <f t="array" aca="1" ref="AC66" ca="1">INDIRECT(ADDRESS($W66,COLUMN()-$Y66+$X66))/$V66</f>
        <v>73210.399999999994</v>
      </c>
      <c r="AD66" s="18" cm="1">
        <f t="array" aca="1" ref="AD66" ca="1">INDIRECT(ADDRESS($W66,COLUMN()-$Y66+$X66))/$V66</f>
        <v>24325.8</v>
      </c>
      <c r="AE66" s="18" cm="1">
        <f t="array" aca="1" ref="AE66" ca="1">INDIRECT(ADDRESS($W66,COLUMN()-$Y66+$X66))/$V66</f>
        <v>0</v>
      </c>
      <c r="AF66" s="18" cm="1">
        <f t="array" aca="1" ref="AF66" ca="1">INDIRECT(ADDRESS($W66,COLUMN()-$Y66+$X66))/$V66</f>
        <v>0</v>
      </c>
      <c r="AG66" s="18" cm="1">
        <f t="array" aca="1" ref="AG66" ca="1">INDIRECT(ADDRESS($W66,COLUMN()-$Y66+$X66))/$V66</f>
        <v>72049.600000000006</v>
      </c>
      <c r="AH66" s="18" cm="1">
        <f t="array" aca="1" ref="AH66" ca="1">INDIRECT(ADDRESS($W66,COLUMN()-$Y66+$X66))/$V66</f>
        <v>0</v>
      </c>
      <c r="AI66" s="18" cm="1">
        <f t="array" aca="1" ref="AI66" ca="1">INDIRECT(ADDRESS($W66,COLUMN()-$Y66+$X66))/$V66</f>
        <v>0</v>
      </c>
      <c r="AJ66" s="18" cm="1">
        <f t="array" aca="1" ref="AJ66" ca="1">INDIRECT(ADDRESS($W66,COLUMN()-$Y66+$X66))/$V66</f>
        <v>0</v>
      </c>
      <c r="AK66" s="18" cm="1">
        <f t="array" aca="1" ref="AK66" ca="1">INDIRECT(ADDRESS($W66,COLUMN()-$Y66+$X66))/$V66</f>
        <v>18191</v>
      </c>
      <c r="AL66" s="18" cm="1">
        <f t="array" aca="1" ref="AL66" ca="1">INDIRECT(ADDRESS($W66,COLUMN()-$Y66+$X66))/$V66</f>
        <v>0</v>
      </c>
      <c r="AM66" s="18" cm="1">
        <f t="array" aca="1" ref="AM66" ca="1">INDIRECT(ADDRESS($W66,COLUMN()-$Y66+$X66))/$V66</f>
        <v>26277</v>
      </c>
      <c r="AN66" s="18" cm="1">
        <f t="array" aca="1" ref="AN66" ca="1">INDIRECT(ADDRESS($W66,COLUMN()-$Y66+$X66))/$V66</f>
        <v>0</v>
      </c>
      <c r="AO66" s="18" cm="1">
        <f t="array" aca="1" ref="AO66" ca="1">INDIRECT(ADDRESS($W66,COLUMN()-$Y66+$X66))/$V66</f>
        <v>0</v>
      </c>
      <c r="AP66" s="18" cm="1">
        <f t="array" aca="1" ref="AP66" ca="1">INDIRECT(ADDRESS($W66,COLUMN()-$Y66+$X66))/$V66</f>
        <v>0</v>
      </c>
      <c r="AQ66" s="18" cm="1">
        <f t="array" aca="1" ref="AQ66" ca="1">INDIRECT(ADDRESS($W66,COLUMN()-$Y66+$X66))/$V66</f>
        <v>0</v>
      </c>
      <c r="AR66" s="9">
        <f t="shared" si="0"/>
        <v>64</v>
      </c>
      <c r="AS66" s="9">
        <f t="shared" si="9"/>
        <v>66</v>
      </c>
      <c r="AT66" s="9">
        <f t="shared" si="1"/>
        <v>26</v>
      </c>
      <c r="AU66" s="3">
        <f t="shared" si="7"/>
        <v>43</v>
      </c>
      <c r="AV66" s="20">
        <f t="shared" ca="1" si="13"/>
        <v>21</v>
      </c>
      <c r="AW66" s="20">
        <f t="shared" ca="1" si="13"/>
        <v>17</v>
      </c>
      <c r="AX66" s="20">
        <f t="shared" ca="1" si="13"/>
        <v>19</v>
      </c>
      <c r="AY66" s="20">
        <f t="shared" ca="1" si="13"/>
        <v>11</v>
      </c>
      <c r="AZ66" s="20">
        <f t="shared" ca="1" si="13"/>
        <v>23</v>
      </c>
      <c r="BA66" s="20">
        <f t="shared" ca="1" si="13"/>
        <v>25</v>
      </c>
      <c r="BB66" s="20">
        <f t="shared" ca="1" si="13"/>
        <v>25</v>
      </c>
      <c r="BC66" s="20">
        <f t="shared" ca="1" si="13"/>
        <v>12</v>
      </c>
      <c r="BD66" s="20">
        <f t="shared" ca="1" si="13"/>
        <v>25</v>
      </c>
      <c r="BE66" s="20">
        <f t="shared" ca="1" si="13"/>
        <v>25</v>
      </c>
      <c r="BF66" s="20">
        <f t="shared" ca="1" si="13"/>
        <v>25</v>
      </c>
      <c r="BG66" s="20">
        <f t="shared" ca="1" si="13"/>
        <v>24</v>
      </c>
      <c r="BH66" s="20">
        <f t="shared" ca="1" si="13"/>
        <v>25</v>
      </c>
      <c r="BI66" s="20">
        <f t="shared" ca="1" si="13"/>
        <v>22</v>
      </c>
      <c r="BJ66" s="20">
        <f t="shared" ca="1" si="13"/>
        <v>25</v>
      </c>
      <c r="BK66" s="20">
        <f t="shared" ca="1" si="10"/>
        <v>25</v>
      </c>
      <c r="BL66" s="20">
        <f t="shared" ca="1" si="3"/>
        <v>25</v>
      </c>
      <c r="BM66" s="20">
        <f t="shared" ca="1" si="3"/>
        <v>25</v>
      </c>
      <c r="BN66" s="9">
        <f t="shared" si="4"/>
        <v>64</v>
      </c>
      <c r="BO66" s="9">
        <v>3</v>
      </c>
      <c r="BP66" s="22" cm="1">
        <f t="array" aca="1" ref="BP66" ca="1">IF(AV66&gt;INDIRECT(ADDRESS($BN66,$BO66)),0,1)</f>
        <v>0</v>
      </c>
      <c r="BQ66" s="22" cm="1">
        <f t="array" aca="1" ref="BQ66" ca="1">IF(AW66&gt;INDIRECT(ADDRESS($BN66,$BO66)),0,1)</f>
        <v>0</v>
      </c>
      <c r="BR66" s="22" cm="1">
        <f t="array" aca="1" ref="BR66" ca="1">IF(AX66&gt;INDIRECT(ADDRESS($BN66,$BO66)),0,1)</f>
        <v>0</v>
      </c>
      <c r="BS66" s="22" cm="1">
        <f t="array" aca="1" ref="BS66" ca="1">IF(AY66&gt;INDIRECT(ADDRESS($BN66,$BO66)),0,1)</f>
        <v>0</v>
      </c>
      <c r="BT66" s="22" cm="1">
        <f t="array" aca="1" ref="BT66" ca="1">IF(AZ66&gt;INDIRECT(ADDRESS($BN66,$BO66)),0,1)</f>
        <v>0</v>
      </c>
      <c r="BU66" s="22" cm="1">
        <f t="array" aca="1" ref="BU66" ca="1">IF(BA66&gt;INDIRECT(ADDRESS($BN66,$BO66)),0,1)</f>
        <v>0</v>
      </c>
      <c r="BV66" s="22" cm="1">
        <f t="array" aca="1" ref="BV66" ca="1">IF(BB66&gt;INDIRECT(ADDRESS($BN66,$BO66)),0,1)</f>
        <v>0</v>
      </c>
      <c r="BW66" s="22" cm="1">
        <f t="array" aca="1" ref="BW66" ca="1">IF(BC66&gt;INDIRECT(ADDRESS($BN66,$BO66)),0,1)</f>
        <v>0</v>
      </c>
      <c r="BX66" s="22" cm="1">
        <f t="array" aca="1" ref="BX66" ca="1">IF(BD66&gt;INDIRECT(ADDRESS($BN66,$BO66)),0,1)</f>
        <v>0</v>
      </c>
      <c r="BY66" s="22" cm="1">
        <f t="array" aca="1" ref="BY66" ca="1">IF(BE66&gt;INDIRECT(ADDRESS($BN66,$BO66)),0,1)</f>
        <v>0</v>
      </c>
      <c r="BZ66" s="22" cm="1">
        <f t="array" aca="1" ref="BZ66" ca="1">IF(BF66&gt;INDIRECT(ADDRESS($BN66,$BO66)),0,1)</f>
        <v>0</v>
      </c>
      <c r="CA66" s="22" cm="1">
        <f t="array" aca="1" ref="CA66" ca="1">IF(BG66&gt;INDIRECT(ADDRESS($BN66,$BO66)),0,1)</f>
        <v>0</v>
      </c>
      <c r="CB66" s="22" cm="1">
        <f t="array" aca="1" ref="CB66" ca="1">IF(BH66&gt;INDIRECT(ADDRESS($BN66,$BO66)),0,1)</f>
        <v>0</v>
      </c>
      <c r="CC66" s="22" cm="1">
        <f t="array" aca="1" ref="CC66" ca="1">IF(BI66&gt;INDIRECT(ADDRESS($BN66,$BO66)),0,1)</f>
        <v>0</v>
      </c>
      <c r="CD66" s="22" cm="1">
        <f t="array" aca="1" ref="CD66" ca="1">IF(BJ66&gt;INDIRECT(ADDRESS($BN66,$BO66)),0,1)</f>
        <v>0</v>
      </c>
      <c r="CE66" s="22" cm="1">
        <f t="array" aca="1" ref="CE66" ca="1">IF(BK66&gt;INDIRECT(ADDRESS($BN66,$BO66)),0,1)</f>
        <v>0</v>
      </c>
      <c r="CF66" s="22" cm="1">
        <f t="array" aca="1" ref="CF66" ca="1">IF(BL66&gt;INDIRECT(ADDRESS($BN66,$BO66)),0,1)</f>
        <v>0</v>
      </c>
      <c r="CG66" s="22" cm="1">
        <f t="array" aca="1" ref="CG66" ca="1">IF(BM66&gt;INDIRECT(ADDRESS($BN66,$BO66)),0,1)</f>
        <v>0</v>
      </c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55000000000000004">
      <c r="A67" s="3"/>
      <c r="B67" s="3" t="s">
        <v>32</v>
      </c>
      <c r="C67" s="3">
        <v>10</v>
      </c>
      <c r="D67" s="15">
        <f>VALUE(SUBSTITUTE('DPR KPU Raw'!B15,".",","))</f>
        <v>517125</v>
      </c>
      <c r="E67" s="15">
        <f>VALUE(SUBSTITUTE('DPR KPU Raw'!C15,".",","))</f>
        <v>396368</v>
      </c>
      <c r="F67" s="15">
        <f>VALUE(SUBSTITUTE('DPR KPU Raw'!D15,".",","))</f>
        <v>267638</v>
      </c>
      <c r="G67" s="15">
        <f>VALUE(SUBSTITUTE('DPR KPU Raw'!E15,".",","))</f>
        <v>497508</v>
      </c>
      <c r="H67" s="15">
        <f>VALUE(SUBSTITUTE('DPR KPU Raw'!F15,".",","))</f>
        <v>226716</v>
      </c>
      <c r="I67" s="15"/>
      <c r="J67" s="15"/>
      <c r="K67" s="15">
        <f>VALUE(SUBSTITUTE('DPR KPU Raw'!I15,".",","))</f>
        <v>397432</v>
      </c>
      <c r="L67" s="15"/>
      <c r="M67" s="15"/>
      <c r="N67" s="15"/>
      <c r="O67" s="15">
        <f>VALUE(SUBSTITUTE('DPR KPU Raw'!M15,".",","))</f>
        <v>242783</v>
      </c>
      <c r="P67" s="15"/>
      <c r="Q67" s="15">
        <f>VALUE(SUBSTITUTE('DPR KPU Raw'!O15,".",","))</f>
        <v>306652</v>
      </c>
      <c r="R67" s="15"/>
      <c r="S67" s="15"/>
      <c r="T67" s="15"/>
      <c r="U67" s="15"/>
      <c r="V67" s="5">
        <v>1</v>
      </c>
      <c r="W67" s="5">
        <f>W66+3</f>
        <v>67</v>
      </c>
      <c r="X67" s="5">
        <v>4</v>
      </c>
      <c r="Y67" s="5">
        <f t="shared" si="5"/>
        <v>26</v>
      </c>
      <c r="Z67" s="18" cm="1">
        <f t="array" aca="1" ref="Z67" ca="1">INDIRECT(ADDRESS($W67,COLUMN()-$Y67+$X67))/$V67</f>
        <v>517125</v>
      </c>
      <c r="AA67" s="18" cm="1">
        <f t="array" aca="1" ref="AA67" ca="1">INDIRECT(ADDRESS($W67,COLUMN()-$Y67+$X67))/$V67</f>
        <v>396368</v>
      </c>
      <c r="AB67" s="18" cm="1">
        <f t="array" aca="1" ref="AB67" ca="1">INDIRECT(ADDRESS($W67,COLUMN()-$Y67+$X67))/$V67</f>
        <v>267638</v>
      </c>
      <c r="AC67" s="18" cm="1">
        <f t="array" aca="1" ref="AC67" ca="1">INDIRECT(ADDRESS($W67,COLUMN()-$Y67+$X67))/$V67</f>
        <v>497508</v>
      </c>
      <c r="AD67" s="18" cm="1">
        <f t="array" aca="1" ref="AD67" ca="1">INDIRECT(ADDRESS($W67,COLUMN()-$Y67+$X67))/$V67</f>
        <v>226716</v>
      </c>
      <c r="AE67" s="18" cm="1">
        <f t="array" aca="1" ref="AE67" ca="1">INDIRECT(ADDRESS($W67,COLUMN()-$Y67+$X67))/$V67</f>
        <v>0</v>
      </c>
      <c r="AF67" s="18" cm="1">
        <f t="array" aca="1" ref="AF67" ca="1">INDIRECT(ADDRESS($W67,COLUMN()-$Y67+$X67))/$V67</f>
        <v>0</v>
      </c>
      <c r="AG67" s="18" cm="1">
        <f t="array" aca="1" ref="AG67" ca="1">INDIRECT(ADDRESS($W67,COLUMN()-$Y67+$X67))/$V67</f>
        <v>397432</v>
      </c>
      <c r="AH67" s="18" cm="1">
        <f t="array" aca="1" ref="AH67" ca="1">INDIRECT(ADDRESS($W67,COLUMN()-$Y67+$X67))/$V67</f>
        <v>0</v>
      </c>
      <c r="AI67" s="18" cm="1">
        <f t="array" aca="1" ref="AI67" ca="1">INDIRECT(ADDRESS($W67,COLUMN()-$Y67+$X67))/$V67</f>
        <v>0</v>
      </c>
      <c r="AJ67" s="18" cm="1">
        <f t="array" aca="1" ref="AJ67" ca="1">INDIRECT(ADDRESS($W67,COLUMN()-$Y67+$X67))/$V67</f>
        <v>0</v>
      </c>
      <c r="AK67" s="18" cm="1">
        <f t="array" aca="1" ref="AK67" ca="1">INDIRECT(ADDRESS($W67,COLUMN()-$Y67+$X67))/$V67</f>
        <v>242783</v>
      </c>
      <c r="AL67" s="18" cm="1">
        <f t="array" aca="1" ref="AL67" ca="1">INDIRECT(ADDRESS($W67,COLUMN()-$Y67+$X67))/$V67</f>
        <v>0</v>
      </c>
      <c r="AM67" s="18" cm="1">
        <f t="array" aca="1" ref="AM67" ca="1">INDIRECT(ADDRESS($W67,COLUMN()-$Y67+$X67))/$V67</f>
        <v>306652</v>
      </c>
      <c r="AN67" s="18" cm="1">
        <f t="array" aca="1" ref="AN67" ca="1">INDIRECT(ADDRESS($W67,COLUMN()-$Y67+$X67))/$V67</f>
        <v>0</v>
      </c>
      <c r="AO67" s="18" cm="1">
        <f t="array" aca="1" ref="AO67" ca="1">INDIRECT(ADDRESS($W67,COLUMN()-$Y67+$X67))/$V67</f>
        <v>0</v>
      </c>
      <c r="AP67" s="18" cm="1">
        <f t="array" aca="1" ref="AP67" ca="1">INDIRECT(ADDRESS($W67,COLUMN()-$Y67+$X67))/$V67</f>
        <v>0</v>
      </c>
      <c r="AQ67" s="18" cm="1">
        <f t="array" aca="1" ref="AQ67" ca="1">INDIRECT(ADDRESS($W67,COLUMN()-$Y67+$X67))/$V67</f>
        <v>0</v>
      </c>
      <c r="AR67" s="9">
        <f t="shared" si="0"/>
        <v>67</v>
      </c>
      <c r="AS67" s="9">
        <f t="shared" si="9"/>
        <v>69</v>
      </c>
      <c r="AT67" s="9">
        <f t="shared" si="1"/>
        <v>26</v>
      </c>
      <c r="AU67" s="3">
        <f t="shared" si="7"/>
        <v>43</v>
      </c>
      <c r="AV67" s="20">
        <f t="shared" ca="1" si="13"/>
        <v>1</v>
      </c>
      <c r="AW67" s="20">
        <f t="shared" ca="1" si="13"/>
        <v>4</v>
      </c>
      <c r="AX67" s="20">
        <f t="shared" ca="1" si="13"/>
        <v>6</v>
      </c>
      <c r="AY67" s="20">
        <f t="shared" ca="1" si="13"/>
        <v>2</v>
      </c>
      <c r="AZ67" s="20">
        <f t="shared" ca="1" si="13"/>
        <v>8</v>
      </c>
      <c r="BA67" s="20">
        <f t="shared" ca="1" si="13"/>
        <v>25</v>
      </c>
      <c r="BB67" s="20">
        <f t="shared" ca="1" si="13"/>
        <v>25</v>
      </c>
      <c r="BC67" s="20">
        <f t="shared" ca="1" si="13"/>
        <v>3</v>
      </c>
      <c r="BD67" s="20">
        <f t="shared" ca="1" si="13"/>
        <v>25</v>
      </c>
      <c r="BE67" s="20">
        <f t="shared" ca="1" si="13"/>
        <v>25</v>
      </c>
      <c r="BF67" s="20">
        <f t="shared" ca="1" si="13"/>
        <v>25</v>
      </c>
      <c r="BG67" s="20">
        <f t="shared" ca="1" si="13"/>
        <v>7</v>
      </c>
      <c r="BH67" s="20">
        <f t="shared" ca="1" si="13"/>
        <v>25</v>
      </c>
      <c r="BI67" s="20">
        <f t="shared" ca="1" si="13"/>
        <v>5</v>
      </c>
      <c r="BJ67" s="20">
        <f t="shared" ca="1" si="13"/>
        <v>25</v>
      </c>
      <c r="BK67" s="20">
        <f t="shared" ca="1" si="10"/>
        <v>25</v>
      </c>
      <c r="BL67" s="20">
        <f t="shared" ca="1" si="3"/>
        <v>25</v>
      </c>
      <c r="BM67" s="20">
        <f t="shared" ca="1" si="3"/>
        <v>25</v>
      </c>
      <c r="BN67" s="9">
        <f t="shared" si="4"/>
        <v>67</v>
      </c>
      <c r="BO67" s="9">
        <v>3</v>
      </c>
      <c r="BP67" s="22" cm="1">
        <f t="array" aca="1" ref="BP67" ca="1">IF(AV67&gt;INDIRECT(ADDRESS($BN67,$BO67)),0,1)</f>
        <v>1</v>
      </c>
      <c r="BQ67" s="22" cm="1">
        <f t="array" aca="1" ref="BQ67" ca="1">IF(AW67&gt;INDIRECT(ADDRESS($BN67,$BO67)),0,1)</f>
        <v>1</v>
      </c>
      <c r="BR67" s="22" cm="1">
        <f t="array" aca="1" ref="BR67" ca="1">IF(AX67&gt;INDIRECT(ADDRESS($BN67,$BO67)),0,1)</f>
        <v>1</v>
      </c>
      <c r="BS67" s="22" cm="1">
        <f t="array" aca="1" ref="BS67" ca="1">IF(AY67&gt;INDIRECT(ADDRESS($BN67,$BO67)),0,1)</f>
        <v>1</v>
      </c>
      <c r="BT67" s="22" cm="1">
        <f t="array" aca="1" ref="BT67" ca="1">IF(AZ67&gt;INDIRECT(ADDRESS($BN67,$BO67)),0,1)</f>
        <v>1</v>
      </c>
      <c r="BU67" s="22" cm="1">
        <f t="array" aca="1" ref="BU67" ca="1">IF(BA67&gt;INDIRECT(ADDRESS($BN67,$BO67)),0,1)</f>
        <v>0</v>
      </c>
      <c r="BV67" s="22" cm="1">
        <f t="array" aca="1" ref="BV67" ca="1">IF(BB67&gt;INDIRECT(ADDRESS($BN67,$BO67)),0,1)</f>
        <v>0</v>
      </c>
      <c r="BW67" s="22" cm="1">
        <f t="array" aca="1" ref="BW67" ca="1">IF(BC67&gt;INDIRECT(ADDRESS($BN67,$BO67)),0,1)</f>
        <v>1</v>
      </c>
      <c r="BX67" s="22" cm="1">
        <f t="array" aca="1" ref="BX67" ca="1">IF(BD67&gt;INDIRECT(ADDRESS($BN67,$BO67)),0,1)</f>
        <v>0</v>
      </c>
      <c r="BY67" s="22" cm="1">
        <f t="array" aca="1" ref="BY67" ca="1">IF(BE67&gt;INDIRECT(ADDRESS($BN67,$BO67)),0,1)</f>
        <v>0</v>
      </c>
      <c r="BZ67" s="22" cm="1">
        <f t="array" aca="1" ref="BZ67" ca="1">IF(BF67&gt;INDIRECT(ADDRESS($BN67,$BO67)),0,1)</f>
        <v>0</v>
      </c>
      <c r="CA67" s="22" cm="1">
        <f t="array" aca="1" ref="CA67" ca="1">IF(BG67&gt;INDIRECT(ADDRESS($BN67,$BO67)),0,1)</f>
        <v>1</v>
      </c>
      <c r="CB67" s="22" cm="1">
        <f t="array" aca="1" ref="CB67" ca="1">IF(BH67&gt;INDIRECT(ADDRESS($BN67,$BO67)),0,1)</f>
        <v>0</v>
      </c>
      <c r="CC67" s="22" cm="1">
        <f t="array" aca="1" ref="CC67" ca="1">IF(BI67&gt;INDIRECT(ADDRESS($BN67,$BO67)),0,1)</f>
        <v>1</v>
      </c>
      <c r="CD67" s="22" cm="1">
        <f t="array" aca="1" ref="CD67" ca="1">IF(BJ67&gt;INDIRECT(ADDRESS($BN67,$BO67)),0,1)</f>
        <v>0</v>
      </c>
      <c r="CE67" s="22" cm="1">
        <f t="array" aca="1" ref="CE67" ca="1">IF(BK67&gt;INDIRECT(ADDRESS($BN67,$BO67)),0,1)</f>
        <v>0</v>
      </c>
      <c r="CF67" s="22" cm="1">
        <f t="array" aca="1" ref="CF67" ca="1">IF(BL67&gt;INDIRECT(ADDRESS($BN67,$BO67)),0,1)</f>
        <v>0</v>
      </c>
      <c r="CG67" s="22" cm="1">
        <f t="array" aca="1" ref="CG67" ca="1">IF(BM67&gt;INDIRECT(ADDRESS($BN67,$BO67)),0,1)</f>
        <v>0</v>
      </c>
      <c r="CH67" s="9">
        <f>AR67</f>
        <v>67</v>
      </c>
      <c r="CI67" s="9">
        <f>AS67</f>
        <v>69</v>
      </c>
      <c r="CJ67" s="3">
        <f>COLUMN(BP67)</f>
        <v>68</v>
      </c>
      <c r="CK67" s="3">
        <f>COLUMN(CG67)</f>
        <v>85</v>
      </c>
      <c r="CL67" s="3">
        <f ca="1">SUM(OFFSET($A$1,CH67-1,CJ67-1,CI67-CH67+1,CK67-CJ67+1))</f>
        <v>10</v>
      </c>
      <c r="CM67" s="3" t="b">
        <f ca="1">CL67=C67</f>
        <v>1</v>
      </c>
      <c r="CN67" s="3">
        <f>COLUMN(V67)</f>
        <v>22</v>
      </c>
      <c r="CO67" s="3">
        <f ca="1">LARGE(OFFSET($A$1,$CH67-1,$CN67-1,$CI67-$CH67+1,1),1)</f>
        <v>5</v>
      </c>
      <c r="CP67" s="4">
        <f ca="1">LARGE(OFFSET($A$1,$AR67-1,$AT67-1,$AS67-$AR67+1,$AU67-$AT67+1),1)/(CO67+2)</f>
        <v>73875</v>
      </c>
      <c r="CQ67" s="4">
        <f ca="1">LARGE(OFFSET($A$1,$AR67-1,$AT67-1,$AS67-$AR67+1,$AU67-$AT67+1),C67)</f>
        <v>165836</v>
      </c>
      <c r="CR67" s="3" t="b">
        <f ca="1">CQ67&gt;CP67</f>
        <v>1</v>
      </c>
    </row>
    <row r="68" spans="1:96" x14ac:dyDescent="0.55000000000000004">
      <c r="A68" s="3"/>
      <c r="B68" s="3"/>
      <c r="C68" s="3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5">
        <v>3</v>
      </c>
      <c r="W68" s="5">
        <f>W67</f>
        <v>67</v>
      </c>
      <c r="X68" s="5">
        <v>4</v>
      </c>
      <c r="Y68" s="5">
        <f t="shared" si="5"/>
        <v>26</v>
      </c>
      <c r="Z68" s="18" cm="1">
        <f t="array" aca="1" ref="Z68" ca="1">INDIRECT(ADDRESS($W68,COLUMN()-$Y68+$X68))/$V68</f>
        <v>172375</v>
      </c>
      <c r="AA68" s="18" cm="1">
        <f t="array" aca="1" ref="AA68" ca="1">INDIRECT(ADDRESS($W68,COLUMN()-$Y68+$X68))/$V68</f>
        <v>132122.66666666666</v>
      </c>
      <c r="AB68" s="18" cm="1">
        <f t="array" aca="1" ref="AB68" ca="1">INDIRECT(ADDRESS($W68,COLUMN()-$Y68+$X68))/$V68</f>
        <v>89212.666666666672</v>
      </c>
      <c r="AC68" s="18" cm="1">
        <f t="array" aca="1" ref="AC68" ca="1">INDIRECT(ADDRESS($W68,COLUMN()-$Y68+$X68))/$V68</f>
        <v>165836</v>
      </c>
      <c r="AD68" s="18" cm="1">
        <f t="array" aca="1" ref="AD68" ca="1">INDIRECT(ADDRESS($W68,COLUMN()-$Y68+$X68))/$V68</f>
        <v>75572</v>
      </c>
      <c r="AE68" s="18" cm="1">
        <f t="array" aca="1" ref="AE68" ca="1">INDIRECT(ADDRESS($W68,COLUMN()-$Y68+$X68))/$V68</f>
        <v>0</v>
      </c>
      <c r="AF68" s="18" cm="1">
        <f t="array" aca="1" ref="AF68" ca="1">INDIRECT(ADDRESS($W68,COLUMN()-$Y68+$X68))/$V68</f>
        <v>0</v>
      </c>
      <c r="AG68" s="18" cm="1">
        <f t="array" aca="1" ref="AG68" ca="1">INDIRECT(ADDRESS($W68,COLUMN()-$Y68+$X68))/$V68</f>
        <v>132477.33333333334</v>
      </c>
      <c r="AH68" s="18" cm="1">
        <f t="array" aca="1" ref="AH68" ca="1">INDIRECT(ADDRESS($W68,COLUMN()-$Y68+$X68))/$V68</f>
        <v>0</v>
      </c>
      <c r="AI68" s="18" cm="1">
        <f t="array" aca="1" ref="AI68" ca="1">INDIRECT(ADDRESS($W68,COLUMN()-$Y68+$X68))/$V68</f>
        <v>0</v>
      </c>
      <c r="AJ68" s="18" cm="1">
        <f t="array" aca="1" ref="AJ68" ca="1">INDIRECT(ADDRESS($W68,COLUMN()-$Y68+$X68))/$V68</f>
        <v>0</v>
      </c>
      <c r="AK68" s="18" cm="1">
        <f t="array" aca="1" ref="AK68" ca="1">INDIRECT(ADDRESS($W68,COLUMN()-$Y68+$X68))/$V68</f>
        <v>80927.666666666672</v>
      </c>
      <c r="AL68" s="18" cm="1">
        <f t="array" aca="1" ref="AL68" ca="1">INDIRECT(ADDRESS($W68,COLUMN()-$Y68+$X68))/$V68</f>
        <v>0</v>
      </c>
      <c r="AM68" s="18" cm="1">
        <f t="array" aca="1" ref="AM68" ca="1">INDIRECT(ADDRESS($W68,COLUMN()-$Y68+$X68))/$V68</f>
        <v>102217.33333333333</v>
      </c>
      <c r="AN68" s="18" cm="1">
        <f t="array" aca="1" ref="AN68" ca="1">INDIRECT(ADDRESS($W68,COLUMN()-$Y68+$X68))/$V68</f>
        <v>0</v>
      </c>
      <c r="AO68" s="18" cm="1">
        <f t="array" aca="1" ref="AO68" ca="1">INDIRECT(ADDRESS($W68,COLUMN()-$Y68+$X68))/$V68</f>
        <v>0</v>
      </c>
      <c r="AP68" s="18" cm="1">
        <f t="array" aca="1" ref="AP68" ca="1">INDIRECT(ADDRESS($W68,COLUMN()-$Y68+$X68))/$V68</f>
        <v>0</v>
      </c>
      <c r="AQ68" s="18" cm="1">
        <f t="array" aca="1" ref="AQ68" ca="1">INDIRECT(ADDRESS($W68,COLUMN()-$Y68+$X68))/$V68</f>
        <v>0</v>
      </c>
      <c r="AR68" s="9">
        <f t="shared" ref="AR68:AR131" si="14">W68</f>
        <v>67</v>
      </c>
      <c r="AS68" s="9">
        <f t="shared" si="9"/>
        <v>69</v>
      </c>
      <c r="AT68" s="9">
        <f t="shared" ref="AT68:AT131" si="15">COLUMN(Z68)</f>
        <v>26</v>
      </c>
      <c r="AU68" s="3">
        <f t="shared" si="7"/>
        <v>43</v>
      </c>
      <c r="AV68" s="20">
        <f t="shared" ca="1" si="13"/>
        <v>9</v>
      </c>
      <c r="AW68" s="20">
        <f t="shared" ca="1" si="13"/>
        <v>12</v>
      </c>
      <c r="AX68" s="20">
        <f t="shared" ca="1" si="13"/>
        <v>16</v>
      </c>
      <c r="AY68" s="20">
        <f t="shared" ca="1" si="13"/>
        <v>10</v>
      </c>
      <c r="AZ68" s="20">
        <f t="shared" ca="1" si="13"/>
        <v>20</v>
      </c>
      <c r="BA68" s="20">
        <f t="shared" ca="1" si="13"/>
        <v>25</v>
      </c>
      <c r="BB68" s="20">
        <f t="shared" ca="1" si="13"/>
        <v>25</v>
      </c>
      <c r="BC68" s="20">
        <f t="shared" ca="1" si="13"/>
        <v>11</v>
      </c>
      <c r="BD68" s="20">
        <f t="shared" ca="1" si="13"/>
        <v>25</v>
      </c>
      <c r="BE68" s="20">
        <f t="shared" ca="1" si="13"/>
        <v>25</v>
      </c>
      <c r="BF68" s="20">
        <f t="shared" ca="1" si="13"/>
        <v>25</v>
      </c>
      <c r="BG68" s="20">
        <f t="shared" ca="1" si="13"/>
        <v>17</v>
      </c>
      <c r="BH68" s="20">
        <f t="shared" ca="1" si="13"/>
        <v>25</v>
      </c>
      <c r="BI68" s="20">
        <f t="shared" ca="1" si="13"/>
        <v>14</v>
      </c>
      <c r="BJ68" s="20">
        <f t="shared" ca="1" si="13"/>
        <v>25</v>
      </c>
      <c r="BK68" s="20">
        <f t="shared" ca="1" si="10"/>
        <v>25</v>
      </c>
      <c r="BL68" s="20">
        <f t="shared" ca="1" si="10"/>
        <v>25</v>
      </c>
      <c r="BM68" s="20">
        <f t="shared" ca="1" si="10"/>
        <v>25</v>
      </c>
      <c r="BN68" s="9">
        <f t="shared" ref="BN68:BN131" si="16">W68</f>
        <v>67</v>
      </c>
      <c r="BO68" s="9">
        <v>3</v>
      </c>
      <c r="BP68" s="22" cm="1">
        <f t="array" aca="1" ref="BP68" ca="1">IF(AV68&gt;INDIRECT(ADDRESS($BN68,$BO68)),0,1)</f>
        <v>1</v>
      </c>
      <c r="BQ68" s="22" cm="1">
        <f t="array" aca="1" ref="BQ68" ca="1">IF(AW68&gt;INDIRECT(ADDRESS($BN68,$BO68)),0,1)</f>
        <v>0</v>
      </c>
      <c r="BR68" s="22" cm="1">
        <f t="array" aca="1" ref="BR68" ca="1">IF(AX68&gt;INDIRECT(ADDRESS($BN68,$BO68)),0,1)</f>
        <v>0</v>
      </c>
      <c r="BS68" s="22" cm="1">
        <f t="array" aca="1" ref="BS68" ca="1">IF(AY68&gt;INDIRECT(ADDRESS($BN68,$BO68)),0,1)</f>
        <v>1</v>
      </c>
      <c r="BT68" s="22" cm="1">
        <f t="array" aca="1" ref="BT68" ca="1">IF(AZ68&gt;INDIRECT(ADDRESS($BN68,$BO68)),0,1)</f>
        <v>0</v>
      </c>
      <c r="BU68" s="22" cm="1">
        <f t="array" aca="1" ref="BU68" ca="1">IF(BA68&gt;INDIRECT(ADDRESS($BN68,$BO68)),0,1)</f>
        <v>0</v>
      </c>
      <c r="BV68" s="22" cm="1">
        <f t="array" aca="1" ref="BV68" ca="1">IF(BB68&gt;INDIRECT(ADDRESS($BN68,$BO68)),0,1)</f>
        <v>0</v>
      </c>
      <c r="BW68" s="22" cm="1">
        <f t="array" aca="1" ref="BW68" ca="1">IF(BC68&gt;INDIRECT(ADDRESS($BN68,$BO68)),0,1)</f>
        <v>0</v>
      </c>
      <c r="BX68" s="22" cm="1">
        <f t="array" aca="1" ref="BX68" ca="1">IF(BD68&gt;INDIRECT(ADDRESS($BN68,$BO68)),0,1)</f>
        <v>0</v>
      </c>
      <c r="BY68" s="22" cm="1">
        <f t="array" aca="1" ref="BY68" ca="1">IF(BE68&gt;INDIRECT(ADDRESS($BN68,$BO68)),0,1)</f>
        <v>0</v>
      </c>
      <c r="BZ68" s="22" cm="1">
        <f t="array" aca="1" ref="BZ68" ca="1">IF(BF68&gt;INDIRECT(ADDRESS($BN68,$BO68)),0,1)</f>
        <v>0</v>
      </c>
      <c r="CA68" s="22" cm="1">
        <f t="array" aca="1" ref="CA68" ca="1">IF(BG68&gt;INDIRECT(ADDRESS($BN68,$BO68)),0,1)</f>
        <v>0</v>
      </c>
      <c r="CB68" s="22" cm="1">
        <f t="array" aca="1" ref="CB68" ca="1">IF(BH68&gt;INDIRECT(ADDRESS($BN68,$BO68)),0,1)</f>
        <v>0</v>
      </c>
      <c r="CC68" s="22" cm="1">
        <f t="array" aca="1" ref="CC68" ca="1">IF(BI68&gt;INDIRECT(ADDRESS($BN68,$BO68)),0,1)</f>
        <v>0</v>
      </c>
      <c r="CD68" s="22" cm="1">
        <f t="array" aca="1" ref="CD68" ca="1">IF(BJ68&gt;INDIRECT(ADDRESS($BN68,$BO68)),0,1)</f>
        <v>0</v>
      </c>
      <c r="CE68" s="22" cm="1">
        <f t="array" aca="1" ref="CE68" ca="1">IF(BK68&gt;INDIRECT(ADDRESS($BN68,$BO68)),0,1)</f>
        <v>0</v>
      </c>
      <c r="CF68" s="22" cm="1">
        <f t="array" aca="1" ref="CF68" ca="1">IF(BL68&gt;INDIRECT(ADDRESS($BN68,$BO68)),0,1)</f>
        <v>0</v>
      </c>
      <c r="CG68" s="22" cm="1">
        <f t="array" aca="1" ref="CG68" ca="1">IF(BM68&gt;INDIRECT(ADDRESS($BN68,$BO68)),0,1)</f>
        <v>0</v>
      </c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55000000000000004">
      <c r="A69" s="3"/>
      <c r="B69" s="3"/>
      <c r="C69" s="3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5">
        <v>5</v>
      </c>
      <c r="W69" s="5">
        <f>W68</f>
        <v>67</v>
      </c>
      <c r="X69" s="5">
        <v>4</v>
      </c>
      <c r="Y69" s="5">
        <f t="shared" ref="Y69:Y132" si="17">COLUMN()+1</f>
        <v>26</v>
      </c>
      <c r="Z69" s="18" cm="1">
        <f t="array" aca="1" ref="Z69" ca="1">INDIRECT(ADDRESS($W69,COLUMN()-$Y69+$X69))/$V69</f>
        <v>103425</v>
      </c>
      <c r="AA69" s="18" cm="1">
        <f t="array" aca="1" ref="AA69" ca="1">INDIRECT(ADDRESS($W69,COLUMN()-$Y69+$X69))/$V69</f>
        <v>79273.600000000006</v>
      </c>
      <c r="AB69" s="18" cm="1">
        <f t="array" aca="1" ref="AB69" ca="1">INDIRECT(ADDRESS($W69,COLUMN()-$Y69+$X69))/$V69</f>
        <v>53527.6</v>
      </c>
      <c r="AC69" s="18" cm="1">
        <f t="array" aca="1" ref="AC69" ca="1">INDIRECT(ADDRESS($W69,COLUMN()-$Y69+$X69))/$V69</f>
        <v>99501.6</v>
      </c>
      <c r="AD69" s="18" cm="1">
        <f t="array" aca="1" ref="AD69" ca="1">INDIRECT(ADDRESS($W69,COLUMN()-$Y69+$X69))/$V69</f>
        <v>45343.199999999997</v>
      </c>
      <c r="AE69" s="18" cm="1">
        <f t="array" aca="1" ref="AE69" ca="1">INDIRECT(ADDRESS($W69,COLUMN()-$Y69+$X69))/$V69</f>
        <v>0</v>
      </c>
      <c r="AF69" s="18" cm="1">
        <f t="array" aca="1" ref="AF69" ca="1">INDIRECT(ADDRESS($W69,COLUMN()-$Y69+$X69))/$V69</f>
        <v>0</v>
      </c>
      <c r="AG69" s="18" cm="1">
        <f t="array" aca="1" ref="AG69" ca="1">INDIRECT(ADDRESS($W69,COLUMN()-$Y69+$X69))/$V69</f>
        <v>79486.399999999994</v>
      </c>
      <c r="AH69" s="18" cm="1">
        <f t="array" aca="1" ref="AH69" ca="1">INDIRECT(ADDRESS($W69,COLUMN()-$Y69+$X69))/$V69</f>
        <v>0</v>
      </c>
      <c r="AI69" s="18" cm="1">
        <f t="array" aca="1" ref="AI69" ca="1">INDIRECT(ADDRESS($W69,COLUMN()-$Y69+$X69))/$V69</f>
        <v>0</v>
      </c>
      <c r="AJ69" s="18" cm="1">
        <f t="array" aca="1" ref="AJ69" ca="1">INDIRECT(ADDRESS($W69,COLUMN()-$Y69+$X69))/$V69</f>
        <v>0</v>
      </c>
      <c r="AK69" s="18" cm="1">
        <f t="array" aca="1" ref="AK69" ca="1">INDIRECT(ADDRESS($W69,COLUMN()-$Y69+$X69))/$V69</f>
        <v>48556.6</v>
      </c>
      <c r="AL69" s="18" cm="1">
        <f t="array" aca="1" ref="AL69" ca="1">INDIRECT(ADDRESS($W69,COLUMN()-$Y69+$X69))/$V69</f>
        <v>0</v>
      </c>
      <c r="AM69" s="18" cm="1">
        <f t="array" aca="1" ref="AM69" ca="1">INDIRECT(ADDRESS($W69,COLUMN()-$Y69+$X69))/$V69</f>
        <v>61330.400000000001</v>
      </c>
      <c r="AN69" s="18" cm="1">
        <f t="array" aca="1" ref="AN69" ca="1">INDIRECT(ADDRESS($W69,COLUMN()-$Y69+$X69))/$V69</f>
        <v>0</v>
      </c>
      <c r="AO69" s="18" cm="1">
        <f t="array" aca="1" ref="AO69" ca="1">INDIRECT(ADDRESS($W69,COLUMN()-$Y69+$X69))/$V69</f>
        <v>0</v>
      </c>
      <c r="AP69" s="18" cm="1">
        <f t="array" aca="1" ref="AP69" ca="1">INDIRECT(ADDRESS($W69,COLUMN()-$Y69+$X69))/$V69</f>
        <v>0</v>
      </c>
      <c r="AQ69" s="18" cm="1">
        <f t="array" aca="1" ref="AQ69" ca="1">INDIRECT(ADDRESS($W69,COLUMN()-$Y69+$X69))/$V69</f>
        <v>0</v>
      </c>
      <c r="AR69" s="9">
        <f t="shared" si="14"/>
        <v>67</v>
      </c>
      <c r="AS69" s="9">
        <f t="shared" si="9"/>
        <v>69</v>
      </c>
      <c r="AT69" s="9">
        <f t="shared" si="15"/>
        <v>26</v>
      </c>
      <c r="AU69" s="3">
        <f t="shared" ref="AU69:AU132" si="18">COLUMN(AQ69)</f>
        <v>43</v>
      </c>
      <c r="AV69" s="20">
        <f t="shared" ca="1" si="13"/>
        <v>13</v>
      </c>
      <c r="AW69" s="20">
        <f t="shared" ca="1" si="13"/>
        <v>19</v>
      </c>
      <c r="AX69" s="20">
        <f t="shared" ca="1" si="13"/>
        <v>22</v>
      </c>
      <c r="AY69" s="20">
        <f t="shared" ca="1" si="13"/>
        <v>15</v>
      </c>
      <c r="AZ69" s="20">
        <f t="shared" ca="1" si="13"/>
        <v>24</v>
      </c>
      <c r="BA69" s="20">
        <f t="shared" ca="1" si="13"/>
        <v>25</v>
      </c>
      <c r="BB69" s="20">
        <f t="shared" ca="1" si="13"/>
        <v>25</v>
      </c>
      <c r="BC69" s="20">
        <f t="shared" ca="1" si="13"/>
        <v>18</v>
      </c>
      <c r="BD69" s="20">
        <f t="shared" ca="1" si="13"/>
        <v>25</v>
      </c>
      <c r="BE69" s="20">
        <f t="shared" ca="1" si="13"/>
        <v>25</v>
      </c>
      <c r="BF69" s="20">
        <f t="shared" ca="1" si="13"/>
        <v>25</v>
      </c>
      <c r="BG69" s="20">
        <f t="shared" ca="1" si="13"/>
        <v>23</v>
      </c>
      <c r="BH69" s="20">
        <f t="shared" ca="1" si="13"/>
        <v>25</v>
      </c>
      <c r="BI69" s="20">
        <f t="shared" ca="1" si="13"/>
        <v>21</v>
      </c>
      <c r="BJ69" s="20">
        <f t="shared" ca="1" si="13"/>
        <v>25</v>
      </c>
      <c r="BK69" s="20">
        <f t="shared" ca="1" si="10"/>
        <v>25</v>
      </c>
      <c r="BL69" s="20">
        <f t="shared" ca="1" si="10"/>
        <v>25</v>
      </c>
      <c r="BM69" s="20">
        <f t="shared" ca="1" si="10"/>
        <v>25</v>
      </c>
      <c r="BN69" s="9">
        <f t="shared" si="16"/>
        <v>67</v>
      </c>
      <c r="BO69" s="9">
        <v>3</v>
      </c>
      <c r="BP69" s="22" cm="1">
        <f t="array" aca="1" ref="BP69" ca="1">IF(AV69&gt;INDIRECT(ADDRESS($BN69,$BO69)),0,1)</f>
        <v>0</v>
      </c>
      <c r="BQ69" s="22" cm="1">
        <f t="array" aca="1" ref="BQ69" ca="1">IF(AW69&gt;INDIRECT(ADDRESS($BN69,$BO69)),0,1)</f>
        <v>0</v>
      </c>
      <c r="BR69" s="22" cm="1">
        <f t="array" aca="1" ref="BR69" ca="1">IF(AX69&gt;INDIRECT(ADDRESS($BN69,$BO69)),0,1)</f>
        <v>0</v>
      </c>
      <c r="BS69" s="22" cm="1">
        <f t="array" aca="1" ref="BS69" ca="1">IF(AY69&gt;INDIRECT(ADDRESS($BN69,$BO69)),0,1)</f>
        <v>0</v>
      </c>
      <c r="BT69" s="22" cm="1">
        <f t="array" aca="1" ref="BT69" ca="1">IF(AZ69&gt;INDIRECT(ADDRESS($BN69,$BO69)),0,1)</f>
        <v>0</v>
      </c>
      <c r="BU69" s="22" cm="1">
        <f t="array" aca="1" ref="BU69" ca="1">IF(BA69&gt;INDIRECT(ADDRESS($BN69,$BO69)),0,1)</f>
        <v>0</v>
      </c>
      <c r="BV69" s="22" cm="1">
        <f t="array" aca="1" ref="BV69" ca="1">IF(BB69&gt;INDIRECT(ADDRESS($BN69,$BO69)),0,1)</f>
        <v>0</v>
      </c>
      <c r="BW69" s="22" cm="1">
        <f t="array" aca="1" ref="BW69" ca="1">IF(BC69&gt;INDIRECT(ADDRESS($BN69,$BO69)),0,1)</f>
        <v>0</v>
      </c>
      <c r="BX69" s="22" cm="1">
        <f t="array" aca="1" ref="BX69" ca="1">IF(BD69&gt;INDIRECT(ADDRESS($BN69,$BO69)),0,1)</f>
        <v>0</v>
      </c>
      <c r="BY69" s="22" cm="1">
        <f t="array" aca="1" ref="BY69" ca="1">IF(BE69&gt;INDIRECT(ADDRESS($BN69,$BO69)),0,1)</f>
        <v>0</v>
      </c>
      <c r="BZ69" s="22" cm="1">
        <f t="array" aca="1" ref="BZ69" ca="1">IF(BF69&gt;INDIRECT(ADDRESS($BN69,$BO69)),0,1)</f>
        <v>0</v>
      </c>
      <c r="CA69" s="22" cm="1">
        <f t="array" aca="1" ref="CA69" ca="1">IF(BG69&gt;INDIRECT(ADDRESS($BN69,$BO69)),0,1)</f>
        <v>0</v>
      </c>
      <c r="CB69" s="22" cm="1">
        <f t="array" aca="1" ref="CB69" ca="1">IF(BH69&gt;INDIRECT(ADDRESS($BN69,$BO69)),0,1)</f>
        <v>0</v>
      </c>
      <c r="CC69" s="22" cm="1">
        <f t="array" aca="1" ref="CC69" ca="1">IF(BI69&gt;INDIRECT(ADDRESS($BN69,$BO69)),0,1)</f>
        <v>0</v>
      </c>
      <c r="CD69" s="22" cm="1">
        <f t="array" aca="1" ref="CD69" ca="1">IF(BJ69&gt;INDIRECT(ADDRESS($BN69,$BO69)),0,1)</f>
        <v>0</v>
      </c>
      <c r="CE69" s="22" cm="1">
        <f t="array" aca="1" ref="CE69" ca="1">IF(BK69&gt;INDIRECT(ADDRESS($BN69,$BO69)),0,1)</f>
        <v>0</v>
      </c>
      <c r="CF69" s="22" cm="1">
        <f t="array" aca="1" ref="CF69" ca="1">IF(BL69&gt;INDIRECT(ADDRESS($BN69,$BO69)),0,1)</f>
        <v>0</v>
      </c>
      <c r="CG69" s="22" cm="1">
        <f t="array" aca="1" ref="CG69" ca="1">IF(BM69&gt;INDIRECT(ADDRESS($BN69,$BO69)),0,1)</f>
        <v>0</v>
      </c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55000000000000004">
      <c r="A70" s="3"/>
      <c r="B70" s="3" t="s">
        <v>33</v>
      </c>
      <c r="C70" s="3">
        <v>9</v>
      </c>
      <c r="D70" s="15">
        <f>VALUE(SUBSTITUTE('DPR KPU Raw'!B16,".",","))</f>
        <v>155509</v>
      </c>
      <c r="E70" s="15">
        <f>VALUE(SUBSTITUTE('DPR KPU Raw'!C16,".",","))</f>
        <v>293202</v>
      </c>
      <c r="F70" s="15">
        <f>VALUE(SUBSTITUTE('DPR KPU Raw'!D16,".",","))</f>
        <v>288322</v>
      </c>
      <c r="G70" s="15">
        <f>VALUE(SUBSTITUTE('DPR KPU Raw'!E16,".",","))</f>
        <v>309401</v>
      </c>
      <c r="H70" s="15">
        <f>VALUE(SUBSTITUTE('DPR KPU Raw'!F16,".",","))</f>
        <v>130915</v>
      </c>
      <c r="I70" s="15"/>
      <c r="J70" s="15"/>
      <c r="K70" s="15">
        <f>VALUE(SUBSTITUTE('DPR KPU Raw'!I16,".",","))</f>
        <v>269252</v>
      </c>
      <c r="L70" s="15"/>
      <c r="M70" s="15"/>
      <c r="N70" s="15"/>
      <c r="O70" s="15">
        <f>VALUE(SUBSTITUTE('DPR KPU Raw'!M16,".",","))</f>
        <v>142183</v>
      </c>
      <c r="P70" s="15"/>
      <c r="Q70" s="15">
        <f>VALUE(SUBSTITUTE('DPR KPU Raw'!O16,".",","))</f>
        <v>86214</v>
      </c>
      <c r="R70" s="15"/>
      <c r="S70" s="15"/>
      <c r="T70" s="15"/>
      <c r="U70" s="15"/>
      <c r="V70" s="5">
        <v>1</v>
      </c>
      <c r="W70" s="5">
        <f>W69+3</f>
        <v>70</v>
      </c>
      <c r="X70" s="5">
        <v>4</v>
      </c>
      <c r="Y70" s="5">
        <f t="shared" si="17"/>
        <v>26</v>
      </c>
      <c r="Z70" s="18" cm="1">
        <f t="array" aca="1" ref="Z70" ca="1">INDIRECT(ADDRESS($W70,COLUMN()-$Y70+$X70))/$V70</f>
        <v>155509</v>
      </c>
      <c r="AA70" s="18" cm="1">
        <f t="array" aca="1" ref="AA70" ca="1">INDIRECT(ADDRESS($W70,COLUMN()-$Y70+$X70))/$V70</f>
        <v>293202</v>
      </c>
      <c r="AB70" s="18" cm="1">
        <f t="array" aca="1" ref="AB70" ca="1">INDIRECT(ADDRESS($W70,COLUMN()-$Y70+$X70))/$V70</f>
        <v>288322</v>
      </c>
      <c r="AC70" s="18" cm="1">
        <f t="array" aca="1" ref="AC70" ca="1">INDIRECT(ADDRESS($W70,COLUMN()-$Y70+$X70))/$V70</f>
        <v>309401</v>
      </c>
      <c r="AD70" s="18" cm="1">
        <f t="array" aca="1" ref="AD70" ca="1">INDIRECT(ADDRESS($W70,COLUMN()-$Y70+$X70))/$V70</f>
        <v>130915</v>
      </c>
      <c r="AE70" s="18" cm="1">
        <f t="array" aca="1" ref="AE70" ca="1">INDIRECT(ADDRESS($W70,COLUMN()-$Y70+$X70))/$V70</f>
        <v>0</v>
      </c>
      <c r="AF70" s="18" cm="1">
        <f t="array" aca="1" ref="AF70" ca="1">INDIRECT(ADDRESS($W70,COLUMN()-$Y70+$X70))/$V70</f>
        <v>0</v>
      </c>
      <c r="AG70" s="18" cm="1">
        <f t="array" aca="1" ref="AG70" ca="1">INDIRECT(ADDRESS($W70,COLUMN()-$Y70+$X70))/$V70</f>
        <v>269252</v>
      </c>
      <c r="AH70" s="18" cm="1">
        <f t="array" aca="1" ref="AH70" ca="1">INDIRECT(ADDRESS($W70,COLUMN()-$Y70+$X70))/$V70</f>
        <v>0</v>
      </c>
      <c r="AI70" s="18" cm="1">
        <f t="array" aca="1" ref="AI70" ca="1">INDIRECT(ADDRESS($W70,COLUMN()-$Y70+$X70))/$V70</f>
        <v>0</v>
      </c>
      <c r="AJ70" s="18" cm="1">
        <f t="array" aca="1" ref="AJ70" ca="1">INDIRECT(ADDRESS($W70,COLUMN()-$Y70+$X70))/$V70</f>
        <v>0</v>
      </c>
      <c r="AK70" s="18" cm="1">
        <f t="array" aca="1" ref="AK70" ca="1">INDIRECT(ADDRESS($W70,COLUMN()-$Y70+$X70))/$V70</f>
        <v>142183</v>
      </c>
      <c r="AL70" s="18" cm="1">
        <f t="array" aca="1" ref="AL70" ca="1">INDIRECT(ADDRESS($W70,COLUMN()-$Y70+$X70))/$V70</f>
        <v>0</v>
      </c>
      <c r="AM70" s="18" cm="1">
        <f t="array" aca="1" ref="AM70" ca="1">INDIRECT(ADDRESS($W70,COLUMN()-$Y70+$X70))/$V70</f>
        <v>86214</v>
      </c>
      <c r="AN70" s="18" cm="1">
        <f t="array" aca="1" ref="AN70" ca="1">INDIRECT(ADDRESS($W70,COLUMN()-$Y70+$X70))/$V70</f>
        <v>0</v>
      </c>
      <c r="AO70" s="18" cm="1">
        <f t="array" aca="1" ref="AO70" ca="1">INDIRECT(ADDRESS($W70,COLUMN()-$Y70+$X70))/$V70</f>
        <v>0</v>
      </c>
      <c r="AP70" s="18" cm="1">
        <f t="array" aca="1" ref="AP70" ca="1">INDIRECT(ADDRESS($W70,COLUMN()-$Y70+$X70))/$V70</f>
        <v>0</v>
      </c>
      <c r="AQ70" s="18" cm="1">
        <f t="array" aca="1" ref="AQ70" ca="1">INDIRECT(ADDRESS($W70,COLUMN()-$Y70+$X70))/$V70</f>
        <v>0</v>
      </c>
      <c r="AR70" s="9">
        <f t="shared" si="14"/>
        <v>70</v>
      </c>
      <c r="AS70" s="9">
        <f t="shared" si="9"/>
        <v>72</v>
      </c>
      <c r="AT70" s="9">
        <f t="shared" si="15"/>
        <v>26</v>
      </c>
      <c r="AU70" s="3">
        <f t="shared" si="18"/>
        <v>43</v>
      </c>
      <c r="AV70" s="20">
        <f t="shared" ref="AV70:BK86" ca="1" si="19">_xlfn.RANK.EQ(Z70,OFFSET($A$1,$AR70-1,$AT70-1,$AS70-$AR70+1,$AU70-$AT70+1),0)</f>
        <v>5</v>
      </c>
      <c r="AW70" s="20">
        <f t="shared" ca="1" si="19"/>
        <v>2</v>
      </c>
      <c r="AX70" s="20">
        <f t="shared" ca="1" si="19"/>
        <v>3</v>
      </c>
      <c r="AY70" s="20">
        <f t="shared" ca="1" si="19"/>
        <v>1</v>
      </c>
      <c r="AZ70" s="20">
        <f t="shared" ca="1" si="19"/>
        <v>7</v>
      </c>
      <c r="BA70" s="20">
        <f t="shared" ca="1" si="19"/>
        <v>25</v>
      </c>
      <c r="BB70" s="20">
        <f t="shared" ca="1" si="19"/>
        <v>25</v>
      </c>
      <c r="BC70" s="20">
        <f t="shared" ca="1" si="19"/>
        <v>4</v>
      </c>
      <c r="BD70" s="20">
        <f t="shared" ca="1" si="19"/>
        <v>25</v>
      </c>
      <c r="BE70" s="20">
        <f t="shared" ca="1" si="19"/>
        <v>25</v>
      </c>
      <c r="BF70" s="20">
        <f t="shared" ca="1" si="19"/>
        <v>25</v>
      </c>
      <c r="BG70" s="20">
        <f t="shared" ca="1" si="19"/>
        <v>6</v>
      </c>
      <c r="BH70" s="20">
        <f t="shared" ca="1" si="19"/>
        <v>25</v>
      </c>
      <c r="BI70" s="20">
        <f t="shared" ca="1" si="19"/>
        <v>12</v>
      </c>
      <c r="BJ70" s="20">
        <f t="shared" ca="1" si="19"/>
        <v>25</v>
      </c>
      <c r="BK70" s="20">
        <f t="shared" ca="1" si="10"/>
        <v>25</v>
      </c>
      <c r="BL70" s="20">
        <f t="shared" ca="1" si="10"/>
        <v>25</v>
      </c>
      <c r="BM70" s="20">
        <f t="shared" ca="1" si="10"/>
        <v>25</v>
      </c>
      <c r="BN70" s="9">
        <f t="shared" si="16"/>
        <v>70</v>
      </c>
      <c r="BO70" s="9">
        <v>3</v>
      </c>
      <c r="BP70" s="22" cm="1">
        <f t="array" aca="1" ref="BP70" ca="1">IF(AV70&gt;INDIRECT(ADDRESS($BN70,$BO70)),0,1)</f>
        <v>1</v>
      </c>
      <c r="BQ70" s="22" cm="1">
        <f t="array" aca="1" ref="BQ70" ca="1">IF(AW70&gt;INDIRECT(ADDRESS($BN70,$BO70)),0,1)</f>
        <v>1</v>
      </c>
      <c r="BR70" s="22" cm="1">
        <f t="array" aca="1" ref="BR70" ca="1">IF(AX70&gt;INDIRECT(ADDRESS($BN70,$BO70)),0,1)</f>
        <v>1</v>
      </c>
      <c r="BS70" s="22" cm="1">
        <f t="array" aca="1" ref="BS70" ca="1">IF(AY70&gt;INDIRECT(ADDRESS($BN70,$BO70)),0,1)</f>
        <v>1</v>
      </c>
      <c r="BT70" s="22" cm="1">
        <f t="array" aca="1" ref="BT70" ca="1">IF(AZ70&gt;INDIRECT(ADDRESS($BN70,$BO70)),0,1)</f>
        <v>1</v>
      </c>
      <c r="BU70" s="22" cm="1">
        <f t="array" aca="1" ref="BU70" ca="1">IF(BA70&gt;INDIRECT(ADDRESS($BN70,$BO70)),0,1)</f>
        <v>0</v>
      </c>
      <c r="BV70" s="22" cm="1">
        <f t="array" aca="1" ref="BV70" ca="1">IF(BB70&gt;INDIRECT(ADDRESS($BN70,$BO70)),0,1)</f>
        <v>0</v>
      </c>
      <c r="BW70" s="22" cm="1">
        <f t="array" aca="1" ref="BW70" ca="1">IF(BC70&gt;INDIRECT(ADDRESS($BN70,$BO70)),0,1)</f>
        <v>1</v>
      </c>
      <c r="BX70" s="22" cm="1">
        <f t="array" aca="1" ref="BX70" ca="1">IF(BD70&gt;INDIRECT(ADDRESS($BN70,$BO70)),0,1)</f>
        <v>0</v>
      </c>
      <c r="BY70" s="22" cm="1">
        <f t="array" aca="1" ref="BY70" ca="1">IF(BE70&gt;INDIRECT(ADDRESS($BN70,$BO70)),0,1)</f>
        <v>0</v>
      </c>
      <c r="BZ70" s="22" cm="1">
        <f t="array" aca="1" ref="BZ70" ca="1">IF(BF70&gt;INDIRECT(ADDRESS($BN70,$BO70)),0,1)</f>
        <v>0</v>
      </c>
      <c r="CA70" s="22" cm="1">
        <f t="array" aca="1" ref="CA70" ca="1">IF(BG70&gt;INDIRECT(ADDRESS($BN70,$BO70)),0,1)</f>
        <v>1</v>
      </c>
      <c r="CB70" s="22" cm="1">
        <f t="array" aca="1" ref="CB70" ca="1">IF(BH70&gt;INDIRECT(ADDRESS($BN70,$BO70)),0,1)</f>
        <v>0</v>
      </c>
      <c r="CC70" s="22" cm="1">
        <f t="array" aca="1" ref="CC70" ca="1">IF(BI70&gt;INDIRECT(ADDRESS($BN70,$BO70)),0,1)</f>
        <v>0</v>
      </c>
      <c r="CD70" s="22" cm="1">
        <f t="array" aca="1" ref="CD70" ca="1">IF(BJ70&gt;INDIRECT(ADDRESS($BN70,$BO70)),0,1)</f>
        <v>0</v>
      </c>
      <c r="CE70" s="22" cm="1">
        <f t="array" aca="1" ref="CE70" ca="1">IF(BK70&gt;INDIRECT(ADDRESS($BN70,$BO70)),0,1)</f>
        <v>0</v>
      </c>
      <c r="CF70" s="22" cm="1">
        <f t="array" aca="1" ref="CF70" ca="1">IF(BL70&gt;INDIRECT(ADDRESS($BN70,$BO70)),0,1)</f>
        <v>0</v>
      </c>
      <c r="CG70" s="22" cm="1">
        <f t="array" aca="1" ref="CG70" ca="1">IF(BM70&gt;INDIRECT(ADDRESS($BN70,$BO70)),0,1)</f>
        <v>0</v>
      </c>
      <c r="CH70" s="9">
        <f>AR70</f>
        <v>70</v>
      </c>
      <c r="CI70" s="9">
        <f>AS70</f>
        <v>72</v>
      </c>
      <c r="CJ70" s="3">
        <f>COLUMN(BP70)</f>
        <v>68</v>
      </c>
      <c r="CK70" s="3">
        <f>COLUMN(CG70)</f>
        <v>85</v>
      </c>
      <c r="CL70" s="3">
        <f ca="1">SUM(OFFSET($A$1,CH70-1,CJ70-1,CI70-CH70+1,CK70-CJ70+1))</f>
        <v>9</v>
      </c>
      <c r="CM70" s="3" t="b">
        <f ca="1">CL70=C70</f>
        <v>1</v>
      </c>
      <c r="CN70" s="3">
        <f>COLUMN(V70)</f>
        <v>22</v>
      </c>
      <c r="CO70" s="3">
        <f ca="1">LARGE(OFFSET($A$1,$CH70-1,$CN70-1,$CI70-$CH70+1,1),1)</f>
        <v>5</v>
      </c>
      <c r="CP70" s="4">
        <f ca="1">LARGE(OFFSET($A$1,$AR70-1,$AT70-1,$AS70-$AR70+1,$AU70-$AT70+1),1)/(CO70+2)</f>
        <v>44200.142857142855</v>
      </c>
      <c r="CQ70" s="4">
        <f ca="1">LARGE(OFFSET($A$1,$AR70-1,$AT70-1,$AS70-$AR70+1,$AU70-$AT70+1),C70)</f>
        <v>97734</v>
      </c>
      <c r="CR70" s="3" t="b">
        <f ca="1">CQ70&gt;CP70</f>
        <v>1</v>
      </c>
    </row>
    <row r="71" spans="1:96" x14ac:dyDescent="0.55000000000000004">
      <c r="A71" s="3"/>
      <c r="B71" s="3"/>
      <c r="C71" s="3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5">
        <v>3</v>
      </c>
      <c r="W71" s="5">
        <f>W70</f>
        <v>70</v>
      </c>
      <c r="X71" s="5">
        <v>4</v>
      </c>
      <c r="Y71" s="5">
        <f t="shared" si="17"/>
        <v>26</v>
      </c>
      <c r="Z71" s="18" cm="1">
        <f t="array" aca="1" ref="Z71" ca="1">INDIRECT(ADDRESS($W71,COLUMN()-$Y71+$X71))/$V71</f>
        <v>51836.333333333336</v>
      </c>
      <c r="AA71" s="18" cm="1">
        <f t="array" aca="1" ref="AA71" ca="1">INDIRECT(ADDRESS($W71,COLUMN()-$Y71+$X71))/$V71</f>
        <v>97734</v>
      </c>
      <c r="AB71" s="18" cm="1">
        <f t="array" aca="1" ref="AB71" ca="1">INDIRECT(ADDRESS($W71,COLUMN()-$Y71+$X71))/$V71</f>
        <v>96107.333333333328</v>
      </c>
      <c r="AC71" s="18" cm="1">
        <f t="array" aca="1" ref="AC71" ca="1">INDIRECT(ADDRESS($W71,COLUMN()-$Y71+$X71))/$V71</f>
        <v>103133.66666666667</v>
      </c>
      <c r="AD71" s="18" cm="1">
        <f t="array" aca="1" ref="AD71" ca="1">INDIRECT(ADDRESS($W71,COLUMN()-$Y71+$X71))/$V71</f>
        <v>43638.333333333336</v>
      </c>
      <c r="AE71" s="18" cm="1">
        <f t="array" aca="1" ref="AE71" ca="1">INDIRECT(ADDRESS($W71,COLUMN()-$Y71+$X71))/$V71</f>
        <v>0</v>
      </c>
      <c r="AF71" s="18" cm="1">
        <f t="array" aca="1" ref="AF71" ca="1">INDIRECT(ADDRESS($W71,COLUMN()-$Y71+$X71))/$V71</f>
        <v>0</v>
      </c>
      <c r="AG71" s="18" cm="1">
        <f t="array" aca="1" ref="AG71" ca="1">INDIRECT(ADDRESS($W71,COLUMN()-$Y71+$X71))/$V71</f>
        <v>89750.666666666672</v>
      </c>
      <c r="AH71" s="18" cm="1">
        <f t="array" aca="1" ref="AH71" ca="1">INDIRECT(ADDRESS($W71,COLUMN()-$Y71+$X71))/$V71</f>
        <v>0</v>
      </c>
      <c r="AI71" s="18" cm="1">
        <f t="array" aca="1" ref="AI71" ca="1">INDIRECT(ADDRESS($W71,COLUMN()-$Y71+$X71))/$V71</f>
        <v>0</v>
      </c>
      <c r="AJ71" s="18" cm="1">
        <f t="array" aca="1" ref="AJ71" ca="1">INDIRECT(ADDRESS($W71,COLUMN()-$Y71+$X71))/$V71</f>
        <v>0</v>
      </c>
      <c r="AK71" s="18" cm="1">
        <f t="array" aca="1" ref="AK71" ca="1">INDIRECT(ADDRESS($W71,COLUMN()-$Y71+$X71))/$V71</f>
        <v>47394.333333333336</v>
      </c>
      <c r="AL71" s="18" cm="1">
        <f t="array" aca="1" ref="AL71" ca="1">INDIRECT(ADDRESS($W71,COLUMN()-$Y71+$X71))/$V71</f>
        <v>0</v>
      </c>
      <c r="AM71" s="18" cm="1">
        <f t="array" aca="1" ref="AM71" ca="1">INDIRECT(ADDRESS($W71,COLUMN()-$Y71+$X71))/$V71</f>
        <v>28738</v>
      </c>
      <c r="AN71" s="18" cm="1">
        <f t="array" aca="1" ref="AN71" ca="1">INDIRECT(ADDRESS($W71,COLUMN()-$Y71+$X71))/$V71</f>
        <v>0</v>
      </c>
      <c r="AO71" s="18" cm="1">
        <f t="array" aca="1" ref="AO71" ca="1">INDIRECT(ADDRESS($W71,COLUMN()-$Y71+$X71))/$V71</f>
        <v>0</v>
      </c>
      <c r="AP71" s="18" cm="1">
        <f t="array" aca="1" ref="AP71" ca="1">INDIRECT(ADDRESS($W71,COLUMN()-$Y71+$X71))/$V71</f>
        <v>0</v>
      </c>
      <c r="AQ71" s="18" cm="1">
        <f t="array" aca="1" ref="AQ71" ca="1">INDIRECT(ADDRESS($W71,COLUMN()-$Y71+$X71))/$V71</f>
        <v>0</v>
      </c>
      <c r="AR71" s="9">
        <f t="shared" si="14"/>
        <v>70</v>
      </c>
      <c r="AS71" s="9">
        <f t="shared" si="9"/>
        <v>72</v>
      </c>
      <c r="AT71" s="9">
        <f t="shared" si="15"/>
        <v>26</v>
      </c>
      <c r="AU71" s="3">
        <f t="shared" si="18"/>
        <v>43</v>
      </c>
      <c r="AV71" s="20">
        <f t="shared" ca="1" si="19"/>
        <v>17</v>
      </c>
      <c r="AW71" s="20">
        <f t="shared" ca="1" si="19"/>
        <v>9</v>
      </c>
      <c r="AX71" s="20">
        <f t="shared" ca="1" si="19"/>
        <v>10</v>
      </c>
      <c r="AY71" s="20">
        <f t="shared" ca="1" si="19"/>
        <v>8</v>
      </c>
      <c r="AZ71" s="20">
        <f t="shared" ca="1" si="19"/>
        <v>19</v>
      </c>
      <c r="BA71" s="20">
        <f t="shared" ca="1" si="19"/>
        <v>25</v>
      </c>
      <c r="BB71" s="20">
        <f t="shared" ca="1" si="19"/>
        <v>25</v>
      </c>
      <c r="BC71" s="20">
        <f t="shared" ca="1" si="19"/>
        <v>11</v>
      </c>
      <c r="BD71" s="20">
        <f t="shared" ca="1" si="19"/>
        <v>25</v>
      </c>
      <c r="BE71" s="20">
        <f t="shared" ca="1" si="19"/>
        <v>25</v>
      </c>
      <c r="BF71" s="20">
        <f t="shared" ca="1" si="19"/>
        <v>25</v>
      </c>
      <c r="BG71" s="20">
        <f t="shared" ca="1" si="19"/>
        <v>18</v>
      </c>
      <c r="BH71" s="20">
        <f t="shared" ca="1" si="19"/>
        <v>25</v>
      </c>
      <c r="BI71" s="20">
        <f t="shared" ca="1" si="19"/>
        <v>21</v>
      </c>
      <c r="BJ71" s="20">
        <f t="shared" ca="1" si="19"/>
        <v>25</v>
      </c>
      <c r="BK71" s="20">
        <f t="shared" ca="1" si="10"/>
        <v>25</v>
      </c>
      <c r="BL71" s="20">
        <f t="shared" ca="1" si="10"/>
        <v>25</v>
      </c>
      <c r="BM71" s="20">
        <f t="shared" ca="1" si="10"/>
        <v>25</v>
      </c>
      <c r="BN71" s="9">
        <f t="shared" si="16"/>
        <v>70</v>
      </c>
      <c r="BO71" s="9">
        <v>3</v>
      </c>
      <c r="BP71" s="22" cm="1">
        <f t="array" aca="1" ref="BP71" ca="1">IF(AV71&gt;INDIRECT(ADDRESS($BN71,$BO71)),0,1)</f>
        <v>0</v>
      </c>
      <c r="BQ71" s="22" cm="1">
        <f t="array" aca="1" ref="BQ71" ca="1">IF(AW71&gt;INDIRECT(ADDRESS($BN71,$BO71)),0,1)</f>
        <v>1</v>
      </c>
      <c r="BR71" s="22" cm="1">
        <f t="array" aca="1" ref="BR71" ca="1">IF(AX71&gt;INDIRECT(ADDRESS($BN71,$BO71)),0,1)</f>
        <v>0</v>
      </c>
      <c r="BS71" s="22" cm="1">
        <f t="array" aca="1" ref="BS71" ca="1">IF(AY71&gt;INDIRECT(ADDRESS($BN71,$BO71)),0,1)</f>
        <v>1</v>
      </c>
      <c r="BT71" s="22" cm="1">
        <f t="array" aca="1" ref="BT71" ca="1">IF(AZ71&gt;INDIRECT(ADDRESS($BN71,$BO71)),0,1)</f>
        <v>0</v>
      </c>
      <c r="BU71" s="22" cm="1">
        <f t="array" aca="1" ref="BU71" ca="1">IF(BA71&gt;INDIRECT(ADDRESS($BN71,$BO71)),0,1)</f>
        <v>0</v>
      </c>
      <c r="BV71" s="22" cm="1">
        <f t="array" aca="1" ref="BV71" ca="1">IF(BB71&gt;INDIRECT(ADDRESS($BN71,$BO71)),0,1)</f>
        <v>0</v>
      </c>
      <c r="BW71" s="22" cm="1">
        <f t="array" aca="1" ref="BW71" ca="1">IF(BC71&gt;INDIRECT(ADDRESS($BN71,$BO71)),0,1)</f>
        <v>0</v>
      </c>
      <c r="BX71" s="22" cm="1">
        <f t="array" aca="1" ref="BX71" ca="1">IF(BD71&gt;INDIRECT(ADDRESS($BN71,$BO71)),0,1)</f>
        <v>0</v>
      </c>
      <c r="BY71" s="22" cm="1">
        <f t="array" aca="1" ref="BY71" ca="1">IF(BE71&gt;INDIRECT(ADDRESS($BN71,$BO71)),0,1)</f>
        <v>0</v>
      </c>
      <c r="BZ71" s="22" cm="1">
        <f t="array" aca="1" ref="BZ71" ca="1">IF(BF71&gt;INDIRECT(ADDRESS($BN71,$BO71)),0,1)</f>
        <v>0</v>
      </c>
      <c r="CA71" s="22" cm="1">
        <f t="array" aca="1" ref="CA71" ca="1">IF(BG71&gt;INDIRECT(ADDRESS($BN71,$BO71)),0,1)</f>
        <v>0</v>
      </c>
      <c r="CB71" s="22" cm="1">
        <f t="array" aca="1" ref="CB71" ca="1">IF(BH71&gt;INDIRECT(ADDRESS($BN71,$BO71)),0,1)</f>
        <v>0</v>
      </c>
      <c r="CC71" s="22" cm="1">
        <f t="array" aca="1" ref="CC71" ca="1">IF(BI71&gt;INDIRECT(ADDRESS($BN71,$BO71)),0,1)</f>
        <v>0</v>
      </c>
      <c r="CD71" s="22" cm="1">
        <f t="array" aca="1" ref="CD71" ca="1">IF(BJ71&gt;INDIRECT(ADDRESS($BN71,$BO71)),0,1)</f>
        <v>0</v>
      </c>
      <c r="CE71" s="22" cm="1">
        <f t="array" aca="1" ref="CE71" ca="1">IF(BK71&gt;INDIRECT(ADDRESS($BN71,$BO71)),0,1)</f>
        <v>0</v>
      </c>
      <c r="CF71" s="22" cm="1">
        <f t="array" aca="1" ref="CF71" ca="1">IF(BL71&gt;INDIRECT(ADDRESS($BN71,$BO71)),0,1)</f>
        <v>0</v>
      </c>
      <c r="CG71" s="22" cm="1">
        <f t="array" aca="1" ref="CG71" ca="1">IF(BM71&gt;INDIRECT(ADDRESS($BN71,$BO71)),0,1)</f>
        <v>0</v>
      </c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55000000000000004">
      <c r="A72" s="3"/>
      <c r="B72" s="3"/>
      <c r="C72" s="3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5">
        <v>5</v>
      </c>
      <c r="W72" s="5">
        <f>W71</f>
        <v>70</v>
      </c>
      <c r="X72" s="5">
        <v>4</v>
      </c>
      <c r="Y72" s="5">
        <f t="shared" si="17"/>
        <v>26</v>
      </c>
      <c r="Z72" s="18" cm="1">
        <f t="array" aca="1" ref="Z72" ca="1">INDIRECT(ADDRESS($W72,COLUMN()-$Y72+$X72))/$V72</f>
        <v>31101.8</v>
      </c>
      <c r="AA72" s="18" cm="1">
        <f t="array" aca="1" ref="AA72" ca="1">INDIRECT(ADDRESS($W72,COLUMN()-$Y72+$X72))/$V72</f>
        <v>58640.4</v>
      </c>
      <c r="AB72" s="18" cm="1">
        <f t="array" aca="1" ref="AB72" ca="1">INDIRECT(ADDRESS($W72,COLUMN()-$Y72+$X72))/$V72</f>
        <v>57664.4</v>
      </c>
      <c r="AC72" s="18" cm="1">
        <f t="array" aca="1" ref="AC72" ca="1">INDIRECT(ADDRESS($W72,COLUMN()-$Y72+$X72))/$V72</f>
        <v>61880.2</v>
      </c>
      <c r="AD72" s="18" cm="1">
        <f t="array" aca="1" ref="AD72" ca="1">INDIRECT(ADDRESS($W72,COLUMN()-$Y72+$X72))/$V72</f>
        <v>26183</v>
      </c>
      <c r="AE72" s="18" cm="1">
        <f t="array" aca="1" ref="AE72" ca="1">INDIRECT(ADDRESS($W72,COLUMN()-$Y72+$X72))/$V72</f>
        <v>0</v>
      </c>
      <c r="AF72" s="18" cm="1">
        <f t="array" aca="1" ref="AF72" ca="1">INDIRECT(ADDRESS($W72,COLUMN()-$Y72+$X72))/$V72</f>
        <v>0</v>
      </c>
      <c r="AG72" s="18" cm="1">
        <f t="array" aca="1" ref="AG72" ca="1">INDIRECT(ADDRESS($W72,COLUMN()-$Y72+$X72))/$V72</f>
        <v>53850.400000000001</v>
      </c>
      <c r="AH72" s="18" cm="1">
        <f t="array" aca="1" ref="AH72" ca="1">INDIRECT(ADDRESS($W72,COLUMN()-$Y72+$X72))/$V72</f>
        <v>0</v>
      </c>
      <c r="AI72" s="18" cm="1">
        <f t="array" aca="1" ref="AI72" ca="1">INDIRECT(ADDRESS($W72,COLUMN()-$Y72+$X72))/$V72</f>
        <v>0</v>
      </c>
      <c r="AJ72" s="18" cm="1">
        <f t="array" aca="1" ref="AJ72" ca="1">INDIRECT(ADDRESS($W72,COLUMN()-$Y72+$X72))/$V72</f>
        <v>0</v>
      </c>
      <c r="AK72" s="18" cm="1">
        <f t="array" aca="1" ref="AK72" ca="1">INDIRECT(ADDRESS($W72,COLUMN()-$Y72+$X72))/$V72</f>
        <v>28436.6</v>
      </c>
      <c r="AL72" s="18" cm="1">
        <f t="array" aca="1" ref="AL72" ca="1">INDIRECT(ADDRESS($W72,COLUMN()-$Y72+$X72))/$V72</f>
        <v>0</v>
      </c>
      <c r="AM72" s="18" cm="1">
        <f t="array" aca="1" ref="AM72" ca="1">INDIRECT(ADDRESS($W72,COLUMN()-$Y72+$X72))/$V72</f>
        <v>17242.8</v>
      </c>
      <c r="AN72" s="18" cm="1">
        <f t="array" aca="1" ref="AN72" ca="1">INDIRECT(ADDRESS($W72,COLUMN()-$Y72+$X72))/$V72</f>
        <v>0</v>
      </c>
      <c r="AO72" s="18" cm="1">
        <f t="array" aca="1" ref="AO72" ca="1">INDIRECT(ADDRESS($W72,COLUMN()-$Y72+$X72))/$V72</f>
        <v>0</v>
      </c>
      <c r="AP72" s="18" cm="1">
        <f t="array" aca="1" ref="AP72" ca="1">INDIRECT(ADDRESS($W72,COLUMN()-$Y72+$X72))/$V72</f>
        <v>0</v>
      </c>
      <c r="AQ72" s="18" cm="1">
        <f t="array" aca="1" ref="AQ72" ca="1">INDIRECT(ADDRESS($W72,COLUMN()-$Y72+$X72))/$V72</f>
        <v>0</v>
      </c>
      <c r="AR72" s="9">
        <f t="shared" si="14"/>
        <v>70</v>
      </c>
      <c r="AS72" s="9">
        <f t="shared" si="9"/>
        <v>72</v>
      </c>
      <c r="AT72" s="9">
        <f t="shared" si="15"/>
        <v>26</v>
      </c>
      <c r="AU72" s="3">
        <f t="shared" si="18"/>
        <v>43</v>
      </c>
      <c r="AV72" s="20">
        <f t="shared" ca="1" si="19"/>
        <v>20</v>
      </c>
      <c r="AW72" s="20">
        <f t="shared" ca="1" si="19"/>
        <v>14</v>
      </c>
      <c r="AX72" s="20">
        <f t="shared" ca="1" si="19"/>
        <v>15</v>
      </c>
      <c r="AY72" s="20">
        <f t="shared" ca="1" si="19"/>
        <v>13</v>
      </c>
      <c r="AZ72" s="20">
        <f t="shared" ca="1" si="19"/>
        <v>23</v>
      </c>
      <c r="BA72" s="20">
        <f t="shared" ca="1" si="19"/>
        <v>25</v>
      </c>
      <c r="BB72" s="20">
        <f t="shared" ca="1" si="19"/>
        <v>25</v>
      </c>
      <c r="BC72" s="20">
        <f t="shared" ca="1" si="19"/>
        <v>16</v>
      </c>
      <c r="BD72" s="20">
        <f t="shared" ca="1" si="19"/>
        <v>25</v>
      </c>
      <c r="BE72" s="20">
        <f t="shared" ca="1" si="19"/>
        <v>25</v>
      </c>
      <c r="BF72" s="20">
        <f t="shared" ca="1" si="19"/>
        <v>25</v>
      </c>
      <c r="BG72" s="20">
        <f t="shared" ca="1" si="19"/>
        <v>22</v>
      </c>
      <c r="BH72" s="20">
        <f t="shared" ca="1" si="19"/>
        <v>25</v>
      </c>
      <c r="BI72" s="20">
        <f t="shared" ca="1" si="19"/>
        <v>24</v>
      </c>
      <c r="BJ72" s="20">
        <f t="shared" ca="1" si="19"/>
        <v>25</v>
      </c>
      <c r="BK72" s="20">
        <f t="shared" ca="1" si="10"/>
        <v>25</v>
      </c>
      <c r="BL72" s="20">
        <f t="shared" ca="1" si="10"/>
        <v>25</v>
      </c>
      <c r="BM72" s="20">
        <f t="shared" ca="1" si="10"/>
        <v>25</v>
      </c>
      <c r="BN72" s="9">
        <f t="shared" si="16"/>
        <v>70</v>
      </c>
      <c r="BO72" s="9">
        <v>3</v>
      </c>
      <c r="BP72" s="22" cm="1">
        <f t="array" aca="1" ref="BP72" ca="1">IF(AV72&gt;INDIRECT(ADDRESS($BN72,$BO72)),0,1)</f>
        <v>0</v>
      </c>
      <c r="BQ72" s="22" cm="1">
        <f t="array" aca="1" ref="BQ72" ca="1">IF(AW72&gt;INDIRECT(ADDRESS($BN72,$BO72)),0,1)</f>
        <v>0</v>
      </c>
      <c r="BR72" s="22" cm="1">
        <f t="array" aca="1" ref="BR72" ca="1">IF(AX72&gt;INDIRECT(ADDRESS($BN72,$BO72)),0,1)</f>
        <v>0</v>
      </c>
      <c r="BS72" s="22" cm="1">
        <f t="array" aca="1" ref="BS72" ca="1">IF(AY72&gt;INDIRECT(ADDRESS($BN72,$BO72)),0,1)</f>
        <v>0</v>
      </c>
      <c r="BT72" s="22" cm="1">
        <f t="array" aca="1" ref="BT72" ca="1">IF(AZ72&gt;INDIRECT(ADDRESS($BN72,$BO72)),0,1)</f>
        <v>0</v>
      </c>
      <c r="BU72" s="22" cm="1">
        <f t="array" aca="1" ref="BU72" ca="1">IF(BA72&gt;INDIRECT(ADDRESS($BN72,$BO72)),0,1)</f>
        <v>0</v>
      </c>
      <c r="BV72" s="22" cm="1">
        <f t="array" aca="1" ref="BV72" ca="1">IF(BB72&gt;INDIRECT(ADDRESS($BN72,$BO72)),0,1)</f>
        <v>0</v>
      </c>
      <c r="BW72" s="22" cm="1">
        <f t="array" aca="1" ref="BW72" ca="1">IF(BC72&gt;INDIRECT(ADDRESS($BN72,$BO72)),0,1)</f>
        <v>0</v>
      </c>
      <c r="BX72" s="22" cm="1">
        <f t="array" aca="1" ref="BX72" ca="1">IF(BD72&gt;INDIRECT(ADDRESS($BN72,$BO72)),0,1)</f>
        <v>0</v>
      </c>
      <c r="BY72" s="22" cm="1">
        <f t="array" aca="1" ref="BY72" ca="1">IF(BE72&gt;INDIRECT(ADDRESS($BN72,$BO72)),0,1)</f>
        <v>0</v>
      </c>
      <c r="BZ72" s="22" cm="1">
        <f t="array" aca="1" ref="BZ72" ca="1">IF(BF72&gt;INDIRECT(ADDRESS($BN72,$BO72)),0,1)</f>
        <v>0</v>
      </c>
      <c r="CA72" s="22" cm="1">
        <f t="array" aca="1" ref="CA72" ca="1">IF(BG72&gt;INDIRECT(ADDRESS($BN72,$BO72)),0,1)</f>
        <v>0</v>
      </c>
      <c r="CB72" s="22" cm="1">
        <f t="array" aca="1" ref="CB72" ca="1">IF(BH72&gt;INDIRECT(ADDRESS($BN72,$BO72)),0,1)</f>
        <v>0</v>
      </c>
      <c r="CC72" s="22" cm="1">
        <f t="array" aca="1" ref="CC72" ca="1">IF(BI72&gt;INDIRECT(ADDRESS($BN72,$BO72)),0,1)</f>
        <v>0</v>
      </c>
      <c r="CD72" s="22" cm="1">
        <f t="array" aca="1" ref="CD72" ca="1">IF(BJ72&gt;INDIRECT(ADDRESS($BN72,$BO72)),0,1)</f>
        <v>0</v>
      </c>
      <c r="CE72" s="22" cm="1">
        <f t="array" aca="1" ref="CE72" ca="1">IF(BK72&gt;INDIRECT(ADDRESS($BN72,$BO72)),0,1)</f>
        <v>0</v>
      </c>
      <c r="CF72" s="22" cm="1">
        <f t="array" aca="1" ref="CF72" ca="1">IF(BL72&gt;INDIRECT(ADDRESS($BN72,$BO72)),0,1)</f>
        <v>0</v>
      </c>
      <c r="CG72" s="22" cm="1">
        <f t="array" aca="1" ref="CG72" ca="1">IF(BM72&gt;INDIRECT(ADDRESS($BN72,$BO72)),0,1)</f>
        <v>0</v>
      </c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55000000000000004">
      <c r="A73" s="3"/>
      <c r="B73" s="3" t="s">
        <v>34</v>
      </c>
      <c r="C73" s="3">
        <v>6</v>
      </c>
      <c r="D73" s="15">
        <f>VALUE(SUBSTITUTE('DPR KPU Raw'!B17,".",","))</f>
        <v>191879</v>
      </c>
      <c r="E73" s="15">
        <f>VALUE(SUBSTITUTE('DPR KPU Raw'!C17,".",","))</f>
        <v>282802</v>
      </c>
      <c r="F73" s="15">
        <f>VALUE(SUBSTITUTE('DPR KPU Raw'!D17,".",","))</f>
        <v>108355</v>
      </c>
      <c r="G73" s="15">
        <f>VALUE(SUBSTITUTE('DPR KPU Raw'!E17,".",","))</f>
        <v>236949</v>
      </c>
      <c r="H73" s="15">
        <f>VALUE(SUBSTITUTE('DPR KPU Raw'!F17,".",","))</f>
        <v>105585</v>
      </c>
      <c r="I73" s="15"/>
      <c r="J73" s="15"/>
      <c r="K73" s="15">
        <f>VALUE(SUBSTITUTE('DPR KPU Raw'!I17,".",","))</f>
        <v>217295</v>
      </c>
      <c r="L73" s="15"/>
      <c r="M73" s="15"/>
      <c r="N73" s="15"/>
      <c r="O73" s="15">
        <f>VALUE(SUBSTITUTE('DPR KPU Raw'!M17,".",","))</f>
        <v>112429</v>
      </c>
      <c r="P73" s="15"/>
      <c r="Q73" s="15">
        <f>VALUE(SUBSTITUTE('DPR KPU Raw'!O17,".",","))</f>
        <v>139425</v>
      </c>
      <c r="R73" s="15"/>
      <c r="S73" s="15"/>
      <c r="T73" s="15"/>
      <c r="U73" s="15"/>
      <c r="V73" s="5">
        <v>1</v>
      </c>
      <c r="W73" s="5">
        <f>W72+3</f>
        <v>73</v>
      </c>
      <c r="X73" s="5">
        <v>4</v>
      </c>
      <c r="Y73" s="5">
        <f t="shared" si="17"/>
        <v>26</v>
      </c>
      <c r="Z73" s="18" cm="1">
        <f t="array" aca="1" ref="Z73" ca="1">INDIRECT(ADDRESS($W73,COLUMN()-$Y73+$X73))/$V73</f>
        <v>191879</v>
      </c>
      <c r="AA73" s="18" cm="1">
        <f t="array" aca="1" ref="AA73" ca="1">INDIRECT(ADDRESS($W73,COLUMN()-$Y73+$X73))/$V73</f>
        <v>282802</v>
      </c>
      <c r="AB73" s="18" cm="1">
        <f t="array" aca="1" ref="AB73" ca="1">INDIRECT(ADDRESS($W73,COLUMN()-$Y73+$X73))/$V73</f>
        <v>108355</v>
      </c>
      <c r="AC73" s="18" cm="1">
        <f t="array" aca="1" ref="AC73" ca="1">INDIRECT(ADDRESS($W73,COLUMN()-$Y73+$X73))/$V73</f>
        <v>236949</v>
      </c>
      <c r="AD73" s="18" cm="1">
        <f t="array" aca="1" ref="AD73" ca="1">INDIRECT(ADDRESS($W73,COLUMN()-$Y73+$X73))/$V73</f>
        <v>105585</v>
      </c>
      <c r="AE73" s="18" cm="1">
        <f t="array" aca="1" ref="AE73" ca="1">INDIRECT(ADDRESS($W73,COLUMN()-$Y73+$X73))/$V73</f>
        <v>0</v>
      </c>
      <c r="AF73" s="18" cm="1">
        <f t="array" aca="1" ref="AF73" ca="1">INDIRECT(ADDRESS($W73,COLUMN()-$Y73+$X73))/$V73</f>
        <v>0</v>
      </c>
      <c r="AG73" s="18" cm="1">
        <f t="array" aca="1" ref="AG73" ca="1">INDIRECT(ADDRESS($W73,COLUMN()-$Y73+$X73))/$V73</f>
        <v>217295</v>
      </c>
      <c r="AH73" s="18" cm="1">
        <f t="array" aca="1" ref="AH73" ca="1">INDIRECT(ADDRESS($W73,COLUMN()-$Y73+$X73))/$V73</f>
        <v>0</v>
      </c>
      <c r="AI73" s="18" cm="1">
        <f t="array" aca="1" ref="AI73" ca="1">INDIRECT(ADDRESS($W73,COLUMN()-$Y73+$X73))/$V73</f>
        <v>0</v>
      </c>
      <c r="AJ73" s="18" cm="1">
        <f t="array" aca="1" ref="AJ73" ca="1">INDIRECT(ADDRESS($W73,COLUMN()-$Y73+$X73))/$V73</f>
        <v>0</v>
      </c>
      <c r="AK73" s="18" cm="1">
        <f t="array" aca="1" ref="AK73" ca="1">INDIRECT(ADDRESS($W73,COLUMN()-$Y73+$X73))/$V73</f>
        <v>112429</v>
      </c>
      <c r="AL73" s="18" cm="1">
        <f t="array" aca="1" ref="AL73" ca="1">INDIRECT(ADDRESS($W73,COLUMN()-$Y73+$X73))/$V73</f>
        <v>0</v>
      </c>
      <c r="AM73" s="18" cm="1">
        <f t="array" aca="1" ref="AM73" ca="1">INDIRECT(ADDRESS($W73,COLUMN()-$Y73+$X73))/$V73</f>
        <v>139425</v>
      </c>
      <c r="AN73" s="18" cm="1">
        <f t="array" aca="1" ref="AN73" ca="1">INDIRECT(ADDRESS($W73,COLUMN()-$Y73+$X73))/$V73</f>
        <v>0</v>
      </c>
      <c r="AO73" s="18" cm="1">
        <f t="array" aca="1" ref="AO73" ca="1">INDIRECT(ADDRESS($W73,COLUMN()-$Y73+$X73))/$V73</f>
        <v>0</v>
      </c>
      <c r="AP73" s="18" cm="1">
        <f t="array" aca="1" ref="AP73" ca="1">INDIRECT(ADDRESS($W73,COLUMN()-$Y73+$X73))/$V73</f>
        <v>0</v>
      </c>
      <c r="AQ73" s="18" cm="1">
        <f t="array" aca="1" ref="AQ73" ca="1">INDIRECT(ADDRESS($W73,COLUMN()-$Y73+$X73))/$V73</f>
        <v>0</v>
      </c>
      <c r="AR73" s="9">
        <f t="shared" si="14"/>
        <v>73</v>
      </c>
      <c r="AS73" s="9">
        <f t="shared" si="9"/>
        <v>75</v>
      </c>
      <c r="AT73" s="9">
        <f t="shared" si="15"/>
        <v>26</v>
      </c>
      <c r="AU73" s="3">
        <f t="shared" si="18"/>
        <v>43</v>
      </c>
      <c r="AV73" s="20">
        <f t="shared" ca="1" si="19"/>
        <v>4</v>
      </c>
      <c r="AW73" s="20">
        <f t="shared" ca="1" si="19"/>
        <v>1</v>
      </c>
      <c r="AX73" s="20">
        <f t="shared" ca="1" si="19"/>
        <v>7</v>
      </c>
      <c r="AY73" s="20">
        <f t="shared" ca="1" si="19"/>
        <v>2</v>
      </c>
      <c r="AZ73" s="20">
        <f t="shared" ca="1" si="19"/>
        <v>8</v>
      </c>
      <c r="BA73" s="20">
        <f t="shared" ca="1" si="19"/>
        <v>25</v>
      </c>
      <c r="BB73" s="20">
        <f t="shared" ca="1" si="19"/>
        <v>25</v>
      </c>
      <c r="BC73" s="20">
        <f t="shared" ca="1" si="19"/>
        <v>3</v>
      </c>
      <c r="BD73" s="20">
        <f t="shared" ca="1" si="19"/>
        <v>25</v>
      </c>
      <c r="BE73" s="20">
        <f t="shared" ca="1" si="19"/>
        <v>25</v>
      </c>
      <c r="BF73" s="20">
        <f t="shared" ca="1" si="19"/>
        <v>25</v>
      </c>
      <c r="BG73" s="20">
        <f t="shared" ca="1" si="19"/>
        <v>6</v>
      </c>
      <c r="BH73" s="20">
        <f t="shared" ca="1" si="19"/>
        <v>25</v>
      </c>
      <c r="BI73" s="20">
        <f t="shared" ca="1" si="19"/>
        <v>5</v>
      </c>
      <c r="BJ73" s="20">
        <f t="shared" ca="1" si="19"/>
        <v>25</v>
      </c>
      <c r="BK73" s="20">
        <f t="shared" ca="1" si="10"/>
        <v>25</v>
      </c>
      <c r="BL73" s="20">
        <f t="shared" ca="1" si="10"/>
        <v>25</v>
      </c>
      <c r="BM73" s="20">
        <f t="shared" ca="1" si="10"/>
        <v>25</v>
      </c>
      <c r="BN73" s="9">
        <f t="shared" si="16"/>
        <v>73</v>
      </c>
      <c r="BO73" s="9">
        <v>3</v>
      </c>
      <c r="BP73" s="22" cm="1">
        <f t="array" aca="1" ref="BP73" ca="1">IF(AV73&gt;INDIRECT(ADDRESS($BN73,$BO73)),0,1)</f>
        <v>1</v>
      </c>
      <c r="BQ73" s="22" cm="1">
        <f t="array" aca="1" ref="BQ73" ca="1">IF(AW73&gt;INDIRECT(ADDRESS($BN73,$BO73)),0,1)</f>
        <v>1</v>
      </c>
      <c r="BR73" s="22" cm="1">
        <f t="array" aca="1" ref="BR73" ca="1">IF(AX73&gt;INDIRECT(ADDRESS($BN73,$BO73)),0,1)</f>
        <v>0</v>
      </c>
      <c r="BS73" s="22" cm="1">
        <f t="array" aca="1" ref="BS73" ca="1">IF(AY73&gt;INDIRECT(ADDRESS($BN73,$BO73)),0,1)</f>
        <v>1</v>
      </c>
      <c r="BT73" s="22" cm="1">
        <f t="array" aca="1" ref="BT73" ca="1">IF(AZ73&gt;INDIRECT(ADDRESS($BN73,$BO73)),0,1)</f>
        <v>0</v>
      </c>
      <c r="BU73" s="22" cm="1">
        <f t="array" aca="1" ref="BU73" ca="1">IF(BA73&gt;INDIRECT(ADDRESS($BN73,$BO73)),0,1)</f>
        <v>0</v>
      </c>
      <c r="BV73" s="22" cm="1">
        <f t="array" aca="1" ref="BV73" ca="1">IF(BB73&gt;INDIRECT(ADDRESS($BN73,$BO73)),0,1)</f>
        <v>0</v>
      </c>
      <c r="BW73" s="22" cm="1">
        <f t="array" aca="1" ref="BW73" ca="1">IF(BC73&gt;INDIRECT(ADDRESS($BN73,$BO73)),0,1)</f>
        <v>1</v>
      </c>
      <c r="BX73" s="22" cm="1">
        <f t="array" aca="1" ref="BX73" ca="1">IF(BD73&gt;INDIRECT(ADDRESS($BN73,$BO73)),0,1)</f>
        <v>0</v>
      </c>
      <c r="BY73" s="22" cm="1">
        <f t="array" aca="1" ref="BY73" ca="1">IF(BE73&gt;INDIRECT(ADDRESS($BN73,$BO73)),0,1)</f>
        <v>0</v>
      </c>
      <c r="BZ73" s="22" cm="1">
        <f t="array" aca="1" ref="BZ73" ca="1">IF(BF73&gt;INDIRECT(ADDRESS($BN73,$BO73)),0,1)</f>
        <v>0</v>
      </c>
      <c r="CA73" s="22" cm="1">
        <f t="array" aca="1" ref="CA73" ca="1">IF(BG73&gt;INDIRECT(ADDRESS($BN73,$BO73)),0,1)</f>
        <v>1</v>
      </c>
      <c r="CB73" s="22" cm="1">
        <f t="array" aca="1" ref="CB73" ca="1">IF(BH73&gt;INDIRECT(ADDRESS($BN73,$BO73)),0,1)</f>
        <v>0</v>
      </c>
      <c r="CC73" s="22" cm="1">
        <f t="array" aca="1" ref="CC73" ca="1">IF(BI73&gt;INDIRECT(ADDRESS($BN73,$BO73)),0,1)</f>
        <v>1</v>
      </c>
      <c r="CD73" s="22" cm="1">
        <f t="array" aca="1" ref="CD73" ca="1">IF(BJ73&gt;INDIRECT(ADDRESS($BN73,$BO73)),0,1)</f>
        <v>0</v>
      </c>
      <c r="CE73" s="22" cm="1">
        <f t="array" aca="1" ref="CE73" ca="1">IF(BK73&gt;INDIRECT(ADDRESS($BN73,$BO73)),0,1)</f>
        <v>0</v>
      </c>
      <c r="CF73" s="22" cm="1">
        <f t="array" aca="1" ref="CF73" ca="1">IF(BL73&gt;INDIRECT(ADDRESS($BN73,$BO73)),0,1)</f>
        <v>0</v>
      </c>
      <c r="CG73" s="22" cm="1">
        <f t="array" aca="1" ref="CG73" ca="1">IF(BM73&gt;INDIRECT(ADDRESS($BN73,$BO73)),0,1)</f>
        <v>0</v>
      </c>
      <c r="CH73" s="9">
        <f>AR73</f>
        <v>73</v>
      </c>
      <c r="CI73" s="9">
        <f>AS73</f>
        <v>75</v>
      </c>
      <c r="CJ73" s="3">
        <f>COLUMN(BP73)</f>
        <v>68</v>
      </c>
      <c r="CK73" s="3">
        <f>COLUMN(CG73)</f>
        <v>85</v>
      </c>
      <c r="CL73" s="3">
        <f ca="1">SUM(OFFSET($A$1,CH73-1,CJ73-1,CI73-CH73+1,CK73-CJ73+1))</f>
        <v>6</v>
      </c>
      <c r="CM73" s="3" t="b">
        <f ca="1">CL73=C73</f>
        <v>1</v>
      </c>
      <c r="CN73" s="3">
        <f>COLUMN(V73)</f>
        <v>22</v>
      </c>
      <c r="CO73" s="3">
        <f ca="1">LARGE(OFFSET($A$1,$CH73-1,$CN73-1,$CI73-$CH73+1,1),1)</f>
        <v>5</v>
      </c>
      <c r="CP73" s="4">
        <f ca="1">LARGE(OFFSET($A$1,$AR73-1,$AT73-1,$AS73-$AR73+1,$AU73-$AT73+1),1)/(CO73+2)</f>
        <v>40400.285714285717</v>
      </c>
      <c r="CQ73" s="4">
        <f ca="1">LARGE(OFFSET($A$1,$AR73-1,$AT73-1,$AS73-$AR73+1,$AU73-$AT73+1),C73)</f>
        <v>112429</v>
      </c>
      <c r="CR73" s="3" t="b">
        <f ca="1">CQ73&gt;CP73</f>
        <v>1</v>
      </c>
    </row>
    <row r="74" spans="1:96" x14ac:dyDescent="0.55000000000000004">
      <c r="A74" s="3"/>
      <c r="B74" s="3"/>
      <c r="C74" s="3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5">
        <v>3</v>
      </c>
      <c r="W74" s="5">
        <f>W73</f>
        <v>73</v>
      </c>
      <c r="X74" s="5">
        <v>4</v>
      </c>
      <c r="Y74" s="5">
        <f t="shared" si="17"/>
        <v>26</v>
      </c>
      <c r="Z74" s="18" cm="1">
        <f t="array" aca="1" ref="Z74" ca="1">INDIRECT(ADDRESS($W74,COLUMN()-$Y74+$X74))/$V74</f>
        <v>63959.666666666664</v>
      </c>
      <c r="AA74" s="18" cm="1">
        <f t="array" aca="1" ref="AA74" ca="1">INDIRECT(ADDRESS($W74,COLUMN()-$Y74+$X74))/$V74</f>
        <v>94267.333333333328</v>
      </c>
      <c r="AB74" s="18" cm="1">
        <f t="array" aca="1" ref="AB74" ca="1">INDIRECT(ADDRESS($W74,COLUMN()-$Y74+$X74))/$V74</f>
        <v>36118.333333333336</v>
      </c>
      <c r="AC74" s="18" cm="1">
        <f t="array" aca="1" ref="AC74" ca="1">INDIRECT(ADDRESS($W74,COLUMN()-$Y74+$X74))/$V74</f>
        <v>78983</v>
      </c>
      <c r="AD74" s="18" cm="1">
        <f t="array" aca="1" ref="AD74" ca="1">INDIRECT(ADDRESS($W74,COLUMN()-$Y74+$X74))/$V74</f>
        <v>35195</v>
      </c>
      <c r="AE74" s="18" cm="1">
        <f t="array" aca="1" ref="AE74" ca="1">INDIRECT(ADDRESS($W74,COLUMN()-$Y74+$X74))/$V74</f>
        <v>0</v>
      </c>
      <c r="AF74" s="18" cm="1">
        <f t="array" aca="1" ref="AF74" ca="1">INDIRECT(ADDRESS($W74,COLUMN()-$Y74+$X74))/$V74</f>
        <v>0</v>
      </c>
      <c r="AG74" s="18" cm="1">
        <f t="array" aca="1" ref="AG74" ca="1">INDIRECT(ADDRESS($W74,COLUMN()-$Y74+$X74))/$V74</f>
        <v>72431.666666666672</v>
      </c>
      <c r="AH74" s="18" cm="1">
        <f t="array" aca="1" ref="AH74" ca="1">INDIRECT(ADDRESS($W74,COLUMN()-$Y74+$X74))/$V74</f>
        <v>0</v>
      </c>
      <c r="AI74" s="18" cm="1">
        <f t="array" aca="1" ref="AI74" ca="1">INDIRECT(ADDRESS($W74,COLUMN()-$Y74+$X74))/$V74</f>
        <v>0</v>
      </c>
      <c r="AJ74" s="18" cm="1">
        <f t="array" aca="1" ref="AJ74" ca="1">INDIRECT(ADDRESS($W74,COLUMN()-$Y74+$X74))/$V74</f>
        <v>0</v>
      </c>
      <c r="AK74" s="18" cm="1">
        <f t="array" aca="1" ref="AK74" ca="1">INDIRECT(ADDRESS($W74,COLUMN()-$Y74+$X74))/$V74</f>
        <v>37476.333333333336</v>
      </c>
      <c r="AL74" s="18" cm="1">
        <f t="array" aca="1" ref="AL74" ca="1">INDIRECT(ADDRESS($W74,COLUMN()-$Y74+$X74))/$V74</f>
        <v>0</v>
      </c>
      <c r="AM74" s="18" cm="1">
        <f t="array" aca="1" ref="AM74" ca="1">INDIRECT(ADDRESS($W74,COLUMN()-$Y74+$X74))/$V74</f>
        <v>46475</v>
      </c>
      <c r="AN74" s="18" cm="1">
        <f t="array" aca="1" ref="AN74" ca="1">INDIRECT(ADDRESS($W74,COLUMN()-$Y74+$X74))/$V74</f>
        <v>0</v>
      </c>
      <c r="AO74" s="18" cm="1">
        <f t="array" aca="1" ref="AO74" ca="1">INDIRECT(ADDRESS($W74,COLUMN()-$Y74+$X74))/$V74</f>
        <v>0</v>
      </c>
      <c r="AP74" s="18" cm="1">
        <f t="array" aca="1" ref="AP74" ca="1">INDIRECT(ADDRESS($W74,COLUMN()-$Y74+$X74))/$V74</f>
        <v>0</v>
      </c>
      <c r="AQ74" s="18" cm="1">
        <f t="array" aca="1" ref="AQ74" ca="1">INDIRECT(ADDRESS($W74,COLUMN()-$Y74+$X74))/$V74</f>
        <v>0</v>
      </c>
      <c r="AR74" s="9">
        <f t="shared" si="14"/>
        <v>73</v>
      </c>
      <c r="AS74" s="9">
        <f t="shared" si="9"/>
        <v>75</v>
      </c>
      <c r="AT74" s="9">
        <f t="shared" si="15"/>
        <v>26</v>
      </c>
      <c r="AU74" s="3">
        <f t="shared" si="18"/>
        <v>43</v>
      </c>
      <c r="AV74" s="20">
        <f t="shared" ca="1" si="19"/>
        <v>12</v>
      </c>
      <c r="AW74" s="20">
        <f t="shared" ca="1" si="19"/>
        <v>9</v>
      </c>
      <c r="AX74" s="20">
        <f t="shared" ca="1" si="19"/>
        <v>19</v>
      </c>
      <c r="AY74" s="20">
        <f t="shared" ca="1" si="19"/>
        <v>10</v>
      </c>
      <c r="AZ74" s="20">
        <f t="shared" ca="1" si="19"/>
        <v>20</v>
      </c>
      <c r="BA74" s="20">
        <f t="shared" ca="1" si="19"/>
        <v>25</v>
      </c>
      <c r="BB74" s="20">
        <f t="shared" ca="1" si="19"/>
        <v>25</v>
      </c>
      <c r="BC74" s="20">
        <f t="shared" ca="1" si="19"/>
        <v>11</v>
      </c>
      <c r="BD74" s="20">
        <f t="shared" ca="1" si="19"/>
        <v>25</v>
      </c>
      <c r="BE74" s="20">
        <f t="shared" ca="1" si="19"/>
        <v>25</v>
      </c>
      <c r="BF74" s="20">
        <f t="shared" ca="1" si="19"/>
        <v>25</v>
      </c>
      <c r="BG74" s="20">
        <f t="shared" ca="1" si="19"/>
        <v>18</v>
      </c>
      <c r="BH74" s="20">
        <f t="shared" ca="1" si="19"/>
        <v>25</v>
      </c>
      <c r="BI74" s="20">
        <f t="shared" ca="1" si="19"/>
        <v>15</v>
      </c>
      <c r="BJ74" s="20">
        <f t="shared" ca="1" si="19"/>
        <v>25</v>
      </c>
      <c r="BK74" s="20">
        <f t="shared" ca="1" si="10"/>
        <v>25</v>
      </c>
      <c r="BL74" s="20">
        <f t="shared" ca="1" si="10"/>
        <v>25</v>
      </c>
      <c r="BM74" s="20">
        <f t="shared" ca="1" si="10"/>
        <v>25</v>
      </c>
      <c r="BN74" s="9">
        <f t="shared" si="16"/>
        <v>73</v>
      </c>
      <c r="BO74" s="9">
        <v>3</v>
      </c>
      <c r="BP74" s="22" cm="1">
        <f t="array" aca="1" ref="BP74" ca="1">IF(AV74&gt;INDIRECT(ADDRESS($BN74,$BO74)),0,1)</f>
        <v>0</v>
      </c>
      <c r="BQ74" s="22" cm="1">
        <f t="array" aca="1" ref="BQ74" ca="1">IF(AW74&gt;INDIRECT(ADDRESS($BN74,$BO74)),0,1)</f>
        <v>0</v>
      </c>
      <c r="BR74" s="22" cm="1">
        <f t="array" aca="1" ref="BR74" ca="1">IF(AX74&gt;INDIRECT(ADDRESS($BN74,$BO74)),0,1)</f>
        <v>0</v>
      </c>
      <c r="BS74" s="22" cm="1">
        <f t="array" aca="1" ref="BS74" ca="1">IF(AY74&gt;INDIRECT(ADDRESS($BN74,$BO74)),0,1)</f>
        <v>0</v>
      </c>
      <c r="BT74" s="22" cm="1">
        <f t="array" aca="1" ref="BT74" ca="1">IF(AZ74&gt;INDIRECT(ADDRESS($BN74,$BO74)),0,1)</f>
        <v>0</v>
      </c>
      <c r="BU74" s="22" cm="1">
        <f t="array" aca="1" ref="BU74" ca="1">IF(BA74&gt;INDIRECT(ADDRESS($BN74,$BO74)),0,1)</f>
        <v>0</v>
      </c>
      <c r="BV74" s="22" cm="1">
        <f t="array" aca="1" ref="BV74" ca="1">IF(BB74&gt;INDIRECT(ADDRESS($BN74,$BO74)),0,1)</f>
        <v>0</v>
      </c>
      <c r="BW74" s="22" cm="1">
        <f t="array" aca="1" ref="BW74" ca="1">IF(BC74&gt;INDIRECT(ADDRESS($BN74,$BO74)),0,1)</f>
        <v>0</v>
      </c>
      <c r="BX74" s="22" cm="1">
        <f t="array" aca="1" ref="BX74" ca="1">IF(BD74&gt;INDIRECT(ADDRESS($BN74,$BO74)),0,1)</f>
        <v>0</v>
      </c>
      <c r="BY74" s="22" cm="1">
        <f t="array" aca="1" ref="BY74" ca="1">IF(BE74&gt;INDIRECT(ADDRESS($BN74,$BO74)),0,1)</f>
        <v>0</v>
      </c>
      <c r="BZ74" s="22" cm="1">
        <f t="array" aca="1" ref="BZ74" ca="1">IF(BF74&gt;INDIRECT(ADDRESS($BN74,$BO74)),0,1)</f>
        <v>0</v>
      </c>
      <c r="CA74" s="22" cm="1">
        <f t="array" aca="1" ref="CA74" ca="1">IF(BG74&gt;INDIRECT(ADDRESS($BN74,$BO74)),0,1)</f>
        <v>0</v>
      </c>
      <c r="CB74" s="22" cm="1">
        <f t="array" aca="1" ref="CB74" ca="1">IF(BH74&gt;INDIRECT(ADDRESS($BN74,$BO74)),0,1)</f>
        <v>0</v>
      </c>
      <c r="CC74" s="22" cm="1">
        <f t="array" aca="1" ref="CC74" ca="1">IF(BI74&gt;INDIRECT(ADDRESS($BN74,$BO74)),0,1)</f>
        <v>0</v>
      </c>
      <c r="CD74" s="22" cm="1">
        <f t="array" aca="1" ref="CD74" ca="1">IF(BJ74&gt;INDIRECT(ADDRESS($BN74,$BO74)),0,1)</f>
        <v>0</v>
      </c>
      <c r="CE74" s="22" cm="1">
        <f t="array" aca="1" ref="CE74" ca="1">IF(BK74&gt;INDIRECT(ADDRESS($BN74,$BO74)),0,1)</f>
        <v>0</v>
      </c>
      <c r="CF74" s="22" cm="1">
        <f t="array" aca="1" ref="CF74" ca="1">IF(BL74&gt;INDIRECT(ADDRESS($BN74,$BO74)),0,1)</f>
        <v>0</v>
      </c>
      <c r="CG74" s="22" cm="1">
        <f t="array" aca="1" ref="CG74" ca="1">IF(BM74&gt;INDIRECT(ADDRESS($BN74,$BO74)),0,1)</f>
        <v>0</v>
      </c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55000000000000004">
      <c r="A75" s="3"/>
      <c r="B75" s="3"/>
      <c r="C75" s="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5">
        <v>5</v>
      </c>
      <c r="W75" s="5">
        <f>W74</f>
        <v>73</v>
      </c>
      <c r="X75" s="5">
        <v>4</v>
      </c>
      <c r="Y75" s="5">
        <f t="shared" si="17"/>
        <v>26</v>
      </c>
      <c r="Z75" s="18" cm="1">
        <f t="array" aca="1" ref="Z75" ca="1">INDIRECT(ADDRESS($W75,COLUMN()-$Y75+$X75))/$V75</f>
        <v>38375.800000000003</v>
      </c>
      <c r="AA75" s="18" cm="1">
        <f t="array" aca="1" ref="AA75" ca="1">INDIRECT(ADDRESS($W75,COLUMN()-$Y75+$X75))/$V75</f>
        <v>56560.4</v>
      </c>
      <c r="AB75" s="18" cm="1">
        <f t="array" aca="1" ref="AB75" ca="1">INDIRECT(ADDRESS($W75,COLUMN()-$Y75+$X75))/$V75</f>
        <v>21671</v>
      </c>
      <c r="AC75" s="18" cm="1">
        <f t="array" aca="1" ref="AC75" ca="1">INDIRECT(ADDRESS($W75,COLUMN()-$Y75+$X75))/$V75</f>
        <v>47389.8</v>
      </c>
      <c r="AD75" s="18" cm="1">
        <f t="array" aca="1" ref="AD75" ca="1">INDIRECT(ADDRESS($W75,COLUMN()-$Y75+$X75))/$V75</f>
        <v>21117</v>
      </c>
      <c r="AE75" s="18" cm="1">
        <f t="array" aca="1" ref="AE75" ca="1">INDIRECT(ADDRESS($W75,COLUMN()-$Y75+$X75))/$V75</f>
        <v>0</v>
      </c>
      <c r="AF75" s="18" cm="1">
        <f t="array" aca="1" ref="AF75" ca="1">INDIRECT(ADDRESS($W75,COLUMN()-$Y75+$X75))/$V75</f>
        <v>0</v>
      </c>
      <c r="AG75" s="18" cm="1">
        <f t="array" aca="1" ref="AG75" ca="1">INDIRECT(ADDRESS($W75,COLUMN()-$Y75+$X75))/$V75</f>
        <v>43459</v>
      </c>
      <c r="AH75" s="18" cm="1">
        <f t="array" aca="1" ref="AH75" ca="1">INDIRECT(ADDRESS($W75,COLUMN()-$Y75+$X75))/$V75</f>
        <v>0</v>
      </c>
      <c r="AI75" s="18" cm="1">
        <f t="array" aca="1" ref="AI75" ca="1">INDIRECT(ADDRESS($W75,COLUMN()-$Y75+$X75))/$V75</f>
        <v>0</v>
      </c>
      <c r="AJ75" s="18" cm="1">
        <f t="array" aca="1" ref="AJ75" ca="1">INDIRECT(ADDRESS($W75,COLUMN()-$Y75+$X75))/$V75</f>
        <v>0</v>
      </c>
      <c r="AK75" s="18" cm="1">
        <f t="array" aca="1" ref="AK75" ca="1">INDIRECT(ADDRESS($W75,COLUMN()-$Y75+$X75))/$V75</f>
        <v>22485.8</v>
      </c>
      <c r="AL75" s="18" cm="1">
        <f t="array" aca="1" ref="AL75" ca="1">INDIRECT(ADDRESS($W75,COLUMN()-$Y75+$X75))/$V75</f>
        <v>0</v>
      </c>
      <c r="AM75" s="18" cm="1">
        <f t="array" aca="1" ref="AM75" ca="1">INDIRECT(ADDRESS($W75,COLUMN()-$Y75+$X75))/$V75</f>
        <v>27885</v>
      </c>
      <c r="AN75" s="18" cm="1">
        <f t="array" aca="1" ref="AN75" ca="1">INDIRECT(ADDRESS($W75,COLUMN()-$Y75+$X75))/$V75</f>
        <v>0</v>
      </c>
      <c r="AO75" s="18" cm="1">
        <f t="array" aca="1" ref="AO75" ca="1">INDIRECT(ADDRESS($W75,COLUMN()-$Y75+$X75))/$V75</f>
        <v>0</v>
      </c>
      <c r="AP75" s="18" cm="1">
        <f t="array" aca="1" ref="AP75" ca="1">INDIRECT(ADDRESS($W75,COLUMN()-$Y75+$X75))/$V75</f>
        <v>0</v>
      </c>
      <c r="AQ75" s="18" cm="1">
        <f t="array" aca="1" ref="AQ75" ca="1">INDIRECT(ADDRESS($W75,COLUMN()-$Y75+$X75))/$V75</f>
        <v>0</v>
      </c>
      <c r="AR75" s="9">
        <f t="shared" si="14"/>
        <v>73</v>
      </c>
      <c r="AS75" s="9">
        <f t="shared" si="9"/>
        <v>75</v>
      </c>
      <c r="AT75" s="9">
        <f t="shared" si="15"/>
        <v>26</v>
      </c>
      <c r="AU75" s="3">
        <f t="shared" si="18"/>
        <v>43</v>
      </c>
      <c r="AV75" s="20">
        <f t="shared" ca="1" si="19"/>
        <v>17</v>
      </c>
      <c r="AW75" s="20">
        <f t="shared" ca="1" si="19"/>
        <v>13</v>
      </c>
      <c r="AX75" s="20">
        <f t="shared" ca="1" si="19"/>
        <v>23</v>
      </c>
      <c r="AY75" s="20">
        <f t="shared" ca="1" si="19"/>
        <v>14</v>
      </c>
      <c r="AZ75" s="20">
        <f t="shared" ca="1" si="19"/>
        <v>24</v>
      </c>
      <c r="BA75" s="20">
        <f t="shared" ca="1" si="19"/>
        <v>25</v>
      </c>
      <c r="BB75" s="20">
        <f t="shared" ca="1" si="19"/>
        <v>25</v>
      </c>
      <c r="BC75" s="20">
        <f t="shared" ca="1" si="19"/>
        <v>16</v>
      </c>
      <c r="BD75" s="20">
        <f t="shared" ca="1" si="19"/>
        <v>25</v>
      </c>
      <c r="BE75" s="20">
        <f t="shared" ca="1" si="19"/>
        <v>25</v>
      </c>
      <c r="BF75" s="20">
        <f t="shared" ca="1" si="19"/>
        <v>25</v>
      </c>
      <c r="BG75" s="20">
        <f t="shared" ca="1" si="19"/>
        <v>22</v>
      </c>
      <c r="BH75" s="20">
        <f t="shared" ca="1" si="19"/>
        <v>25</v>
      </c>
      <c r="BI75" s="20">
        <f t="shared" ca="1" si="19"/>
        <v>21</v>
      </c>
      <c r="BJ75" s="20">
        <f t="shared" ca="1" si="19"/>
        <v>25</v>
      </c>
      <c r="BK75" s="20">
        <f t="shared" ca="1" si="10"/>
        <v>25</v>
      </c>
      <c r="BL75" s="20">
        <f t="shared" ca="1" si="10"/>
        <v>25</v>
      </c>
      <c r="BM75" s="20">
        <f t="shared" ca="1" si="10"/>
        <v>25</v>
      </c>
      <c r="BN75" s="9">
        <f t="shared" si="16"/>
        <v>73</v>
      </c>
      <c r="BO75" s="9">
        <v>3</v>
      </c>
      <c r="BP75" s="22" cm="1">
        <f t="array" aca="1" ref="BP75" ca="1">IF(AV75&gt;INDIRECT(ADDRESS($BN75,$BO75)),0,1)</f>
        <v>0</v>
      </c>
      <c r="BQ75" s="22" cm="1">
        <f t="array" aca="1" ref="BQ75" ca="1">IF(AW75&gt;INDIRECT(ADDRESS($BN75,$BO75)),0,1)</f>
        <v>0</v>
      </c>
      <c r="BR75" s="22" cm="1">
        <f t="array" aca="1" ref="BR75" ca="1">IF(AX75&gt;INDIRECT(ADDRESS($BN75,$BO75)),0,1)</f>
        <v>0</v>
      </c>
      <c r="BS75" s="22" cm="1">
        <f t="array" aca="1" ref="BS75" ca="1">IF(AY75&gt;INDIRECT(ADDRESS($BN75,$BO75)),0,1)</f>
        <v>0</v>
      </c>
      <c r="BT75" s="22" cm="1">
        <f t="array" aca="1" ref="BT75" ca="1">IF(AZ75&gt;INDIRECT(ADDRESS($BN75,$BO75)),0,1)</f>
        <v>0</v>
      </c>
      <c r="BU75" s="22" cm="1">
        <f t="array" aca="1" ref="BU75" ca="1">IF(BA75&gt;INDIRECT(ADDRESS($BN75,$BO75)),0,1)</f>
        <v>0</v>
      </c>
      <c r="BV75" s="22" cm="1">
        <f t="array" aca="1" ref="BV75" ca="1">IF(BB75&gt;INDIRECT(ADDRESS($BN75,$BO75)),0,1)</f>
        <v>0</v>
      </c>
      <c r="BW75" s="22" cm="1">
        <f t="array" aca="1" ref="BW75" ca="1">IF(BC75&gt;INDIRECT(ADDRESS($BN75,$BO75)),0,1)</f>
        <v>0</v>
      </c>
      <c r="BX75" s="22" cm="1">
        <f t="array" aca="1" ref="BX75" ca="1">IF(BD75&gt;INDIRECT(ADDRESS($BN75,$BO75)),0,1)</f>
        <v>0</v>
      </c>
      <c r="BY75" s="22" cm="1">
        <f t="array" aca="1" ref="BY75" ca="1">IF(BE75&gt;INDIRECT(ADDRESS($BN75,$BO75)),0,1)</f>
        <v>0</v>
      </c>
      <c r="BZ75" s="22" cm="1">
        <f t="array" aca="1" ref="BZ75" ca="1">IF(BF75&gt;INDIRECT(ADDRESS($BN75,$BO75)),0,1)</f>
        <v>0</v>
      </c>
      <c r="CA75" s="22" cm="1">
        <f t="array" aca="1" ref="CA75" ca="1">IF(BG75&gt;INDIRECT(ADDRESS($BN75,$BO75)),0,1)</f>
        <v>0</v>
      </c>
      <c r="CB75" s="22" cm="1">
        <f t="array" aca="1" ref="CB75" ca="1">IF(BH75&gt;INDIRECT(ADDRESS($BN75,$BO75)),0,1)</f>
        <v>0</v>
      </c>
      <c r="CC75" s="22" cm="1">
        <f t="array" aca="1" ref="CC75" ca="1">IF(BI75&gt;INDIRECT(ADDRESS($BN75,$BO75)),0,1)</f>
        <v>0</v>
      </c>
      <c r="CD75" s="22" cm="1">
        <f t="array" aca="1" ref="CD75" ca="1">IF(BJ75&gt;INDIRECT(ADDRESS($BN75,$BO75)),0,1)</f>
        <v>0</v>
      </c>
      <c r="CE75" s="22" cm="1">
        <f t="array" aca="1" ref="CE75" ca="1">IF(BK75&gt;INDIRECT(ADDRESS($BN75,$BO75)),0,1)</f>
        <v>0</v>
      </c>
      <c r="CF75" s="22" cm="1">
        <f t="array" aca="1" ref="CF75" ca="1">IF(BL75&gt;INDIRECT(ADDRESS($BN75,$BO75)),0,1)</f>
        <v>0</v>
      </c>
      <c r="CG75" s="22" cm="1">
        <f t="array" aca="1" ref="CG75" ca="1">IF(BM75&gt;INDIRECT(ADDRESS($BN75,$BO75)),0,1)</f>
        <v>0</v>
      </c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55000000000000004">
      <c r="A76" s="3"/>
      <c r="B76" s="3" t="s">
        <v>35</v>
      </c>
      <c r="C76" s="3">
        <v>9</v>
      </c>
      <c r="D76" s="15">
        <f>VALUE(SUBSTITUTE('DPR KPU Raw'!B19,".",","))</f>
        <v>253632</v>
      </c>
      <c r="E76" s="15">
        <f>VALUE(SUBSTITUTE('DPR KPU Raw'!C19,".",","))</f>
        <v>540003</v>
      </c>
      <c r="F76" s="15">
        <f>VALUE(SUBSTITUTE('DPR KPU Raw'!D19,".",","))</f>
        <v>245677</v>
      </c>
      <c r="G76" s="15">
        <f>VALUE(SUBSTITUTE('DPR KPU Raw'!E19,".",","))</f>
        <v>438708</v>
      </c>
      <c r="H76" s="15">
        <f>VALUE(SUBSTITUTE('DPR KPU Raw'!F19,".",","))</f>
        <v>199776</v>
      </c>
      <c r="I76" s="15"/>
      <c r="J76" s="15"/>
      <c r="K76" s="15">
        <f>VALUE(SUBSTITUTE('DPR KPU Raw'!I19,".",","))</f>
        <v>363979</v>
      </c>
      <c r="L76" s="15"/>
      <c r="M76" s="15"/>
      <c r="N76" s="15"/>
      <c r="O76" s="15">
        <f>VALUE(SUBSTITUTE('DPR KPU Raw'!M19,".",","))</f>
        <v>228732</v>
      </c>
      <c r="P76" s="15"/>
      <c r="Q76" s="15">
        <f>VALUE(SUBSTITUTE('DPR KPU Raw'!O19,".",","))</f>
        <v>178680</v>
      </c>
      <c r="R76" s="15"/>
      <c r="S76" s="15"/>
      <c r="T76" s="15"/>
      <c r="U76" s="15"/>
      <c r="V76" s="5">
        <v>1</v>
      </c>
      <c r="W76" s="5">
        <f>W75+3</f>
        <v>76</v>
      </c>
      <c r="X76" s="5">
        <v>4</v>
      </c>
      <c r="Y76" s="5">
        <f t="shared" si="17"/>
        <v>26</v>
      </c>
      <c r="Z76" s="18" cm="1">
        <f t="array" aca="1" ref="Z76" ca="1">INDIRECT(ADDRESS($W76,COLUMN()-$Y76+$X76))/$V76</f>
        <v>253632</v>
      </c>
      <c r="AA76" s="18" cm="1">
        <f t="array" aca="1" ref="AA76" ca="1">INDIRECT(ADDRESS($W76,COLUMN()-$Y76+$X76))/$V76</f>
        <v>540003</v>
      </c>
      <c r="AB76" s="18" cm="1">
        <f t="array" aca="1" ref="AB76" ca="1">INDIRECT(ADDRESS($W76,COLUMN()-$Y76+$X76))/$V76</f>
        <v>245677</v>
      </c>
      <c r="AC76" s="18" cm="1">
        <f t="array" aca="1" ref="AC76" ca="1">INDIRECT(ADDRESS($W76,COLUMN()-$Y76+$X76))/$V76</f>
        <v>438708</v>
      </c>
      <c r="AD76" s="18" cm="1">
        <f t="array" aca="1" ref="AD76" ca="1">INDIRECT(ADDRESS($W76,COLUMN()-$Y76+$X76))/$V76</f>
        <v>199776</v>
      </c>
      <c r="AE76" s="18" cm="1">
        <f t="array" aca="1" ref="AE76" ca="1">INDIRECT(ADDRESS($W76,COLUMN()-$Y76+$X76))/$V76</f>
        <v>0</v>
      </c>
      <c r="AF76" s="18" cm="1">
        <f t="array" aca="1" ref="AF76" ca="1">INDIRECT(ADDRESS($W76,COLUMN()-$Y76+$X76))/$V76</f>
        <v>0</v>
      </c>
      <c r="AG76" s="18" cm="1">
        <f t="array" aca="1" ref="AG76" ca="1">INDIRECT(ADDRESS($W76,COLUMN()-$Y76+$X76))/$V76</f>
        <v>363979</v>
      </c>
      <c r="AH76" s="18" cm="1">
        <f t="array" aca="1" ref="AH76" ca="1">INDIRECT(ADDRESS($W76,COLUMN()-$Y76+$X76))/$V76</f>
        <v>0</v>
      </c>
      <c r="AI76" s="18" cm="1">
        <f t="array" aca="1" ref="AI76" ca="1">INDIRECT(ADDRESS($W76,COLUMN()-$Y76+$X76))/$V76</f>
        <v>0</v>
      </c>
      <c r="AJ76" s="18" cm="1">
        <f t="array" aca="1" ref="AJ76" ca="1">INDIRECT(ADDRESS($W76,COLUMN()-$Y76+$X76))/$V76</f>
        <v>0</v>
      </c>
      <c r="AK76" s="18" cm="1">
        <f t="array" aca="1" ref="AK76" ca="1">INDIRECT(ADDRESS($W76,COLUMN()-$Y76+$X76))/$V76</f>
        <v>228732</v>
      </c>
      <c r="AL76" s="18" cm="1">
        <f t="array" aca="1" ref="AL76" ca="1">INDIRECT(ADDRESS($W76,COLUMN()-$Y76+$X76))/$V76</f>
        <v>0</v>
      </c>
      <c r="AM76" s="18" cm="1">
        <f t="array" aca="1" ref="AM76" ca="1">INDIRECT(ADDRESS($W76,COLUMN()-$Y76+$X76))/$V76</f>
        <v>178680</v>
      </c>
      <c r="AN76" s="18" cm="1">
        <f t="array" aca="1" ref="AN76" ca="1">INDIRECT(ADDRESS($W76,COLUMN()-$Y76+$X76))/$V76</f>
        <v>0</v>
      </c>
      <c r="AO76" s="18" cm="1">
        <f t="array" aca="1" ref="AO76" ca="1">INDIRECT(ADDRESS($W76,COLUMN()-$Y76+$X76))/$V76</f>
        <v>0</v>
      </c>
      <c r="AP76" s="18" cm="1">
        <f t="array" aca="1" ref="AP76" ca="1">INDIRECT(ADDRESS($W76,COLUMN()-$Y76+$X76))/$V76</f>
        <v>0</v>
      </c>
      <c r="AQ76" s="18" cm="1">
        <f t="array" aca="1" ref="AQ76" ca="1">INDIRECT(ADDRESS($W76,COLUMN()-$Y76+$X76))/$V76</f>
        <v>0</v>
      </c>
      <c r="AR76" s="9">
        <f t="shared" si="14"/>
        <v>76</v>
      </c>
      <c r="AS76" s="9">
        <f t="shared" si="9"/>
        <v>78</v>
      </c>
      <c r="AT76" s="9">
        <f t="shared" si="15"/>
        <v>26</v>
      </c>
      <c r="AU76" s="3">
        <f t="shared" si="18"/>
        <v>43</v>
      </c>
      <c r="AV76" s="20">
        <f t="shared" ca="1" si="19"/>
        <v>4</v>
      </c>
      <c r="AW76" s="20">
        <f t="shared" ca="1" si="19"/>
        <v>1</v>
      </c>
      <c r="AX76" s="20">
        <f t="shared" ca="1" si="19"/>
        <v>5</v>
      </c>
      <c r="AY76" s="20">
        <f t="shared" ca="1" si="19"/>
        <v>2</v>
      </c>
      <c r="AZ76" s="20">
        <f t="shared" ca="1" si="19"/>
        <v>7</v>
      </c>
      <c r="BA76" s="20">
        <f t="shared" ca="1" si="19"/>
        <v>25</v>
      </c>
      <c r="BB76" s="20">
        <f t="shared" ca="1" si="19"/>
        <v>25</v>
      </c>
      <c r="BC76" s="20">
        <f t="shared" ca="1" si="19"/>
        <v>3</v>
      </c>
      <c r="BD76" s="20">
        <f t="shared" ca="1" si="19"/>
        <v>25</v>
      </c>
      <c r="BE76" s="20">
        <f t="shared" ca="1" si="19"/>
        <v>25</v>
      </c>
      <c r="BF76" s="20">
        <f t="shared" ca="1" si="19"/>
        <v>25</v>
      </c>
      <c r="BG76" s="20">
        <f t="shared" ca="1" si="19"/>
        <v>6</v>
      </c>
      <c r="BH76" s="20">
        <f t="shared" ca="1" si="19"/>
        <v>25</v>
      </c>
      <c r="BI76" s="20">
        <f t="shared" ca="1" si="19"/>
        <v>9</v>
      </c>
      <c r="BJ76" s="20">
        <f t="shared" ca="1" si="19"/>
        <v>25</v>
      </c>
      <c r="BK76" s="20">
        <f t="shared" ca="1" si="10"/>
        <v>25</v>
      </c>
      <c r="BL76" s="20">
        <f t="shared" ca="1" si="10"/>
        <v>25</v>
      </c>
      <c r="BM76" s="20">
        <f t="shared" ca="1" si="10"/>
        <v>25</v>
      </c>
      <c r="BN76" s="9">
        <f t="shared" si="16"/>
        <v>76</v>
      </c>
      <c r="BO76" s="9">
        <v>3</v>
      </c>
      <c r="BP76" s="22" cm="1">
        <f t="array" aca="1" ref="BP76" ca="1">IF(AV76&gt;INDIRECT(ADDRESS($BN76,$BO76)),0,1)</f>
        <v>1</v>
      </c>
      <c r="BQ76" s="22" cm="1">
        <f t="array" aca="1" ref="BQ76" ca="1">IF(AW76&gt;INDIRECT(ADDRESS($BN76,$BO76)),0,1)</f>
        <v>1</v>
      </c>
      <c r="BR76" s="22" cm="1">
        <f t="array" aca="1" ref="BR76" ca="1">IF(AX76&gt;INDIRECT(ADDRESS($BN76,$BO76)),0,1)</f>
        <v>1</v>
      </c>
      <c r="BS76" s="22" cm="1">
        <f t="array" aca="1" ref="BS76" ca="1">IF(AY76&gt;INDIRECT(ADDRESS($BN76,$BO76)),0,1)</f>
        <v>1</v>
      </c>
      <c r="BT76" s="22" cm="1">
        <f t="array" aca="1" ref="BT76" ca="1">IF(AZ76&gt;INDIRECT(ADDRESS($BN76,$BO76)),0,1)</f>
        <v>1</v>
      </c>
      <c r="BU76" s="22" cm="1">
        <f t="array" aca="1" ref="BU76" ca="1">IF(BA76&gt;INDIRECT(ADDRESS($BN76,$BO76)),0,1)</f>
        <v>0</v>
      </c>
      <c r="BV76" s="22" cm="1">
        <f t="array" aca="1" ref="BV76" ca="1">IF(BB76&gt;INDIRECT(ADDRESS($BN76,$BO76)),0,1)</f>
        <v>0</v>
      </c>
      <c r="BW76" s="22" cm="1">
        <f t="array" aca="1" ref="BW76" ca="1">IF(BC76&gt;INDIRECT(ADDRESS($BN76,$BO76)),0,1)</f>
        <v>1</v>
      </c>
      <c r="BX76" s="22" cm="1">
        <f t="array" aca="1" ref="BX76" ca="1">IF(BD76&gt;INDIRECT(ADDRESS($BN76,$BO76)),0,1)</f>
        <v>0</v>
      </c>
      <c r="BY76" s="22" cm="1">
        <f t="array" aca="1" ref="BY76" ca="1">IF(BE76&gt;INDIRECT(ADDRESS($BN76,$BO76)),0,1)</f>
        <v>0</v>
      </c>
      <c r="BZ76" s="22" cm="1">
        <f t="array" aca="1" ref="BZ76" ca="1">IF(BF76&gt;INDIRECT(ADDRESS($BN76,$BO76)),0,1)</f>
        <v>0</v>
      </c>
      <c r="CA76" s="22" cm="1">
        <f t="array" aca="1" ref="CA76" ca="1">IF(BG76&gt;INDIRECT(ADDRESS($BN76,$BO76)),0,1)</f>
        <v>1</v>
      </c>
      <c r="CB76" s="22" cm="1">
        <f t="array" aca="1" ref="CB76" ca="1">IF(BH76&gt;INDIRECT(ADDRESS($BN76,$BO76)),0,1)</f>
        <v>0</v>
      </c>
      <c r="CC76" s="22" cm="1">
        <f t="array" aca="1" ref="CC76" ca="1">IF(BI76&gt;INDIRECT(ADDRESS($BN76,$BO76)),0,1)</f>
        <v>1</v>
      </c>
      <c r="CD76" s="22" cm="1">
        <f t="array" aca="1" ref="CD76" ca="1">IF(BJ76&gt;INDIRECT(ADDRESS($BN76,$BO76)),0,1)</f>
        <v>0</v>
      </c>
      <c r="CE76" s="22" cm="1">
        <f t="array" aca="1" ref="CE76" ca="1">IF(BK76&gt;INDIRECT(ADDRESS($BN76,$BO76)),0,1)</f>
        <v>0</v>
      </c>
      <c r="CF76" s="22" cm="1">
        <f t="array" aca="1" ref="CF76" ca="1">IF(BL76&gt;INDIRECT(ADDRESS($BN76,$BO76)),0,1)</f>
        <v>0</v>
      </c>
      <c r="CG76" s="22" cm="1">
        <f t="array" aca="1" ref="CG76" ca="1">IF(BM76&gt;INDIRECT(ADDRESS($BN76,$BO76)),0,1)</f>
        <v>0</v>
      </c>
      <c r="CH76" s="9">
        <f>AR76</f>
        <v>76</v>
      </c>
      <c r="CI76" s="9">
        <f>AS76</f>
        <v>78</v>
      </c>
      <c r="CJ76" s="3">
        <f>COLUMN(BP76)</f>
        <v>68</v>
      </c>
      <c r="CK76" s="3">
        <f>COLUMN(CG76)</f>
        <v>85</v>
      </c>
      <c r="CL76" s="3">
        <f ca="1">SUM(OFFSET($A$1,CH76-1,CJ76-1,CI76-CH76+1,CK76-CJ76+1))</f>
        <v>9</v>
      </c>
      <c r="CM76" s="3" t="b">
        <f ca="1">CL76=C76</f>
        <v>1</v>
      </c>
      <c r="CN76" s="3">
        <f>COLUMN(V76)</f>
        <v>22</v>
      </c>
      <c r="CO76" s="3">
        <f ca="1">LARGE(OFFSET($A$1,$CH76-1,$CN76-1,$CI76-$CH76+1,1),1)</f>
        <v>5</v>
      </c>
      <c r="CP76" s="4">
        <f ca="1">LARGE(OFFSET($A$1,$AR76-1,$AT76-1,$AS76-$AR76+1,$AU76-$AT76+1),1)/(CO76+2)</f>
        <v>77143.28571428571</v>
      </c>
      <c r="CQ76" s="4">
        <f ca="1">LARGE(OFFSET($A$1,$AR76-1,$AT76-1,$AS76-$AR76+1,$AU76-$AT76+1),C76)</f>
        <v>178680</v>
      </c>
      <c r="CR76" s="3" t="b">
        <f ca="1">CQ76&gt;CP76</f>
        <v>1</v>
      </c>
    </row>
    <row r="77" spans="1:96" x14ac:dyDescent="0.55000000000000004">
      <c r="A77" s="3"/>
      <c r="B77" s="3"/>
      <c r="C77" s="3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5">
        <v>3</v>
      </c>
      <c r="W77" s="5">
        <f>W76</f>
        <v>76</v>
      </c>
      <c r="X77" s="5">
        <v>4</v>
      </c>
      <c r="Y77" s="5">
        <f t="shared" si="17"/>
        <v>26</v>
      </c>
      <c r="Z77" s="18" cm="1">
        <f t="array" aca="1" ref="Z77" ca="1">INDIRECT(ADDRESS($W77,COLUMN()-$Y77+$X77))/$V77</f>
        <v>84544</v>
      </c>
      <c r="AA77" s="18" cm="1">
        <f t="array" aca="1" ref="AA77" ca="1">INDIRECT(ADDRESS($W77,COLUMN()-$Y77+$X77))/$V77</f>
        <v>180001</v>
      </c>
      <c r="AB77" s="18" cm="1">
        <f t="array" aca="1" ref="AB77" ca="1">INDIRECT(ADDRESS($W77,COLUMN()-$Y77+$X77))/$V77</f>
        <v>81892.333333333328</v>
      </c>
      <c r="AC77" s="18" cm="1">
        <f t="array" aca="1" ref="AC77" ca="1">INDIRECT(ADDRESS($W77,COLUMN()-$Y77+$X77))/$V77</f>
        <v>146236</v>
      </c>
      <c r="AD77" s="18" cm="1">
        <f t="array" aca="1" ref="AD77" ca="1">INDIRECT(ADDRESS($W77,COLUMN()-$Y77+$X77))/$V77</f>
        <v>66592</v>
      </c>
      <c r="AE77" s="18" cm="1">
        <f t="array" aca="1" ref="AE77" ca="1">INDIRECT(ADDRESS($W77,COLUMN()-$Y77+$X77))/$V77</f>
        <v>0</v>
      </c>
      <c r="AF77" s="18" cm="1">
        <f t="array" aca="1" ref="AF77" ca="1">INDIRECT(ADDRESS($W77,COLUMN()-$Y77+$X77))/$V77</f>
        <v>0</v>
      </c>
      <c r="AG77" s="18" cm="1">
        <f t="array" aca="1" ref="AG77" ca="1">INDIRECT(ADDRESS($W77,COLUMN()-$Y77+$X77))/$V77</f>
        <v>121326.33333333333</v>
      </c>
      <c r="AH77" s="18" cm="1">
        <f t="array" aca="1" ref="AH77" ca="1">INDIRECT(ADDRESS($W77,COLUMN()-$Y77+$X77))/$V77</f>
        <v>0</v>
      </c>
      <c r="AI77" s="18" cm="1">
        <f t="array" aca="1" ref="AI77" ca="1">INDIRECT(ADDRESS($W77,COLUMN()-$Y77+$X77))/$V77</f>
        <v>0</v>
      </c>
      <c r="AJ77" s="18" cm="1">
        <f t="array" aca="1" ref="AJ77" ca="1">INDIRECT(ADDRESS($W77,COLUMN()-$Y77+$X77))/$V77</f>
        <v>0</v>
      </c>
      <c r="AK77" s="18" cm="1">
        <f t="array" aca="1" ref="AK77" ca="1">INDIRECT(ADDRESS($W77,COLUMN()-$Y77+$X77))/$V77</f>
        <v>76244</v>
      </c>
      <c r="AL77" s="18" cm="1">
        <f t="array" aca="1" ref="AL77" ca="1">INDIRECT(ADDRESS($W77,COLUMN()-$Y77+$X77))/$V77</f>
        <v>0</v>
      </c>
      <c r="AM77" s="18" cm="1">
        <f t="array" aca="1" ref="AM77" ca="1">INDIRECT(ADDRESS($W77,COLUMN()-$Y77+$X77))/$V77</f>
        <v>59560</v>
      </c>
      <c r="AN77" s="18" cm="1">
        <f t="array" aca="1" ref="AN77" ca="1">INDIRECT(ADDRESS($W77,COLUMN()-$Y77+$X77))/$V77</f>
        <v>0</v>
      </c>
      <c r="AO77" s="18" cm="1">
        <f t="array" aca="1" ref="AO77" ca="1">INDIRECT(ADDRESS($W77,COLUMN()-$Y77+$X77))/$V77</f>
        <v>0</v>
      </c>
      <c r="AP77" s="18" cm="1">
        <f t="array" aca="1" ref="AP77" ca="1">INDIRECT(ADDRESS($W77,COLUMN()-$Y77+$X77))/$V77</f>
        <v>0</v>
      </c>
      <c r="AQ77" s="18" cm="1">
        <f t="array" aca="1" ref="AQ77" ca="1">INDIRECT(ADDRESS($W77,COLUMN()-$Y77+$X77))/$V77</f>
        <v>0</v>
      </c>
      <c r="AR77" s="9">
        <f t="shared" si="14"/>
        <v>76</v>
      </c>
      <c r="AS77" s="9">
        <f t="shared" si="9"/>
        <v>78</v>
      </c>
      <c r="AT77" s="9">
        <f t="shared" si="15"/>
        <v>26</v>
      </c>
      <c r="AU77" s="3">
        <f t="shared" si="18"/>
        <v>43</v>
      </c>
      <c r="AV77" s="20">
        <f t="shared" ca="1" si="19"/>
        <v>14</v>
      </c>
      <c r="AW77" s="20">
        <f t="shared" ca="1" si="19"/>
        <v>8</v>
      </c>
      <c r="AX77" s="20">
        <f t="shared" ca="1" si="19"/>
        <v>15</v>
      </c>
      <c r="AY77" s="20">
        <f t="shared" ca="1" si="19"/>
        <v>10</v>
      </c>
      <c r="AZ77" s="20">
        <f t="shared" ca="1" si="19"/>
        <v>18</v>
      </c>
      <c r="BA77" s="20">
        <f t="shared" ca="1" si="19"/>
        <v>25</v>
      </c>
      <c r="BB77" s="20">
        <f t="shared" ca="1" si="19"/>
        <v>25</v>
      </c>
      <c r="BC77" s="20">
        <f t="shared" ca="1" si="19"/>
        <v>11</v>
      </c>
      <c r="BD77" s="20">
        <f t="shared" ca="1" si="19"/>
        <v>25</v>
      </c>
      <c r="BE77" s="20">
        <f t="shared" ca="1" si="19"/>
        <v>25</v>
      </c>
      <c r="BF77" s="20">
        <f t="shared" ca="1" si="19"/>
        <v>25</v>
      </c>
      <c r="BG77" s="20">
        <f t="shared" ca="1" si="19"/>
        <v>16</v>
      </c>
      <c r="BH77" s="20">
        <f t="shared" ca="1" si="19"/>
        <v>25</v>
      </c>
      <c r="BI77" s="20">
        <f t="shared" ca="1" si="19"/>
        <v>19</v>
      </c>
      <c r="BJ77" s="20">
        <f t="shared" ca="1" si="19"/>
        <v>25</v>
      </c>
      <c r="BK77" s="20">
        <f t="shared" ca="1" si="10"/>
        <v>25</v>
      </c>
      <c r="BL77" s="20">
        <f t="shared" ca="1" si="10"/>
        <v>25</v>
      </c>
      <c r="BM77" s="20">
        <f t="shared" ca="1" si="10"/>
        <v>25</v>
      </c>
      <c r="BN77" s="9">
        <f t="shared" si="16"/>
        <v>76</v>
      </c>
      <c r="BO77" s="9">
        <v>3</v>
      </c>
      <c r="BP77" s="22" cm="1">
        <f t="array" aca="1" ref="BP77" ca="1">IF(AV77&gt;INDIRECT(ADDRESS($BN77,$BO77)),0,1)</f>
        <v>0</v>
      </c>
      <c r="BQ77" s="22" cm="1">
        <f t="array" aca="1" ref="BQ77" ca="1">IF(AW77&gt;INDIRECT(ADDRESS($BN77,$BO77)),0,1)</f>
        <v>1</v>
      </c>
      <c r="BR77" s="22" cm="1">
        <f t="array" aca="1" ref="BR77" ca="1">IF(AX77&gt;INDIRECT(ADDRESS($BN77,$BO77)),0,1)</f>
        <v>0</v>
      </c>
      <c r="BS77" s="22" cm="1">
        <f t="array" aca="1" ref="BS77" ca="1">IF(AY77&gt;INDIRECT(ADDRESS($BN77,$BO77)),0,1)</f>
        <v>0</v>
      </c>
      <c r="BT77" s="22" cm="1">
        <f t="array" aca="1" ref="BT77" ca="1">IF(AZ77&gt;INDIRECT(ADDRESS($BN77,$BO77)),0,1)</f>
        <v>0</v>
      </c>
      <c r="BU77" s="22" cm="1">
        <f t="array" aca="1" ref="BU77" ca="1">IF(BA77&gt;INDIRECT(ADDRESS($BN77,$BO77)),0,1)</f>
        <v>0</v>
      </c>
      <c r="BV77" s="22" cm="1">
        <f t="array" aca="1" ref="BV77" ca="1">IF(BB77&gt;INDIRECT(ADDRESS($BN77,$BO77)),0,1)</f>
        <v>0</v>
      </c>
      <c r="BW77" s="22" cm="1">
        <f t="array" aca="1" ref="BW77" ca="1">IF(BC77&gt;INDIRECT(ADDRESS($BN77,$BO77)),0,1)</f>
        <v>0</v>
      </c>
      <c r="BX77" s="22" cm="1">
        <f t="array" aca="1" ref="BX77" ca="1">IF(BD77&gt;INDIRECT(ADDRESS($BN77,$BO77)),0,1)</f>
        <v>0</v>
      </c>
      <c r="BY77" s="22" cm="1">
        <f t="array" aca="1" ref="BY77" ca="1">IF(BE77&gt;INDIRECT(ADDRESS($BN77,$BO77)),0,1)</f>
        <v>0</v>
      </c>
      <c r="BZ77" s="22" cm="1">
        <f t="array" aca="1" ref="BZ77" ca="1">IF(BF77&gt;INDIRECT(ADDRESS($BN77,$BO77)),0,1)</f>
        <v>0</v>
      </c>
      <c r="CA77" s="22" cm="1">
        <f t="array" aca="1" ref="CA77" ca="1">IF(BG77&gt;INDIRECT(ADDRESS($BN77,$BO77)),0,1)</f>
        <v>0</v>
      </c>
      <c r="CB77" s="22" cm="1">
        <f t="array" aca="1" ref="CB77" ca="1">IF(BH77&gt;INDIRECT(ADDRESS($BN77,$BO77)),0,1)</f>
        <v>0</v>
      </c>
      <c r="CC77" s="22" cm="1">
        <f t="array" aca="1" ref="CC77" ca="1">IF(BI77&gt;INDIRECT(ADDRESS($BN77,$BO77)),0,1)</f>
        <v>0</v>
      </c>
      <c r="CD77" s="22" cm="1">
        <f t="array" aca="1" ref="CD77" ca="1">IF(BJ77&gt;INDIRECT(ADDRESS($BN77,$BO77)),0,1)</f>
        <v>0</v>
      </c>
      <c r="CE77" s="22" cm="1">
        <f t="array" aca="1" ref="CE77" ca="1">IF(BK77&gt;INDIRECT(ADDRESS($BN77,$BO77)),0,1)</f>
        <v>0</v>
      </c>
      <c r="CF77" s="22" cm="1">
        <f t="array" aca="1" ref="CF77" ca="1">IF(BL77&gt;INDIRECT(ADDRESS($BN77,$BO77)),0,1)</f>
        <v>0</v>
      </c>
      <c r="CG77" s="22" cm="1">
        <f t="array" aca="1" ref="CG77" ca="1">IF(BM77&gt;INDIRECT(ADDRESS($BN77,$BO77)),0,1)</f>
        <v>0</v>
      </c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55000000000000004">
      <c r="A78" s="3"/>
      <c r="B78" s="3"/>
      <c r="C78" s="3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5">
        <v>5</v>
      </c>
      <c r="W78" s="5">
        <f>W77</f>
        <v>76</v>
      </c>
      <c r="X78" s="5">
        <v>4</v>
      </c>
      <c r="Y78" s="5">
        <f t="shared" si="17"/>
        <v>26</v>
      </c>
      <c r="Z78" s="18" cm="1">
        <f t="array" aca="1" ref="Z78" ca="1">INDIRECT(ADDRESS($W78,COLUMN()-$Y78+$X78))/$V78</f>
        <v>50726.400000000001</v>
      </c>
      <c r="AA78" s="18" cm="1">
        <f t="array" aca="1" ref="AA78" ca="1">INDIRECT(ADDRESS($W78,COLUMN()-$Y78+$X78))/$V78</f>
        <v>108000.6</v>
      </c>
      <c r="AB78" s="18" cm="1">
        <f t="array" aca="1" ref="AB78" ca="1">INDIRECT(ADDRESS($W78,COLUMN()-$Y78+$X78))/$V78</f>
        <v>49135.4</v>
      </c>
      <c r="AC78" s="18" cm="1">
        <f t="array" aca="1" ref="AC78" ca="1">INDIRECT(ADDRESS($W78,COLUMN()-$Y78+$X78))/$V78</f>
        <v>87741.6</v>
      </c>
      <c r="AD78" s="18" cm="1">
        <f t="array" aca="1" ref="AD78" ca="1">INDIRECT(ADDRESS($W78,COLUMN()-$Y78+$X78))/$V78</f>
        <v>39955.199999999997</v>
      </c>
      <c r="AE78" s="18" cm="1">
        <f t="array" aca="1" ref="AE78" ca="1">INDIRECT(ADDRESS($W78,COLUMN()-$Y78+$X78))/$V78</f>
        <v>0</v>
      </c>
      <c r="AF78" s="18" cm="1">
        <f t="array" aca="1" ref="AF78" ca="1">INDIRECT(ADDRESS($W78,COLUMN()-$Y78+$X78))/$V78</f>
        <v>0</v>
      </c>
      <c r="AG78" s="18" cm="1">
        <f t="array" aca="1" ref="AG78" ca="1">INDIRECT(ADDRESS($W78,COLUMN()-$Y78+$X78))/$V78</f>
        <v>72795.8</v>
      </c>
      <c r="AH78" s="18" cm="1">
        <f t="array" aca="1" ref="AH78" ca="1">INDIRECT(ADDRESS($W78,COLUMN()-$Y78+$X78))/$V78</f>
        <v>0</v>
      </c>
      <c r="AI78" s="18" cm="1">
        <f t="array" aca="1" ref="AI78" ca="1">INDIRECT(ADDRESS($W78,COLUMN()-$Y78+$X78))/$V78</f>
        <v>0</v>
      </c>
      <c r="AJ78" s="18" cm="1">
        <f t="array" aca="1" ref="AJ78" ca="1">INDIRECT(ADDRESS($W78,COLUMN()-$Y78+$X78))/$V78</f>
        <v>0</v>
      </c>
      <c r="AK78" s="18" cm="1">
        <f t="array" aca="1" ref="AK78" ca="1">INDIRECT(ADDRESS($W78,COLUMN()-$Y78+$X78))/$V78</f>
        <v>45746.400000000001</v>
      </c>
      <c r="AL78" s="18" cm="1">
        <f t="array" aca="1" ref="AL78" ca="1">INDIRECT(ADDRESS($W78,COLUMN()-$Y78+$X78))/$V78</f>
        <v>0</v>
      </c>
      <c r="AM78" s="18" cm="1">
        <f t="array" aca="1" ref="AM78" ca="1">INDIRECT(ADDRESS($W78,COLUMN()-$Y78+$X78))/$V78</f>
        <v>35736</v>
      </c>
      <c r="AN78" s="18" cm="1">
        <f t="array" aca="1" ref="AN78" ca="1">INDIRECT(ADDRESS($W78,COLUMN()-$Y78+$X78))/$V78</f>
        <v>0</v>
      </c>
      <c r="AO78" s="18" cm="1">
        <f t="array" aca="1" ref="AO78" ca="1">INDIRECT(ADDRESS($W78,COLUMN()-$Y78+$X78))/$V78</f>
        <v>0</v>
      </c>
      <c r="AP78" s="18" cm="1">
        <f t="array" aca="1" ref="AP78" ca="1">INDIRECT(ADDRESS($W78,COLUMN()-$Y78+$X78))/$V78</f>
        <v>0</v>
      </c>
      <c r="AQ78" s="18" cm="1">
        <f t="array" aca="1" ref="AQ78" ca="1">INDIRECT(ADDRESS($W78,COLUMN()-$Y78+$X78))/$V78</f>
        <v>0</v>
      </c>
      <c r="AR78" s="9">
        <f t="shared" si="14"/>
        <v>76</v>
      </c>
      <c r="AS78" s="9">
        <f t="shared" si="9"/>
        <v>78</v>
      </c>
      <c r="AT78" s="9">
        <f t="shared" si="15"/>
        <v>26</v>
      </c>
      <c r="AU78" s="3">
        <f t="shared" si="18"/>
        <v>43</v>
      </c>
      <c r="AV78" s="20">
        <f t="shared" ca="1" si="19"/>
        <v>20</v>
      </c>
      <c r="AW78" s="20">
        <f t="shared" ca="1" si="19"/>
        <v>12</v>
      </c>
      <c r="AX78" s="20">
        <f t="shared" ca="1" si="19"/>
        <v>21</v>
      </c>
      <c r="AY78" s="20">
        <f t="shared" ca="1" si="19"/>
        <v>13</v>
      </c>
      <c r="AZ78" s="20">
        <f t="shared" ca="1" si="19"/>
        <v>23</v>
      </c>
      <c r="BA78" s="20">
        <f t="shared" ca="1" si="19"/>
        <v>25</v>
      </c>
      <c r="BB78" s="20">
        <f t="shared" ca="1" si="19"/>
        <v>25</v>
      </c>
      <c r="BC78" s="20">
        <f t="shared" ca="1" si="19"/>
        <v>17</v>
      </c>
      <c r="BD78" s="20">
        <f t="shared" ca="1" si="19"/>
        <v>25</v>
      </c>
      <c r="BE78" s="20">
        <f t="shared" ca="1" si="19"/>
        <v>25</v>
      </c>
      <c r="BF78" s="20">
        <f t="shared" ca="1" si="19"/>
        <v>25</v>
      </c>
      <c r="BG78" s="20">
        <f t="shared" ca="1" si="19"/>
        <v>22</v>
      </c>
      <c r="BH78" s="20">
        <f t="shared" ca="1" si="19"/>
        <v>25</v>
      </c>
      <c r="BI78" s="20">
        <f t="shared" ca="1" si="19"/>
        <v>24</v>
      </c>
      <c r="BJ78" s="20">
        <f t="shared" ca="1" si="19"/>
        <v>25</v>
      </c>
      <c r="BK78" s="20">
        <f t="shared" ca="1" si="10"/>
        <v>25</v>
      </c>
      <c r="BL78" s="20">
        <f t="shared" ca="1" si="10"/>
        <v>25</v>
      </c>
      <c r="BM78" s="20">
        <f t="shared" ca="1" si="10"/>
        <v>25</v>
      </c>
      <c r="BN78" s="9">
        <f t="shared" si="16"/>
        <v>76</v>
      </c>
      <c r="BO78" s="9">
        <v>3</v>
      </c>
      <c r="BP78" s="22" cm="1">
        <f t="array" aca="1" ref="BP78" ca="1">IF(AV78&gt;INDIRECT(ADDRESS($BN78,$BO78)),0,1)</f>
        <v>0</v>
      </c>
      <c r="BQ78" s="22" cm="1">
        <f t="array" aca="1" ref="BQ78" ca="1">IF(AW78&gt;INDIRECT(ADDRESS($BN78,$BO78)),0,1)</f>
        <v>0</v>
      </c>
      <c r="BR78" s="22" cm="1">
        <f t="array" aca="1" ref="BR78" ca="1">IF(AX78&gt;INDIRECT(ADDRESS($BN78,$BO78)),0,1)</f>
        <v>0</v>
      </c>
      <c r="BS78" s="22" cm="1">
        <f t="array" aca="1" ref="BS78" ca="1">IF(AY78&gt;INDIRECT(ADDRESS($BN78,$BO78)),0,1)</f>
        <v>0</v>
      </c>
      <c r="BT78" s="22" cm="1">
        <f t="array" aca="1" ref="BT78" ca="1">IF(AZ78&gt;INDIRECT(ADDRESS($BN78,$BO78)),0,1)</f>
        <v>0</v>
      </c>
      <c r="BU78" s="22" cm="1">
        <f t="array" aca="1" ref="BU78" ca="1">IF(BA78&gt;INDIRECT(ADDRESS($BN78,$BO78)),0,1)</f>
        <v>0</v>
      </c>
      <c r="BV78" s="22" cm="1">
        <f t="array" aca="1" ref="BV78" ca="1">IF(BB78&gt;INDIRECT(ADDRESS($BN78,$BO78)),0,1)</f>
        <v>0</v>
      </c>
      <c r="BW78" s="22" cm="1">
        <f t="array" aca="1" ref="BW78" ca="1">IF(BC78&gt;INDIRECT(ADDRESS($BN78,$BO78)),0,1)</f>
        <v>0</v>
      </c>
      <c r="BX78" s="22" cm="1">
        <f t="array" aca="1" ref="BX78" ca="1">IF(BD78&gt;INDIRECT(ADDRESS($BN78,$BO78)),0,1)</f>
        <v>0</v>
      </c>
      <c r="BY78" s="22" cm="1">
        <f t="array" aca="1" ref="BY78" ca="1">IF(BE78&gt;INDIRECT(ADDRESS($BN78,$BO78)),0,1)</f>
        <v>0</v>
      </c>
      <c r="BZ78" s="22" cm="1">
        <f t="array" aca="1" ref="BZ78" ca="1">IF(BF78&gt;INDIRECT(ADDRESS($BN78,$BO78)),0,1)</f>
        <v>0</v>
      </c>
      <c r="CA78" s="22" cm="1">
        <f t="array" aca="1" ref="CA78" ca="1">IF(BG78&gt;INDIRECT(ADDRESS($BN78,$BO78)),0,1)</f>
        <v>0</v>
      </c>
      <c r="CB78" s="22" cm="1">
        <f t="array" aca="1" ref="CB78" ca="1">IF(BH78&gt;INDIRECT(ADDRESS($BN78,$BO78)),0,1)</f>
        <v>0</v>
      </c>
      <c r="CC78" s="22" cm="1">
        <f t="array" aca="1" ref="CC78" ca="1">IF(BI78&gt;INDIRECT(ADDRESS($BN78,$BO78)),0,1)</f>
        <v>0</v>
      </c>
      <c r="CD78" s="22" cm="1">
        <f t="array" aca="1" ref="CD78" ca="1">IF(BJ78&gt;INDIRECT(ADDRESS($BN78,$BO78)),0,1)</f>
        <v>0</v>
      </c>
      <c r="CE78" s="22" cm="1">
        <f t="array" aca="1" ref="CE78" ca="1">IF(BK78&gt;INDIRECT(ADDRESS($BN78,$BO78)),0,1)</f>
        <v>0</v>
      </c>
      <c r="CF78" s="22" cm="1">
        <f t="array" aca="1" ref="CF78" ca="1">IF(BL78&gt;INDIRECT(ADDRESS($BN78,$BO78)),0,1)</f>
        <v>0</v>
      </c>
      <c r="CG78" s="22" cm="1">
        <f t="array" aca="1" ref="CG78" ca="1">IF(BM78&gt;INDIRECT(ADDRESS($BN78,$BO78)),0,1)</f>
        <v>0</v>
      </c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55000000000000004">
      <c r="A79" s="3"/>
      <c r="B79" s="3" t="s">
        <v>36</v>
      </c>
      <c r="C79" s="3">
        <v>6</v>
      </c>
      <c r="D79" s="15">
        <f>VALUE(SUBSTITUTE('DPR KPU Raw'!B20,".",","))</f>
        <v>225497</v>
      </c>
      <c r="E79" s="15">
        <f>VALUE(SUBSTITUTE('DPR KPU Raw'!C20,".",","))</f>
        <v>268517</v>
      </c>
      <c r="F79" s="15">
        <f>VALUE(SUBSTITUTE('DPR KPU Raw'!D20,".",","))</f>
        <v>258038</v>
      </c>
      <c r="G79" s="15">
        <f>VALUE(SUBSTITUTE('DPR KPU Raw'!E20,".",","))</f>
        <v>421352</v>
      </c>
      <c r="H79" s="15">
        <f>VALUE(SUBSTITUTE('DPR KPU Raw'!F20,".",","))</f>
        <v>124304</v>
      </c>
      <c r="I79" s="15"/>
      <c r="J79" s="15"/>
      <c r="K79" s="15">
        <f>VALUE(SUBSTITUTE('DPR KPU Raw'!I20,".",","))</f>
        <v>538235</v>
      </c>
      <c r="L79" s="15"/>
      <c r="M79" s="15"/>
      <c r="N79" s="15"/>
      <c r="O79" s="15">
        <f>VALUE(SUBSTITUTE('DPR KPU Raw'!M20,".",","))</f>
        <v>168637</v>
      </c>
      <c r="P79" s="15"/>
      <c r="Q79" s="15">
        <f>VALUE(SUBSTITUTE('DPR KPU Raw'!O20,".",","))</f>
        <v>131986</v>
      </c>
      <c r="R79" s="15"/>
      <c r="S79" s="15"/>
      <c r="T79" s="15"/>
      <c r="U79" s="15"/>
      <c r="V79" s="5">
        <v>1</v>
      </c>
      <c r="W79" s="5">
        <f>W78+3</f>
        <v>79</v>
      </c>
      <c r="X79" s="5">
        <v>4</v>
      </c>
      <c r="Y79" s="5">
        <f t="shared" si="17"/>
        <v>26</v>
      </c>
      <c r="Z79" s="18" cm="1">
        <f t="array" aca="1" ref="Z79" ca="1">INDIRECT(ADDRESS($W79,COLUMN()-$Y79+$X79))/$V79</f>
        <v>225497</v>
      </c>
      <c r="AA79" s="18" cm="1">
        <f t="array" aca="1" ref="AA79" ca="1">INDIRECT(ADDRESS($W79,COLUMN()-$Y79+$X79))/$V79</f>
        <v>268517</v>
      </c>
      <c r="AB79" s="18" cm="1">
        <f t="array" aca="1" ref="AB79" ca="1">INDIRECT(ADDRESS($W79,COLUMN()-$Y79+$X79))/$V79</f>
        <v>258038</v>
      </c>
      <c r="AC79" s="18" cm="1">
        <f t="array" aca="1" ref="AC79" ca="1">INDIRECT(ADDRESS($W79,COLUMN()-$Y79+$X79))/$V79</f>
        <v>421352</v>
      </c>
      <c r="AD79" s="18" cm="1">
        <f t="array" aca="1" ref="AD79" ca="1">INDIRECT(ADDRESS($W79,COLUMN()-$Y79+$X79))/$V79</f>
        <v>124304</v>
      </c>
      <c r="AE79" s="18" cm="1">
        <f t="array" aca="1" ref="AE79" ca="1">INDIRECT(ADDRESS($W79,COLUMN()-$Y79+$X79))/$V79</f>
        <v>0</v>
      </c>
      <c r="AF79" s="18" cm="1">
        <f t="array" aca="1" ref="AF79" ca="1">INDIRECT(ADDRESS($W79,COLUMN()-$Y79+$X79))/$V79</f>
        <v>0</v>
      </c>
      <c r="AG79" s="18" cm="1">
        <f t="array" aca="1" ref="AG79" ca="1">INDIRECT(ADDRESS($W79,COLUMN()-$Y79+$X79))/$V79</f>
        <v>538235</v>
      </c>
      <c r="AH79" s="18" cm="1">
        <f t="array" aca="1" ref="AH79" ca="1">INDIRECT(ADDRESS($W79,COLUMN()-$Y79+$X79))/$V79</f>
        <v>0</v>
      </c>
      <c r="AI79" s="18" cm="1">
        <f t="array" aca="1" ref="AI79" ca="1">INDIRECT(ADDRESS($W79,COLUMN()-$Y79+$X79))/$V79</f>
        <v>0</v>
      </c>
      <c r="AJ79" s="18" cm="1">
        <f t="array" aca="1" ref="AJ79" ca="1">INDIRECT(ADDRESS($W79,COLUMN()-$Y79+$X79))/$V79</f>
        <v>0</v>
      </c>
      <c r="AK79" s="18" cm="1">
        <f t="array" aca="1" ref="AK79" ca="1">INDIRECT(ADDRESS($W79,COLUMN()-$Y79+$X79))/$V79</f>
        <v>168637</v>
      </c>
      <c r="AL79" s="18" cm="1">
        <f t="array" aca="1" ref="AL79" ca="1">INDIRECT(ADDRESS($W79,COLUMN()-$Y79+$X79))/$V79</f>
        <v>0</v>
      </c>
      <c r="AM79" s="18" cm="1">
        <f t="array" aca="1" ref="AM79" ca="1">INDIRECT(ADDRESS($W79,COLUMN()-$Y79+$X79))/$V79</f>
        <v>131986</v>
      </c>
      <c r="AN79" s="18" cm="1">
        <f t="array" aca="1" ref="AN79" ca="1">INDIRECT(ADDRESS($W79,COLUMN()-$Y79+$X79))/$V79</f>
        <v>0</v>
      </c>
      <c r="AO79" s="18" cm="1">
        <f t="array" aca="1" ref="AO79" ca="1">INDIRECT(ADDRESS($W79,COLUMN()-$Y79+$X79))/$V79</f>
        <v>0</v>
      </c>
      <c r="AP79" s="18" cm="1">
        <f t="array" aca="1" ref="AP79" ca="1">INDIRECT(ADDRESS($W79,COLUMN()-$Y79+$X79))/$V79</f>
        <v>0</v>
      </c>
      <c r="AQ79" s="18" cm="1">
        <f t="array" aca="1" ref="AQ79" ca="1">INDIRECT(ADDRESS($W79,COLUMN()-$Y79+$X79))/$V79</f>
        <v>0</v>
      </c>
      <c r="AR79" s="9">
        <f t="shared" si="14"/>
        <v>79</v>
      </c>
      <c r="AS79" s="9">
        <f t="shared" si="9"/>
        <v>81</v>
      </c>
      <c r="AT79" s="9">
        <f t="shared" si="15"/>
        <v>26</v>
      </c>
      <c r="AU79" s="3">
        <f t="shared" si="18"/>
        <v>43</v>
      </c>
      <c r="AV79" s="20">
        <f t="shared" ca="1" si="19"/>
        <v>5</v>
      </c>
      <c r="AW79" s="20">
        <f t="shared" ca="1" si="19"/>
        <v>3</v>
      </c>
      <c r="AX79" s="20">
        <f t="shared" ca="1" si="19"/>
        <v>4</v>
      </c>
      <c r="AY79" s="20">
        <f t="shared" ca="1" si="19"/>
        <v>2</v>
      </c>
      <c r="AZ79" s="20">
        <f t="shared" ca="1" si="19"/>
        <v>10</v>
      </c>
      <c r="BA79" s="20">
        <f t="shared" ca="1" si="19"/>
        <v>25</v>
      </c>
      <c r="BB79" s="20">
        <f t="shared" ca="1" si="19"/>
        <v>25</v>
      </c>
      <c r="BC79" s="20">
        <f t="shared" ca="1" si="19"/>
        <v>1</v>
      </c>
      <c r="BD79" s="20">
        <f t="shared" ca="1" si="19"/>
        <v>25</v>
      </c>
      <c r="BE79" s="20">
        <f t="shared" ca="1" si="19"/>
        <v>25</v>
      </c>
      <c r="BF79" s="20">
        <f t="shared" ca="1" si="19"/>
        <v>25</v>
      </c>
      <c r="BG79" s="20">
        <f t="shared" ca="1" si="19"/>
        <v>7</v>
      </c>
      <c r="BH79" s="20">
        <f t="shared" ca="1" si="19"/>
        <v>25</v>
      </c>
      <c r="BI79" s="20">
        <f t="shared" ca="1" si="19"/>
        <v>9</v>
      </c>
      <c r="BJ79" s="20">
        <f t="shared" ca="1" si="19"/>
        <v>25</v>
      </c>
      <c r="BK79" s="20">
        <f t="shared" ca="1" si="10"/>
        <v>25</v>
      </c>
      <c r="BL79" s="20">
        <f t="shared" ca="1" si="10"/>
        <v>25</v>
      </c>
      <c r="BM79" s="20">
        <f t="shared" ca="1" si="10"/>
        <v>25</v>
      </c>
      <c r="BN79" s="9">
        <f t="shared" si="16"/>
        <v>79</v>
      </c>
      <c r="BO79" s="9">
        <v>3</v>
      </c>
      <c r="BP79" s="22" cm="1">
        <f t="array" aca="1" ref="BP79" ca="1">IF(AV79&gt;INDIRECT(ADDRESS($BN79,$BO79)),0,1)</f>
        <v>1</v>
      </c>
      <c r="BQ79" s="22" cm="1">
        <f t="array" aca="1" ref="BQ79" ca="1">IF(AW79&gt;INDIRECT(ADDRESS($BN79,$BO79)),0,1)</f>
        <v>1</v>
      </c>
      <c r="BR79" s="22" cm="1">
        <f t="array" aca="1" ref="BR79" ca="1">IF(AX79&gt;INDIRECT(ADDRESS($BN79,$BO79)),0,1)</f>
        <v>1</v>
      </c>
      <c r="BS79" s="22" cm="1">
        <f t="array" aca="1" ref="BS79" ca="1">IF(AY79&gt;INDIRECT(ADDRESS($BN79,$BO79)),0,1)</f>
        <v>1</v>
      </c>
      <c r="BT79" s="22" cm="1">
        <f t="array" aca="1" ref="BT79" ca="1">IF(AZ79&gt;INDIRECT(ADDRESS($BN79,$BO79)),0,1)</f>
        <v>0</v>
      </c>
      <c r="BU79" s="22" cm="1">
        <f t="array" aca="1" ref="BU79" ca="1">IF(BA79&gt;INDIRECT(ADDRESS($BN79,$BO79)),0,1)</f>
        <v>0</v>
      </c>
      <c r="BV79" s="22" cm="1">
        <f t="array" aca="1" ref="BV79" ca="1">IF(BB79&gt;INDIRECT(ADDRESS($BN79,$BO79)),0,1)</f>
        <v>0</v>
      </c>
      <c r="BW79" s="22" cm="1">
        <f t="array" aca="1" ref="BW79" ca="1">IF(BC79&gt;INDIRECT(ADDRESS($BN79,$BO79)),0,1)</f>
        <v>1</v>
      </c>
      <c r="BX79" s="22" cm="1">
        <f t="array" aca="1" ref="BX79" ca="1">IF(BD79&gt;INDIRECT(ADDRESS($BN79,$BO79)),0,1)</f>
        <v>0</v>
      </c>
      <c r="BY79" s="22" cm="1">
        <f t="array" aca="1" ref="BY79" ca="1">IF(BE79&gt;INDIRECT(ADDRESS($BN79,$BO79)),0,1)</f>
        <v>0</v>
      </c>
      <c r="BZ79" s="22" cm="1">
        <f t="array" aca="1" ref="BZ79" ca="1">IF(BF79&gt;INDIRECT(ADDRESS($BN79,$BO79)),0,1)</f>
        <v>0</v>
      </c>
      <c r="CA79" s="22" cm="1">
        <f t="array" aca="1" ref="CA79" ca="1">IF(BG79&gt;INDIRECT(ADDRESS($BN79,$BO79)),0,1)</f>
        <v>0</v>
      </c>
      <c r="CB79" s="22" cm="1">
        <f t="array" aca="1" ref="CB79" ca="1">IF(BH79&gt;INDIRECT(ADDRESS($BN79,$BO79)),0,1)</f>
        <v>0</v>
      </c>
      <c r="CC79" s="22" cm="1">
        <f t="array" aca="1" ref="CC79" ca="1">IF(BI79&gt;INDIRECT(ADDRESS($BN79,$BO79)),0,1)</f>
        <v>0</v>
      </c>
      <c r="CD79" s="22" cm="1">
        <f t="array" aca="1" ref="CD79" ca="1">IF(BJ79&gt;INDIRECT(ADDRESS($BN79,$BO79)),0,1)</f>
        <v>0</v>
      </c>
      <c r="CE79" s="22" cm="1">
        <f t="array" aca="1" ref="CE79" ca="1">IF(BK79&gt;INDIRECT(ADDRESS($BN79,$BO79)),0,1)</f>
        <v>0</v>
      </c>
      <c r="CF79" s="22" cm="1">
        <f t="array" aca="1" ref="CF79" ca="1">IF(BL79&gt;INDIRECT(ADDRESS($BN79,$BO79)),0,1)</f>
        <v>0</v>
      </c>
      <c r="CG79" s="22" cm="1">
        <f t="array" aca="1" ref="CG79" ca="1">IF(BM79&gt;INDIRECT(ADDRESS($BN79,$BO79)),0,1)</f>
        <v>0</v>
      </c>
      <c r="CH79" s="9">
        <f>AR79</f>
        <v>79</v>
      </c>
      <c r="CI79" s="9">
        <f>AS79</f>
        <v>81</v>
      </c>
      <c r="CJ79" s="3">
        <f>COLUMN(BP79)</f>
        <v>68</v>
      </c>
      <c r="CK79" s="3">
        <f>COLUMN(CG79)</f>
        <v>85</v>
      </c>
      <c r="CL79" s="3">
        <f ca="1">SUM(OFFSET($A$1,CH79-1,CJ79-1,CI79-CH79+1,CK79-CJ79+1))</f>
        <v>6</v>
      </c>
      <c r="CM79" s="3" t="b">
        <f ca="1">CL79=C79</f>
        <v>1</v>
      </c>
      <c r="CN79" s="3">
        <f>COLUMN(V79)</f>
        <v>22</v>
      </c>
      <c r="CO79" s="3">
        <f ca="1">LARGE(OFFSET($A$1,$CH79-1,$CN79-1,$CI79-$CH79+1,1),1)</f>
        <v>5</v>
      </c>
      <c r="CP79" s="4">
        <f ca="1">LARGE(OFFSET($A$1,$AR79-1,$AT79-1,$AS79-$AR79+1,$AU79-$AT79+1),1)/(CO79+2)</f>
        <v>76890.71428571429</v>
      </c>
      <c r="CQ79" s="4">
        <f ca="1">LARGE(OFFSET($A$1,$AR79-1,$AT79-1,$AS79-$AR79+1,$AU79-$AT79+1),C79)</f>
        <v>179411.66666666666</v>
      </c>
      <c r="CR79" s="3" t="b">
        <f ca="1">CQ79&gt;CP79</f>
        <v>1</v>
      </c>
    </row>
    <row r="80" spans="1:96" x14ac:dyDescent="0.55000000000000004">
      <c r="A80" s="3"/>
      <c r="B80" s="3"/>
      <c r="C80" s="3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5">
        <v>3</v>
      </c>
      <c r="W80" s="5">
        <f>W79</f>
        <v>79</v>
      </c>
      <c r="X80" s="5">
        <v>4</v>
      </c>
      <c r="Y80" s="5">
        <f t="shared" si="17"/>
        <v>26</v>
      </c>
      <c r="Z80" s="18" cm="1">
        <f t="array" aca="1" ref="Z80" ca="1">INDIRECT(ADDRESS($W80,COLUMN()-$Y80+$X80))/$V80</f>
        <v>75165.666666666672</v>
      </c>
      <c r="AA80" s="18" cm="1">
        <f t="array" aca="1" ref="AA80" ca="1">INDIRECT(ADDRESS($W80,COLUMN()-$Y80+$X80))/$V80</f>
        <v>89505.666666666672</v>
      </c>
      <c r="AB80" s="18" cm="1">
        <f t="array" aca="1" ref="AB80" ca="1">INDIRECT(ADDRESS($W80,COLUMN()-$Y80+$X80))/$V80</f>
        <v>86012.666666666672</v>
      </c>
      <c r="AC80" s="18" cm="1">
        <f t="array" aca="1" ref="AC80" ca="1">INDIRECT(ADDRESS($W80,COLUMN()-$Y80+$X80))/$V80</f>
        <v>140450.66666666666</v>
      </c>
      <c r="AD80" s="18" cm="1">
        <f t="array" aca="1" ref="AD80" ca="1">INDIRECT(ADDRESS($W80,COLUMN()-$Y80+$X80))/$V80</f>
        <v>41434.666666666664</v>
      </c>
      <c r="AE80" s="18" cm="1">
        <f t="array" aca="1" ref="AE80" ca="1">INDIRECT(ADDRESS($W80,COLUMN()-$Y80+$X80))/$V80</f>
        <v>0</v>
      </c>
      <c r="AF80" s="18" cm="1">
        <f t="array" aca="1" ref="AF80" ca="1">INDIRECT(ADDRESS($W80,COLUMN()-$Y80+$X80))/$V80</f>
        <v>0</v>
      </c>
      <c r="AG80" s="18" cm="1">
        <f t="array" aca="1" ref="AG80" ca="1">INDIRECT(ADDRESS($W80,COLUMN()-$Y80+$X80))/$V80</f>
        <v>179411.66666666666</v>
      </c>
      <c r="AH80" s="18" cm="1">
        <f t="array" aca="1" ref="AH80" ca="1">INDIRECT(ADDRESS($W80,COLUMN()-$Y80+$X80))/$V80</f>
        <v>0</v>
      </c>
      <c r="AI80" s="18" cm="1">
        <f t="array" aca="1" ref="AI80" ca="1">INDIRECT(ADDRESS($W80,COLUMN()-$Y80+$X80))/$V80</f>
        <v>0</v>
      </c>
      <c r="AJ80" s="18" cm="1">
        <f t="array" aca="1" ref="AJ80" ca="1">INDIRECT(ADDRESS($W80,COLUMN()-$Y80+$X80))/$V80</f>
        <v>0</v>
      </c>
      <c r="AK80" s="18" cm="1">
        <f t="array" aca="1" ref="AK80" ca="1">INDIRECT(ADDRESS($W80,COLUMN()-$Y80+$X80))/$V80</f>
        <v>56212.333333333336</v>
      </c>
      <c r="AL80" s="18" cm="1">
        <f t="array" aca="1" ref="AL80" ca="1">INDIRECT(ADDRESS($W80,COLUMN()-$Y80+$X80))/$V80</f>
        <v>0</v>
      </c>
      <c r="AM80" s="18" cm="1">
        <f t="array" aca="1" ref="AM80" ca="1">INDIRECT(ADDRESS($W80,COLUMN()-$Y80+$X80))/$V80</f>
        <v>43995.333333333336</v>
      </c>
      <c r="AN80" s="18" cm="1">
        <f t="array" aca="1" ref="AN80" ca="1">INDIRECT(ADDRESS($W80,COLUMN()-$Y80+$X80))/$V80</f>
        <v>0</v>
      </c>
      <c r="AO80" s="18" cm="1">
        <f t="array" aca="1" ref="AO80" ca="1">INDIRECT(ADDRESS($W80,COLUMN()-$Y80+$X80))/$V80</f>
        <v>0</v>
      </c>
      <c r="AP80" s="18" cm="1">
        <f t="array" aca="1" ref="AP80" ca="1">INDIRECT(ADDRESS($W80,COLUMN()-$Y80+$X80))/$V80</f>
        <v>0</v>
      </c>
      <c r="AQ80" s="18" cm="1">
        <f t="array" aca="1" ref="AQ80" ca="1">INDIRECT(ADDRESS($W80,COLUMN()-$Y80+$X80))/$V80</f>
        <v>0</v>
      </c>
      <c r="AR80" s="9">
        <f t="shared" si="14"/>
        <v>79</v>
      </c>
      <c r="AS80" s="9">
        <f t="shared" si="9"/>
        <v>81</v>
      </c>
      <c r="AT80" s="9">
        <f t="shared" si="15"/>
        <v>26</v>
      </c>
      <c r="AU80" s="3">
        <f t="shared" si="18"/>
        <v>43</v>
      </c>
      <c r="AV80" s="20">
        <f t="shared" ca="1" si="19"/>
        <v>15</v>
      </c>
      <c r="AW80" s="20">
        <f t="shared" ca="1" si="19"/>
        <v>12</v>
      </c>
      <c r="AX80" s="20">
        <f t="shared" ca="1" si="19"/>
        <v>13</v>
      </c>
      <c r="AY80" s="20">
        <f t="shared" ca="1" si="19"/>
        <v>8</v>
      </c>
      <c r="AZ80" s="20">
        <f t="shared" ca="1" si="19"/>
        <v>21</v>
      </c>
      <c r="BA80" s="20">
        <f t="shared" ca="1" si="19"/>
        <v>25</v>
      </c>
      <c r="BB80" s="20">
        <f t="shared" ca="1" si="19"/>
        <v>25</v>
      </c>
      <c r="BC80" s="20">
        <f t="shared" ca="1" si="19"/>
        <v>6</v>
      </c>
      <c r="BD80" s="20">
        <f t="shared" ca="1" si="19"/>
        <v>25</v>
      </c>
      <c r="BE80" s="20">
        <f t="shared" ca="1" si="19"/>
        <v>25</v>
      </c>
      <c r="BF80" s="20">
        <f t="shared" ca="1" si="19"/>
        <v>25</v>
      </c>
      <c r="BG80" s="20">
        <f t="shared" ca="1" si="19"/>
        <v>16</v>
      </c>
      <c r="BH80" s="20">
        <f t="shared" ca="1" si="19"/>
        <v>25</v>
      </c>
      <c r="BI80" s="20">
        <f t="shared" ca="1" si="19"/>
        <v>20</v>
      </c>
      <c r="BJ80" s="20">
        <f t="shared" ca="1" si="19"/>
        <v>25</v>
      </c>
      <c r="BK80" s="20">
        <f t="shared" ca="1" si="10"/>
        <v>25</v>
      </c>
      <c r="BL80" s="20">
        <f t="shared" ca="1" si="10"/>
        <v>25</v>
      </c>
      <c r="BM80" s="20">
        <f t="shared" ca="1" si="10"/>
        <v>25</v>
      </c>
      <c r="BN80" s="9">
        <f t="shared" si="16"/>
        <v>79</v>
      </c>
      <c r="BO80" s="9">
        <v>3</v>
      </c>
      <c r="BP80" s="22" cm="1">
        <f t="array" aca="1" ref="BP80" ca="1">IF(AV80&gt;INDIRECT(ADDRESS($BN80,$BO80)),0,1)</f>
        <v>0</v>
      </c>
      <c r="BQ80" s="22" cm="1">
        <f t="array" aca="1" ref="BQ80" ca="1">IF(AW80&gt;INDIRECT(ADDRESS($BN80,$BO80)),0,1)</f>
        <v>0</v>
      </c>
      <c r="BR80" s="22" cm="1">
        <f t="array" aca="1" ref="BR80" ca="1">IF(AX80&gt;INDIRECT(ADDRESS($BN80,$BO80)),0,1)</f>
        <v>0</v>
      </c>
      <c r="BS80" s="22" cm="1">
        <f t="array" aca="1" ref="BS80" ca="1">IF(AY80&gt;INDIRECT(ADDRESS($BN80,$BO80)),0,1)</f>
        <v>0</v>
      </c>
      <c r="BT80" s="22" cm="1">
        <f t="array" aca="1" ref="BT80" ca="1">IF(AZ80&gt;INDIRECT(ADDRESS($BN80,$BO80)),0,1)</f>
        <v>0</v>
      </c>
      <c r="BU80" s="22" cm="1">
        <f t="array" aca="1" ref="BU80" ca="1">IF(BA80&gt;INDIRECT(ADDRESS($BN80,$BO80)),0,1)</f>
        <v>0</v>
      </c>
      <c r="BV80" s="22" cm="1">
        <f t="array" aca="1" ref="BV80" ca="1">IF(BB80&gt;INDIRECT(ADDRESS($BN80,$BO80)),0,1)</f>
        <v>0</v>
      </c>
      <c r="BW80" s="22" cm="1">
        <f t="array" aca="1" ref="BW80" ca="1">IF(BC80&gt;INDIRECT(ADDRESS($BN80,$BO80)),0,1)</f>
        <v>1</v>
      </c>
      <c r="BX80" s="22" cm="1">
        <f t="array" aca="1" ref="BX80" ca="1">IF(BD80&gt;INDIRECT(ADDRESS($BN80,$BO80)),0,1)</f>
        <v>0</v>
      </c>
      <c r="BY80" s="22" cm="1">
        <f t="array" aca="1" ref="BY80" ca="1">IF(BE80&gt;INDIRECT(ADDRESS($BN80,$BO80)),0,1)</f>
        <v>0</v>
      </c>
      <c r="BZ80" s="22" cm="1">
        <f t="array" aca="1" ref="BZ80" ca="1">IF(BF80&gt;INDIRECT(ADDRESS($BN80,$BO80)),0,1)</f>
        <v>0</v>
      </c>
      <c r="CA80" s="22" cm="1">
        <f t="array" aca="1" ref="CA80" ca="1">IF(BG80&gt;INDIRECT(ADDRESS($BN80,$BO80)),0,1)</f>
        <v>0</v>
      </c>
      <c r="CB80" s="22" cm="1">
        <f t="array" aca="1" ref="CB80" ca="1">IF(BH80&gt;INDIRECT(ADDRESS($BN80,$BO80)),0,1)</f>
        <v>0</v>
      </c>
      <c r="CC80" s="22" cm="1">
        <f t="array" aca="1" ref="CC80" ca="1">IF(BI80&gt;INDIRECT(ADDRESS($BN80,$BO80)),0,1)</f>
        <v>0</v>
      </c>
      <c r="CD80" s="22" cm="1">
        <f t="array" aca="1" ref="CD80" ca="1">IF(BJ80&gt;INDIRECT(ADDRESS($BN80,$BO80)),0,1)</f>
        <v>0</v>
      </c>
      <c r="CE80" s="22" cm="1">
        <f t="array" aca="1" ref="CE80" ca="1">IF(BK80&gt;INDIRECT(ADDRESS($BN80,$BO80)),0,1)</f>
        <v>0</v>
      </c>
      <c r="CF80" s="22" cm="1">
        <f t="array" aca="1" ref="CF80" ca="1">IF(BL80&gt;INDIRECT(ADDRESS($BN80,$BO80)),0,1)</f>
        <v>0</v>
      </c>
      <c r="CG80" s="22" cm="1">
        <f t="array" aca="1" ref="CG80" ca="1">IF(BM80&gt;INDIRECT(ADDRESS($BN80,$BO80)),0,1)</f>
        <v>0</v>
      </c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55000000000000004">
      <c r="A81" s="3"/>
      <c r="B81" s="3"/>
      <c r="C81" s="3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5">
        <v>5</v>
      </c>
      <c r="W81" s="5">
        <f>W80</f>
        <v>79</v>
      </c>
      <c r="X81" s="5">
        <v>4</v>
      </c>
      <c r="Y81" s="5">
        <f t="shared" si="17"/>
        <v>26</v>
      </c>
      <c r="Z81" s="18" cm="1">
        <f t="array" aca="1" ref="Z81" ca="1">INDIRECT(ADDRESS($W81,COLUMN()-$Y81+$X81))/$V81</f>
        <v>45099.4</v>
      </c>
      <c r="AA81" s="18" cm="1">
        <f t="array" aca="1" ref="AA81" ca="1">INDIRECT(ADDRESS($W81,COLUMN()-$Y81+$X81))/$V81</f>
        <v>53703.4</v>
      </c>
      <c r="AB81" s="18" cm="1">
        <f t="array" aca="1" ref="AB81" ca="1">INDIRECT(ADDRESS($W81,COLUMN()-$Y81+$X81))/$V81</f>
        <v>51607.6</v>
      </c>
      <c r="AC81" s="18" cm="1">
        <f t="array" aca="1" ref="AC81" ca="1">INDIRECT(ADDRESS($W81,COLUMN()-$Y81+$X81))/$V81</f>
        <v>84270.399999999994</v>
      </c>
      <c r="AD81" s="18" cm="1">
        <f t="array" aca="1" ref="AD81" ca="1">INDIRECT(ADDRESS($W81,COLUMN()-$Y81+$X81))/$V81</f>
        <v>24860.799999999999</v>
      </c>
      <c r="AE81" s="18" cm="1">
        <f t="array" aca="1" ref="AE81" ca="1">INDIRECT(ADDRESS($W81,COLUMN()-$Y81+$X81))/$V81</f>
        <v>0</v>
      </c>
      <c r="AF81" s="18" cm="1">
        <f t="array" aca="1" ref="AF81" ca="1">INDIRECT(ADDRESS($W81,COLUMN()-$Y81+$X81))/$V81</f>
        <v>0</v>
      </c>
      <c r="AG81" s="18" cm="1">
        <f t="array" aca="1" ref="AG81" ca="1">INDIRECT(ADDRESS($W81,COLUMN()-$Y81+$X81))/$V81</f>
        <v>107647</v>
      </c>
      <c r="AH81" s="18" cm="1">
        <f t="array" aca="1" ref="AH81" ca="1">INDIRECT(ADDRESS($W81,COLUMN()-$Y81+$X81))/$V81</f>
        <v>0</v>
      </c>
      <c r="AI81" s="18" cm="1">
        <f t="array" aca="1" ref="AI81" ca="1">INDIRECT(ADDRESS($W81,COLUMN()-$Y81+$X81))/$V81</f>
        <v>0</v>
      </c>
      <c r="AJ81" s="18" cm="1">
        <f t="array" aca="1" ref="AJ81" ca="1">INDIRECT(ADDRESS($W81,COLUMN()-$Y81+$X81))/$V81</f>
        <v>0</v>
      </c>
      <c r="AK81" s="18" cm="1">
        <f t="array" aca="1" ref="AK81" ca="1">INDIRECT(ADDRESS($W81,COLUMN()-$Y81+$X81))/$V81</f>
        <v>33727.4</v>
      </c>
      <c r="AL81" s="18" cm="1">
        <f t="array" aca="1" ref="AL81" ca="1">INDIRECT(ADDRESS($W81,COLUMN()-$Y81+$X81))/$V81</f>
        <v>0</v>
      </c>
      <c r="AM81" s="18" cm="1">
        <f t="array" aca="1" ref="AM81" ca="1">INDIRECT(ADDRESS($W81,COLUMN()-$Y81+$X81))/$V81</f>
        <v>26397.200000000001</v>
      </c>
      <c r="AN81" s="18" cm="1">
        <f t="array" aca="1" ref="AN81" ca="1">INDIRECT(ADDRESS($W81,COLUMN()-$Y81+$X81))/$V81</f>
        <v>0</v>
      </c>
      <c r="AO81" s="18" cm="1">
        <f t="array" aca="1" ref="AO81" ca="1">INDIRECT(ADDRESS($W81,COLUMN()-$Y81+$X81))/$V81</f>
        <v>0</v>
      </c>
      <c r="AP81" s="18" cm="1">
        <f t="array" aca="1" ref="AP81" ca="1">INDIRECT(ADDRESS($W81,COLUMN()-$Y81+$X81))/$V81</f>
        <v>0</v>
      </c>
      <c r="AQ81" s="18" cm="1">
        <f t="array" aca="1" ref="AQ81" ca="1">INDIRECT(ADDRESS($W81,COLUMN()-$Y81+$X81))/$V81</f>
        <v>0</v>
      </c>
      <c r="AR81" s="9">
        <f t="shared" si="14"/>
        <v>79</v>
      </c>
      <c r="AS81" s="9">
        <f t="shared" ref="AS81:AS144" si="20">AR81+2</f>
        <v>81</v>
      </c>
      <c r="AT81" s="9">
        <f t="shared" si="15"/>
        <v>26</v>
      </c>
      <c r="AU81" s="3">
        <f t="shared" si="18"/>
        <v>43</v>
      </c>
      <c r="AV81" s="20">
        <f t="shared" ca="1" si="19"/>
        <v>19</v>
      </c>
      <c r="AW81" s="20">
        <f t="shared" ca="1" si="19"/>
        <v>17</v>
      </c>
      <c r="AX81" s="20">
        <f t="shared" ca="1" si="19"/>
        <v>18</v>
      </c>
      <c r="AY81" s="20">
        <f t="shared" ca="1" si="19"/>
        <v>14</v>
      </c>
      <c r="AZ81" s="20">
        <f t="shared" ca="1" si="19"/>
        <v>24</v>
      </c>
      <c r="BA81" s="20">
        <f t="shared" ca="1" si="19"/>
        <v>25</v>
      </c>
      <c r="BB81" s="20">
        <f t="shared" ca="1" si="19"/>
        <v>25</v>
      </c>
      <c r="BC81" s="20">
        <f t="shared" ca="1" si="19"/>
        <v>11</v>
      </c>
      <c r="BD81" s="20">
        <f t="shared" ca="1" si="19"/>
        <v>25</v>
      </c>
      <c r="BE81" s="20">
        <f t="shared" ca="1" si="19"/>
        <v>25</v>
      </c>
      <c r="BF81" s="20">
        <f t="shared" ca="1" si="19"/>
        <v>25</v>
      </c>
      <c r="BG81" s="20">
        <f t="shared" ca="1" si="19"/>
        <v>22</v>
      </c>
      <c r="BH81" s="20">
        <f t="shared" ca="1" si="19"/>
        <v>25</v>
      </c>
      <c r="BI81" s="20">
        <f t="shared" ca="1" si="19"/>
        <v>23</v>
      </c>
      <c r="BJ81" s="20">
        <f t="shared" ca="1" si="19"/>
        <v>25</v>
      </c>
      <c r="BK81" s="20">
        <f t="shared" ca="1" si="10"/>
        <v>25</v>
      </c>
      <c r="BL81" s="20">
        <f t="shared" ca="1" si="10"/>
        <v>25</v>
      </c>
      <c r="BM81" s="20">
        <f t="shared" ca="1" si="10"/>
        <v>25</v>
      </c>
      <c r="BN81" s="9">
        <f t="shared" si="16"/>
        <v>79</v>
      </c>
      <c r="BO81" s="9">
        <v>3</v>
      </c>
      <c r="BP81" s="22" cm="1">
        <f t="array" aca="1" ref="BP81" ca="1">IF(AV81&gt;INDIRECT(ADDRESS($BN81,$BO81)),0,1)</f>
        <v>0</v>
      </c>
      <c r="BQ81" s="22" cm="1">
        <f t="array" aca="1" ref="BQ81" ca="1">IF(AW81&gt;INDIRECT(ADDRESS($BN81,$BO81)),0,1)</f>
        <v>0</v>
      </c>
      <c r="BR81" s="22" cm="1">
        <f t="array" aca="1" ref="BR81" ca="1">IF(AX81&gt;INDIRECT(ADDRESS($BN81,$BO81)),0,1)</f>
        <v>0</v>
      </c>
      <c r="BS81" s="22" cm="1">
        <f t="array" aca="1" ref="BS81" ca="1">IF(AY81&gt;INDIRECT(ADDRESS($BN81,$BO81)),0,1)</f>
        <v>0</v>
      </c>
      <c r="BT81" s="22" cm="1">
        <f t="array" aca="1" ref="BT81" ca="1">IF(AZ81&gt;INDIRECT(ADDRESS($BN81,$BO81)),0,1)</f>
        <v>0</v>
      </c>
      <c r="BU81" s="22" cm="1">
        <f t="array" aca="1" ref="BU81" ca="1">IF(BA81&gt;INDIRECT(ADDRESS($BN81,$BO81)),0,1)</f>
        <v>0</v>
      </c>
      <c r="BV81" s="22" cm="1">
        <f t="array" aca="1" ref="BV81" ca="1">IF(BB81&gt;INDIRECT(ADDRESS($BN81,$BO81)),0,1)</f>
        <v>0</v>
      </c>
      <c r="BW81" s="22" cm="1">
        <f t="array" aca="1" ref="BW81" ca="1">IF(BC81&gt;INDIRECT(ADDRESS($BN81,$BO81)),0,1)</f>
        <v>0</v>
      </c>
      <c r="BX81" s="22" cm="1">
        <f t="array" aca="1" ref="BX81" ca="1">IF(BD81&gt;INDIRECT(ADDRESS($BN81,$BO81)),0,1)</f>
        <v>0</v>
      </c>
      <c r="BY81" s="22" cm="1">
        <f t="array" aca="1" ref="BY81" ca="1">IF(BE81&gt;INDIRECT(ADDRESS($BN81,$BO81)),0,1)</f>
        <v>0</v>
      </c>
      <c r="BZ81" s="22" cm="1">
        <f t="array" aca="1" ref="BZ81" ca="1">IF(BF81&gt;INDIRECT(ADDRESS($BN81,$BO81)),0,1)</f>
        <v>0</v>
      </c>
      <c r="CA81" s="22" cm="1">
        <f t="array" aca="1" ref="CA81" ca="1">IF(BG81&gt;INDIRECT(ADDRESS($BN81,$BO81)),0,1)</f>
        <v>0</v>
      </c>
      <c r="CB81" s="22" cm="1">
        <f t="array" aca="1" ref="CB81" ca="1">IF(BH81&gt;INDIRECT(ADDRESS($BN81,$BO81)),0,1)</f>
        <v>0</v>
      </c>
      <c r="CC81" s="22" cm="1">
        <f t="array" aca="1" ref="CC81" ca="1">IF(BI81&gt;INDIRECT(ADDRESS($BN81,$BO81)),0,1)</f>
        <v>0</v>
      </c>
      <c r="CD81" s="22" cm="1">
        <f t="array" aca="1" ref="CD81" ca="1">IF(BJ81&gt;INDIRECT(ADDRESS($BN81,$BO81)),0,1)</f>
        <v>0</v>
      </c>
      <c r="CE81" s="22" cm="1">
        <f t="array" aca="1" ref="CE81" ca="1">IF(BK81&gt;INDIRECT(ADDRESS($BN81,$BO81)),0,1)</f>
        <v>0</v>
      </c>
      <c r="CF81" s="22" cm="1">
        <f t="array" aca="1" ref="CF81" ca="1">IF(BL81&gt;INDIRECT(ADDRESS($BN81,$BO81)),0,1)</f>
        <v>0</v>
      </c>
      <c r="CG81" s="22" cm="1">
        <f t="array" aca="1" ref="CG81" ca="1">IF(BM81&gt;INDIRECT(ADDRESS($BN81,$BO81)),0,1)</f>
        <v>0</v>
      </c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55000000000000004">
      <c r="A82" s="3"/>
      <c r="B82" s="3" t="s">
        <v>37</v>
      </c>
      <c r="C82" s="3">
        <v>10</v>
      </c>
      <c r="D82" s="15">
        <f>VALUE(SUBSTITUTE('DPR KPU Raw'!B21,".",","))</f>
        <v>230565</v>
      </c>
      <c r="E82" s="15">
        <f>VALUE(SUBSTITUTE('DPR KPU Raw'!C21,".",","))</f>
        <v>790738</v>
      </c>
      <c r="F82" s="15">
        <f>VALUE(SUBSTITUTE('DPR KPU Raw'!D21,".",","))</f>
        <v>360294</v>
      </c>
      <c r="G82" s="15">
        <f>VALUE(SUBSTITUTE('DPR KPU Raw'!E21,".",","))</f>
        <v>449435</v>
      </c>
      <c r="H82" s="15">
        <f>VALUE(SUBSTITUTE('DPR KPU Raw'!F21,".",","))</f>
        <v>228966</v>
      </c>
      <c r="I82" s="15"/>
      <c r="J82" s="15"/>
      <c r="K82" s="15">
        <f>VALUE(SUBSTITUTE('DPR KPU Raw'!I21,".",","))</f>
        <v>441897</v>
      </c>
      <c r="L82" s="15"/>
      <c r="M82" s="15"/>
      <c r="N82" s="15"/>
      <c r="O82" s="15">
        <f>VALUE(SUBSTITUTE('DPR KPU Raw'!M21,".",","))</f>
        <v>223754</v>
      </c>
      <c r="P82" s="15"/>
      <c r="Q82" s="15">
        <f>VALUE(SUBSTITUTE('DPR KPU Raw'!O21,".",","))</f>
        <v>339372</v>
      </c>
      <c r="R82" s="15"/>
      <c r="S82" s="15"/>
      <c r="T82" s="15"/>
      <c r="U82" s="15"/>
      <c r="V82" s="5">
        <v>1</v>
      </c>
      <c r="W82" s="5">
        <f>W81+3</f>
        <v>82</v>
      </c>
      <c r="X82" s="5">
        <v>4</v>
      </c>
      <c r="Y82" s="5">
        <f t="shared" si="17"/>
        <v>26</v>
      </c>
      <c r="Z82" s="18" cm="1">
        <f t="array" aca="1" ref="Z82" ca="1">INDIRECT(ADDRESS($W82,COLUMN()-$Y82+$X82))/$V82</f>
        <v>230565</v>
      </c>
      <c r="AA82" s="18" cm="1">
        <f t="array" aca="1" ref="AA82" ca="1">INDIRECT(ADDRESS($W82,COLUMN()-$Y82+$X82))/$V82</f>
        <v>790738</v>
      </c>
      <c r="AB82" s="18" cm="1">
        <f t="array" aca="1" ref="AB82" ca="1">INDIRECT(ADDRESS($W82,COLUMN()-$Y82+$X82))/$V82</f>
        <v>360294</v>
      </c>
      <c r="AC82" s="18" cm="1">
        <f t="array" aca="1" ref="AC82" ca="1">INDIRECT(ADDRESS($W82,COLUMN()-$Y82+$X82))/$V82</f>
        <v>449435</v>
      </c>
      <c r="AD82" s="18" cm="1">
        <f t="array" aca="1" ref="AD82" ca="1">INDIRECT(ADDRESS($W82,COLUMN()-$Y82+$X82))/$V82</f>
        <v>228966</v>
      </c>
      <c r="AE82" s="18" cm="1">
        <f t="array" aca="1" ref="AE82" ca="1">INDIRECT(ADDRESS($W82,COLUMN()-$Y82+$X82))/$V82</f>
        <v>0</v>
      </c>
      <c r="AF82" s="18" cm="1">
        <f t="array" aca="1" ref="AF82" ca="1">INDIRECT(ADDRESS($W82,COLUMN()-$Y82+$X82))/$V82</f>
        <v>0</v>
      </c>
      <c r="AG82" s="18" cm="1">
        <f t="array" aca="1" ref="AG82" ca="1">INDIRECT(ADDRESS($W82,COLUMN()-$Y82+$X82))/$V82</f>
        <v>441897</v>
      </c>
      <c r="AH82" s="18" cm="1">
        <f t="array" aca="1" ref="AH82" ca="1">INDIRECT(ADDRESS($W82,COLUMN()-$Y82+$X82))/$V82</f>
        <v>0</v>
      </c>
      <c r="AI82" s="18" cm="1">
        <f t="array" aca="1" ref="AI82" ca="1">INDIRECT(ADDRESS($W82,COLUMN()-$Y82+$X82))/$V82</f>
        <v>0</v>
      </c>
      <c r="AJ82" s="18" cm="1">
        <f t="array" aca="1" ref="AJ82" ca="1">INDIRECT(ADDRESS($W82,COLUMN()-$Y82+$X82))/$V82</f>
        <v>0</v>
      </c>
      <c r="AK82" s="18" cm="1">
        <f t="array" aca="1" ref="AK82" ca="1">INDIRECT(ADDRESS($W82,COLUMN()-$Y82+$X82))/$V82</f>
        <v>223754</v>
      </c>
      <c r="AL82" s="18" cm="1">
        <f t="array" aca="1" ref="AL82" ca="1">INDIRECT(ADDRESS($W82,COLUMN()-$Y82+$X82))/$V82</f>
        <v>0</v>
      </c>
      <c r="AM82" s="18" cm="1">
        <f t="array" aca="1" ref="AM82" ca="1">INDIRECT(ADDRESS($W82,COLUMN()-$Y82+$X82))/$V82</f>
        <v>339372</v>
      </c>
      <c r="AN82" s="18" cm="1">
        <f t="array" aca="1" ref="AN82" ca="1">INDIRECT(ADDRESS($W82,COLUMN()-$Y82+$X82))/$V82</f>
        <v>0</v>
      </c>
      <c r="AO82" s="18" cm="1">
        <f t="array" aca="1" ref="AO82" ca="1">INDIRECT(ADDRESS($W82,COLUMN()-$Y82+$X82))/$V82</f>
        <v>0</v>
      </c>
      <c r="AP82" s="18" cm="1">
        <f t="array" aca="1" ref="AP82" ca="1">INDIRECT(ADDRESS($W82,COLUMN()-$Y82+$X82))/$V82</f>
        <v>0</v>
      </c>
      <c r="AQ82" s="18" cm="1">
        <f t="array" aca="1" ref="AQ82" ca="1">INDIRECT(ADDRESS($W82,COLUMN()-$Y82+$X82))/$V82</f>
        <v>0</v>
      </c>
      <c r="AR82" s="9">
        <f t="shared" si="14"/>
        <v>82</v>
      </c>
      <c r="AS82" s="9">
        <f t="shared" si="20"/>
        <v>84</v>
      </c>
      <c r="AT82" s="9">
        <f t="shared" si="15"/>
        <v>26</v>
      </c>
      <c r="AU82" s="3">
        <f t="shared" si="18"/>
        <v>43</v>
      </c>
      <c r="AV82" s="20">
        <f t="shared" ca="1" si="19"/>
        <v>7</v>
      </c>
      <c r="AW82" s="20">
        <f t="shared" ca="1" si="19"/>
        <v>1</v>
      </c>
      <c r="AX82" s="20">
        <f t="shared" ca="1" si="19"/>
        <v>4</v>
      </c>
      <c r="AY82" s="20">
        <f t="shared" ca="1" si="19"/>
        <v>2</v>
      </c>
      <c r="AZ82" s="20">
        <f t="shared" ca="1" si="19"/>
        <v>8</v>
      </c>
      <c r="BA82" s="20">
        <f t="shared" ca="1" si="19"/>
        <v>25</v>
      </c>
      <c r="BB82" s="20">
        <f t="shared" ca="1" si="19"/>
        <v>25</v>
      </c>
      <c r="BC82" s="20">
        <f t="shared" ca="1" si="19"/>
        <v>3</v>
      </c>
      <c r="BD82" s="20">
        <f t="shared" ca="1" si="19"/>
        <v>25</v>
      </c>
      <c r="BE82" s="20">
        <f t="shared" ca="1" si="19"/>
        <v>25</v>
      </c>
      <c r="BF82" s="20">
        <f t="shared" ca="1" si="19"/>
        <v>25</v>
      </c>
      <c r="BG82" s="20">
        <f t="shared" ca="1" si="19"/>
        <v>9</v>
      </c>
      <c r="BH82" s="20">
        <f t="shared" ca="1" si="19"/>
        <v>25</v>
      </c>
      <c r="BI82" s="20">
        <f t="shared" ca="1" si="19"/>
        <v>5</v>
      </c>
      <c r="BJ82" s="20">
        <f t="shared" ca="1" si="19"/>
        <v>25</v>
      </c>
      <c r="BK82" s="20">
        <f t="shared" ca="1" si="10"/>
        <v>25</v>
      </c>
      <c r="BL82" s="20">
        <f t="shared" ca="1" si="10"/>
        <v>25</v>
      </c>
      <c r="BM82" s="20">
        <f t="shared" ca="1" si="10"/>
        <v>25</v>
      </c>
      <c r="BN82" s="9">
        <f t="shared" si="16"/>
        <v>82</v>
      </c>
      <c r="BO82" s="9">
        <v>3</v>
      </c>
      <c r="BP82" s="22" cm="1">
        <f t="array" aca="1" ref="BP82" ca="1">IF(AV82&gt;INDIRECT(ADDRESS($BN82,$BO82)),0,1)</f>
        <v>1</v>
      </c>
      <c r="BQ82" s="22" cm="1">
        <f t="array" aca="1" ref="BQ82" ca="1">IF(AW82&gt;INDIRECT(ADDRESS($BN82,$BO82)),0,1)</f>
        <v>1</v>
      </c>
      <c r="BR82" s="22" cm="1">
        <f t="array" aca="1" ref="BR82" ca="1">IF(AX82&gt;INDIRECT(ADDRESS($BN82,$BO82)),0,1)</f>
        <v>1</v>
      </c>
      <c r="BS82" s="22" cm="1">
        <f t="array" aca="1" ref="BS82" ca="1">IF(AY82&gt;INDIRECT(ADDRESS($BN82,$BO82)),0,1)</f>
        <v>1</v>
      </c>
      <c r="BT82" s="22" cm="1">
        <f t="array" aca="1" ref="BT82" ca="1">IF(AZ82&gt;INDIRECT(ADDRESS($BN82,$BO82)),0,1)</f>
        <v>1</v>
      </c>
      <c r="BU82" s="22" cm="1">
        <f t="array" aca="1" ref="BU82" ca="1">IF(BA82&gt;INDIRECT(ADDRESS($BN82,$BO82)),0,1)</f>
        <v>0</v>
      </c>
      <c r="BV82" s="22" cm="1">
        <f t="array" aca="1" ref="BV82" ca="1">IF(BB82&gt;INDIRECT(ADDRESS($BN82,$BO82)),0,1)</f>
        <v>0</v>
      </c>
      <c r="BW82" s="22" cm="1">
        <f t="array" aca="1" ref="BW82" ca="1">IF(BC82&gt;INDIRECT(ADDRESS($BN82,$BO82)),0,1)</f>
        <v>1</v>
      </c>
      <c r="BX82" s="22" cm="1">
        <f t="array" aca="1" ref="BX82" ca="1">IF(BD82&gt;INDIRECT(ADDRESS($BN82,$BO82)),0,1)</f>
        <v>0</v>
      </c>
      <c r="BY82" s="22" cm="1">
        <f t="array" aca="1" ref="BY82" ca="1">IF(BE82&gt;INDIRECT(ADDRESS($BN82,$BO82)),0,1)</f>
        <v>0</v>
      </c>
      <c r="BZ82" s="22" cm="1">
        <f t="array" aca="1" ref="BZ82" ca="1">IF(BF82&gt;INDIRECT(ADDRESS($BN82,$BO82)),0,1)</f>
        <v>0</v>
      </c>
      <c r="CA82" s="22" cm="1">
        <f t="array" aca="1" ref="CA82" ca="1">IF(BG82&gt;INDIRECT(ADDRESS($BN82,$BO82)),0,1)</f>
        <v>1</v>
      </c>
      <c r="CB82" s="22" cm="1">
        <f t="array" aca="1" ref="CB82" ca="1">IF(BH82&gt;INDIRECT(ADDRESS($BN82,$BO82)),0,1)</f>
        <v>0</v>
      </c>
      <c r="CC82" s="22" cm="1">
        <f t="array" aca="1" ref="CC82" ca="1">IF(BI82&gt;INDIRECT(ADDRESS($BN82,$BO82)),0,1)</f>
        <v>1</v>
      </c>
      <c r="CD82" s="22" cm="1">
        <f t="array" aca="1" ref="CD82" ca="1">IF(BJ82&gt;INDIRECT(ADDRESS($BN82,$BO82)),0,1)</f>
        <v>0</v>
      </c>
      <c r="CE82" s="22" cm="1">
        <f t="array" aca="1" ref="CE82" ca="1">IF(BK82&gt;INDIRECT(ADDRESS($BN82,$BO82)),0,1)</f>
        <v>0</v>
      </c>
      <c r="CF82" s="22" cm="1">
        <f t="array" aca="1" ref="CF82" ca="1">IF(BL82&gt;INDIRECT(ADDRESS($BN82,$BO82)),0,1)</f>
        <v>0</v>
      </c>
      <c r="CG82" s="22" cm="1">
        <f t="array" aca="1" ref="CG82" ca="1">IF(BM82&gt;INDIRECT(ADDRESS($BN82,$BO82)),0,1)</f>
        <v>0</v>
      </c>
      <c r="CH82" s="9">
        <f>AR82</f>
        <v>82</v>
      </c>
      <c r="CI82" s="9">
        <f>AS82</f>
        <v>84</v>
      </c>
      <c r="CJ82" s="3">
        <f>COLUMN(BP82)</f>
        <v>68</v>
      </c>
      <c r="CK82" s="3">
        <f>COLUMN(CG82)</f>
        <v>85</v>
      </c>
      <c r="CL82" s="3">
        <f ca="1">SUM(OFFSET($A$1,CH82-1,CJ82-1,CI82-CH82+1,CK82-CJ82+1))</f>
        <v>10</v>
      </c>
      <c r="CM82" s="3" t="b">
        <f ca="1">CL82=C82</f>
        <v>1</v>
      </c>
      <c r="CN82" s="3">
        <f>COLUMN(V82)</f>
        <v>22</v>
      </c>
      <c r="CO82" s="3">
        <f ca="1">LARGE(OFFSET($A$1,$CH82-1,$CN82-1,$CI82-$CH82+1,1),1)</f>
        <v>5</v>
      </c>
      <c r="CP82" s="4">
        <f ca="1">LARGE(OFFSET($A$1,$AR82-1,$AT82-1,$AS82-$AR82+1,$AU82-$AT82+1),1)/(CO82+2)</f>
        <v>112962.57142857143</v>
      </c>
      <c r="CQ82" s="4">
        <f ca="1">LARGE(OFFSET($A$1,$AR82-1,$AT82-1,$AS82-$AR82+1,$AU82-$AT82+1),C82)</f>
        <v>158147.6</v>
      </c>
      <c r="CR82" s="3" t="b">
        <f ca="1">CQ82&gt;CP82</f>
        <v>1</v>
      </c>
    </row>
    <row r="83" spans="1:96" x14ac:dyDescent="0.55000000000000004">
      <c r="A83" s="3"/>
      <c r="B83" s="3"/>
      <c r="C83" s="3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5">
        <v>3</v>
      </c>
      <c r="W83" s="5">
        <f>W82</f>
        <v>82</v>
      </c>
      <c r="X83" s="5">
        <v>4</v>
      </c>
      <c r="Y83" s="5">
        <f t="shared" si="17"/>
        <v>26</v>
      </c>
      <c r="Z83" s="18" cm="1">
        <f t="array" aca="1" ref="Z83" ca="1">INDIRECT(ADDRESS($W83,COLUMN()-$Y83+$X83))/$V83</f>
        <v>76855</v>
      </c>
      <c r="AA83" s="18" cm="1">
        <f t="array" aca="1" ref="AA83" ca="1">INDIRECT(ADDRESS($W83,COLUMN()-$Y83+$X83))/$V83</f>
        <v>263579.33333333331</v>
      </c>
      <c r="AB83" s="18" cm="1">
        <f t="array" aca="1" ref="AB83" ca="1">INDIRECT(ADDRESS($W83,COLUMN()-$Y83+$X83))/$V83</f>
        <v>120098</v>
      </c>
      <c r="AC83" s="18" cm="1">
        <f t="array" aca="1" ref="AC83" ca="1">INDIRECT(ADDRESS($W83,COLUMN()-$Y83+$X83))/$V83</f>
        <v>149811.66666666666</v>
      </c>
      <c r="AD83" s="18" cm="1">
        <f t="array" aca="1" ref="AD83" ca="1">INDIRECT(ADDRESS($W83,COLUMN()-$Y83+$X83))/$V83</f>
        <v>76322</v>
      </c>
      <c r="AE83" s="18" cm="1">
        <f t="array" aca="1" ref="AE83" ca="1">INDIRECT(ADDRESS($W83,COLUMN()-$Y83+$X83))/$V83</f>
        <v>0</v>
      </c>
      <c r="AF83" s="18" cm="1">
        <f t="array" aca="1" ref="AF83" ca="1">INDIRECT(ADDRESS($W83,COLUMN()-$Y83+$X83))/$V83</f>
        <v>0</v>
      </c>
      <c r="AG83" s="18" cm="1">
        <f t="array" aca="1" ref="AG83" ca="1">INDIRECT(ADDRESS($W83,COLUMN()-$Y83+$X83))/$V83</f>
        <v>147299</v>
      </c>
      <c r="AH83" s="18" cm="1">
        <f t="array" aca="1" ref="AH83" ca="1">INDIRECT(ADDRESS($W83,COLUMN()-$Y83+$X83))/$V83</f>
        <v>0</v>
      </c>
      <c r="AI83" s="18" cm="1">
        <f t="array" aca="1" ref="AI83" ca="1">INDIRECT(ADDRESS($W83,COLUMN()-$Y83+$X83))/$V83</f>
        <v>0</v>
      </c>
      <c r="AJ83" s="18" cm="1">
        <f t="array" aca="1" ref="AJ83" ca="1">INDIRECT(ADDRESS($W83,COLUMN()-$Y83+$X83))/$V83</f>
        <v>0</v>
      </c>
      <c r="AK83" s="18" cm="1">
        <f t="array" aca="1" ref="AK83" ca="1">INDIRECT(ADDRESS($W83,COLUMN()-$Y83+$X83))/$V83</f>
        <v>74584.666666666672</v>
      </c>
      <c r="AL83" s="18" cm="1">
        <f t="array" aca="1" ref="AL83" ca="1">INDIRECT(ADDRESS($W83,COLUMN()-$Y83+$X83))/$V83</f>
        <v>0</v>
      </c>
      <c r="AM83" s="18" cm="1">
        <f t="array" aca="1" ref="AM83" ca="1">INDIRECT(ADDRESS($W83,COLUMN()-$Y83+$X83))/$V83</f>
        <v>113124</v>
      </c>
      <c r="AN83" s="18" cm="1">
        <f t="array" aca="1" ref="AN83" ca="1">INDIRECT(ADDRESS($W83,COLUMN()-$Y83+$X83))/$V83</f>
        <v>0</v>
      </c>
      <c r="AO83" s="18" cm="1">
        <f t="array" aca="1" ref="AO83" ca="1">INDIRECT(ADDRESS($W83,COLUMN()-$Y83+$X83))/$V83</f>
        <v>0</v>
      </c>
      <c r="AP83" s="18" cm="1">
        <f t="array" aca="1" ref="AP83" ca="1">INDIRECT(ADDRESS($W83,COLUMN()-$Y83+$X83))/$V83</f>
        <v>0</v>
      </c>
      <c r="AQ83" s="18" cm="1">
        <f t="array" aca="1" ref="AQ83" ca="1">INDIRECT(ADDRESS($W83,COLUMN()-$Y83+$X83))/$V83</f>
        <v>0</v>
      </c>
      <c r="AR83" s="9">
        <f t="shared" si="14"/>
        <v>82</v>
      </c>
      <c r="AS83" s="9">
        <f t="shared" si="20"/>
        <v>84</v>
      </c>
      <c r="AT83" s="9">
        <f t="shared" si="15"/>
        <v>26</v>
      </c>
      <c r="AU83" s="3">
        <f t="shared" si="18"/>
        <v>43</v>
      </c>
      <c r="AV83" s="20">
        <f t="shared" ca="1" si="19"/>
        <v>17</v>
      </c>
      <c r="AW83" s="20">
        <f t="shared" ca="1" si="19"/>
        <v>6</v>
      </c>
      <c r="AX83" s="20">
        <f t="shared" ca="1" si="19"/>
        <v>13</v>
      </c>
      <c r="AY83" s="20">
        <f t="shared" ca="1" si="19"/>
        <v>11</v>
      </c>
      <c r="AZ83" s="20">
        <f t="shared" ca="1" si="19"/>
        <v>18</v>
      </c>
      <c r="BA83" s="20">
        <f t="shared" ca="1" si="19"/>
        <v>25</v>
      </c>
      <c r="BB83" s="20">
        <f t="shared" ca="1" si="19"/>
        <v>25</v>
      </c>
      <c r="BC83" s="20">
        <f t="shared" ca="1" si="19"/>
        <v>12</v>
      </c>
      <c r="BD83" s="20">
        <f t="shared" ca="1" si="19"/>
        <v>25</v>
      </c>
      <c r="BE83" s="20">
        <f t="shared" ca="1" si="19"/>
        <v>25</v>
      </c>
      <c r="BF83" s="20">
        <f t="shared" ca="1" si="19"/>
        <v>25</v>
      </c>
      <c r="BG83" s="20">
        <f t="shared" ca="1" si="19"/>
        <v>19</v>
      </c>
      <c r="BH83" s="20">
        <f t="shared" ca="1" si="19"/>
        <v>25</v>
      </c>
      <c r="BI83" s="20">
        <f t="shared" ca="1" si="19"/>
        <v>14</v>
      </c>
      <c r="BJ83" s="20">
        <f t="shared" ca="1" si="19"/>
        <v>25</v>
      </c>
      <c r="BK83" s="20">
        <f t="shared" ca="1" si="19"/>
        <v>25</v>
      </c>
      <c r="BL83" s="20">
        <f t="shared" ref="BL83:BM146" ca="1" si="21">_xlfn.RANK.EQ(AP83,OFFSET($A$1,$AR83-1,$AT83-1,$AS83-$AR83+1,$AU83-$AT83+1),0)</f>
        <v>25</v>
      </c>
      <c r="BM83" s="20">
        <f t="shared" ca="1" si="21"/>
        <v>25</v>
      </c>
      <c r="BN83" s="9">
        <f t="shared" si="16"/>
        <v>82</v>
      </c>
      <c r="BO83" s="9">
        <v>3</v>
      </c>
      <c r="BP83" s="22" cm="1">
        <f t="array" aca="1" ref="BP83" ca="1">IF(AV83&gt;INDIRECT(ADDRESS($BN83,$BO83)),0,1)</f>
        <v>0</v>
      </c>
      <c r="BQ83" s="22" cm="1">
        <f t="array" aca="1" ref="BQ83" ca="1">IF(AW83&gt;INDIRECT(ADDRESS($BN83,$BO83)),0,1)</f>
        <v>1</v>
      </c>
      <c r="BR83" s="22" cm="1">
        <f t="array" aca="1" ref="BR83" ca="1">IF(AX83&gt;INDIRECT(ADDRESS($BN83,$BO83)),0,1)</f>
        <v>0</v>
      </c>
      <c r="BS83" s="22" cm="1">
        <f t="array" aca="1" ref="BS83" ca="1">IF(AY83&gt;INDIRECT(ADDRESS($BN83,$BO83)),0,1)</f>
        <v>0</v>
      </c>
      <c r="BT83" s="22" cm="1">
        <f t="array" aca="1" ref="BT83" ca="1">IF(AZ83&gt;INDIRECT(ADDRESS($BN83,$BO83)),0,1)</f>
        <v>0</v>
      </c>
      <c r="BU83" s="22" cm="1">
        <f t="array" aca="1" ref="BU83" ca="1">IF(BA83&gt;INDIRECT(ADDRESS($BN83,$BO83)),0,1)</f>
        <v>0</v>
      </c>
      <c r="BV83" s="22" cm="1">
        <f t="array" aca="1" ref="BV83" ca="1">IF(BB83&gt;INDIRECT(ADDRESS($BN83,$BO83)),0,1)</f>
        <v>0</v>
      </c>
      <c r="BW83" s="22" cm="1">
        <f t="array" aca="1" ref="BW83" ca="1">IF(BC83&gt;INDIRECT(ADDRESS($BN83,$BO83)),0,1)</f>
        <v>0</v>
      </c>
      <c r="BX83" s="22" cm="1">
        <f t="array" aca="1" ref="BX83" ca="1">IF(BD83&gt;INDIRECT(ADDRESS($BN83,$BO83)),0,1)</f>
        <v>0</v>
      </c>
      <c r="BY83" s="22" cm="1">
        <f t="array" aca="1" ref="BY83" ca="1">IF(BE83&gt;INDIRECT(ADDRESS($BN83,$BO83)),0,1)</f>
        <v>0</v>
      </c>
      <c r="BZ83" s="22" cm="1">
        <f t="array" aca="1" ref="BZ83" ca="1">IF(BF83&gt;INDIRECT(ADDRESS($BN83,$BO83)),0,1)</f>
        <v>0</v>
      </c>
      <c r="CA83" s="22" cm="1">
        <f t="array" aca="1" ref="CA83" ca="1">IF(BG83&gt;INDIRECT(ADDRESS($BN83,$BO83)),0,1)</f>
        <v>0</v>
      </c>
      <c r="CB83" s="22" cm="1">
        <f t="array" aca="1" ref="CB83" ca="1">IF(BH83&gt;INDIRECT(ADDRESS($BN83,$BO83)),0,1)</f>
        <v>0</v>
      </c>
      <c r="CC83" s="22" cm="1">
        <f t="array" aca="1" ref="CC83" ca="1">IF(BI83&gt;INDIRECT(ADDRESS($BN83,$BO83)),0,1)</f>
        <v>0</v>
      </c>
      <c r="CD83" s="22" cm="1">
        <f t="array" aca="1" ref="CD83" ca="1">IF(BJ83&gt;INDIRECT(ADDRESS($BN83,$BO83)),0,1)</f>
        <v>0</v>
      </c>
      <c r="CE83" s="22" cm="1">
        <f t="array" aca="1" ref="CE83" ca="1">IF(BK83&gt;INDIRECT(ADDRESS($BN83,$BO83)),0,1)</f>
        <v>0</v>
      </c>
      <c r="CF83" s="22" cm="1">
        <f t="array" aca="1" ref="CF83" ca="1">IF(BL83&gt;INDIRECT(ADDRESS($BN83,$BO83)),0,1)</f>
        <v>0</v>
      </c>
      <c r="CG83" s="22" cm="1">
        <f t="array" aca="1" ref="CG83" ca="1">IF(BM83&gt;INDIRECT(ADDRESS($BN83,$BO83)),0,1)</f>
        <v>0</v>
      </c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55000000000000004">
      <c r="A84" s="3"/>
      <c r="B84" s="3"/>
      <c r="C84" s="3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5">
        <v>5</v>
      </c>
      <c r="W84" s="5">
        <f>W83</f>
        <v>82</v>
      </c>
      <c r="X84" s="5">
        <v>4</v>
      </c>
      <c r="Y84" s="5">
        <f t="shared" si="17"/>
        <v>26</v>
      </c>
      <c r="Z84" s="18" cm="1">
        <f t="array" aca="1" ref="Z84" ca="1">INDIRECT(ADDRESS($W84,COLUMN()-$Y84+$X84))/$V84</f>
        <v>46113</v>
      </c>
      <c r="AA84" s="18" cm="1">
        <f t="array" aca="1" ref="AA84" ca="1">INDIRECT(ADDRESS($W84,COLUMN()-$Y84+$X84))/$V84</f>
        <v>158147.6</v>
      </c>
      <c r="AB84" s="18" cm="1">
        <f t="array" aca="1" ref="AB84" ca="1">INDIRECT(ADDRESS($W84,COLUMN()-$Y84+$X84))/$V84</f>
        <v>72058.8</v>
      </c>
      <c r="AC84" s="18" cm="1">
        <f t="array" aca="1" ref="AC84" ca="1">INDIRECT(ADDRESS($W84,COLUMN()-$Y84+$X84))/$V84</f>
        <v>89887</v>
      </c>
      <c r="AD84" s="18" cm="1">
        <f t="array" aca="1" ref="AD84" ca="1">INDIRECT(ADDRESS($W84,COLUMN()-$Y84+$X84))/$V84</f>
        <v>45793.2</v>
      </c>
      <c r="AE84" s="18" cm="1">
        <f t="array" aca="1" ref="AE84" ca="1">INDIRECT(ADDRESS($W84,COLUMN()-$Y84+$X84))/$V84</f>
        <v>0</v>
      </c>
      <c r="AF84" s="18" cm="1">
        <f t="array" aca="1" ref="AF84" ca="1">INDIRECT(ADDRESS($W84,COLUMN()-$Y84+$X84))/$V84</f>
        <v>0</v>
      </c>
      <c r="AG84" s="18" cm="1">
        <f t="array" aca="1" ref="AG84" ca="1">INDIRECT(ADDRESS($W84,COLUMN()-$Y84+$X84))/$V84</f>
        <v>88379.4</v>
      </c>
      <c r="AH84" s="18" cm="1">
        <f t="array" aca="1" ref="AH84" ca="1">INDIRECT(ADDRESS($W84,COLUMN()-$Y84+$X84))/$V84</f>
        <v>0</v>
      </c>
      <c r="AI84" s="18" cm="1">
        <f t="array" aca="1" ref="AI84" ca="1">INDIRECT(ADDRESS($W84,COLUMN()-$Y84+$X84))/$V84</f>
        <v>0</v>
      </c>
      <c r="AJ84" s="18" cm="1">
        <f t="array" aca="1" ref="AJ84" ca="1">INDIRECT(ADDRESS($W84,COLUMN()-$Y84+$X84))/$V84</f>
        <v>0</v>
      </c>
      <c r="AK84" s="18" cm="1">
        <f t="array" aca="1" ref="AK84" ca="1">INDIRECT(ADDRESS($W84,COLUMN()-$Y84+$X84))/$V84</f>
        <v>44750.8</v>
      </c>
      <c r="AL84" s="18" cm="1">
        <f t="array" aca="1" ref="AL84" ca="1">INDIRECT(ADDRESS($W84,COLUMN()-$Y84+$X84))/$V84</f>
        <v>0</v>
      </c>
      <c r="AM84" s="18" cm="1">
        <f t="array" aca="1" ref="AM84" ca="1">INDIRECT(ADDRESS($W84,COLUMN()-$Y84+$X84))/$V84</f>
        <v>67874.399999999994</v>
      </c>
      <c r="AN84" s="18" cm="1">
        <f t="array" aca="1" ref="AN84" ca="1">INDIRECT(ADDRESS($W84,COLUMN()-$Y84+$X84))/$V84</f>
        <v>0</v>
      </c>
      <c r="AO84" s="18" cm="1">
        <f t="array" aca="1" ref="AO84" ca="1">INDIRECT(ADDRESS($W84,COLUMN()-$Y84+$X84))/$V84</f>
        <v>0</v>
      </c>
      <c r="AP84" s="18" cm="1">
        <f t="array" aca="1" ref="AP84" ca="1">INDIRECT(ADDRESS($W84,COLUMN()-$Y84+$X84))/$V84</f>
        <v>0</v>
      </c>
      <c r="AQ84" s="18" cm="1">
        <f t="array" aca="1" ref="AQ84" ca="1">INDIRECT(ADDRESS($W84,COLUMN()-$Y84+$X84))/$V84</f>
        <v>0</v>
      </c>
      <c r="AR84" s="9">
        <f t="shared" si="14"/>
        <v>82</v>
      </c>
      <c r="AS84" s="9">
        <f t="shared" si="20"/>
        <v>84</v>
      </c>
      <c r="AT84" s="9">
        <f t="shared" si="15"/>
        <v>26</v>
      </c>
      <c r="AU84" s="3">
        <f t="shared" si="18"/>
        <v>43</v>
      </c>
      <c r="AV84" s="20">
        <f t="shared" ca="1" si="19"/>
        <v>22</v>
      </c>
      <c r="AW84" s="20">
        <f t="shared" ca="1" si="19"/>
        <v>10</v>
      </c>
      <c r="AX84" s="20">
        <f t="shared" ca="1" si="19"/>
        <v>20</v>
      </c>
      <c r="AY84" s="20">
        <f t="shared" ca="1" si="19"/>
        <v>15</v>
      </c>
      <c r="AZ84" s="20">
        <f t="shared" ca="1" si="19"/>
        <v>23</v>
      </c>
      <c r="BA84" s="20">
        <f t="shared" ca="1" si="19"/>
        <v>25</v>
      </c>
      <c r="BB84" s="20">
        <f t="shared" ca="1" si="19"/>
        <v>25</v>
      </c>
      <c r="BC84" s="20">
        <f t="shared" ca="1" si="19"/>
        <v>16</v>
      </c>
      <c r="BD84" s="20">
        <f t="shared" ca="1" si="19"/>
        <v>25</v>
      </c>
      <c r="BE84" s="20">
        <f t="shared" ca="1" si="19"/>
        <v>25</v>
      </c>
      <c r="BF84" s="20">
        <f t="shared" ca="1" si="19"/>
        <v>25</v>
      </c>
      <c r="BG84" s="20">
        <f t="shared" ca="1" si="19"/>
        <v>24</v>
      </c>
      <c r="BH84" s="20">
        <f t="shared" ca="1" si="19"/>
        <v>25</v>
      </c>
      <c r="BI84" s="20">
        <f t="shared" ca="1" si="19"/>
        <v>21</v>
      </c>
      <c r="BJ84" s="20">
        <f t="shared" ca="1" si="19"/>
        <v>25</v>
      </c>
      <c r="BK84" s="20">
        <f t="shared" ca="1" si="19"/>
        <v>25</v>
      </c>
      <c r="BL84" s="20">
        <f t="shared" ca="1" si="21"/>
        <v>25</v>
      </c>
      <c r="BM84" s="20">
        <f t="shared" ca="1" si="21"/>
        <v>25</v>
      </c>
      <c r="BN84" s="9">
        <f t="shared" si="16"/>
        <v>82</v>
      </c>
      <c r="BO84" s="9">
        <v>3</v>
      </c>
      <c r="BP84" s="22" cm="1">
        <f t="array" aca="1" ref="BP84" ca="1">IF(AV84&gt;INDIRECT(ADDRESS($BN84,$BO84)),0,1)</f>
        <v>0</v>
      </c>
      <c r="BQ84" s="22" cm="1">
        <f t="array" aca="1" ref="BQ84" ca="1">IF(AW84&gt;INDIRECT(ADDRESS($BN84,$BO84)),0,1)</f>
        <v>1</v>
      </c>
      <c r="BR84" s="22" cm="1">
        <f t="array" aca="1" ref="BR84" ca="1">IF(AX84&gt;INDIRECT(ADDRESS($BN84,$BO84)),0,1)</f>
        <v>0</v>
      </c>
      <c r="BS84" s="22" cm="1">
        <f t="array" aca="1" ref="BS84" ca="1">IF(AY84&gt;INDIRECT(ADDRESS($BN84,$BO84)),0,1)</f>
        <v>0</v>
      </c>
      <c r="BT84" s="22" cm="1">
        <f t="array" aca="1" ref="BT84" ca="1">IF(AZ84&gt;INDIRECT(ADDRESS($BN84,$BO84)),0,1)</f>
        <v>0</v>
      </c>
      <c r="BU84" s="22" cm="1">
        <f t="array" aca="1" ref="BU84" ca="1">IF(BA84&gt;INDIRECT(ADDRESS($BN84,$BO84)),0,1)</f>
        <v>0</v>
      </c>
      <c r="BV84" s="22" cm="1">
        <f t="array" aca="1" ref="BV84" ca="1">IF(BB84&gt;INDIRECT(ADDRESS($BN84,$BO84)),0,1)</f>
        <v>0</v>
      </c>
      <c r="BW84" s="22" cm="1">
        <f t="array" aca="1" ref="BW84" ca="1">IF(BC84&gt;INDIRECT(ADDRESS($BN84,$BO84)),0,1)</f>
        <v>0</v>
      </c>
      <c r="BX84" s="22" cm="1">
        <f t="array" aca="1" ref="BX84" ca="1">IF(BD84&gt;INDIRECT(ADDRESS($BN84,$BO84)),0,1)</f>
        <v>0</v>
      </c>
      <c r="BY84" s="22" cm="1">
        <f t="array" aca="1" ref="BY84" ca="1">IF(BE84&gt;INDIRECT(ADDRESS($BN84,$BO84)),0,1)</f>
        <v>0</v>
      </c>
      <c r="BZ84" s="22" cm="1">
        <f t="array" aca="1" ref="BZ84" ca="1">IF(BF84&gt;INDIRECT(ADDRESS($BN84,$BO84)),0,1)</f>
        <v>0</v>
      </c>
      <c r="CA84" s="22" cm="1">
        <f t="array" aca="1" ref="CA84" ca="1">IF(BG84&gt;INDIRECT(ADDRESS($BN84,$BO84)),0,1)</f>
        <v>0</v>
      </c>
      <c r="CB84" s="22" cm="1">
        <f t="array" aca="1" ref="CB84" ca="1">IF(BH84&gt;INDIRECT(ADDRESS($BN84,$BO84)),0,1)</f>
        <v>0</v>
      </c>
      <c r="CC84" s="22" cm="1">
        <f t="array" aca="1" ref="CC84" ca="1">IF(BI84&gt;INDIRECT(ADDRESS($BN84,$BO84)),0,1)</f>
        <v>0</v>
      </c>
      <c r="CD84" s="22" cm="1">
        <f t="array" aca="1" ref="CD84" ca="1">IF(BJ84&gt;INDIRECT(ADDRESS($BN84,$BO84)),0,1)</f>
        <v>0</v>
      </c>
      <c r="CE84" s="22" cm="1">
        <f t="array" aca="1" ref="CE84" ca="1">IF(BK84&gt;INDIRECT(ADDRESS($BN84,$BO84)),0,1)</f>
        <v>0</v>
      </c>
      <c r="CF84" s="22" cm="1">
        <f t="array" aca="1" ref="CF84" ca="1">IF(BL84&gt;INDIRECT(ADDRESS($BN84,$BO84)),0,1)</f>
        <v>0</v>
      </c>
      <c r="CG84" s="22" cm="1">
        <f t="array" aca="1" ref="CG84" ca="1">IF(BM84&gt;INDIRECT(ADDRESS($BN84,$BO84)),0,1)</f>
        <v>0</v>
      </c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55000000000000004">
      <c r="A85" s="3"/>
      <c r="B85" s="3" t="s">
        <v>38</v>
      </c>
      <c r="C85" s="3">
        <v>9</v>
      </c>
      <c r="D85" s="15">
        <f>VALUE(SUBSTITUTE('DPR KPU Raw'!B22,".",","))</f>
        <v>291699</v>
      </c>
      <c r="E85" s="15">
        <f>VALUE(SUBSTITUTE('DPR KPU Raw'!C22,".",","))</f>
        <v>292781</v>
      </c>
      <c r="F85" s="15">
        <f>VALUE(SUBSTITUTE('DPR KPU Raw'!D22,".",","))</f>
        <v>419402</v>
      </c>
      <c r="G85" s="15">
        <f>VALUE(SUBSTITUTE('DPR KPU Raw'!E22,".",","))</f>
        <v>422739</v>
      </c>
      <c r="H85" s="15">
        <f>VALUE(SUBSTITUTE('DPR KPU Raw'!F22,".",","))</f>
        <v>165284</v>
      </c>
      <c r="I85" s="15"/>
      <c r="J85" s="15"/>
      <c r="K85" s="15">
        <f>VALUE(SUBSTITUTE('DPR KPU Raw'!I22,".",","))</f>
        <v>156344</v>
      </c>
      <c r="L85" s="15"/>
      <c r="M85" s="15"/>
      <c r="N85" s="15"/>
      <c r="O85" s="15">
        <f>VALUE(SUBSTITUTE('DPR KPU Raw'!M22,".",","))</f>
        <v>115249</v>
      </c>
      <c r="P85" s="15"/>
      <c r="Q85" s="15">
        <f>VALUE(SUBSTITUTE('DPR KPU Raw'!O22,".",","))</f>
        <v>146581</v>
      </c>
      <c r="R85" s="15"/>
      <c r="S85" s="15"/>
      <c r="T85" s="15"/>
      <c r="U85" s="15"/>
      <c r="V85" s="5">
        <v>1</v>
      </c>
      <c r="W85" s="5">
        <f>W84+3</f>
        <v>85</v>
      </c>
      <c r="X85" s="5">
        <v>4</v>
      </c>
      <c r="Y85" s="5">
        <f t="shared" si="17"/>
        <v>26</v>
      </c>
      <c r="Z85" s="18" cm="1">
        <f t="array" aca="1" ref="Z85" ca="1">INDIRECT(ADDRESS($W85,COLUMN()-$Y85+$X85))/$V85</f>
        <v>291699</v>
      </c>
      <c r="AA85" s="18" cm="1">
        <f t="array" aca="1" ref="AA85" ca="1">INDIRECT(ADDRESS($W85,COLUMN()-$Y85+$X85))/$V85</f>
        <v>292781</v>
      </c>
      <c r="AB85" s="18" cm="1">
        <f t="array" aca="1" ref="AB85" ca="1">INDIRECT(ADDRESS($W85,COLUMN()-$Y85+$X85))/$V85</f>
        <v>419402</v>
      </c>
      <c r="AC85" s="18" cm="1">
        <f t="array" aca="1" ref="AC85" ca="1">INDIRECT(ADDRESS($W85,COLUMN()-$Y85+$X85))/$V85</f>
        <v>422739</v>
      </c>
      <c r="AD85" s="18" cm="1">
        <f t="array" aca="1" ref="AD85" ca="1">INDIRECT(ADDRESS($W85,COLUMN()-$Y85+$X85))/$V85</f>
        <v>165284</v>
      </c>
      <c r="AE85" s="18" cm="1">
        <f t="array" aca="1" ref="AE85" ca="1">INDIRECT(ADDRESS($W85,COLUMN()-$Y85+$X85))/$V85</f>
        <v>0</v>
      </c>
      <c r="AF85" s="18" cm="1">
        <f t="array" aca="1" ref="AF85" ca="1">INDIRECT(ADDRESS($W85,COLUMN()-$Y85+$X85))/$V85</f>
        <v>0</v>
      </c>
      <c r="AG85" s="18" cm="1">
        <f t="array" aca="1" ref="AG85" ca="1">INDIRECT(ADDRESS($W85,COLUMN()-$Y85+$X85))/$V85</f>
        <v>156344</v>
      </c>
      <c r="AH85" s="18" cm="1">
        <f t="array" aca="1" ref="AH85" ca="1">INDIRECT(ADDRESS($W85,COLUMN()-$Y85+$X85))/$V85</f>
        <v>0</v>
      </c>
      <c r="AI85" s="18" cm="1">
        <f t="array" aca="1" ref="AI85" ca="1">INDIRECT(ADDRESS($W85,COLUMN()-$Y85+$X85))/$V85</f>
        <v>0</v>
      </c>
      <c r="AJ85" s="18" cm="1">
        <f t="array" aca="1" ref="AJ85" ca="1">INDIRECT(ADDRESS($W85,COLUMN()-$Y85+$X85))/$V85</f>
        <v>0</v>
      </c>
      <c r="AK85" s="18" cm="1">
        <f t="array" aca="1" ref="AK85" ca="1">INDIRECT(ADDRESS($W85,COLUMN()-$Y85+$X85))/$V85</f>
        <v>115249</v>
      </c>
      <c r="AL85" s="18" cm="1">
        <f t="array" aca="1" ref="AL85" ca="1">INDIRECT(ADDRESS($W85,COLUMN()-$Y85+$X85))/$V85</f>
        <v>0</v>
      </c>
      <c r="AM85" s="18" cm="1">
        <f t="array" aca="1" ref="AM85" ca="1">INDIRECT(ADDRESS($W85,COLUMN()-$Y85+$X85))/$V85</f>
        <v>146581</v>
      </c>
      <c r="AN85" s="18" cm="1">
        <f t="array" aca="1" ref="AN85" ca="1">INDIRECT(ADDRESS($W85,COLUMN()-$Y85+$X85))/$V85</f>
        <v>0</v>
      </c>
      <c r="AO85" s="18" cm="1">
        <f t="array" aca="1" ref="AO85" ca="1">INDIRECT(ADDRESS($W85,COLUMN()-$Y85+$X85))/$V85</f>
        <v>0</v>
      </c>
      <c r="AP85" s="18" cm="1">
        <f t="array" aca="1" ref="AP85" ca="1">INDIRECT(ADDRESS($W85,COLUMN()-$Y85+$X85))/$V85</f>
        <v>0</v>
      </c>
      <c r="AQ85" s="18" cm="1">
        <f t="array" aca="1" ref="AQ85" ca="1">INDIRECT(ADDRESS($W85,COLUMN()-$Y85+$X85))/$V85</f>
        <v>0</v>
      </c>
      <c r="AR85" s="9">
        <f t="shared" si="14"/>
        <v>85</v>
      </c>
      <c r="AS85" s="9">
        <f t="shared" si="20"/>
        <v>87</v>
      </c>
      <c r="AT85" s="9">
        <f t="shared" si="15"/>
        <v>26</v>
      </c>
      <c r="AU85" s="3">
        <f t="shared" si="18"/>
        <v>43</v>
      </c>
      <c r="AV85" s="20">
        <f t="shared" ca="1" si="19"/>
        <v>4</v>
      </c>
      <c r="AW85" s="20">
        <f t="shared" ca="1" si="19"/>
        <v>3</v>
      </c>
      <c r="AX85" s="20">
        <f t="shared" ca="1" si="19"/>
        <v>2</v>
      </c>
      <c r="AY85" s="20">
        <f t="shared" ca="1" si="19"/>
        <v>1</v>
      </c>
      <c r="AZ85" s="20">
        <f t="shared" ca="1" si="19"/>
        <v>5</v>
      </c>
      <c r="BA85" s="20">
        <f t="shared" ca="1" si="19"/>
        <v>25</v>
      </c>
      <c r="BB85" s="20">
        <f t="shared" ca="1" si="19"/>
        <v>25</v>
      </c>
      <c r="BC85" s="20">
        <f t="shared" ca="1" si="19"/>
        <v>6</v>
      </c>
      <c r="BD85" s="20">
        <f t="shared" ca="1" si="19"/>
        <v>25</v>
      </c>
      <c r="BE85" s="20">
        <f t="shared" ca="1" si="19"/>
        <v>25</v>
      </c>
      <c r="BF85" s="20">
        <f t="shared" ca="1" si="19"/>
        <v>25</v>
      </c>
      <c r="BG85" s="20">
        <f t="shared" ca="1" si="19"/>
        <v>10</v>
      </c>
      <c r="BH85" s="20">
        <f t="shared" ca="1" si="19"/>
        <v>25</v>
      </c>
      <c r="BI85" s="20">
        <f t="shared" ca="1" si="19"/>
        <v>7</v>
      </c>
      <c r="BJ85" s="20">
        <f t="shared" ca="1" si="19"/>
        <v>25</v>
      </c>
      <c r="BK85" s="20">
        <f t="shared" ca="1" si="19"/>
        <v>25</v>
      </c>
      <c r="BL85" s="20">
        <f t="shared" ca="1" si="21"/>
        <v>25</v>
      </c>
      <c r="BM85" s="20">
        <f t="shared" ca="1" si="21"/>
        <v>25</v>
      </c>
      <c r="BN85" s="9">
        <f t="shared" si="16"/>
        <v>85</v>
      </c>
      <c r="BO85" s="9">
        <v>3</v>
      </c>
      <c r="BP85" s="22" cm="1">
        <f t="array" aca="1" ref="BP85" ca="1">IF(AV85&gt;INDIRECT(ADDRESS($BN85,$BO85)),0,1)</f>
        <v>1</v>
      </c>
      <c r="BQ85" s="22" cm="1">
        <f t="array" aca="1" ref="BQ85" ca="1">IF(AW85&gt;INDIRECT(ADDRESS($BN85,$BO85)),0,1)</f>
        <v>1</v>
      </c>
      <c r="BR85" s="22" cm="1">
        <f t="array" aca="1" ref="BR85" ca="1">IF(AX85&gt;INDIRECT(ADDRESS($BN85,$BO85)),0,1)</f>
        <v>1</v>
      </c>
      <c r="BS85" s="22" cm="1">
        <f t="array" aca="1" ref="BS85" ca="1">IF(AY85&gt;INDIRECT(ADDRESS($BN85,$BO85)),0,1)</f>
        <v>1</v>
      </c>
      <c r="BT85" s="22" cm="1">
        <f t="array" aca="1" ref="BT85" ca="1">IF(AZ85&gt;INDIRECT(ADDRESS($BN85,$BO85)),0,1)</f>
        <v>1</v>
      </c>
      <c r="BU85" s="22" cm="1">
        <f t="array" aca="1" ref="BU85" ca="1">IF(BA85&gt;INDIRECT(ADDRESS($BN85,$BO85)),0,1)</f>
        <v>0</v>
      </c>
      <c r="BV85" s="22" cm="1">
        <f t="array" aca="1" ref="BV85" ca="1">IF(BB85&gt;INDIRECT(ADDRESS($BN85,$BO85)),0,1)</f>
        <v>0</v>
      </c>
      <c r="BW85" s="22" cm="1">
        <f t="array" aca="1" ref="BW85" ca="1">IF(BC85&gt;INDIRECT(ADDRESS($BN85,$BO85)),0,1)</f>
        <v>1</v>
      </c>
      <c r="BX85" s="22" cm="1">
        <f t="array" aca="1" ref="BX85" ca="1">IF(BD85&gt;INDIRECT(ADDRESS($BN85,$BO85)),0,1)</f>
        <v>0</v>
      </c>
      <c r="BY85" s="22" cm="1">
        <f t="array" aca="1" ref="BY85" ca="1">IF(BE85&gt;INDIRECT(ADDRESS($BN85,$BO85)),0,1)</f>
        <v>0</v>
      </c>
      <c r="BZ85" s="22" cm="1">
        <f t="array" aca="1" ref="BZ85" ca="1">IF(BF85&gt;INDIRECT(ADDRESS($BN85,$BO85)),0,1)</f>
        <v>0</v>
      </c>
      <c r="CA85" s="22" cm="1">
        <f t="array" aca="1" ref="CA85" ca="1">IF(BG85&gt;INDIRECT(ADDRESS($BN85,$BO85)),0,1)</f>
        <v>0</v>
      </c>
      <c r="CB85" s="22" cm="1">
        <f t="array" aca="1" ref="CB85" ca="1">IF(BH85&gt;INDIRECT(ADDRESS($BN85,$BO85)),0,1)</f>
        <v>0</v>
      </c>
      <c r="CC85" s="22" cm="1">
        <f t="array" aca="1" ref="CC85" ca="1">IF(BI85&gt;INDIRECT(ADDRESS($BN85,$BO85)),0,1)</f>
        <v>1</v>
      </c>
      <c r="CD85" s="22" cm="1">
        <f t="array" aca="1" ref="CD85" ca="1">IF(BJ85&gt;INDIRECT(ADDRESS($BN85,$BO85)),0,1)</f>
        <v>0</v>
      </c>
      <c r="CE85" s="22" cm="1">
        <f t="array" aca="1" ref="CE85" ca="1">IF(BK85&gt;INDIRECT(ADDRESS($BN85,$BO85)),0,1)</f>
        <v>0</v>
      </c>
      <c r="CF85" s="22" cm="1">
        <f t="array" aca="1" ref="CF85" ca="1">IF(BL85&gt;INDIRECT(ADDRESS($BN85,$BO85)),0,1)</f>
        <v>0</v>
      </c>
      <c r="CG85" s="22" cm="1">
        <f t="array" aca="1" ref="CG85" ca="1">IF(BM85&gt;INDIRECT(ADDRESS($BN85,$BO85)),0,1)</f>
        <v>0</v>
      </c>
      <c r="CH85" s="9">
        <f>AR85</f>
        <v>85</v>
      </c>
      <c r="CI85" s="9">
        <f>AS85</f>
        <v>87</v>
      </c>
      <c r="CJ85" s="3">
        <f>COLUMN(BP85)</f>
        <v>68</v>
      </c>
      <c r="CK85" s="3">
        <f>COLUMN(CG85)</f>
        <v>85</v>
      </c>
      <c r="CL85" s="3">
        <f ca="1">SUM(OFFSET($A$1,CH85-1,CJ85-1,CI85-CH85+1,CK85-CJ85+1))</f>
        <v>9</v>
      </c>
      <c r="CM85" s="3" t="b">
        <f ca="1">CL85=C85</f>
        <v>1</v>
      </c>
      <c r="CN85" s="3">
        <f>COLUMN(V85)</f>
        <v>22</v>
      </c>
      <c r="CO85" s="3">
        <f ca="1">LARGE(OFFSET($A$1,$CH85-1,$CN85-1,$CI85-$CH85+1,1),1)</f>
        <v>5</v>
      </c>
      <c r="CP85" s="4">
        <f ca="1">LARGE(OFFSET($A$1,$AR85-1,$AT85-1,$AS85-$AR85+1,$AU85-$AT85+1),1)/(CO85+2)</f>
        <v>60391.285714285717</v>
      </c>
      <c r="CQ85" s="4">
        <f ca="1">LARGE(OFFSET($A$1,$AR85-1,$AT85-1,$AS85-$AR85+1,$AU85-$AT85+1),C85)</f>
        <v>139800.66666666666</v>
      </c>
      <c r="CR85" s="3" t="b">
        <f ca="1">CQ85&gt;CP85</f>
        <v>1</v>
      </c>
    </row>
    <row r="86" spans="1:96" x14ac:dyDescent="0.55000000000000004">
      <c r="A86" s="3"/>
      <c r="B86" s="3"/>
      <c r="C86" s="3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5">
        <v>3</v>
      </c>
      <c r="W86" s="5">
        <f>W85</f>
        <v>85</v>
      </c>
      <c r="X86" s="5">
        <v>4</v>
      </c>
      <c r="Y86" s="5">
        <f t="shared" si="17"/>
        <v>26</v>
      </c>
      <c r="Z86" s="18" cm="1">
        <f t="array" aca="1" ref="Z86" ca="1">INDIRECT(ADDRESS($W86,COLUMN()-$Y86+$X86))/$V86</f>
        <v>97233</v>
      </c>
      <c r="AA86" s="18" cm="1">
        <f t="array" aca="1" ref="AA86" ca="1">INDIRECT(ADDRESS($W86,COLUMN()-$Y86+$X86))/$V86</f>
        <v>97593.666666666672</v>
      </c>
      <c r="AB86" s="18" cm="1">
        <f t="array" aca="1" ref="AB86" ca="1">INDIRECT(ADDRESS($W86,COLUMN()-$Y86+$X86))/$V86</f>
        <v>139800.66666666666</v>
      </c>
      <c r="AC86" s="18" cm="1">
        <f t="array" aca="1" ref="AC86" ca="1">INDIRECT(ADDRESS($W86,COLUMN()-$Y86+$X86))/$V86</f>
        <v>140913</v>
      </c>
      <c r="AD86" s="18" cm="1">
        <f t="array" aca="1" ref="AD86" ca="1">INDIRECT(ADDRESS($W86,COLUMN()-$Y86+$X86))/$V86</f>
        <v>55094.666666666664</v>
      </c>
      <c r="AE86" s="18" cm="1">
        <f t="array" aca="1" ref="AE86" ca="1">INDIRECT(ADDRESS($W86,COLUMN()-$Y86+$X86))/$V86</f>
        <v>0</v>
      </c>
      <c r="AF86" s="18" cm="1">
        <f t="array" aca="1" ref="AF86" ca="1">INDIRECT(ADDRESS($W86,COLUMN()-$Y86+$X86))/$V86</f>
        <v>0</v>
      </c>
      <c r="AG86" s="18" cm="1">
        <f t="array" aca="1" ref="AG86" ca="1">INDIRECT(ADDRESS($W86,COLUMN()-$Y86+$X86))/$V86</f>
        <v>52114.666666666664</v>
      </c>
      <c r="AH86" s="18" cm="1">
        <f t="array" aca="1" ref="AH86" ca="1">INDIRECT(ADDRESS($W86,COLUMN()-$Y86+$X86))/$V86</f>
        <v>0</v>
      </c>
      <c r="AI86" s="18" cm="1">
        <f t="array" aca="1" ref="AI86" ca="1">INDIRECT(ADDRESS($W86,COLUMN()-$Y86+$X86))/$V86</f>
        <v>0</v>
      </c>
      <c r="AJ86" s="18" cm="1">
        <f t="array" aca="1" ref="AJ86" ca="1">INDIRECT(ADDRESS($W86,COLUMN()-$Y86+$X86))/$V86</f>
        <v>0</v>
      </c>
      <c r="AK86" s="18" cm="1">
        <f t="array" aca="1" ref="AK86" ca="1">INDIRECT(ADDRESS($W86,COLUMN()-$Y86+$X86))/$V86</f>
        <v>38416.333333333336</v>
      </c>
      <c r="AL86" s="18" cm="1">
        <f t="array" aca="1" ref="AL86" ca="1">INDIRECT(ADDRESS($W86,COLUMN()-$Y86+$X86))/$V86</f>
        <v>0</v>
      </c>
      <c r="AM86" s="18" cm="1">
        <f t="array" aca="1" ref="AM86" ca="1">INDIRECT(ADDRESS($W86,COLUMN()-$Y86+$X86))/$V86</f>
        <v>48860.333333333336</v>
      </c>
      <c r="AN86" s="18" cm="1">
        <f t="array" aca="1" ref="AN86" ca="1">INDIRECT(ADDRESS($W86,COLUMN()-$Y86+$X86))/$V86</f>
        <v>0</v>
      </c>
      <c r="AO86" s="18" cm="1">
        <f t="array" aca="1" ref="AO86" ca="1">INDIRECT(ADDRESS($W86,COLUMN()-$Y86+$X86))/$V86</f>
        <v>0</v>
      </c>
      <c r="AP86" s="18" cm="1">
        <f t="array" aca="1" ref="AP86" ca="1">INDIRECT(ADDRESS($W86,COLUMN()-$Y86+$X86))/$V86</f>
        <v>0</v>
      </c>
      <c r="AQ86" s="18" cm="1">
        <f t="array" aca="1" ref="AQ86" ca="1">INDIRECT(ADDRESS($W86,COLUMN()-$Y86+$X86))/$V86</f>
        <v>0</v>
      </c>
      <c r="AR86" s="9">
        <f t="shared" si="14"/>
        <v>85</v>
      </c>
      <c r="AS86" s="9">
        <f t="shared" si="20"/>
        <v>87</v>
      </c>
      <c r="AT86" s="9">
        <f t="shared" si="15"/>
        <v>26</v>
      </c>
      <c r="AU86" s="3">
        <f t="shared" si="18"/>
        <v>43</v>
      </c>
      <c r="AV86" s="20">
        <f t="shared" ca="1" si="19"/>
        <v>12</v>
      </c>
      <c r="AW86" s="20">
        <f t="shared" ca="1" si="19"/>
        <v>11</v>
      </c>
      <c r="AX86" s="20">
        <f t="shared" ca="1" si="19"/>
        <v>9</v>
      </c>
      <c r="AY86" s="20">
        <f t="shared" ca="1" si="19"/>
        <v>8</v>
      </c>
      <c r="AZ86" s="20">
        <f t="shared" ca="1" si="19"/>
        <v>17</v>
      </c>
      <c r="BA86" s="20">
        <f t="shared" ca="1" si="19"/>
        <v>25</v>
      </c>
      <c r="BB86" s="20">
        <f t="shared" ca="1" si="19"/>
        <v>25</v>
      </c>
      <c r="BC86" s="20">
        <f t="shared" ca="1" si="19"/>
        <v>18</v>
      </c>
      <c r="BD86" s="20">
        <f t="shared" ca="1" si="19"/>
        <v>25</v>
      </c>
      <c r="BE86" s="20">
        <f t="shared" ca="1" si="19"/>
        <v>25</v>
      </c>
      <c r="BF86" s="20">
        <f t="shared" ca="1" si="19"/>
        <v>25</v>
      </c>
      <c r="BG86" s="20">
        <f t="shared" ca="1" si="19"/>
        <v>20</v>
      </c>
      <c r="BH86" s="20">
        <f t="shared" ref="BH86:BM148" ca="1" si="22">_xlfn.RANK.EQ(AL86,OFFSET($A$1,$AR86-1,$AT86-1,$AS86-$AR86+1,$AU86-$AT86+1),0)</f>
        <v>25</v>
      </c>
      <c r="BI86" s="20">
        <f t="shared" ca="1" si="22"/>
        <v>19</v>
      </c>
      <c r="BJ86" s="20">
        <f t="shared" ca="1" si="22"/>
        <v>25</v>
      </c>
      <c r="BK86" s="20">
        <f t="shared" ca="1" si="22"/>
        <v>25</v>
      </c>
      <c r="BL86" s="20">
        <f t="shared" ca="1" si="21"/>
        <v>25</v>
      </c>
      <c r="BM86" s="20">
        <f t="shared" ca="1" si="21"/>
        <v>25</v>
      </c>
      <c r="BN86" s="9">
        <f t="shared" si="16"/>
        <v>85</v>
      </c>
      <c r="BO86" s="9">
        <v>3</v>
      </c>
      <c r="BP86" s="22" cm="1">
        <f t="array" aca="1" ref="BP86" ca="1">IF(AV86&gt;INDIRECT(ADDRESS($BN86,$BO86)),0,1)</f>
        <v>0</v>
      </c>
      <c r="BQ86" s="22" cm="1">
        <f t="array" aca="1" ref="BQ86" ca="1">IF(AW86&gt;INDIRECT(ADDRESS($BN86,$BO86)),0,1)</f>
        <v>0</v>
      </c>
      <c r="BR86" s="22" cm="1">
        <f t="array" aca="1" ref="BR86" ca="1">IF(AX86&gt;INDIRECT(ADDRESS($BN86,$BO86)),0,1)</f>
        <v>1</v>
      </c>
      <c r="BS86" s="22" cm="1">
        <f t="array" aca="1" ref="BS86" ca="1">IF(AY86&gt;INDIRECT(ADDRESS($BN86,$BO86)),0,1)</f>
        <v>1</v>
      </c>
      <c r="BT86" s="22" cm="1">
        <f t="array" aca="1" ref="BT86" ca="1">IF(AZ86&gt;INDIRECT(ADDRESS($BN86,$BO86)),0,1)</f>
        <v>0</v>
      </c>
      <c r="BU86" s="22" cm="1">
        <f t="array" aca="1" ref="BU86" ca="1">IF(BA86&gt;INDIRECT(ADDRESS($BN86,$BO86)),0,1)</f>
        <v>0</v>
      </c>
      <c r="BV86" s="22" cm="1">
        <f t="array" aca="1" ref="BV86" ca="1">IF(BB86&gt;INDIRECT(ADDRESS($BN86,$BO86)),0,1)</f>
        <v>0</v>
      </c>
      <c r="BW86" s="22" cm="1">
        <f t="array" aca="1" ref="BW86" ca="1">IF(BC86&gt;INDIRECT(ADDRESS($BN86,$BO86)),0,1)</f>
        <v>0</v>
      </c>
      <c r="BX86" s="22" cm="1">
        <f t="array" aca="1" ref="BX86" ca="1">IF(BD86&gt;INDIRECT(ADDRESS($BN86,$BO86)),0,1)</f>
        <v>0</v>
      </c>
      <c r="BY86" s="22" cm="1">
        <f t="array" aca="1" ref="BY86" ca="1">IF(BE86&gt;INDIRECT(ADDRESS($BN86,$BO86)),0,1)</f>
        <v>0</v>
      </c>
      <c r="BZ86" s="22" cm="1">
        <f t="array" aca="1" ref="BZ86" ca="1">IF(BF86&gt;INDIRECT(ADDRESS($BN86,$BO86)),0,1)</f>
        <v>0</v>
      </c>
      <c r="CA86" s="22" cm="1">
        <f t="array" aca="1" ref="CA86" ca="1">IF(BG86&gt;INDIRECT(ADDRESS($BN86,$BO86)),0,1)</f>
        <v>0</v>
      </c>
      <c r="CB86" s="22" cm="1">
        <f t="array" aca="1" ref="CB86" ca="1">IF(BH86&gt;INDIRECT(ADDRESS($BN86,$BO86)),0,1)</f>
        <v>0</v>
      </c>
      <c r="CC86" s="22" cm="1">
        <f t="array" aca="1" ref="CC86" ca="1">IF(BI86&gt;INDIRECT(ADDRESS($BN86,$BO86)),0,1)</f>
        <v>0</v>
      </c>
      <c r="CD86" s="22" cm="1">
        <f t="array" aca="1" ref="CD86" ca="1">IF(BJ86&gt;INDIRECT(ADDRESS($BN86,$BO86)),0,1)</f>
        <v>0</v>
      </c>
      <c r="CE86" s="22" cm="1">
        <f t="array" aca="1" ref="CE86" ca="1">IF(BK86&gt;INDIRECT(ADDRESS($BN86,$BO86)),0,1)</f>
        <v>0</v>
      </c>
      <c r="CF86" s="22" cm="1">
        <f t="array" aca="1" ref="CF86" ca="1">IF(BL86&gt;INDIRECT(ADDRESS($BN86,$BO86)),0,1)</f>
        <v>0</v>
      </c>
      <c r="CG86" s="22" cm="1">
        <f t="array" aca="1" ref="CG86" ca="1">IF(BM86&gt;INDIRECT(ADDRESS($BN86,$BO86)),0,1)</f>
        <v>0</v>
      </c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55000000000000004">
      <c r="A87" s="3"/>
      <c r="B87" s="3"/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5">
        <v>5</v>
      </c>
      <c r="W87" s="5">
        <f>W86</f>
        <v>85</v>
      </c>
      <c r="X87" s="5">
        <v>4</v>
      </c>
      <c r="Y87" s="5">
        <f t="shared" si="17"/>
        <v>26</v>
      </c>
      <c r="Z87" s="18" cm="1">
        <f t="array" aca="1" ref="Z87" ca="1">INDIRECT(ADDRESS($W87,COLUMN()-$Y87+$X87))/$V87</f>
        <v>58339.8</v>
      </c>
      <c r="AA87" s="18" cm="1">
        <f t="array" aca="1" ref="AA87" ca="1">INDIRECT(ADDRESS($W87,COLUMN()-$Y87+$X87))/$V87</f>
        <v>58556.2</v>
      </c>
      <c r="AB87" s="18" cm="1">
        <f t="array" aca="1" ref="AB87" ca="1">INDIRECT(ADDRESS($W87,COLUMN()-$Y87+$X87))/$V87</f>
        <v>83880.399999999994</v>
      </c>
      <c r="AC87" s="18" cm="1">
        <f t="array" aca="1" ref="AC87" ca="1">INDIRECT(ADDRESS($W87,COLUMN()-$Y87+$X87))/$V87</f>
        <v>84547.8</v>
      </c>
      <c r="AD87" s="18" cm="1">
        <f t="array" aca="1" ref="AD87" ca="1">INDIRECT(ADDRESS($W87,COLUMN()-$Y87+$X87))/$V87</f>
        <v>33056.800000000003</v>
      </c>
      <c r="AE87" s="18" cm="1">
        <f t="array" aca="1" ref="AE87" ca="1">INDIRECT(ADDRESS($W87,COLUMN()-$Y87+$X87))/$V87</f>
        <v>0</v>
      </c>
      <c r="AF87" s="18" cm="1">
        <f t="array" aca="1" ref="AF87" ca="1">INDIRECT(ADDRESS($W87,COLUMN()-$Y87+$X87))/$V87</f>
        <v>0</v>
      </c>
      <c r="AG87" s="18" cm="1">
        <f t="array" aca="1" ref="AG87" ca="1">INDIRECT(ADDRESS($W87,COLUMN()-$Y87+$X87))/$V87</f>
        <v>31268.799999999999</v>
      </c>
      <c r="AH87" s="18" cm="1">
        <f t="array" aca="1" ref="AH87" ca="1">INDIRECT(ADDRESS($W87,COLUMN()-$Y87+$X87))/$V87</f>
        <v>0</v>
      </c>
      <c r="AI87" s="18" cm="1">
        <f t="array" aca="1" ref="AI87" ca="1">INDIRECT(ADDRESS($W87,COLUMN()-$Y87+$X87))/$V87</f>
        <v>0</v>
      </c>
      <c r="AJ87" s="18" cm="1">
        <f t="array" aca="1" ref="AJ87" ca="1">INDIRECT(ADDRESS($W87,COLUMN()-$Y87+$X87))/$V87</f>
        <v>0</v>
      </c>
      <c r="AK87" s="18" cm="1">
        <f t="array" aca="1" ref="AK87" ca="1">INDIRECT(ADDRESS($W87,COLUMN()-$Y87+$X87))/$V87</f>
        <v>23049.8</v>
      </c>
      <c r="AL87" s="18" cm="1">
        <f t="array" aca="1" ref="AL87" ca="1">INDIRECT(ADDRESS($W87,COLUMN()-$Y87+$X87))/$V87</f>
        <v>0</v>
      </c>
      <c r="AM87" s="18" cm="1">
        <f t="array" aca="1" ref="AM87" ca="1">INDIRECT(ADDRESS($W87,COLUMN()-$Y87+$X87))/$V87</f>
        <v>29316.2</v>
      </c>
      <c r="AN87" s="18" cm="1">
        <f t="array" aca="1" ref="AN87" ca="1">INDIRECT(ADDRESS($W87,COLUMN()-$Y87+$X87))/$V87</f>
        <v>0</v>
      </c>
      <c r="AO87" s="18" cm="1">
        <f t="array" aca="1" ref="AO87" ca="1">INDIRECT(ADDRESS($W87,COLUMN()-$Y87+$X87))/$V87</f>
        <v>0</v>
      </c>
      <c r="AP87" s="18" cm="1">
        <f t="array" aca="1" ref="AP87" ca="1">INDIRECT(ADDRESS($W87,COLUMN()-$Y87+$X87))/$V87</f>
        <v>0</v>
      </c>
      <c r="AQ87" s="18" cm="1">
        <f t="array" aca="1" ref="AQ87" ca="1">INDIRECT(ADDRESS($W87,COLUMN()-$Y87+$X87))/$V87</f>
        <v>0</v>
      </c>
      <c r="AR87" s="9">
        <f t="shared" si="14"/>
        <v>85</v>
      </c>
      <c r="AS87" s="9">
        <f t="shared" si="20"/>
        <v>87</v>
      </c>
      <c r="AT87" s="9">
        <f t="shared" si="15"/>
        <v>26</v>
      </c>
      <c r="AU87" s="3">
        <f t="shared" si="18"/>
        <v>43</v>
      </c>
      <c r="AV87" s="20">
        <f t="shared" ref="AV87:BG108" ca="1" si="23">_xlfn.RANK.EQ(Z87,OFFSET($A$1,$AR87-1,$AT87-1,$AS87-$AR87+1,$AU87-$AT87+1),0)</f>
        <v>16</v>
      </c>
      <c r="AW87" s="20">
        <f t="shared" ca="1" si="23"/>
        <v>15</v>
      </c>
      <c r="AX87" s="20">
        <f t="shared" ca="1" si="23"/>
        <v>14</v>
      </c>
      <c r="AY87" s="20">
        <f t="shared" ca="1" si="23"/>
        <v>13</v>
      </c>
      <c r="AZ87" s="20">
        <f t="shared" ca="1" si="23"/>
        <v>21</v>
      </c>
      <c r="BA87" s="20">
        <f t="shared" ca="1" si="23"/>
        <v>25</v>
      </c>
      <c r="BB87" s="20">
        <f t="shared" ca="1" si="23"/>
        <v>25</v>
      </c>
      <c r="BC87" s="20">
        <f t="shared" ca="1" si="23"/>
        <v>22</v>
      </c>
      <c r="BD87" s="20">
        <f t="shared" ca="1" si="23"/>
        <v>25</v>
      </c>
      <c r="BE87" s="20">
        <f t="shared" ca="1" si="23"/>
        <v>25</v>
      </c>
      <c r="BF87" s="20">
        <f t="shared" ca="1" si="23"/>
        <v>25</v>
      </c>
      <c r="BG87" s="20">
        <f t="shared" ca="1" si="23"/>
        <v>24</v>
      </c>
      <c r="BH87" s="20">
        <f t="shared" ca="1" si="22"/>
        <v>25</v>
      </c>
      <c r="BI87" s="20">
        <f t="shared" ca="1" si="22"/>
        <v>23</v>
      </c>
      <c r="BJ87" s="20">
        <f t="shared" ca="1" si="22"/>
        <v>25</v>
      </c>
      <c r="BK87" s="20">
        <f t="shared" ca="1" si="22"/>
        <v>25</v>
      </c>
      <c r="BL87" s="20">
        <f t="shared" ca="1" si="21"/>
        <v>25</v>
      </c>
      <c r="BM87" s="20">
        <f t="shared" ca="1" si="21"/>
        <v>25</v>
      </c>
      <c r="BN87" s="9">
        <f t="shared" si="16"/>
        <v>85</v>
      </c>
      <c r="BO87" s="9">
        <v>3</v>
      </c>
      <c r="BP87" s="22" cm="1">
        <f t="array" aca="1" ref="BP87" ca="1">IF(AV87&gt;INDIRECT(ADDRESS($BN87,$BO87)),0,1)</f>
        <v>0</v>
      </c>
      <c r="BQ87" s="22" cm="1">
        <f t="array" aca="1" ref="BQ87" ca="1">IF(AW87&gt;INDIRECT(ADDRESS($BN87,$BO87)),0,1)</f>
        <v>0</v>
      </c>
      <c r="BR87" s="22" cm="1">
        <f t="array" aca="1" ref="BR87" ca="1">IF(AX87&gt;INDIRECT(ADDRESS($BN87,$BO87)),0,1)</f>
        <v>0</v>
      </c>
      <c r="BS87" s="22" cm="1">
        <f t="array" aca="1" ref="BS87" ca="1">IF(AY87&gt;INDIRECT(ADDRESS($BN87,$BO87)),0,1)</f>
        <v>0</v>
      </c>
      <c r="BT87" s="22" cm="1">
        <f t="array" aca="1" ref="BT87" ca="1">IF(AZ87&gt;INDIRECT(ADDRESS($BN87,$BO87)),0,1)</f>
        <v>0</v>
      </c>
      <c r="BU87" s="22" cm="1">
        <f t="array" aca="1" ref="BU87" ca="1">IF(BA87&gt;INDIRECT(ADDRESS($BN87,$BO87)),0,1)</f>
        <v>0</v>
      </c>
      <c r="BV87" s="22" cm="1">
        <f t="array" aca="1" ref="BV87" ca="1">IF(BB87&gt;INDIRECT(ADDRESS($BN87,$BO87)),0,1)</f>
        <v>0</v>
      </c>
      <c r="BW87" s="22" cm="1">
        <f t="array" aca="1" ref="BW87" ca="1">IF(BC87&gt;INDIRECT(ADDRESS($BN87,$BO87)),0,1)</f>
        <v>0</v>
      </c>
      <c r="BX87" s="22" cm="1">
        <f t="array" aca="1" ref="BX87" ca="1">IF(BD87&gt;INDIRECT(ADDRESS($BN87,$BO87)),0,1)</f>
        <v>0</v>
      </c>
      <c r="BY87" s="22" cm="1">
        <f t="array" aca="1" ref="BY87" ca="1">IF(BE87&gt;INDIRECT(ADDRESS($BN87,$BO87)),0,1)</f>
        <v>0</v>
      </c>
      <c r="BZ87" s="22" cm="1">
        <f t="array" aca="1" ref="BZ87" ca="1">IF(BF87&gt;INDIRECT(ADDRESS($BN87,$BO87)),0,1)</f>
        <v>0</v>
      </c>
      <c r="CA87" s="22" cm="1">
        <f t="array" aca="1" ref="CA87" ca="1">IF(BG87&gt;INDIRECT(ADDRESS($BN87,$BO87)),0,1)</f>
        <v>0</v>
      </c>
      <c r="CB87" s="22" cm="1">
        <f t="array" aca="1" ref="CB87" ca="1">IF(BH87&gt;INDIRECT(ADDRESS($BN87,$BO87)),0,1)</f>
        <v>0</v>
      </c>
      <c r="CC87" s="22" cm="1">
        <f t="array" aca="1" ref="CC87" ca="1">IF(BI87&gt;INDIRECT(ADDRESS($BN87,$BO87)),0,1)</f>
        <v>0</v>
      </c>
      <c r="CD87" s="22" cm="1">
        <f t="array" aca="1" ref="CD87" ca="1">IF(BJ87&gt;INDIRECT(ADDRESS($BN87,$BO87)),0,1)</f>
        <v>0</v>
      </c>
      <c r="CE87" s="22" cm="1">
        <f t="array" aca="1" ref="CE87" ca="1">IF(BK87&gt;INDIRECT(ADDRESS($BN87,$BO87)),0,1)</f>
        <v>0</v>
      </c>
      <c r="CF87" s="22" cm="1">
        <f t="array" aca="1" ref="CF87" ca="1">IF(BL87&gt;INDIRECT(ADDRESS($BN87,$BO87)),0,1)</f>
        <v>0</v>
      </c>
      <c r="CG87" s="22" cm="1">
        <f t="array" aca="1" ref="CG87" ca="1">IF(BM87&gt;INDIRECT(ADDRESS($BN87,$BO87)),0,1)</f>
        <v>0</v>
      </c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55000000000000004">
      <c r="A88" s="3"/>
      <c r="B88" s="3" t="s">
        <v>39</v>
      </c>
      <c r="C88" s="3">
        <v>8</v>
      </c>
      <c r="D88" s="15">
        <f>VALUE(SUBSTITUTE('DPR KPU Raw'!B18,".",","))</f>
        <v>200544</v>
      </c>
      <c r="E88" s="15">
        <f>VALUE(SUBSTITUTE('DPR KPU Raw'!C18,".",","))</f>
        <v>320803</v>
      </c>
      <c r="F88" s="15">
        <f>VALUE(SUBSTITUTE('DPR KPU Raw'!D18,".",","))</f>
        <v>319052</v>
      </c>
      <c r="G88" s="15">
        <f>VALUE(SUBSTITUTE('DPR KPU Raw'!E18,".",","))</f>
        <v>450542</v>
      </c>
      <c r="H88" s="15">
        <f>VALUE(SUBSTITUTE('DPR KPU Raw'!F18,".",","))</f>
        <v>116758</v>
      </c>
      <c r="I88" s="15"/>
      <c r="J88" s="15"/>
      <c r="K88" s="15">
        <f>VALUE(SUBSTITUTE('DPR KPU Raw'!I18,".",","))</f>
        <v>274751</v>
      </c>
      <c r="L88" s="15"/>
      <c r="M88" s="15"/>
      <c r="N88" s="15"/>
      <c r="O88" s="15">
        <f>VALUE(SUBSTITUTE('DPR KPU Raw'!M18,".",","))</f>
        <v>229865</v>
      </c>
      <c r="P88" s="15"/>
      <c r="Q88" s="15">
        <f>VALUE(SUBSTITUTE('DPR KPU Raw'!O18,".",","))</f>
        <v>101591</v>
      </c>
      <c r="R88" s="15"/>
      <c r="S88" s="15"/>
      <c r="T88" s="15"/>
      <c r="U88" s="15"/>
      <c r="V88" s="5">
        <v>1</v>
      </c>
      <c r="W88" s="5">
        <f>W87+3</f>
        <v>88</v>
      </c>
      <c r="X88" s="5">
        <v>4</v>
      </c>
      <c r="Y88" s="5">
        <f t="shared" si="17"/>
        <v>26</v>
      </c>
      <c r="Z88" s="18" cm="1">
        <f t="array" aca="1" ref="Z88" ca="1">INDIRECT(ADDRESS($W88,COLUMN()-$Y88+$X88))/$V88</f>
        <v>200544</v>
      </c>
      <c r="AA88" s="18" cm="1">
        <f t="array" aca="1" ref="AA88" ca="1">INDIRECT(ADDRESS($W88,COLUMN()-$Y88+$X88))/$V88</f>
        <v>320803</v>
      </c>
      <c r="AB88" s="18" cm="1">
        <f t="array" aca="1" ref="AB88" ca="1">INDIRECT(ADDRESS($W88,COLUMN()-$Y88+$X88))/$V88</f>
        <v>319052</v>
      </c>
      <c r="AC88" s="18" cm="1">
        <f t="array" aca="1" ref="AC88" ca="1">INDIRECT(ADDRESS($W88,COLUMN()-$Y88+$X88))/$V88</f>
        <v>450542</v>
      </c>
      <c r="AD88" s="18" cm="1">
        <f t="array" aca="1" ref="AD88" ca="1">INDIRECT(ADDRESS($W88,COLUMN()-$Y88+$X88))/$V88</f>
        <v>116758</v>
      </c>
      <c r="AE88" s="18" cm="1">
        <f t="array" aca="1" ref="AE88" ca="1">INDIRECT(ADDRESS($W88,COLUMN()-$Y88+$X88))/$V88</f>
        <v>0</v>
      </c>
      <c r="AF88" s="18" cm="1">
        <f t="array" aca="1" ref="AF88" ca="1">INDIRECT(ADDRESS($W88,COLUMN()-$Y88+$X88))/$V88</f>
        <v>0</v>
      </c>
      <c r="AG88" s="18" cm="1">
        <f t="array" aca="1" ref="AG88" ca="1">INDIRECT(ADDRESS($W88,COLUMN()-$Y88+$X88))/$V88</f>
        <v>274751</v>
      </c>
      <c r="AH88" s="18" cm="1">
        <f t="array" aca="1" ref="AH88" ca="1">INDIRECT(ADDRESS($W88,COLUMN()-$Y88+$X88))/$V88</f>
        <v>0</v>
      </c>
      <c r="AI88" s="18" cm="1">
        <f t="array" aca="1" ref="AI88" ca="1">INDIRECT(ADDRESS($W88,COLUMN()-$Y88+$X88))/$V88</f>
        <v>0</v>
      </c>
      <c r="AJ88" s="18" cm="1">
        <f t="array" aca="1" ref="AJ88" ca="1">INDIRECT(ADDRESS($W88,COLUMN()-$Y88+$X88))/$V88</f>
        <v>0</v>
      </c>
      <c r="AK88" s="18" cm="1">
        <f t="array" aca="1" ref="AK88" ca="1">INDIRECT(ADDRESS($W88,COLUMN()-$Y88+$X88))/$V88</f>
        <v>229865</v>
      </c>
      <c r="AL88" s="18" cm="1">
        <f t="array" aca="1" ref="AL88" ca="1">INDIRECT(ADDRESS($W88,COLUMN()-$Y88+$X88))/$V88</f>
        <v>0</v>
      </c>
      <c r="AM88" s="18" cm="1">
        <f t="array" aca="1" ref="AM88" ca="1">INDIRECT(ADDRESS($W88,COLUMN()-$Y88+$X88))/$V88</f>
        <v>101591</v>
      </c>
      <c r="AN88" s="18" cm="1">
        <f t="array" aca="1" ref="AN88" ca="1">INDIRECT(ADDRESS($W88,COLUMN()-$Y88+$X88))/$V88</f>
        <v>0</v>
      </c>
      <c r="AO88" s="18" cm="1">
        <f t="array" aca="1" ref="AO88" ca="1">INDIRECT(ADDRESS($W88,COLUMN()-$Y88+$X88))/$V88</f>
        <v>0</v>
      </c>
      <c r="AP88" s="18" cm="1">
        <f t="array" aca="1" ref="AP88" ca="1">INDIRECT(ADDRESS($W88,COLUMN()-$Y88+$X88))/$V88</f>
        <v>0</v>
      </c>
      <c r="AQ88" s="18" cm="1">
        <f t="array" aca="1" ref="AQ88" ca="1">INDIRECT(ADDRESS($W88,COLUMN()-$Y88+$X88))/$V88</f>
        <v>0</v>
      </c>
      <c r="AR88" s="9">
        <f t="shared" si="14"/>
        <v>88</v>
      </c>
      <c r="AS88" s="9">
        <f t="shared" si="20"/>
        <v>90</v>
      </c>
      <c r="AT88" s="9">
        <f t="shared" si="15"/>
        <v>26</v>
      </c>
      <c r="AU88" s="3">
        <f t="shared" si="18"/>
        <v>43</v>
      </c>
      <c r="AV88" s="20">
        <f t="shared" ca="1" si="23"/>
        <v>6</v>
      </c>
      <c r="AW88" s="20">
        <f t="shared" ca="1" si="23"/>
        <v>2</v>
      </c>
      <c r="AX88" s="20">
        <f t="shared" ca="1" si="23"/>
        <v>3</v>
      </c>
      <c r="AY88" s="20">
        <f t="shared" ca="1" si="23"/>
        <v>1</v>
      </c>
      <c r="AZ88" s="20">
        <f t="shared" ca="1" si="23"/>
        <v>8</v>
      </c>
      <c r="BA88" s="20">
        <f t="shared" ca="1" si="23"/>
        <v>25</v>
      </c>
      <c r="BB88" s="20">
        <f t="shared" ca="1" si="23"/>
        <v>25</v>
      </c>
      <c r="BC88" s="20">
        <f t="shared" ca="1" si="23"/>
        <v>4</v>
      </c>
      <c r="BD88" s="20">
        <f t="shared" ca="1" si="23"/>
        <v>25</v>
      </c>
      <c r="BE88" s="20">
        <f t="shared" ca="1" si="23"/>
        <v>25</v>
      </c>
      <c r="BF88" s="20">
        <f t="shared" ca="1" si="23"/>
        <v>25</v>
      </c>
      <c r="BG88" s="20">
        <f t="shared" ca="1" si="23"/>
        <v>5</v>
      </c>
      <c r="BH88" s="20">
        <f t="shared" ca="1" si="22"/>
        <v>25</v>
      </c>
      <c r="BI88" s="20">
        <f t="shared" ca="1" si="22"/>
        <v>11</v>
      </c>
      <c r="BJ88" s="20">
        <f t="shared" ca="1" si="22"/>
        <v>25</v>
      </c>
      <c r="BK88" s="20">
        <f t="shared" ca="1" si="22"/>
        <v>25</v>
      </c>
      <c r="BL88" s="20">
        <f t="shared" ca="1" si="21"/>
        <v>25</v>
      </c>
      <c r="BM88" s="20">
        <f t="shared" ca="1" si="21"/>
        <v>25</v>
      </c>
      <c r="BN88" s="9">
        <f t="shared" si="16"/>
        <v>88</v>
      </c>
      <c r="BO88" s="9">
        <v>3</v>
      </c>
      <c r="BP88" s="22" cm="1">
        <f t="array" aca="1" ref="BP88" ca="1">IF(AV88&gt;INDIRECT(ADDRESS($BN88,$BO88)),0,1)</f>
        <v>1</v>
      </c>
      <c r="BQ88" s="22" cm="1">
        <f t="array" aca="1" ref="BQ88" ca="1">IF(AW88&gt;INDIRECT(ADDRESS($BN88,$BO88)),0,1)</f>
        <v>1</v>
      </c>
      <c r="BR88" s="22" cm="1">
        <f t="array" aca="1" ref="BR88" ca="1">IF(AX88&gt;INDIRECT(ADDRESS($BN88,$BO88)),0,1)</f>
        <v>1</v>
      </c>
      <c r="BS88" s="22" cm="1">
        <f t="array" aca="1" ref="BS88" ca="1">IF(AY88&gt;INDIRECT(ADDRESS($BN88,$BO88)),0,1)</f>
        <v>1</v>
      </c>
      <c r="BT88" s="22" cm="1">
        <f t="array" aca="1" ref="BT88" ca="1">IF(AZ88&gt;INDIRECT(ADDRESS($BN88,$BO88)),0,1)</f>
        <v>1</v>
      </c>
      <c r="BU88" s="22" cm="1">
        <f t="array" aca="1" ref="BU88" ca="1">IF(BA88&gt;INDIRECT(ADDRESS($BN88,$BO88)),0,1)</f>
        <v>0</v>
      </c>
      <c r="BV88" s="22" cm="1">
        <f t="array" aca="1" ref="BV88" ca="1">IF(BB88&gt;INDIRECT(ADDRESS($BN88,$BO88)),0,1)</f>
        <v>0</v>
      </c>
      <c r="BW88" s="22" cm="1">
        <f t="array" aca="1" ref="BW88" ca="1">IF(BC88&gt;INDIRECT(ADDRESS($BN88,$BO88)),0,1)</f>
        <v>1</v>
      </c>
      <c r="BX88" s="22" cm="1">
        <f t="array" aca="1" ref="BX88" ca="1">IF(BD88&gt;INDIRECT(ADDRESS($BN88,$BO88)),0,1)</f>
        <v>0</v>
      </c>
      <c r="BY88" s="22" cm="1">
        <f t="array" aca="1" ref="BY88" ca="1">IF(BE88&gt;INDIRECT(ADDRESS($BN88,$BO88)),0,1)</f>
        <v>0</v>
      </c>
      <c r="BZ88" s="22" cm="1">
        <f t="array" aca="1" ref="BZ88" ca="1">IF(BF88&gt;INDIRECT(ADDRESS($BN88,$BO88)),0,1)</f>
        <v>0</v>
      </c>
      <c r="CA88" s="22" cm="1">
        <f t="array" aca="1" ref="CA88" ca="1">IF(BG88&gt;INDIRECT(ADDRESS($BN88,$BO88)),0,1)</f>
        <v>1</v>
      </c>
      <c r="CB88" s="22" cm="1">
        <f t="array" aca="1" ref="CB88" ca="1">IF(BH88&gt;INDIRECT(ADDRESS($BN88,$BO88)),0,1)</f>
        <v>0</v>
      </c>
      <c r="CC88" s="22" cm="1">
        <f t="array" aca="1" ref="CC88" ca="1">IF(BI88&gt;INDIRECT(ADDRESS($BN88,$BO88)),0,1)</f>
        <v>0</v>
      </c>
      <c r="CD88" s="22" cm="1">
        <f t="array" aca="1" ref="CD88" ca="1">IF(BJ88&gt;INDIRECT(ADDRESS($BN88,$BO88)),0,1)</f>
        <v>0</v>
      </c>
      <c r="CE88" s="22" cm="1">
        <f t="array" aca="1" ref="CE88" ca="1">IF(BK88&gt;INDIRECT(ADDRESS($BN88,$BO88)),0,1)</f>
        <v>0</v>
      </c>
      <c r="CF88" s="22" cm="1">
        <f t="array" aca="1" ref="CF88" ca="1">IF(BL88&gt;INDIRECT(ADDRESS($BN88,$BO88)),0,1)</f>
        <v>0</v>
      </c>
      <c r="CG88" s="22" cm="1">
        <f t="array" aca="1" ref="CG88" ca="1">IF(BM88&gt;INDIRECT(ADDRESS($BN88,$BO88)),0,1)</f>
        <v>0</v>
      </c>
      <c r="CH88" s="9">
        <f>AR88</f>
        <v>88</v>
      </c>
      <c r="CI88" s="9">
        <f>AS88</f>
        <v>90</v>
      </c>
      <c r="CJ88" s="3">
        <f>COLUMN(BP88)</f>
        <v>68</v>
      </c>
      <c r="CK88" s="3">
        <f>COLUMN(CG88)</f>
        <v>85</v>
      </c>
      <c r="CL88" s="3">
        <f ca="1">SUM(OFFSET($A$1,CH88-1,CJ88-1,CI88-CH88+1,CK88-CJ88+1))</f>
        <v>8</v>
      </c>
      <c r="CM88" s="3" t="b">
        <f ca="1">CL88=C88</f>
        <v>1</v>
      </c>
      <c r="CN88" s="3">
        <f>COLUMN(V88)</f>
        <v>22</v>
      </c>
      <c r="CO88" s="3">
        <f ca="1">LARGE(OFFSET($A$1,$CH88-1,$CN88-1,$CI88-$CH88+1,1),1)</f>
        <v>5</v>
      </c>
      <c r="CP88" s="4">
        <f ca="1">LARGE(OFFSET($A$1,$AR88-1,$AT88-1,$AS88-$AR88+1,$AU88-$AT88+1),1)/(CO88+2)</f>
        <v>64363.142857142855</v>
      </c>
      <c r="CQ88" s="4">
        <f ca="1">LARGE(OFFSET($A$1,$AR88-1,$AT88-1,$AS88-$AR88+1,$AU88-$AT88+1),C88)</f>
        <v>116758</v>
      </c>
      <c r="CR88" s="3" t="b">
        <f ca="1">CQ88&gt;CP88</f>
        <v>1</v>
      </c>
    </row>
    <row r="89" spans="1:96" x14ac:dyDescent="0.55000000000000004">
      <c r="A89" s="3"/>
      <c r="B89" s="3"/>
      <c r="C89" s="3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5">
        <v>3</v>
      </c>
      <c r="W89" s="5">
        <f>W88</f>
        <v>88</v>
      </c>
      <c r="X89" s="5">
        <v>4</v>
      </c>
      <c r="Y89" s="5">
        <f t="shared" si="17"/>
        <v>26</v>
      </c>
      <c r="Z89" s="18" cm="1">
        <f t="array" aca="1" ref="Z89" ca="1">INDIRECT(ADDRESS($W89,COLUMN()-$Y89+$X89))/$V89</f>
        <v>66848</v>
      </c>
      <c r="AA89" s="18" cm="1">
        <f t="array" aca="1" ref="AA89" ca="1">INDIRECT(ADDRESS($W89,COLUMN()-$Y89+$X89))/$V89</f>
        <v>106934.33333333333</v>
      </c>
      <c r="AB89" s="18" cm="1">
        <f t="array" aca="1" ref="AB89" ca="1">INDIRECT(ADDRESS($W89,COLUMN()-$Y89+$X89))/$V89</f>
        <v>106350.66666666667</v>
      </c>
      <c r="AC89" s="18" cm="1">
        <f t="array" aca="1" ref="AC89" ca="1">INDIRECT(ADDRESS($W89,COLUMN()-$Y89+$X89))/$V89</f>
        <v>150180.66666666666</v>
      </c>
      <c r="AD89" s="18" cm="1">
        <f t="array" aca="1" ref="AD89" ca="1">INDIRECT(ADDRESS($W89,COLUMN()-$Y89+$X89))/$V89</f>
        <v>38919.333333333336</v>
      </c>
      <c r="AE89" s="18" cm="1">
        <f t="array" aca="1" ref="AE89" ca="1">INDIRECT(ADDRESS($W89,COLUMN()-$Y89+$X89))/$V89</f>
        <v>0</v>
      </c>
      <c r="AF89" s="18" cm="1">
        <f t="array" aca="1" ref="AF89" ca="1">INDIRECT(ADDRESS($W89,COLUMN()-$Y89+$X89))/$V89</f>
        <v>0</v>
      </c>
      <c r="AG89" s="18" cm="1">
        <f t="array" aca="1" ref="AG89" ca="1">INDIRECT(ADDRESS($W89,COLUMN()-$Y89+$X89))/$V89</f>
        <v>91583.666666666672</v>
      </c>
      <c r="AH89" s="18" cm="1">
        <f t="array" aca="1" ref="AH89" ca="1">INDIRECT(ADDRESS($W89,COLUMN()-$Y89+$X89))/$V89</f>
        <v>0</v>
      </c>
      <c r="AI89" s="18" cm="1">
        <f t="array" aca="1" ref="AI89" ca="1">INDIRECT(ADDRESS($W89,COLUMN()-$Y89+$X89))/$V89</f>
        <v>0</v>
      </c>
      <c r="AJ89" s="18" cm="1">
        <f t="array" aca="1" ref="AJ89" ca="1">INDIRECT(ADDRESS($W89,COLUMN()-$Y89+$X89))/$V89</f>
        <v>0</v>
      </c>
      <c r="AK89" s="18" cm="1">
        <f t="array" aca="1" ref="AK89" ca="1">INDIRECT(ADDRESS($W89,COLUMN()-$Y89+$X89))/$V89</f>
        <v>76621.666666666672</v>
      </c>
      <c r="AL89" s="18" cm="1">
        <f t="array" aca="1" ref="AL89" ca="1">INDIRECT(ADDRESS($W89,COLUMN()-$Y89+$X89))/$V89</f>
        <v>0</v>
      </c>
      <c r="AM89" s="18" cm="1">
        <f t="array" aca="1" ref="AM89" ca="1">INDIRECT(ADDRESS($W89,COLUMN()-$Y89+$X89))/$V89</f>
        <v>33863.666666666664</v>
      </c>
      <c r="AN89" s="18" cm="1">
        <f t="array" aca="1" ref="AN89" ca="1">INDIRECT(ADDRESS($W89,COLUMN()-$Y89+$X89))/$V89</f>
        <v>0</v>
      </c>
      <c r="AO89" s="18" cm="1">
        <f t="array" aca="1" ref="AO89" ca="1">INDIRECT(ADDRESS($W89,COLUMN()-$Y89+$X89))/$V89</f>
        <v>0</v>
      </c>
      <c r="AP89" s="18" cm="1">
        <f t="array" aca="1" ref="AP89" ca="1">INDIRECT(ADDRESS($W89,COLUMN()-$Y89+$X89))/$V89</f>
        <v>0</v>
      </c>
      <c r="AQ89" s="18" cm="1">
        <f t="array" aca="1" ref="AQ89" ca="1">INDIRECT(ADDRESS($W89,COLUMN()-$Y89+$X89))/$V89</f>
        <v>0</v>
      </c>
      <c r="AR89" s="9">
        <f t="shared" si="14"/>
        <v>88</v>
      </c>
      <c r="AS89" s="9">
        <f t="shared" si="20"/>
        <v>90</v>
      </c>
      <c r="AT89" s="9">
        <f t="shared" si="15"/>
        <v>26</v>
      </c>
      <c r="AU89" s="3">
        <f t="shared" si="18"/>
        <v>43</v>
      </c>
      <c r="AV89" s="20">
        <f t="shared" ca="1" si="23"/>
        <v>15</v>
      </c>
      <c r="AW89" s="20">
        <f t="shared" ca="1" si="23"/>
        <v>9</v>
      </c>
      <c r="AX89" s="20">
        <f t="shared" ca="1" si="23"/>
        <v>10</v>
      </c>
      <c r="AY89" s="20">
        <f t="shared" ca="1" si="23"/>
        <v>7</v>
      </c>
      <c r="AZ89" s="20">
        <f t="shared" ca="1" si="23"/>
        <v>21</v>
      </c>
      <c r="BA89" s="20">
        <f t="shared" ca="1" si="23"/>
        <v>25</v>
      </c>
      <c r="BB89" s="20">
        <f t="shared" ca="1" si="23"/>
        <v>25</v>
      </c>
      <c r="BC89" s="20">
        <f t="shared" ca="1" si="23"/>
        <v>12</v>
      </c>
      <c r="BD89" s="20">
        <f t="shared" ca="1" si="23"/>
        <v>25</v>
      </c>
      <c r="BE89" s="20">
        <f t="shared" ca="1" si="23"/>
        <v>25</v>
      </c>
      <c r="BF89" s="20">
        <f t="shared" ca="1" si="23"/>
        <v>25</v>
      </c>
      <c r="BG89" s="20">
        <f t="shared" ca="1" si="23"/>
        <v>14</v>
      </c>
      <c r="BH89" s="20">
        <f t="shared" ca="1" si="22"/>
        <v>25</v>
      </c>
      <c r="BI89" s="20">
        <f t="shared" ca="1" si="22"/>
        <v>22</v>
      </c>
      <c r="BJ89" s="20">
        <f t="shared" ca="1" si="22"/>
        <v>25</v>
      </c>
      <c r="BK89" s="20">
        <f t="shared" ca="1" si="22"/>
        <v>25</v>
      </c>
      <c r="BL89" s="20">
        <f t="shared" ca="1" si="21"/>
        <v>25</v>
      </c>
      <c r="BM89" s="20">
        <f t="shared" ca="1" si="21"/>
        <v>25</v>
      </c>
      <c r="BN89" s="9">
        <f t="shared" si="16"/>
        <v>88</v>
      </c>
      <c r="BO89" s="9">
        <v>3</v>
      </c>
      <c r="BP89" s="22" cm="1">
        <f t="array" aca="1" ref="BP89" ca="1">IF(AV89&gt;INDIRECT(ADDRESS($BN89,$BO89)),0,1)</f>
        <v>0</v>
      </c>
      <c r="BQ89" s="22" cm="1">
        <f t="array" aca="1" ref="BQ89" ca="1">IF(AW89&gt;INDIRECT(ADDRESS($BN89,$BO89)),0,1)</f>
        <v>0</v>
      </c>
      <c r="BR89" s="22" cm="1">
        <f t="array" aca="1" ref="BR89" ca="1">IF(AX89&gt;INDIRECT(ADDRESS($BN89,$BO89)),0,1)</f>
        <v>0</v>
      </c>
      <c r="BS89" s="22" cm="1">
        <f t="array" aca="1" ref="BS89" ca="1">IF(AY89&gt;INDIRECT(ADDRESS($BN89,$BO89)),0,1)</f>
        <v>1</v>
      </c>
      <c r="BT89" s="22" cm="1">
        <f t="array" aca="1" ref="BT89" ca="1">IF(AZ89&gt;INDIRECT(ADDRESS($BN89,$BO89)),0,1)</f>
        <v>0</v>
      </c>
      <c r="BU89" s="22" cm="1">
        <f t="array" aca="1" ref="BU89" ca="1">IF(BA89&gt;INDIRECT(ADDRESS($BN89,$BO89)),0,1)</f>
        <v>0</v>
      </c>
      <c r="BV89" s="22" cm="1">
        <f t="array" aca="1" ref="BV89" ca="1">IF(BB89&gt;INDIRECT(ADDRESS($BN89,$BO89)),0,1)</f>
        <v>0</v>
      </c>
      <c r="BW89" s="22" cm="1">
        <f t="array" aca="1" ref="BW89" ca="1">IF(BC89&gt;INDIRECT(ADDRESS($BN89,$BO89)),0,1)</f>
        <v>0</v>
      </c>
      <c r="BX89" s="22" cm="1">
        <f t="array" aca="1" ref="BX89" ca="1">IF(BD89&gt;INDIRECT(ADDRESS($BN89,$BO89)),0,1)</f>
        <v>0</v>
      </c>
      <c r="BY89" s="22" cm="1">
        <f t="array" aca="1" ref="BY89" ca="1">IF(BE89&gt;INDIRECT(ADDRESS($BN89,$BO89)),0,1)</f>
        <v>0</v>
      </c>
      <c r="BZ89" s="22" cm="1">
        <f t="array" aca="1" ref="BZ89" ca="1">IF(BF89&gt;INDIRECT(ADDRESS($BN89,$BO89)),0,1)</f>
        <v>0</v>
      </c>
      <c r="CA89" s="22" cm="1">
        <f t="array" aca="1" ref="CA89" ca="1">IF(BG89&gt;INDIRECT(ADDRESS($BN89,$BO89)),0,1)</f>
        <v>0</v>
      </c>
      <c r="CB89" s="22" cm="1">
        <f t="array" aca="1" ref="CB89" ca="1">IF(BH89&gt;INDIRECT(ADDRESS($BN89,$BO89)),0,1)</f>
        <v>0</v>
      </c>
      <c r="CC89" s="22" cm="1">
        <f t="array" aca="1" ref="CC89" ca="1">IF(BI89&gt;INDIRECT(ADDRESS($BN89,$BO89)),0,1)</f>
        <v>0</v>
      </c>
      <c r="CD89" s="22" cm="1">
        <f t="array" aca="1" ref="CD89" ca="1">IF(BJ89&gt;INDIRECT(ADDRESS($BN89,$BO89)),0,1)</f>
        <v>0</v>
      </c>
      <c r="CE89" s="22" cm="1">
        <f t="array" aca="1" ref="CE89" ca="1">IF(BK89&gt;INDIRECT(ADDRESS($BN89,$BO89)),0,1)</f>
        <v>0</v>
      </c>
      <c r="CF89" s="22" cm="1">
        <f t="array" aca="1" ref="CF89" ca="1">IF(BL89&gt;INDIRECT(ADDRESS($BN89,$BO89)),0,1)</f>
        <v>0</v>
      </c>
      <c r="CG89" s="22" cm="1">
        <f t="array" aca="1" ref="CG89" ca="1">IF(BM89&gt;INDIRECT(ADDRESS($BN89,$BO89)),0,1)</f>
        <v>0</v>
      </c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55000000000000004">
      <c r="A90" s="3"/>
      <c r="B90" s="3"/>
      <c r="C90" s="3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5">
        <v>5</v>
      </c>
      <c r="W90" s="5">
        <f>W89</f>
        <v>88</v>
      </c>
      <c r="X90" s="5">
        <v>4</v>
      </c>
      <c r="Y90" s="5">
        <f t="shared" si="17"/>
        <v>26</v>
      </c>
      <c r="Z90" s="18" cm="1">
        <f t="array" aca="1" ref="Z90" ca="1">INDIRECT(ADDRESS($W90,COLUMN()-$Y90+$X90))/$V90</f>
        <v>40108.800000000003</v>
      </c>
      <c r="AA90" s="18" cm="1">
        <f t="array" aca="1" ref="AA90" ca="1">INDIRECT(ADDRESS($W90,COLUMN()-$Y90+$X90))/$V90</f>
        <v>64160.6</v>
      </c>
      <c r="AB90" s="18" cm="1">
        <f t="array" aca="1" ref="AB90" ca="1">INDIRECT(ADDRESS($W90,COLUMN()-$Y90+$X90))/$V90</f>
        <v>63810.400000000001</v>
      </c>
      <c r="AC90" s="18" cm="1">
        <f t="array" aca="1" ref="AC90" ca="1">INDIRECT(ADDRESS($W90,COLUMN()-$Y90+$X90))/$V90</f>
        <v>90108.4</v>
      </c>
      <c r="AD90" s="18" cm="1">
        <f t="array" aca="1" ref="AD90" ca="1">INDIRECT(ADDRESS($W90,COLUMN()-$Y90+$X90))/$V90</f>
        <v>23351.599999999999</v>
      </c>
      <c r="AE90" s="18" cm="1">
        <f t="array" aca="1" ref="AE90" ca="1">INDIRECT(ADDRESS($W90,COLUMN()-$Y90+$X90))/$V90</f>
        <v>0</v>
      </c>
      <c r="AF90" s="18" cm="1">
        <f t="array" aca="1" ref="AF90" ca="1">INDIRECT(ADDRESS($W90,COLUMN()-$Y90+$X90))/$V90</f>
        <v>0</v>
      </c>
      <c r="AG90" s="18" cm="1">
        <f t="array" aca="1" ref="AG90" ca="1">INDIRECT(ADDRESS($W90,COLUMN()-$Y90+$X90))/$V90</f>
        <v>54950.2</v>
      </c>
      <c r="AH90" s="18" cm="1">
        <f t="array" aca="1" ref="AH90" ca="1">INDIRECT(ADDRESS($W90,COLUMN()-$Y90+$X90))/$V90</f>
        <v>0</v>
      </c>
      <c r="AI90" s="18" cm="1">
        <f t="array" aca="1" ref="AI90" ca="1">INDIRECT(ADDRESS($W90,COLUMN()-$Y90+$X90))/$V90</f>
        <v>0</v>
      </c>
      <c r="AJ90" s="18" cm="1">
        <f t="array" aca="1" ref="AJ90" ca="1">INDIRECT(ADDRESS($W90,COLUMN()-$Y90+$X90))/$V90</f>
        <v>0</v>
      </c>
      <c r="AK90" s="18" cm="1">
        <f t="array" aca="1" ref="AK90" ca="1">INDIRECT(ADDRESS($W90,COLUMN()-$Y90+$X90))/$V90</f>
        <v>45973</v>
      </c>
      <c r="AL90" s="18" cm="1">
        <f t="array" aca="1" ref="AL90" ca="1">INDIRECT(ADDRESS($W90,COLUMN()-$Y90+$X90))/$V90</f>
        <v>0</v>
      </c>
      <c r="AM90" s="18" cm="1">
        <f t="array" aca="1" ref="AM90" ca="1">INDIRECT(ADDRESS($W90,COLUMN()-$Y90+$X90))/$V90</f>
        <v>20318.2</v>
      </c>
      <c r="AN90" s="18" cm="1">
        <f t="array" aca="1" ref="AN90" ca="1">INDIRECT(ADDRESS($W90,COLUMN()-$Y90+$X90))/$V90</f>
        <v>0</v>
      </c>
      <c r="AO90" s="18" cm="1">
        <f t="array" aca="1" ref="AO90" ca="1">INDIRECT(ADDRESS($W90,COLUMN()-$Y90+$X90))/$V90</f>
        <v>0</v>
      </c>
      <c r="AP90" s="18" cm="1">
        <f t="array" aca="1" ref="AP90" ca="1">INDIRECT(ADDRESS($W90,COLUMN()-$Y90+$X90))/$V90</f>
        <v>0</v>
      </c>
      <c r="AQ90" s="18" cm="1">
        <f t="array" aca="1" ref="AQ90" ca="1">INDIRECT(ADDRESS($W90,COLUMN()-$Y90+$X90))/$V90</f>
        <v>0</v>
      </c>
      <c r="AR90" s="9">
        <f t="shared" si="14"/>
        <v>88</v>
      </c>
      <c r="AS90" s="9">
        <f t="shared" si="20"/>
        <v>90</v>
      </c>
      <c r="AT90" s="9">
        <f t="shared" si="15"/>
        <v>26</v>
      </c>
      <c r="AU90" s="3">
        <f t="shared" si="18"/>
        <v>43</v>
      </c>
      <c r="AV90" s="20">
        <f t="shared" ca="1" si="23"/>
        <v>20</v>
      </c>
      <c r="AW90" s="20">
        <f t="shared" ca="1" si="23"/>
        <v>16</v>
      </c>
      <c r="AX90" s="20">
        <f t="shared" ca="1" si="23"/>
        <v>17</v>
      </c>
      <c r="AY90" s="20">
        <f t="shared" ca="1" si="23"/>
        <v>13</v>
      </c>
      <c r="AZ90" s="20">
        <f t="shared" ca="1" si="23"/>
        <v>23</v>
      </c>
      <c r="BA90" s="20">
        <f t="shared" ca="1" si="23"/>
        <v>25</v>
      </c>
      <c r="BB90" s="20">
        <f t="shared" ca="1" si="23"/>
        <v>25</v>
      </c>
      <c r="BC90" s="20">
        <f t="shared" ca="1" si="23"/>
        <v>18</v>
      </c>
      <c r="BD90" s="20">
        <f t="shared" ca="1" si="23"/>
        <v>25</v>
      </c>
      <c r="BE90" s="20">
        <f t="shared" ca="1" si="23"/>
        <v>25</v>
      </c>
      <c r="BF90" s="20">
        <f t="shared" ca="1" si="23"/>
        <v>25</v>
      </c>
      <c r="BG90" s="20">
        <f t="shared" ca="1" si="23"/>
        <v>19</v>
      </c>
      <c r="BH90" s="20">
        <f t="shared" ca="1" si="22"/>
        <v>25</v>
      </c>
      <c r="BI90" s="20">
        <f t="shared" ca="1" si="22"/>
        <v>24</v>
      </c>
      <c r="BJ90" s="20">
        <f t="shared" ca="1" si="22"/>
        <v>25</v>
      </c>
      <c r="BK90" s="20">
        <f t="shared" ca="1" si="22"/>
        <v>25</v>
      </c>
      <c r="BL90" s="20">
        <f t="shared" ca="1" si="21"/>
        <v>25</v>
      </c>
      <c r="BM90" s="20">
        <f t="shared" ca="1" si="21"/>
        <v>25</v>
      </c>
      <c r="BN90" s="9">
        <f t="shared" si="16"/>
        <v>88</v>
      </c>
      <c r="BO90" s="9">
        <v>3</v>
      </c>
      <c r="BP90" s="22" cm="1">
        <f t="array" aca="1" ref="BP90" ca="1">IF(AV90&gt;INDIRECT(ADDRESS($BN90,$BO90)),0,1)</f>
        <v>0</v>
      </c>
      <c r="BQ90" s="22" cm="1">
        <f t="array" aca="1" ref="BQ90" ca="1">IF(AW90&gt;INDIRECT(ADDRESS($BN90,$BO90)),0,1)</f>
        <v>0</v>
      </c>
      <c r="BR90" s="22" cm="1">
        <f t="array" aca="1" ref="BR90" ca="1">IF(AX90&gt;INDIRECT(ADDRESS($BN90,$BO90)),0,1)</f>
        <v>0</v>
      </c>
      <c r="BS90" s="22" cm="1">
        <f t="array" aca="1" ref="BS90" ca="1">IF(AY90&gt;INDIRECT(ADDRESS($BN90,$BO90)),0,1)</f>
        <v>0</v>
      </c>
      <c r="BT90" s="22" cm="1">
        <f t="array" aca="1" ref="BT90" ca="1">IF(AZ90&gt;INDIRECT(ADDRESS($BN90,$BO90)),0,1)</f>
        <v>0</v>
      </c>
      <c r="BU90" s="22" cm="1">
        <f t="array" aca="1" ref="BU90" ca="1">IF(BA90&gt;INDIRECT(ADDRESS($BN90,$BO90)),0,1)</f>
        <v>0</v>
      </c>
      <c r="BV90" s="22" cm="1">
        <f t="array" aca="1" ref="BV90" ca="1">IF(BB90&gt;INDIRECT(ADDRESS($BN90,$BO90)),0,1)</f>
        <v>0</v>
      </c>
      <c r="BW90" s="22" cm="1">
        <f t="array" aca="1" ref="BW90" ca="1">IF(BC90&gt;INDIRECT(ADDRESS($BN90,$BO90)),0,1)</f>
        <v>0</v>
      </c>
      <c r="BX90" s="22" cm="1">
        <f t="array" aca="1" ref="BX90" ca="1">IF(BD90&gt;INDIRECT(ADDRESS($BN90,$BO90)),0,1)</f>
        <v>0</v>
      </c>
      <c r="BY90" s="22" cm="1">
        <f t="array" aca="1" ref="BY90" ca="1">IF(BE90&gt;INDIRECT(ADDRESS($BN90,$BO90)),0,1)</f>
        <v>0</v>
      </c>
      <c r="BZ90" s="22" cm="1">
        <f t="array" aca="1" ref="BZ90" ca="1">IF(BF90&gt;INDIRECT(ADDRESS($BN90,$BO90)),0,1)</f>
        <v>0</v>
      </c>
      <c r="CA90" s="22" cm="1">
        <f t="array" aca="1" ref="CA90" ca="1">IF(BG90&gt;INDIRECT(ADDRESS($BN90,$BO90)),0,1)</f>
        <v>0</v>
      </c>
      <c r="CB90" s="22" cm="1">
        <f t="array" aca="1" ref="CB90" ca="1">IF(BH90&gt;INDIRECT(ADDRESS($BN90,$BO90)),0,1)</f>
        <v>0</v>
      </c>
      <c r="CC90" s="22" cm="1">
        <f t="array" aca="1" ref="CC90" ca="1">IF(BI90&gt;INDIRECT(ADDRESS($BN90,$BO90)),0,1)</f>
        <v>0</v>
      </c>
      <c r="CD90" s="22" cm="1">
        <f t="array" aca="1" ref="CD90" ca="1">IF(BJ90&gt;INDIRECT(ADDRESS($BN90,$BO90)),0,1)</f>
        <v>0</v>
      </c>
      <c r="CE90" s="22" cm="1">
        <f t="array" aca="1" ref="CE90" ca="1">IF(BK90&gt;INDIRECT(ADDRESS($BN90,$BO90)),0,1)</f>
        <v>0</v>
      </c>
      <c r="CF90" s="22" cm="1">
        <f t="array" aca="1" ref="CF90" ca="1">IF(BL90&gt;INDIRECT(ADDRESS($BN90,$BO90)),0,1)</f>
        <v>0</v>
      </c>
      <c r="CG90" s="22" cm="1">
        <f t="array" aca="1" ref="CG90" ca="1">IF(BM90&gt;INDIRECT(ADDRESS($BN90,$BO90)),0,1)</f>
        <v>0</v>
      </c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55000000000000004">
      <c r="A91" s="3"/>
      <c r="B91" s="3" t="s">
        <v>41</v>
      </c>
      <c r="C91" s="3">
        <v>7</v>
      </c>
      <c r="D91" s="15">
        <f>VALUE(SUBSTITUTE('DPR KPU Raw'!B23,".",","))</f>
        <v>204226</v>
      </c>
      <c r="E91" s="15">
        <f>VALUE(SUBSTITUTE('DPR KPU Raw'!C23,".",","))</f>
        <v>283073</v>
      </c>
      <c r="F91" s="15">
        <f>VALUE(SUBSTITUTE('DPR KPU Raw'!D23,".",","))</f>
        <v>288655</v>
      </c>
      <c r="G91" s="15">
        <f>VALUE(SUBSTITUTE('DPR KPU Raw'!E23,".",","))</f>
        <v>226303</v>
      </c>
      <c r="H91" s="15">
        <f>VALUE(SUBSTITUTE('DPR KPU Raw'!F23,".",","))</f>
        <v>119358</v>
      </c>
      <c r="I91" s="15"/>
      <c r="J91" s="15"/>
      <c r="K91" s="15">
        <f>VALUE(SUBSTITUTE('DPR KPU Raw'!I23,".",","))</f>
        <v>181578</v>
      </c>
      <c r="L91" s="15"/>
      <c r="M91" s="15"/>
      <c r="N91" s="15"/>
      <c r="O91" s="15">
        <f>VALUE(SUBSTITUTE('DPR KPU Raw'!M23,".",","))</f>
        <v>119489</v>
      </c>
      <c r="P91" s="15"/>
      <c r="Q91" s="15">
        <f>VALUE(SUBSTITUTE('DPR KPU Raw'!O23,".",","))</f>
        <v>98254</v>
      </c>
      <c r="R91" s="15"/>
      <c r="S91" s="15"/>
      <c r="T91" s="15"/>
      <c r="U91" s="15"/>
      <c r="V91" s="5">
        <v>1</v>
      </c>
      <c r="W91" s="5">
        <f>W90+3</f>
        <v>91</v>
      </c>
      <c r="X91" s="5">
        <v>4</v>
      </c>
      <c r="Y91" s="5">
        <f t="shared" si="17"/>
        <v>26</v>
      </c>
      <c r="Z91" s="18" cm="1">
        <f t="array" aca="1" ref="Z91" ca="1">INDIRECT(ADDRESS($W91,COLUMN()-$Y91+$X91))/$V91</f>
        <v>204226</v>
      </c>
      <c r="AA91" s="18" cm="1">
        <f t="array" aca="1" ref="AA91" ca="1">INDIRECT(ADDRESS($W91,COLUMN()-$Y91+$X91))/$V91</f>
        <v>283073</v>
      </c>
      <c r="AB91" s="18" cm="1">
        <f t="array" aca="1" ref="AB91" ca="1">INDIRECT(ADDRESS($W91,COLUMN()-$Y91+$X91))/$V91</f>
        <v>288655</v>
      </c>
      <c r="AC91" s="18" cm="1">
        <f t="array" aca="1" ref="AC91" ca="1">INDIRECT(ADDRESS($W91,COLUMN()-$Y91+$X91))/$V91</f>
        <v>226303</v>
      </c>
      <c r="AD91" s="18" cm="1">
        <f t="array" aca="1" ref="AD91" ca="1">INDIRECT(ADDRESS($W91,COLUMN()-$Y91+$X91))/$V91</f>
        <v>119358</v>
      </c>
      <c r="AE91" s="18" cm="1">
        <f t="array" aca="1" ref="AE91" ca="1">INDIRECT(ADDRESS($W91,COLUMN()-$Y91+$X91))/$V91</f>
        <v>0</v>
      </c>
      <c r="AF91" s="18" cm="1">
        <f t="array" aca="1" ref="AF91" ca="1">INDIRECT(ADDRESS($W91,COLUMN()-$Y91+$X91))/$V91</f>
        <v>0</v>
      </c>
      <c r="AG91" s="18" cm="1">
        <f t="array" aca="1" ref="AG91" ca="1">INDIRECT(ADDRESS($W91,COLUMN()-$Y91+$X91))/$V91</f>
        <v>181578</v>
      </c>
      <c r="AH91" s="18" cm="1">
        <f t="array" aca="1" ref="AH91" ca="1">INDIRECT(ADDRESS($W91,COLUMN()-$Y91+$X91))/$V91</f>
        <v>0</v>
      </c>
      <c r="AI91" s="18" cm="1">
        <f t="array" aca="1" ref="AI91" ca="1">INDIRECT(ADDRESS($W91,COLUMN()-$Y91+$X91))/$V91</f>
        <v>0</v>
      </c>
      <c r="AJ91" s="18" cm="1">
        <f t="array" aca="1" ref="AJ91" ca="1">INDIRECT(ADDRESS($W91,COLUMN()-$Y91+$X91))/$V91</f>
        <v>0</v>
      </c>
      <c r="AK91" s="18" cm="1">
        <f t="array" aca="1" ref="AK91" ca="1">INDIRECT(ADDRESS($W91,COLUMN()-$Y91+$X91))/$V91</f>
        <v>119489</v>
      </c>
      <c r="AL91" s="18" cm="1">
        <f t="array" aca="1" ref="AL91" ca="1">INDIRECT(ADDRESS($W91,COLUMN()-$Y91+$X91))/$V91</f>
        <v>0</v>
      </c>
      <c r="AM91" s="18" cm="1">
        <f t="array" aca="1" ref="AM91" ca="1">INDIRECT(ADDRESS($W91,COLUMN()-$Y91+$X91))/$V91</f>
        <v>98254</v>
      </c>
      <c r="AN91" s="18" cm="1">
        <f t="array" aca="1" ref="AN91" ca="1">INDIRECT(ADDRESS($W91,COLUMN()-$Y91+$X91))/$V91</f>
        <v>0</v>
      </c>
      <c r="AO91" s="18" cm="1">
        <f t="array" aca="1" ref="AO91" ca="1">INDIRECT(ADDRESS($W91,COLUMN()-$Y91+$X91))/$V91</f>
        <v>0</v>
      </c>
      <c r="AP91" s="18" cm="1">
        <f t="array" aca="1" ref="AP91" ca="1">INDIRECT(ADDRESS($W91,COLUMN()-$Y91+$X91))/$V91</f>
        <v>0</v>
      </c>
      <c r="AQ91" s="18" cm="1">
        <f t="array" aca="1" ref="AQ91" ca="1">INDIRECT(ADDRESS($W91,COLUMN()-$Y91+$X91))/$V91</f>
        <v>0</v>
      </c>
      <c r="AR91" s="9">
        <f t="shared" si="14"/>
        <v>91</v>
      </c>
      <c r="AS91" s="9">
        <f t="shared" si="20"/>
        <v>93</v>
      </c>
      <c r="AT91" s="9">
        <f t="shared" si="15"/>
        <v>26</v>
      </c>
      <c r="AU91" s="3">
        <f t="shared" si="18"/>
        <v>43</v>
      </c>
      <c r="AV91" s="20">
        <f t="shared" ca="1" si="23"/>
        <v>4</v>
      </c>
      <c r="AW91" s="20">
        <f t="shared" ca="1" si="23"/>
        <v>2</v>
      </c>
      <c r="AX91" s="20">
        <f t="shared" ca="1" si="23"/>
        <v>1</v>
      </c>
      <c r="AY91" s="20">
        <f t="shared" ca="1" si="23"/>
        <v>3</v>
      </c>
      <c r="AZ91" s="20">
        <f t="shared" ca="1" si="23"/>
        <v>7</v>
      </c>
      <c r="BA91" s="20">
        <f t="shared" ca="1" si="23"/>
        <v>25</v>
      </c>
      <c r="BB91" s="20">
        <f t="shared" ca="1" si="23"/>
        <v>25</v>
      </c>
      <c r="BC91" s="20">
        <f t="shared" ca="1" si="23"/>
        <v>5</v>
      </c>
      <c r="BD91" s="20">
        <f t="shared" ca="1" si="23"/>
        <v>25</v>
      </c>
      <c r="BE91" s="20">
        <f t="shared" ca="1" si="23"/>
        <v>25</v>
      </c>
      <c r="BF91" s="20">
        <f t="shared" ca="1" si="23"/>
        <v>25</v>
      </c>
      <c r="BG91" s="20">
        <f t="shared" ca="1" si="23"/>
        <v>6</v>
      </c>
      <c r="BH91" s="20">
        <f t="shared" ca="1" si="22"/>
        <v>25</v>
      </c>
      <c r="BI91" s="20">
        <f t="shared" ca="1" si="22"/>
        <v>8</v>
      </c>
      <c r="BJ91" s="20">
        <f t="shared" ca="1" si="22"/>
        <v>25</v>
      </c>
      <c r="BK91" s="20">
        <f t="shared" ca="1" si="22"/>
        <v>25</v>
      </c>
      <c r="BL91" s="20">
        <f t="shared" ca="1" si="21"/>
        <v>25</v>
      </c>
      <c r="BM91" s="20">
        <f t="shared" ca="1" si="21"/>
        <v>25</v>
      </c>
      <c r="BN91" s="9">
        <f t="shared" si="16"/>
        <v>91</v>
      </c>
      <c r="BO91" s="9">
        <v>3</v>
      </c>
      <c r="BP91" s="22" cm="1">
        <f t="array" aca="1" ref="BP91" ca="1">IF(AV91&gt;INDIRECT(ADDRESS($BN91,$BO91)),0,1)</f>
        <v>1</v>
      </c>
      <c r="BQ91" s="22" cm="1">
        <f t="array" aca="1" ref="BQ91" ca="1">IF(AW91&gt;INDIRECT(ADDRESS($BN91,$BO91)),0,1)</f>
        <v>1</v>
      </c>
      <c r="BR91" s="22" cm="1">
        <f t="array" aca="1" ref="BR91" ca="1">IF(AX91&gt;INDIRECT(ADDRESS($BN91,$BO91)),0,1)</f>
        <v>1</v>
      </c>
      <c r="BS91" s="22" cm="1">
        <f t="array" aca="1" ref="BS91" ca="1">IF(AY91&gt;INDIRECT(ADDRESS($BN91,$BO91)),0,1)</f>
        <v>1</v>
      </c>
      <c r="BT91" s="22" cm="1">
        <f t="array" aca="1" ref="BT91" ca="1">IF(AZ91&gt;INDIRECT(ADDRESS($BN91,$BO91)),0,1)</f>
        <v>1</v>
      </c>
      <c r="BU91" s="22" cm="1">
        <f t="array" aca="1" ref="BU91" ca="1">IF(BA91&gt;INDIRECT(ADDRESS($BN91,$BO91)),0,1)</f>
        <v>0</v>
      </c>
      <c r="BV91" s="22" cm="1">
        <f t="array" aca="1" ref="BV91" ca="1">IF(BB91&gt;INDIRECT(ADDRESS($BN91,$BO91)),0,1)</f>
        <v>0</v>
      </c>
      <c r="BW91" s="22" cm="1">
        <f t="array" aca="1" ref="BW91" ca="1">IF(BC91&gt;INDIRECT(ADDRESS($BN91,$BO91)),0,1)</f>
        <v>1</v>
      </c>
      <c r="BX91" s="22" cm="1">
        <f t="array" aca="1" ref="BX91" ca="1">IF(BD91&gt;INDIRECT(ADDRESS($BN91,$BO91)),0,1)</f>
        <v>0</v>
      </c>
      <c r="BY91" s="22" cm="1">
        <f t="array" aca="1" ref="BY91" ca="1">IF(BE91&gt;INDIRECT(ADDRESS($BN91,$BO91)),0,1)</f>
        <v>0</v>
      </c>
      <c r="BZ91" s="22" cm="1">
        <f t="array" aca="1" ref="BZ91" ca="1">IF(BF91&gt;INDIRECT(ADDRESS($BN91,$BO91)),0,1)</f>
        <v>0</v>
      </c>
      <c r="CA91" s="22" cm="1">
        <f t="array" aca="1" ref="CA91" ca="1">IF(BG91&gt;INDIRECT(ADDRESS($BN91,$BO91)),0,1)</f>
        <v>1</v>
      </c>
      <c r="CB91" s="22" cm="1">
        <f t="array" aca="1" ref="CB91" ca="1">IF(BH91&gt;INDIRECT(ADDRESS($BN91,$BO91)),0,1)</f>
        <v>0</v>
      </c>
      <c r="CC91" s="22" cm="1">
        <f t="array" aca="1" ref="CC91" ca="1">IF(BI91&gt;INDIRECT(ADDRESS($BN91,$BO91)),0,1)</f>
        <v>0</v>
      </c>
      <c r="CD91" s="22" cm="1">
        <f t="array" aca="1" ref="CD91" ca="1">IF(BJ91&gt;INDIRECT(ADDRESS($BN91,$BO91)),0,1)</f>
        <v>0</v>
      </c>
      <c r="CE91" s="22" cm="1">
        <f t="array" aca="1" ref="CE91" ca="1">IF(BK91&gt;INDIRECT(ADDRESS($BN91,$BO91)),0,1)</f>
        <v>0</v>
      </c>
      <c r="CF91" s="22" cm="1">
        <f t="array" aca="1" ref="CF91" ca="1">IF(BL91&gt;INDIRECT(ADDRESS($BN91,$BO91)),0,1)</f>
        <v>0</v>
      </c>
      <c r="CG91" s="22" cm="1">
        <f t="array" aca="1" ref="CG91" ca="1">IF(BM91&gt;INDIRECT(ADDRESS($BN91,$BO91)),0,1)</f>
        <v>0</v>
      </c>
      <c r="CH91" s="9">
        <f>AR91</f>
        <v>91</v>
      </c>
      <c r="CI91" s="9">
        <f>AS91</f>
        <v>93</v>
      </c>
      <c r="CJ91" s="3">
        <f>COLUMN(BP91)</f>
        <v>68</v>
      </c>
      <c r="CK91" s="3">
        <f>COLUMN(CG91)</f>
        <v>85</v>
      </c>
      <c r="CL91" s="3">
        <f ca="1">SUM(OFFSET($A$1,CH91-1,CJ91-1,CI91-CH91+1,CK91-CJ91+1))</f>
        <v>7</v>
      </c>
      <c r="CM91" s="3" t="b">
        <f ca="1">CL91=C91</f>
        <v>1</v>
      </c>
      <c r="CN91" s="3">
        <f>COLUMN(V91)</f>
        <v>22</v>
      </c>
      <c r="CO91" s="3">
        <f ca="1">LARGE(OFFSET($A$1,$CH91-1,$CN91-1,$CI91-$CH91+1,1),1)</f>
        <v>5</v>
      </c>
      <c r="CP91" s="4">
        <f ca="1">LARGE(OFFSET($A$1,$AR91-1,$AT91-1,$AS91-$AR91+1,$AU91-$AT91+1),1)/(CO91+2)</f>
        <v>41236.428571428572</v>
      </c>
      <c r="CQ91" s="4">
        <f ca="1">LARGE(OFFSET($A$1,$AR91-1,$AT91-1,$AS91-$AR91+1,$AU91-$AT91+1),C91)</f>
        <v>119358</v>
      </c>
      <c r="CR91" s="3" t="b">
        <f ca="1">CQ91&gt;CP91</f>
        <v>1</v>
      </c>
    </row>
    <row r="92" spans="1:96" x14ac:dyDescent="0.55000000000000004">
      <c r="A92" s="3"/>
      <c r="B92" s="3"/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5">
        <v>3</v>
      </c>
      <c r="W92" s="5">
        <f>W91</f>
        <v>91</v>
      </c>
      <c r="X92" s="5">
        <v>4</v>
      </c>
      <c r="Y92" s="5">
        <f t="shared" si="17"/>
        <v>26</v>
      </c>
      <c r="Z92" s="18" cm="1">
        <f t="array" aca="1" ref="Z92" ca="1">INDIRECT(ADDRESS($W92,COLUMN()-$Y92+$X92))/$V92</f>
        <v>68075.333333333328</v>
      </c>
      <c r="AA92" s="18" cm="1">
        <f t="array" aca="1" ref="AA92" ca="1">INDIRECT(ADDRESS($W92,COLUMN()-$Y92+$X92))/$V92</f>
        <v>94357.666666666672</v>
      </c>
      <c r="AB92" s="18" cm="1">
        <f t="array" aca="1" ref="AB92" ca="1">INDIRECT(ADDRESS($W92,COLUMN()-$Y92+$X92))/$V92</f>
        <v>96218.333333333328</v>
      </c>
      <c r="AC92" s="18" cm="1">
        <f t="array" aca="1" ref="AC92" ca="1">INDIRECT(ADDRESS($W92,COLUMN()-$Y92+$X92))/$V92</f>
        <v>75434.333333333328</v>
      </c>
      <c r="AD92" s="18" cm="1">
        <f t="array" aca="1" ref="AD92" ca="1">INDIRECT(ADDRESS($W92,COLUMN()-$Y92+$X92))/$V92</f>
        <v>39786</v>
      </c>
      <c r="AE92" s="18" cm="1">
        <f t="array" aca="1" ref="AE92" ca="1">INDIRECT(ADDRESS($W92,COLUMN()-$Y92+$X92))/$V92</f>
        <v>0</v>
      </c>
      <c r="AF92" s="18" cm="1">
        <f t="array" aca="1" ref="AF92" ca="1">INDIRECT(ADDRESS($W92,COLUMN()-$Y92+$X92))/$V92</f>
        <v>0</v>
      </c>
      <c r="AG92" s="18" cm="1">
        <f t="array" aca="1" ref="AG92" ca="1">INDIRECT(ADDRESS($W92,COLUMN()-$Y92+$X92))/$V92</f>
        <v>60526</v>
      </c>
      <c r="AH92" s="18" cm="1">
        <f t="array" aca="1" ref="AH92" ca="1">INDIRECT(ADDRESS($W92,COLUMN()-$Y92+$X92))/$V92</f>
        <v>0</v>
      </c>
      <c r="AI92" s="18" cm="1">
        <f t="array" aca="1" ref="AI92" ca="1">INDIRECT(ADDRESS($W92,COLUMN()-$Y92+$X92))/$V92</f>
        <v>0</v>
      </c>
      <c r="AJ92" s="18" cm="1">
        <f t="array" aca="1" ref="AJ92" ca="1">INDIRECT(ADDRESS($W92,COLUMN()-$Y92+$X92))/$V92</f>
        <v>0</v>
      </c>
      <c r="AK92" s="18" cm="1">
        <f t="array" aca="1" ref="AK92" ca="1">INDIRECT(ADDRESS($W92,COLUMN()-$Y92+$X92))/$V92</f>
        <v>39829.666666666664</v>
      </c>
      <c r="AL92" s="18" cm="1">
        <f t="array" aca="1" ref="AL92" ca="1">INDIRECT(ADDRESS($W92,COLUMN()-$Y92+$X92))/$V92</f>
        <v>0</v>
      </c>
      <c r="AM92" s="18" cm="1">
        <f t="array" aca="1" ref="AM92" ca="1">INDIRECT(ADDRESS($W92,COLUMN()-$Y92+$X92))/$V92</f>
        <v>32751.333333333332</v>
      </c>
      <c r="AN92" s="18" cm="1">
        <f t="array" aca="1" ref="AN92" ca="1">INDIRECT(ADDRESS($W92,COLUMN()-$Y92+$X92))/$V92</f>
        <v>0</v>
      </c>
      <c r="AO92" s="18" cm="1">
        <f t="array" aca="1" ref="AO92" ca="1">INDIRECT(ADDRESS($W92,COLUMN()-$Y92+$X92))/$V92</f>
        <v>0</v>
      </c>
      <c r="AP92" s="18" cm="1">
        <f t="array" aca="1" ref="AP92" ca="1">INDIRECT(ADDRESS($W92,COLUMN()-$Y92+$X92))/$V92</f>
        <v>0</v>
      </c>
      <c r="AQ92" s="18" cm="1">
        <f t="array" aca="1" ref="AQ92" ca="1">INDIRECT(ADDRESS($W92,COLUMN()-$Y92+$X92))/$V92</f>
        <v>0</v>
      </c>
      <c r="AR92" s="9">
        <f t="shared" si="14"/>
        <v>91</v>
      </c>
      <c r="AS92" s="9">
        <f t="shared" si="20"/>
        <v>93</v>
      </c>
      <c r="AT92" s="9">
        <f t="shared" si="15"/>
        <v>26</v>
      </c>
      <c r="AU92" s="3">
        <f t="shared" si="18"/>
        <v>43</v>
      </c>
      <c r="AV92" s="20">
        <f t="shared" ca="1" si="23"/>
        <v>12</v>
      </c>
      <c r="AW92" s="20">
        <f t="shared" ca="1" si="23"/>
        <v>10</v>
      </c>
      <c r="AX92" s="20">
        <f t="shared" ca="1" si="23"/>
        <v>9</v>
      </c>
      <c r="AY92" s="20">
        <f t="shared" ca="1" si="23"/>
        <v>11</v>
      </c>
      <c r="AZ92" s="20">
        <f t="shared" ca="1" si="23"/>
        <v>19</v>
      </c>
      <c r="BA92" s="20">
        <f t="shared" ca="1" si="23"/>
        <v>25</v>
      </c>
      <c r="BB92" s="20">
        <f t="shared" ca="1" si="23"/>
        <v>25</v>
      </c>
      <c r="BC92" s="20">
        <f t="shared" ca="1" si="23"/>
        <v>13</v>
      </c>
      <c r="BD92" s="20">
        <f t="shared" ca="1" si="23"/>
        <v>25</v>
      </c>
      <c r="BE92" s="20">
        <f t="shared" ca="1" si="23"/>
        <v>25</v>
      </c>
      <c r="BF92" s="20">
        <f t="shared" ca="1" si="23"/>
        <v>25</v>
      </c>
      <c r="BG92" s="20">
        <f t="shared" ca="1" si="23"/>
        <v>18</v>
      </c>
      <c r="BH92" s="20">
        <f t="shared" ca="1" si="22"/>
        <v>25</v>
      </c>
      <c r="BI92" s="20">
        <f t="shared" ca="1" si="22"/>
        <v>21</v>
      </c>
      <c r="BJ92" s="20">
        <f t="shared" ca="1" si="22"/>
        <v>25</v>
      </c>
      <c r="BK92" s="20">
        <f t="shared" ca="1" si="22"/>
        <v>25</v>
      </c>
      <c r="BL92" s="20">
        <f t="shared" ca="1" si="21"/>
        <v>25</v>
      </c>
      <c r="BM92" s="20">
        <f t="shared" ca="1" si="21"/>
        <v>25</v>
      </c>
      <c r="BN92" s="9">
        <f t="shared" si="16"/>
        <v>91</v>
      </c>
      <c r="BO92" s="9">
        <v>3</v>
      </c>
      <c r="BP92" s="22" cm="1">
        <f t="array" aca="1" ref="BP92" ca="1">IF(AV92&gt;INDIRECT(ADDRESS($BN92,$BO92)),0,1)</f>
        <v>0</v>
      </c>
      <c r="BQ92" s="22" cm="1">
        <f t="array" aca="1" ref="BQ92" ca="1">IF(AW92&gt;INDIRECT(ADDRESS($BN92,$BO92)),0,1)</f>
        <v>0</v>
      </c>
      <c r="BR92" s="22" cm="1">
        <f t="array" aca="1" ref="BR92" ca="1">IF(AX92&gt;INDIRECT(ADDRESS($BN92,$BO92)),0,1)</f>
        <v>0</v>
      </c>
      <c r="BS92" s="22" cm="1">
        <f t="array" aca="1" ref="BS92" ca="1">IF(AY92&gt;INDIRECT(ADDRESS($BN92,$BO92)),0,1)</f>
        <v>0</v>
      </c>
      <c r="BT92" s="22" cm="1">
        <f t="array" aca="1" ref="BT92" ca="1">IF(AZ92&gt;INDIRECT(ADDRESS($BN92,$BO92)),0,1)</f>
        <v>0</v>
      </c>
      <c r="BU92" s="22" cm="1">
        <f t="array" aca="1" ref="BU92" ca="1">IF(BA92&gt;INDIRECT(ADDRESS($BN92,$BO92)),0,1)</f>
        <v>0</v>
      </c>
      <c r="BV92" s="22" cm="1">
        <f t="array" aca="1" ref="BV92" ca="1">IF(BB92&gt;INDIRECT(ADDRESS($BN92,$BO92)),0,1)</f>
        <v>0</v>
      </c>
      <c r="BW92" s="22" cm="1">
        <f t="array" aca="1" ref="BW92" ca="1">IF(BC92&gt;INDIRECT(ADDRESS($BN92,$BO92)),0,1)</f>
        <v>0</v>
      </c>
      <c r="BX92" s="22" cm="1">
        <f t="array" aca="1" ref="BX92" ca="1">IF(BD92&gt;INDIRECT(ADDRESS($BN92,$BO92)),0,1)</f>
        <v>0</v>
      </c>
      <c r="BY92" s="22" cm="1">
        <f t="array" aca="1" ref="BY92" ca="1">IF(BE92&gt;INDIRECT(ADDRESS($BN92,$BO92)),0,1)</f>
        <v>0</v>
      </c>
      <c r="BZ92" s="22" cm="1">
        <f t="array" aca="1" ref="BZ92" ca="1">IF(BF92&gt;INDIRECT(ADDRESS($BN92,$BO92)),0,1)</f>
        <v>0</v>
      </c>
      <c r="CA92" s="22" cm="1">
        <f t="array" aca="1" ref="CA92" ca="1">IF(BG92&gt;INDIRECT(ADDRESS($BN92,$BO92)),0,1)</f>
        <v>0</v>
      </c>
      <c r="CB92" s="22" cm="1">
        <f t="array" aca="1" ref="CB92" ca="1">IF(BH92&gt;INDIRECT(ADDRESS($BN92,$BO92)),0,1)</f>
        <v>0</v>
      </c>
      <c r="CC92" s="22" cm="1">
        <f t="array" aca="1" ref="CC92" ca="1">IF(BI92&gt;INDIRECT(ADDRESS($BN92,$BO92)),0,1)</f>
        <v>0</v>
      </c>
      <c r="CD92" s="22" cm="1">
        <f t="array" aca="1" ref="CD92" ca="1">IF(BJ92&gt;INDIRECT(ADDRESS($BN92,$BO92)),0,1)</f>
        <v>0</v>
      </c>
      <c r="CE92" s="22" cm="1">
        <f t="array" aca="1" ref="CE92" ca="1">IF(BK92&gt;INDIRECT(ADDRESS($BN92,$BO92)),0,1)</f>
        <v>0</v>
      </c>
      <c r="CF92" s="22" cm="1">
        <f t="array" aca="1" ref="CF92" ca="1">IF(BL92&gt;INDIRECT(ADDRESS($BN92,$BO92)),0,1)</f>
        <v>0</v>
      </c>
      <c r="CG92" s="22" cm="1">
        <f t="array" aca="1" ref="CG92" ca="1">IF(BM92&gt;INDIRECT(ADDRESS($BN92,$BO92)),0,1)</f>
        <v>0</v>
      </c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55000000000000004">
      <c r="A93" s="3"/>
      <c r="B93" s="3"/>
      <c r="C93" s="3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5">
        <v>5</v>
      </c>
      <c r="W93" s="5">
        <f>W92</f>
        <v>91</v>
      </c>
      <c r="X93" s="5">
        <v>4</v>
      </c>
      <c r="Y93" s="5">
        <f t="shared" si="17"/>
        <v>26</v>
      </c>
      <c r="Z93" s="18" cm="1">
        <f t="array" aca="1" ref="Z93" ca="1">INDIRECT(ADDRESS($W93,COLUMN()-$Y93+$X93))/$V93</f>
        <v>40845.199999999997</v>
      </c>
      <c r="AA93" s="18" cm="1">
        <f t="array" aca="1" ref="AA93" ca="1">INDIRECT(ADDRESS($W93,COLUMN()-$Y93+$X93))/$V93</f>
        <v>56614.6</v>
      </c>
      <c r="AB93" s="18" cm="1">
        <f t="array" aca="1" ref="AB93" ca="1">INDIRECT(ADDRESS($W93,COLUMN()-$Y93+$X93))/$V93</f>
        <v>57731</v>
      </c>
      <c r="AC93" s="18" cm="1">
        <f t="array" aca="1" ref="AC93" ca="1">INDIRECT(ADDRESS($W93,COLUMN()-$Y93+$X93))/$V93</f>
        <v>45260.6</v>
      </c>
      <c r="AD93" s="18" cm="1">
        <f t="array" aca="1" ref="AD93" ca="1">INDIRECT(ADDRESS($W93,COLUMN()-$Y93+$X93))/$V93</f>
        <v>23871.599999999999</v>
      </c>
      <c r="AE93" s="18" cm="1">
        <f t="array" aca="1" ref="AE93" ca="1">INDIRECT(ADDRESS($W93,COLUMN()-$Y93+$X93))/$V93</f>
        <v>0</v>
      </c>
      <c r="AF93" s="18" cm="1">
        <f t="array" aca="1" ref="AF93" ca="1">INDIRECT(ADDRESS($W93,COLUMN()-$Y93+$X93))/$V93</f>
        <v>0</v>
      </c>
      <c r="AG93" s="18" cm="1">
        <f t="array" aca="1" ref="AG93" ca="1">INDIRECT(ADDRESS($W93,COLUMN()-$Y93+$X93))/$V93</f>
        <v>36315.599999999999</v>
      </c>
      <c r="AH93" s="18" cm="1">
        <f t="array" aca="1" ref="AH93" ca="1">INDIRECT(ADDRESS($W93,COLUMN()-$Y93+$X93))/$V93</f>
        <v>0</v>
      </c>
      <c r="AI93" s="18" cm="1">
        <f t="array" aca="1" ref="AI93" ca="1">INDIRECT(ADDRESS($W93,COLUMN()-$Y93+$X93))/$V93</f>
        <v>0</v>
      </c>
      <c r="AJ93" s="18" cm="1">
        <f t="array" aca="1" ref="AJ93" ca="1">INDIRECT(ADDRESS($W93,COLUMN()-$Y93+$X93))/$V93</f>
        <v>0</v>
      </c>
      <c r="AK93" s="18" cm="1">
        <f t="array" aca="1" ref="AK93" ca="1">INDIRECT(ADDRESS($W93,COLUMN()-$Y93+$X93))/$V93</f>
        <v>23897.8</v>
      </c>
      <c r="AL93" s="18" cm="1">
        <f t="array" aca="1" ref="AL93" ca="1">INDIRECT(ADDRESS($W93,COLUMN()-$Y93+$X93))/$V93</f>
        <v>0</v>
      </c>
      <c r="AM93" s="18" cm="1">
        <f t="array" aca="1" ref="AM93" ca="1">INDIRECT(ADDRESS($W93,COLUMN()-$Y93+$X93))/$V93</f>
        <v>19650.8</v>
      </c>
      <c r="AN93" s="18" cm="1">
        <f t="array" aca="1" ref="AN93" ca="1">INDIRECT(ADDRESS($W93,COLUMN()-$Y93+$X93))/$V93</f>
        <v>0</v>
      </c>
      <c r="AO93" s="18" cm="1">
        <f t="array" aca="1" ref="AO93" ca="1">INDIRECT(ADDRESS($W93,COLUMN()-$Y93+$X93))/$V93</f>
        <v>0</v>
      </c>
      <c r="AP93" s="18" cm="1">
        <f t="array" aca="1" ref="AP93" ca="1">INDIRECT(ADDRESS($W93,COLUMN()-$Y93+$X93))/$V93</f>
        <v>0</v>
      </c>
      <c r="AQ93" s="18" cm="1">
        <f t="array" aca="1" ref="AQ93" ca="1">INDIRECT(ADDRESS($W93,COLUMN()-$Y93+$X93))/$V93</f>
        <v>0</v>
      </c>
      <c r="AR93" s="9">
        <f t="shared" si="14"/>
        <v>91</v>
      </c>
      <c r="AS93" s="9">
        <f t="shared" si="20"/>
        <v>93</v>
      </c>
      <c r="AT93" s="9">
        <f t="shared" si="15"/>
        <v>26</v>
      </c>
      <c r="AU93" s="3">
        <f t="shared" si="18"/>
        <v>43</v>
      </c>
      <c r="AV93" s="20">
        <f t="shared" ca="1" si="23"/>
        <v>17</v>
      </c>
      <c r="AW93" s="20">
        <f t="shared" ca="1" si="23"/>
        <v>15</v>
      </c>
      <c r="AX93" s="20">
        <f t="shared" ca="1" si="23"/>
        <v>14</v>
      </c>
      <c r="AY93" s="20">
        <f t="shared" ca="1" si="23"/>
        <v>16</v>
      </c>
      <c r="AZ93" s="20">
        <f t="shared" ca="1" si="23"/>
        <v>23</v>
      </c>
      <c r="BA93" s="20">
        <f t="shared" ca="1" si="23"/>
        <v>25</v>
      </c>
      <c r="BB93" s="20">
        <f t="shared" ca="1" si="23"/>
        <v>25</v>
      </c>
      <c r="BC93" s="20">
        <f t="shared" ca="1" si="23"/>
        <v>20</v>
      </c>
      <c r="BD93" s="20">
        <f t="shared" ca="1" si="23"/>
        <v>25</v>
      </c>
      <c r="BE93" s="20">
        <f t="shared" ca="1" si="23"/>
        <v>25</v>
      </c>
      <c r="BF93" s="20">
        <f t="shared" ca="1" si="23"/>
        <v>25</v>
      </c>
      <c r="BG93" s="20">
        <f t="shared" ca="1" si="23"/>
        <v>22</v>
      </c>
      <c r="BH93" s="20">
        <f t="shared" ca="1" si="22"/>
        <v>25</v>
      </c>
      <c r="BI93" s="20">
        <f t="shared" ca="1" si="22"/>
        <v>24</v>
      </c>
      <c r="BJ93" s="20">
        <f t="shared" ca="1" si="22"/>
        <v>25</v>
      </c>
      <c r="BK93" s="20">
        <f t="shared" ca="1" si="22"/>
        <v>25</v>
      </c>
      <c r="BL93" s="20">
        <f t="shared" ca="1" si="21"/>
        <v>25</v>
      </c>
      <c r="BM93" s="20">
        <f t="shared" ca="1" si="21"/>
        <v>25</v>
      </c>
      <c r="BN93" s="9">
        <f t="shared" si="16"/>
        <v>91</v>
      </c>
      <c r="BO93" s="9">
        <v>3</v>
      </c>
      <c r="BP93" s="22" cm="1">
        <f t="array" aca="1" ref="BP93" ca="1">IF(AV93&gt;INDIRECT(ADDRESS($BN93,$BO93)),0,1)</f>
        <v>0</v>
      </c>
      <c r="BQ93" s="22" cm="1">
        <f t="array" aca="1" ref="BQ93" ca="1">IF(AW93&gt;INDIRECT(ADDRESS($BN93,$BO93)),0,1)</f>
        <v>0</v>
      </c>
      <c r="BR93" s="22" cm="1">
        <f t="array" aca="1" ref="BR93" ca="1">IF(AX93&gt;INDIRECT(ADDRESS($BN93,$BO93)),0,1)</f>
        <v>0</v>
      </c>
      <c r="BS93" s="22" cm="1">
        <f t="array" aca="1" ref="BS93" ca="1">IF(AY93&gt;INDIRECT(ADDRESS($BN93,$BO93)),0,1)</f>
        <v>0</v>
      </c>
      <c r="BT93" s="22" cm="1">
        <f t="array" aca="1" ref="BT93" ca="1">IF(AZ93&gt;INDIRECT(ADDRESS($BN93,$BO93)),0,1)</f>
        <v>0</v>
      </c>
      <c r="BU93" s="22" cm="1">
        <f t="array" aca="1" ref="BU93" ca="1">IF(BA93&gt;INDIRECT(ADDRESS($BN93,$BO93)),0,1)</f>
        <v>0</v>
      </c>
      <c r="BV93" s="22" cm="1">
        <f t="array" aca="1" ref="BV93" ca="1">IF(BB93&gt;INDIRECT(ADDRESS($BN93,$BO93)),0,1)</f>
        <v>0</v>
      </c>
      <c r="BW93" s="22" cm="1">
        <f t="array" aca="1" ref="BW93" ca="1">IF(BC93&gt;INDIRECT(ADDRESS($BN93,$BO93)),0,1)</f>
        <v>0</v>
      </c>
      <c r="BX93" s="22" cm="1">
        <f t="array" aca="1" ref="BX93" ca="1">IF(BD93&gt;INDIRECT(ADDRESS($BN93,$BO93)),0,1)</f>
        <v>0</v>
      </c>
      <c r="BY93" s="22" cm="1">
        <f t="array" aca="1" ref="BY93" ca="1">IF(BE93&gt;INDIRECT(ADDRESS($BN93,$BO93)),0,1)</f>
        <v>0</v>
      </c>
      <c r="BZ93" s="22" cm="1">
        <f t="array" aca="1" ref="BZ93" ca="1">IF(BF93&gt;INDIRECT(ADDRESS($BN93,$BO93)),0,1)</f>
        <v>0</v>
      </c>
      <c r="CA93" s="22" cm="1">
        <f t="array" aca="1" ref="CA93" ca="1">IF(BG93&gt;INDIRECT(ADDRESS($BN93,$BO93)),0,1)</f>
        <v>0</v>
      </c>
      <c r="CB93" s="22" cm="1">
        <f t="array" aca="1" ref="CB93" ca="1">IF(BH93&gt;INDIRECT(ADDRESS($BN93,$BO93)),0,1)</f>
        <v>0</v>
      </c>
      <c r="CC93" s="22" cm="1">
        <f t="array" aca="1" ref="CC93" ca="1">IF(BI93&gt;INDIRECT(ADDRESS($BN93,$BO93)),0,1)</f>
        <v>0</v>
      </c>
      <c r="CD93" s="22" cm="1">
        <f t="array" aca="1" ref="CD93" ca="1">IF(BJ93&gt;INDIRECT(ADDRESS($BN93,$BO93)),0,1)</f>
        <v>0</v>
      </c>
      <c r="CE93" s="22" cm="1">
        <f t="array" aca="1" ref="CE93" ca="1">IF(BK93&gt;INDIRECT(ADDRESS($BN93,$BO93)),0,1)</f>
        <v>0</v>
      </c>
      <c r="CF93" s="22" cm="1">
        <f t="array" aca="1" ref="CF93" ca="1">IF(BL93&gt;INDIRECT(ADDRESS($BN93,$BO93)),0,1)</f>
        <v>0</v>
      </c>
      <c r="CG93" s="22" cm="1">
        <f t="array" aca="1" ref="CG93" ca="1">IF(BM93&gt;INDIRECT(ADDRESS($BN93,$BO93)),0,1)</f>
        <v>0</v>
      </c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55000000000000004">
      <c r="A94" s="3"/>
      <c r="B94" s="3" t="s">
        <v>40</v>
      </c>
      <c r="C94" s="3">
        <v>10</v>
      </c>
      <c r="D94" s="15">
        <f>VALUE(SUBSTITUTE('DPR KPU Raw'!B24,".",","))</f>
        <v>468301</v>
      </c>
      <c r="E94" s="15">
        <f>VALUE(SUBSTITUTE('DPR KPU Raw'!C24,".",","))</f>
        <v>513282</v>
      </c>
      <c r="F94" s="15">
        <f>VALUE(SUBSTITUTE('DPR KPU Raw'!D24,".",","))</f>
        <v>266289</v>
      </c>
      <c r="G94" s="15">
        <f>VALUE(SUBSTITUTE('DPR KPU Raw'!E24,".",","))</f>
        <v>473093</v>
      </c>
      <c r="H94" s="15">
        <f>VALUE(SUBSTITUTE('DPR KPU Raw'!F24,".",","))</f>
        <v>149753</v>
      </c>
      <c r="I94" s="15"/>
      <c r="J94" s="15"/>
      <c r="K94" s="15">
        <f>VALUE(SUBSTITUTE('DPR KPU Raw'!I24,".",","))</f>
        <v>304184</v>
      </c>
      <c r="L94" s="15"/>
      <c r="M94" s="15"/>
      <c r="N94" s="15"/>
      <c r="O94" s="15">
        <f>VALUE(SUBSTITUTE('DPR KPU Raw'!M24,".",","))</f>
        <v>211089</v>
      </c>
      <c r="P94" s="15"/>
      <c r="Q94" s="15">
        <f>VALUE(SUBSTITUTE('DPR KPU Raw'!O24,".",","))</f>
        <v>119270</v>
      </c>
      <c r="R94" s="15"/>
      <c r="S94" s="15"/>
      <c r="T94" s="15"/>
      <c r="U94" s="15"/>
      <c r="V94" s="5">
        <v>1</v>
      </c>
      <c r="W94" s="5">
        <f>W93+3</f>
        <v>94</v>
      </c>
      <c r="X94" s="5">
        <v>4</v>
      </c>
      <c r="Y94" s="5">
        <f t="shared" si="17"/>
        <v>26</v>
      </c>
      <c r="Z94" s="18" cm="1">
        <f t="array" aca="1" ref="Z94" ca="1">INDIRECT(ADDRESS($W94,COLUMN()-$Y94+$X94))/$V94</f>
        <v>468301</v>
      </c>
      <c r="AA94" s="18" cm="1">
        <f t="array" aca="1" ref="AA94" ca="1">INDIRECT(ADDRESS($W94,COLUMN()-$Y94+$X94))/$V94</f>
        <v>513282</v>
      </c>
      <c r="AB94" s="18" cm="1">
        <f t="array" aca="1" ref="AB94" ca="1">INDIRECT(ADDRESS($W94,COLUMN()-$Y94+$X94))/$V94</f>
        <v>266289</v>
      </c>
      <c r="AC94" s="18" cm="1">
        <f t="array" aca="1" ref="AC94" ca="1">INDIRECT(ADDRESS($W94,COLUMN()-$Y94+$X94))/$V94</f>
        <v>473093</v>
      </c>
      <c r="AD94" s="18" cm="1">
        <f t="array" aca="1" ref="AD94" ca="1">INDIRECT(ADDRESS($W94,COLUMN()-$Y94+$X94))/$V94</f>
        <v>149753</v>
      </c>
      <c r="AE94" s="18" cm="1">
        <f t="array" aca="1" ref="AE94" ca="1">INDIRECT(ADDRESS($W94,COLUMN()-$Y94+$X94))/$V94</f>
        <v>0</v>
      </c>
      <c r="AF94" s="18" cm="1">
        <f t="array" aca="1" ref="AF94" ca="1">INDIRECT(ADDRESS($W94,COLUMN()-$Y94+$X94))/$V94</f>
        <v>0</v>
      </c>
      <c r="AG94" s="18" cm="1">
        <f t="array" aca="1" ref="AG94" ca="1">INDIRECT(ADDRESS($W94,COLUMN()-$Y94+$X94))/$V94</f>
        <v>304184</v>
      </c>
      <c r="AH94" s="18" cm="1">
        <f t="array" aca="1" ref="AH94" ca="1">INDIRECT(ADDRESS($W94,COLUMN()-$Y94+$X94))/$V94</f>
        <v>0</v>
      </c>
      <c r="AI94" s="18" cm="1">
        <f t="array" aca="1" ref="AI94" ca="1">INDIRECT(ADDRESS($W94,COLUMN()-$Y94+$X94))/$V94</f>
        <v>0</v>
      </c>
      <c r="AJ94" s="18" cm="1">
        <f t="array" aca="1" ref="AJ94" ca="1">INDIRECT(ADDRESS($W94,COLUMN()-$Y94+$X94))/$V94</f>
        <v>0</v>
      </c>
      <c r="AK94" s="18" cm="1">
        <f t="array" aca="1" ref="AK94" ca="1">INDIRECT(ADDRESS($W94,COLUMN()-$Y94+$X94))/$V94</f>
        <v>211089</v>
      </c>
      <c r="AL94" s="18" cm="1">
        <f t="array" aca="1" ref="AL94" ca="1">INDIRECT(ADDRESS($W94,COLUMN()-$Y94+$X94))/$V94</f>
        <v>0</v>
      </c>
      <c r="AM94" s="18" cm="1">
        <f t="array" aca="1" ref="AM94" ca="1">INDIRECT(ADDRESS($W94,COLUMN()-$Y94+$X94))/$V94</f>
        <v>119270</v>
      </c>
      <c r="AN94" s="18" cm="1">
        <f t="array" aca="1" ref="AN94" ca="1">INDIRECT(ADDRESS($W94,COLUMN()-$Y94+$X94))/$V94</f>
        <v>0</v>
      </c>
      <c r="AO94" s="18" cm="1">
        <f t="array" aca="1" ref="AO94" ca="1">INDIRECT(ADDRESS($W94,COLUMN()-$Y94+$X94))/$V94</f>
        <v>0</v>
      </c>
      <c r="AP94" s="18" cm="1">
        <f t="array" aca="1" ref="AP94" ca="1">INDIRECT(ADDRESS($W94,COLUMN()-$Y94+$X94))/$V94</f>
        <v>0</v>
      </c>
      <c r="AQ94" s="18" cm="1">
        <f t="array" aca="1" ref="AQ94" ca="1">INDIRECT(ADDRESS($W94,COLUMN()-$Y94+$X94))/$V94</f>
        <v>0</v>
      </c>
      <c r="AR94" s="9">
        <f t="shared" si="14"/>
        <v>94</v>
      </c>
      <c r="AS94" s="9">
        <f t="shared" si="20"/>
        <v>96</v>
      </c>
      <c r="AT94" s="9">
        <f t="shared" si="15"/>
        <v>26</v>
      </c>
      <c r="AU94" s="3">
        <f t="shared" si="18"/>
        <v>43</v>
      </c>
      <c r="AV94" s="20">
        <f t="shared" ca="1" si="23"/>
        <v>3</v>
      </c>
      <c r="AW94" s="20">
        <f t="shared" ca="1" si="23"/>
        <v>1</v>
      </c>
      <c r="AX94" s="20">
        <f t="shared" ca="1" si="23"/>
        <v>5</v>
      </c>
      <c r="AY94" s="20">
        <f t="shared" ca="1" si="23"/>
        <v>2</v>
      </c>
      <c r="AZ94" s="20">
        <f t="shared" ca="1" si="23"/>
        <v>10</v>
      </c>
      <c r="BA94" s="20">
        <f t="shared" ca="1" si="23"/>
        <v>25</v>
      </c>
      <c r="BB94" s="20">
        <f t="shared" ca="1" si="23"/>
        <v>25</v>
      </c>
      <c r="BC94" s="20">
        <f t="shared" ca="1" si="23"/>
        <v>4</v>
      </c>
      <c r="BD94" s="20">
        <f t="shared" ca="1" si="23"/>
        <v>25</v>
      </c>
      <c r="BE94" s="20">
        <f t="shared" ca="1" si="23"/>
        <v>25</v>
      </c>
      <c r="BF94" s="20">
        <f t="shared" ca="1" si="23"/>
        <v>25</v>
      </c>
      <c r="BG94" s="20">
        <f t="shared" ca="1" si="23"/>
        <v>6</v>
      </c>
      <c r="BH94" s="20">
        <f t="shared" ca="1" si="22"/>
        <v>25</v>
      </c>
      <c r="BI94" s="20">
        <f t="shared" ca="1" si="22"/>
        <v>11</v>
      </c>
      <c r="BJ94" s="20">
        <f t="shared" ca="1" si="22"/>
        <v>25</v>
      </c>
      <c r="BK94" s="20">
        <f t="shared" ca="1" si="22"/>
        <v>25</v>
      </c>
      <c r="BL94" s="20">
        <f t="shared" ca="1" si="21"/>
        <v>25</v>
      </c>
      <c r="BM94" s="20">
        <f t="shared" ca="1" si="21"/>
        <v>25</v>
      </c>
      <c r="BN94" s="9">
        <f t="shared" si="16"/>
        <v>94</v>
      </c>
      <c r="BO94" s="9">
        <v>3</v>
      </c>
      <c r="BP94" s="22" cm="1">
        <f t="array" aca="1" ref="BP94" ca="1">IF(AV94&gt;INDIRECT(ADDRESS($BN94,$BO94)),0,1)</f>
        <v>1</v>
      </c>
      <c r="BQ94" s="22" cm="1">
        <f t="array" aca="1" ref="BQ94" ca="1">IF(AW94&gt;INDIRECT(ADDRESS($BN94,$BO94)),0,1)</f>
        <v>1</v>
      </c>
      <c r="BR94" s="22" cm="1">
        <f t="array" aca="1" ref="BR94" ca="1">IF(AX94&gt;INDIRECT(ADDRESS($BN94,$BO94)),0,1)</f>
        <v>1</v>
      </c>
      <c r="BS94" s="22" cm="1">
        <f t="array" aca="1" ref="BS94" ca="1">IF(AY94&gt;INDIRECT(ADDRESS($BN94,$BO94)),0,1)</f>
        <v>1</v>
      </c>
      <c r="BT94" s="22" cm="1">
        <f t="array" aca="1" ref="BT94" ca="1">IF(AZ94&gt;INDIRECT(ADDRESS($BN94,$BO94)),0,1)</f>
        <v>1</v>
      </c>
      <c r="BU94" s="22" cm="1">
        <f t="array" aca="1" ref="BU94" ca="1">IF(BA94&gt;INDIRECT(ADDRESS($BN94,$BO94)),0,1)</f>
        <v>0</v>
      </c>
      <c r="BV94" s="22" cm="1">
        <f t="array" aca="1" ref="BV94" ca="1">IF(BB94&gt;INDIRECT(ADDRESS($BN94,$BO94)),0,1)</f>
        <v>0</v>
      </c>
      <c r="BW94" s="22" cm="1">
        <f t="array" aca="1" ref="BW94" ca="1">IF(BC94&gt;INDIRECT(ADDRESS($BN94,$BO94)),0,1)</f>
        <v>1</v>
      </c>
      <c r="BX94" s="22" cm="1">
        <f t="array" aca="1" ref="BX94" ca="1">IF(BD94&gt;INDIRECT(ADDRESS($BN94,$BO94)),0,1)</f>
        <v>0</v>
      </c>
      <c r="BY94" s="22" cm="1">
        <f t="array" aca="1" ref="BY94" ca="1">IF(BE94&gt;INDIRECT(ADDRESS($BN94,$BO94)),0,1)</f>
        <v>0</v>
      </c>
      <c r="BZ94" s="22" cm="1">
        <f t="array" aca="1" ref="BZ94" ca="1">IF(BF94&gt;INDIRECT(ADDRESS($BN94,$BO94)),0,1)</f>
        <v>0</v>
      </c>
      <c r="CA94" s="22" cm="1">
        <f t="array" aca="1" ref="CA94" ca="1">IF(BG94&gt;INDIRECT(ADDRESS($BN94,$BO94)),0,1)</f>
        <v>1</v>
      </c>
      <c r="CB94" s="22" cm="1">
        <f t="array" aca="1" ref="CB94" ca="1">IF(BH94&gt;INDIRECT(ADDRESS($BN94,$BO94)),0,1)</f>
        <v>0</v>
      </c>
      <c r="CC94" s="22" cm="1">
        <f t="array" aca="1" ref="CC94" ca="1">IF(BI94&gt;INDIRECT(ADDRESS($BN94,$BO94)),0,1)</f>
        <v>0</v>
      </c>
      <c r="CD94" s="22" cm="1">
        <f t="array" aca="1" ref="CD94" ca="1">IF(BJ94&gt;INDIRECT(ADDRESS($BN94,$BO94)),0,1)</f>
        <v>0</v>
      </c>
      <c r="CE94" s="22" cm="1">
        <f t="array" aca="1" ref="CE94" ca="1">IF(BK94&gt;INDIRECT(ADDRESS($BN94,$BO94)),0,1)</f>
        <v>0</v>
      </c>
      <c r="CF94" s="22" cm="1">
        <f t="array" aca="1" ref="CF94" ca="1">IF(BL94&gt;INDIRECT(ADDRESS($BN94,$BO94)),0,1)</f>
        <v>0</v>
      </c>
      <c r="CG94" s="22" cm="1">
        <f t="array" aca="1" ref="CG94" ca="1">IF(BM94&gt;INDIRECT(ADDRESS($BN94,$BO94)),0,1)</f>
        <v>0</v>
      </c>
      <c r="CH94" s="9">
        <f>AR94</f>
        <v>94</v>
      </c>
      <c r="CI94" s="9">
        <f>AS94</f>
        <v>96</v>
      </c>
      <c r="CJ94" s="3">
        <f>COLUMN(BP94)</f>
        <v>68</v>
      </c>
      <c r="CK94" s="3">
        <f>COLUMN(CG94)</f>
        <v>85</v>
      </c>
      <c r="CL94" s="3">
        <f ca="1">SUM(OFFSET($A$1,CH94-1,CJ94-1,CI94-CH94+1,CK94-CJ94+1))</f>
        <v>10</v>
      </c>
      <c r="CM94" s="3" t="b">
        <f ca="1">CL94=C94</f>
        <v>1</v>
      </c>
      <c r="CN94" s="3">
        <f>COLUMN(V94)</f>
        <v>22</v>
      </c>
      <c r="CO94" s="3">
        <f ca="1">LARGE(OFFSET($A$1,$CH94-1,$CN94-1,$CI94-$CH94+1,1),1)</f>
        <v>5</v>
      </c>
      <c r="CP94" s="4">
        <f ca="1">LARGE(OFFSET($A$1,$AR94-1,$AT94-1,$AS94-$AR94+1,$AU94-$AT94+1),1)/(CO94+2)</f>
        <v>73326</v>
      </c>
      <c r="CQ94" s="4">
        <f ca="1">LARGE(OFFSET($A$1,$AR94-1,$AT94-1,$AS94-$AR94+1,$AU94-$AT94+1),C94)</f>
        <v>149753</v>
      </c>
      <c r="CR94" s="3" t="b">
        <f ca="1">CQ94&gt;CP94</f>
        <v>1</v>
      </c>
    </row>
    <row r="95" spans="1:96" x14ac:dyDescent="0.55000000000000004">
      <c r="A95" s="3"/>
      <c r="B95" s="3"/>
      <c r="C95" s="3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5">
        <v>3</v>
      </c>
      <c r="W95" s="5">
        <f>W94</f>
        <v>94</v>
      </c>
      <c r="X95" s="5">
        <v>4</v>
      </c>
      <c r="Y95" s="5">
        <f t="shared" si="17"/>
        <v>26</v>
      </c>
      <c r="Z95" s="18" cm="1">
        <f t="array" aca="1" ref="Z95" ca="1">INDIRECT(ADDRESS($W95,COLUMN()-$Y95+$X95))/$V95</f>
        <v>156100.33333333334</v>
      </c>
      <c r="AA95" s="18" cm="1">
        <f t="array" aca="1" ref="AA95" ca="1">INDIRECT(ADDRESS($W95,COLUMN()-$Y95+$X95))/$V95</f>
        <v>171094</v>
      </c>
      <c r="AB95" s="18" cm="1">
        <f t="array" aca="1" ref="AB95" ca="1">INDIRECT(ADDRESS($W95,COLUMN()-$Y95+$X95))/$V95</f>
        <v>88763</v>
      </c>
      <c r="AC95" s="18" cm="1">
        <f t="array" aca="1" ref="AC95" ca="1">INDIRECT(ADDRESS($W95,COLUMN()-$Y95+$X95))/$V95</f>
        <v>157697.66666666666</v>
      </c>
      <c r="AD95" s="18" cm="1">
        <f t="array" aca="1" ref="AD95" ca="1">INDIRECT(ADDRESS($W95,COLUMN()-$Y95+$X95))/$V95</f>
        <v>49917.666666666664</v>
      </c>
      <c r="AE95" s="18" cm="1">
        <f t="array" aca="1" ref="AE95" ca="1">INDIRECT(ADDRESS($W95,COLUMN()-$Y95+$X95))/$V95</f>
        <v>0</v>
      </c>
      <c r="AF95" s="18" cm="1">
        <f t="array" aca="1" ref="AF95" ca="1">INDIRECT(ADDRESS($W95,COLUMN()-$Y95+$X95))/$V95</f>
        <v>0</v>
      </c>
      <c r="AG95" s="18" cm="1">
        <f t="array" aca="1" ref="AG95" ca="1">INDIRECT(ADDRESS($W95,COLUMN()-$Y95+$X95))/$V95</f>
        <v>101394.66666666667</v>
      </c>
      <c r="AH95" s="18" cm="1">
        <f t="array" aca="1" ref="AH95" ca="1">INDIRECT(ADDRESS($W95,COLUMN()-$Y95+$X95))/$V95</f>
        <v>0</v>
      </c>
      <c r="AI95" s="18" cm="1">
        <f t="array" aca="1" ref="AI95" ca="1">INDIRECT(ADDRESS($W95,COLUMN()-$Y95+$X95))/$V95</f>
        <v>0</v>
      </c>
      <c r="AJ95" s="18" cm="1">
        <f t="array" aca="1" ref="AJ95" ca="1">INDIRECT(ADDRESS($W95,COLUMN()-$Y95+$X95))/$V95</f>
        <v>0</v>
      </c>
      <c r="AK95" s="18" cm="1">
        <f t="array" aca="1" ref="AK95" ca="1">INDIRECT(ADDRESS($W95,COLUMN()-$Y95+$X95))/$V95</f>
        <v>70363</v>
      </c>
      <c r="AL95" s="18" cm="1">
        <f t="array" aca="1" ref="AL95" ca="1">INDIRECT(ADDRESS($W95,COLUMN()-$Y95+$X95))/$V95</f>
        <v>0</v>
      </c>
      <c r="AM95" s="18" cm="1">
        <f t="array" aca="1" ref="AM95" ca="1">INDIRECT(ADDRESS($W95,COLUMN()-$Y95+$X95))/$V95</f>
        <v>39756.666666666664</v>
      </c>
      <c r="AN95" s="18" cm="1">
        <f t="array" aca="1" ref="AN95" ca="1">INDIRECT(ADDRESS($W95,COLUMN()-$Y95+$X95))/$V95</f>
        <v>0</v>
      </c>
      <c r="AO95" s="18" cm="1">
        <f t="array" aca="1" ref="AO95" ca="1">INDIRECT(ADDRESS($W95,COLUMN()-$Y95+$X95))/$V95</f>
        <v>0</v>
      </c>
      <c r="AP95" s="18" cm="1">
        <f t="array" aca="1" ref="AP95" ca="1">INDIRECT(ADDRESS($W95,COLUMN()-$Y95+$X95))/$V95</f>
        <v>0</v>
      </c>
      <c r="AQ95" s="18" cm="1">
        <f t="array" aca="1" ref="AQ95" ca="1">INDIRECT(ADDRESS($W95,COLUMN()-$Y95+$X95))/$V95</f>
        <v>0</v>
      </c>
      <c r="AR95" s="9">
        <f t="shared" si="14"/>
        <v>94</v>
      </c>
      <c r="AS95" s="9">
        <f t="shared" si="20"/>
        <v>96</v>
      </c>
      <c r="AT95" s="9">
        <f t="shared" si="15"/>
        <v>26</v>
      </c>
      <c r="AU95" s="3">
        <f t="shared" si="18"/>
        <v>43</v>
      </c>
      <c r="AV95" s="20">
        <f t="shared" ca="1" si="23"/>
        <v>9</v>
      </c>
      <c r="AW95" s="20">
        <f t="shared" ca="1" si="23"/>
        <v>7</v>
      </c>
      <c r="AX95" s="20">
        <f t="shared" ca="1" si="23"/>
        <v>16</v>
      </c>
      <c r="AY95" s="20">
        <f t="shared" ca="1" si="23"/>
        <v>8</v>
      </c>
      <c r="AZ95" s="20">
        <f t="shared" ca="1" si="23"/>
        <v>20</v>
      </c>
      <c r="BA95" s="20">
        <f t="shared" ca="1" si="23"/>
        <v>25</v>
      </c>
      <c r="BB95" s="20">
        <f t="shared" ca="1" si="23"/>
        <v>25</v>
      </c>
      <c r="BC95" s="20">
        <f t="shared" ca="1" si="23"/>
        <v>13</v>
      </c>
      <c r="BD95" s="20">
        <f t="shared" ca="1" si="23"/>
        <v>25</v>
      </c>
      <c r="BE95" s="20">
        <f t="shared" ca="1" si="23"/>
        <v>25</v>
      </c>
      <c r="BF95" s="20">
        <f t="shared" ca="1" si="23"/>
        <v>25</v>
      </c>
      <c r="BG95" s="20">
        <f t="shared" ca="1" si="23"/>
        <v>17</v>
      </c>
      <c r="BH95" s="20">
        <f t="shared" ca="1" si="22"/>
        <v>25</v>
      </c>
      <c r="BI95" s="20">
        <f t="shared" ca="1" si="22"/>
        <v>22</v>
      </c>
      <c r="BJ95" s="20">
        <f t="shared" ca="1" si="22"/>
        <v>25</v>
      </c>
      <c r="BK95" s="20">
        <f t="shared" ca="1" si="22"/>
        <v>25</v>
      </c>
      <c r="BL95" s="20">
        <f t="shared" ca="1" si="21"/>
        <v>25</v>
      </c>
      <c r="BM95" s="20">
        <f t="shared" ca="1" si="21"/>
        <v>25</v>
      </c>
      <c r="BN95" s="9">
        <f t="shared" si="16"/>
        <v>94</v>
      </c>
      <c r="BO95" s="9">
        <v>3</v>
      </c>
      <c r="BP95" s="22" cm="1">
        <f t="array" aca="1" ref="BP95" ca="1">IF(AV95&gt;INDIRECT(ADDRESS($BN95,$BO95)),0,1)</f>
        <v>1</v>
      </c>
      <c r="BQ95" s="22" cm="1">
        <f t="array" aca="1" ref="BQ95" ca="1">IF(AW95&gt;INDIRECT(ADDRESS($BN95,$BO95)),0,1)</f>
        <v>1</v>
      </c>
      <c r="BR95" s="22" cm="1">
        <f t="array" aca="1" ref="BR95" ca="1">IF(AX95&gt;INDIRECT(ADDRESS($BN95,$BO95)),0,1)</f>
        <v>0</v>
      </c>
      <c r="BS95" s="22" cm="1">
        <f t="array" aca="1" ref="BS95" ca="1">IF(AY95&gt;INDIRECT(ADDRESS($BN95,$BO95)),0,1)</f>
        <v>1</v>
      </c>
      <c r="BT95" s="22" cm="1">
        <f t="array" aca="1" ref="BT95" ca="1">IF(AZ95&gt;INDIRECT(ADDRESS($BN95,$BO95)),0,1)</f>
        <v>0</v>
      </c>
      <c r="BU95" s="22" cm="1">
        <f t="array" aca="1" ref="BU95" ca="1">IF(BA95&gt;INDIRECT(ADDRESS($BN95,$BO95)),0,1)</f>
        <v>0</v>
      </c>
      <c r="BV95" s="22" cm="1">
        <f t="array" aca="1" ref="BV95" ca="1">IF(BB95&gt;INDIRECT(ADDRESS($BN95,$BO95)),0,1)</f>
        <v>0</v>
      </c>
      <c r="BW95" s="22" cm="1">
        <f t="array" aca="1" ref="BW95" ca="1">IF(BC95&gt;INDIRECT(ADDRESS($BN95,$BO95)),0,1)</f>
        <v>0</v>
      </c>
      <c r="BX95" s="22" cm="1">
        <f t="array" aca="1" ref="BX95" ca="1">IF(BD95&gt;INDIRECT(ADDRESS($BN95,$BO95)),0,1)</f>
        <v>0</v>
      </c>
      <c r="BY95" s="22" cm="1">
        <f t="array" aca="1" ref="BY95" ca="1">IF(BE95&gt;INDIRECT(ADDRESS($BN95,$BO95)),0,1)</f>
        <v>0</v>
      </c>
      <c r="BZ95" s="22" cm="1">
        <f t="array" aca="1" ref="BZ95" ca="1">IF(BF95&gt;INDIRECT(ADDRESS($BN95,$BO95)),0,1)</f>
        <v>0</v>
      </c>
      <c r="CA95" s="22" cm="1">
        <f t="array" aca="1" ref="CA95" ca="1">IF(BG95&gt;INDIRECT(ADDRESS($BN95,$BO95)),0,1)</f>
        <v>0</v>
      </c>
      <c r="CB95" s="22" cm="1">
        <f t="array" aca="1" ref="CB95" ca="1">IF(BH95&gt;INDIRECT(ADDRESS($BN95,$BO95)),0,1)</f>
        <v>0</v>
      </c>
      <c r="CC95" s="22" cm="1">
        <f t="array" aca="1" ref="CC95" ca="1">IF(BI95&gt;INDIRECT(ADDRESS($BN95,$BO95)),0,1)</f>
        <v>0</v>
      </c>
      <c r="CD95" s="22" cm="1">
        <f t="array" aca="1" ref="CD95" ca="1">IF(BJ95&gt;INDIRECT(ADDRESS($BN95,$BO95)),0,1)</f>
        <v>0</v>
      </c>
      <c r="CE95" s="22" cm="1">
        <f t="array" aca="1" ref="CE95" ca="1">IF(BK95&gt;INDIRECT(ADDRESS($BN95,$BO95)),0,1)</f>
        <v>0</v>
      </c>
      <c r="CF95" s="22" cm="1">
        <f t="array" aca="1" ref="CF95" ca="1">IF(BL95&gt;INDIRECT(ADDRESS($BN95,$BO95)),0,1)</f>
        <v>0</v>
      </c>
      <c r="CG95" s="22" cm="1">
        <f t="array" aca="1" ref="CG95" ca="1">IF(BM95&gt;INDIRECT(ADDRESS($BN95,$BO95)),0,1)</f>
        <v>0</v>
      </c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55000000000000004">
      <c r="A96" s="3"/>
      <c r="B96" s="3"/>
      <c r="C96" s="3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5">
        <v>5</v>
      </c>
      <c r="W96" s="5">
        <f>W95</f>
        <v>94</v>
      </c>
      <c r="X96" s="5">
        <v>4</v>
      </c>
      <c r="Y96" s="5">
        <f t="shared" si="17"/>
        <v>26</v>
      </c>
      <c r="Z96" s="18" cm="1">
        <f t="array" aca="1" ref="Z96" ca="1">INDIRECT(ADDRESS($W96,COLUMN()-$Y96+$X96))/$V96</f>
        <v>93660.2</v>
      </c>
      <c r="AA96" s="18" cm="1">
        <f t="array" aca="1" ref="AA96" ca="1">INDIRECT(ADDRESS($W96,COLUMN()-$Y96+$X96))/$V96</f>
        <v>102656.4</v>
      </c>
      <c r="AB96" s="18" cm="1">
        <f t="array" aca="1" ref="AB96" ca="1">INDIRECT(ADDRESS($W96,COLUMN()-$Y96+$X96))/$V96</f>
        <v>53257.8</v>
      </c>
      <c r="AC96" s="18" cm="1">
        <f t="array" aca="1" ref="AC96" ca="1">INDIRECT(ADDRESS($W96,COLUMN()-$Y96+$X96))/$V96</f>
        <v>94618.6</v>
      </c>
      <c r="AD96" s="18" cm="1">
        <f t="array" aca="1" ref="AD96" ca="1">INDIRECT(ADDRESS($W96,COLUMN()-$Y96+$X96))/$V96</f>
        <v>29950.6</v>
      </c>
      <c r="AE96" s="18" cm="1">
        <f t="array" aca="1" ref="AE96" ca="1">INDIRECT(ADDRESS($W96,COLUMN()-$Y96+$X96))/$V96</f>
        <v>0</v>
      </c>
      <c r="AF96" s="18" cm="1">
        <f t="array" aca="1" ref="AF96" ca="1">INDIRECT(ADDRESS($W96,COLUMN()-$Y96+$X96))/$V96</f>
        <v>0</v>
      </c>
      <c r="AG96" s="18" cm="1">
        <f t="array" aca="1" ref="AG96" ca="1">INDIRECT(ADDRESS($W96,COLUMN()-$Y96+$X96))/$V96</f>
        <v>60836.800000000003</v>
      </c>
      <c r="AH96" s="18" cm="1">
        <f t="array" aca="1" ref="AH96" ca="1">INDIRECT(ADDRESS($W96,COLUMN()-$Y96+$X96))/$V96</f>
        <v>0</v>
      </c>
      <c r="AI96" s="18" cm="1">
        <f t="array" aca="1" ref="AI96" ca="1">INDIRECT(ADDRESS($W96,COLUMN()-$Y96+$X96))/$V96</f>
        <v>0</v>
      </c>
      <c r="AJ96" s="18" cm="1">
        <f t="array" aca="1" ref="AJ96" ca="1">INDIRECT(ADDRESS($W96,COLUMN()-$Y96+$X96))/$V96</f>
        <v>0</v>
      </c>
      <c r="AK96" s="18" cm="1">
        <f t="array" aca="1" ref="AK96" ca="1">INDIRECT(ADDRESS($W96,COLUMN()-$Y96+$X96))/$V96</f>
        <v>42217.8</v>
      </c>
      <c r="AL96" s="18" cm="1">
        <f t="array" aca="1" ref="AL96" ca="1">INDIRECT(ADDRESS($W96,COLUMN()-$Y96+$X96))/$V96</f>
        <v>0</v>
      </c>
      <c r="AM96" s="18" cm="1">
        <f t="array" aca="1" ref="AM96" ca="1">INDIRECT(ADDRESS($W96,COLUMN()-$Y96+$X96))/$V96</f>
        <v>23854</v>
      </c>
      <c r="AN96" s="18" cm="1">
        <f t="array" aca="1" ref="AN96" ca="1">INDIRECT(ADDRESS($W96,COLUMN()-$Y96+$X96))/$V96</f>
        <v>0</v>
      </c>
      <c r="AO96" s="18" cm="1">
        <f t="array" aca="1" ref="AO96" ca="1">INDIRECT(ADDRESS($W96,COLUMN()-$Y96+$X96))/$V96</f>
        <v>0</v>
      </c>
      <c r="AP96" s="18" cm="1">
        <f t="array" aca="1" ref="AP96" ca="1">INDIRECT(ADDRESS($W96,COLUMN()-$Y96+$X96))/$V96</f>
        <v>0</v>
      </c>
      <c r="AQ96" s="18" cm="1">
        <f t="array" aca="1" ref="AQ96" ca="1">INDIRECT(ADDRESS($W96,COLUMN()-$Y96+$X96))/$V96</f>
        <v>0</v>
      </c>
      <c r="AR96" s="9">
        <f t="shared" si="14"/>
        <v>94</v>
      </c>
      <c r="AS96" s="9">
        <f t="shared" si="20"/>
        <v>96</v>
      </c>
      <c r="AT96" s="9">
        <f t="shared" si="15"/>
        <v>26</v>
      </c>
      <c r="AU96" s="3">
        <f t="shared" si="18"/>
        <v>43</v>
      </c>
      <c r="AV96" s="20">
        <f t="shared" ca="1" si="23"/>
        <v>15</v>
      </c>
      <c r="AW96" s="20">
        <f t="shared" ca="1" si="23"/>
        <v>12</v>
      </c>
      <c r="AX96" s="20">
        <f t="shared" ca="1" si="23"/>
        <v>19</v>
      </c>
      <c r="AY96" s="20">
        <f t="shared" ca="1" si="23"/>
        <v>14</v>
      </c>
      <c r="AZ96" s="20">
        <f t="shared" ca="1" si="23"/>
        <v>23</v>
      </c>
      <c r="BA96" s="20">
        <f t="shared" ca="1" si="23"/>
        <v>25</v>
      </c>
      <c r="BB96" s="20">
        <f t="shared" ca="1" si="23"/>
        <v>25</v>
      </c>
      <c r="BC96" s="20">
        <f t="shared" ca="1" si="23"/>
        <v>18</v>
      </c>
      <c r="BD96" s="20">
        <f t="shared" ca="1" si="23"/>
        <v>25</v>
      </c>
      <c r="BE96" s="20">
        <f t="shared" ca="1" si="23"/>
        <v>25</v>
      </c>
      <c r="BF96" s="20">
        <f t="shared" ca="1" si="23"/>
        <v>25</v>
      </c>
      <c r="BG96" s="20">
        <f t="shared" ca="1" si="23"/>
        <v>21</v>
      </c>
      <c r="BH96" s="20">
        <f t="shared" ca="1" si="22"/>
        <v>25</v>
      </c>
      <c r="BI96" s="20">
        <f t="shared" ca="1" si="22"/>
        <v>24</v>
      </c>
      <c r="BJ96" s="20">
        <f t="shared" ca="1" si="22"/>
        <v>25</v>
      </c>
      <c r="BK96" s="20">
        <f t="shared" ca="1" si="22"/>
        <v>25</v>
      </c>
      <c r="BL96" s="20">
        <f t="shared" ca="1" si="21"/>
        <v>25</v>
      </c>
      <c r="BM96" s="20">
        <f t="shared" ca="1" si="21"/>
        <v>25</v>
      </c>
      <c r="BN96" s="9">
        <f t="shared" si="16"/>
        <v>94</v>
      </c>
      <c r="BO96" s="9">
        <v>3</v>
      </c>
      <c r="BP96" s="22" cm="1">
        <f t="array" aca="1" ref="BP96" ca="1">IF(AV96&gt;INDIRECT(ADDRESS($BN96,$BO96)),0,1)</f>
        <v>0</v>
      </c>
      <c r="BQ96" s="22" cm="1">
        <f t="array" aca="1" ref="BQ96" ca="1">IF(AW96&gt;INDIRECT(ADDRESS($BN96,$BO96)),0,1)</f>
        <v>0</v>
      </c>
      <c r="BR96" s="22" cm="1">
        <f t="array" aca="1" ref="BR96" ca="1">IF(AX96&gt;INDIRECT(ADDRESS($BN96,$BO96)),0,1)</f>
        <v>0</v>
      </c>
      <c r="BS96" s="22" cm="1">
        <f t="array" aca="1" ref="BS96" ca="1">IF(AY96&gt;INDIRECT(ADDRESS($BN96,$BO96)),0,1)</f>
        <v>0</v>
      </c>
      <c r="BT96" s="22" cm="1">
        <f t="array" aca="1" ref="BT96" ca="1">IF(AZ96&gt;INDIRECT(ADDRESS($BN96,$BO96)),0,1)</f>
        <v>0</v>
      </c>
      <c r="BU96" s="22" cm="1">
        <f t="array" aca="1" ref="BU96" ca="1">IF(BA96&gt;INDIRECT(ADDRESS($BN96,$BO96)),0,1)</f>
        <v>0</v>
      </c>
      <c r="BV96" s="22" cm="1">
        <f t="array" aca="1" ref="BV96" ca="1">IF(BB96&gt;INDIRECT(ADDRESS($BN96,$BO96)),0,1)</f>
        <v>0</v>
      </c>
      <c r="BW96" s="22" cm="1">
        <f t="array" aca="1" ref="BW96" ca="1">IF(BC96&gt;INDIRECT(ADDRESS($BN96,$BO96)),0,1)</f>
        <v>0</v>
      </c>
      <c r="BX96" s="22" cm="1">
        <f t="array" aca="1" ref="BX96" ca="1">IF(BD96&gt;INDIRECT(ADDRESS($BN96,$BO96)),0,1)</f>
        <v>0</v>
      </c>
      <c r="BY96" s="22" cm="1">
        <f t="array" aca="1" ref="BY96" ca="1">IF(BE96&gt;INDIRECT(ADDRESS($BN96,$BO96)),0,1)</f>
        <v>0</v>
      </c>
      <c r="BZ96" s="22" cm="1">
        <f t="array" aca="1" ref="BZ96" ca="1">IF(BF96&gt;INDIRECT(ADDRESS($BN96,$BO96)),0,1)</f>
        <v>0</v>
      </c>
      <c r="CA96" s="22" cm="1">
        <f t="array" aca="1" ref="CA96" ca="1">IF(BG96&gt;INDIRECT(ADDRESS($BN96,$BO96)),0,1)</f>
        <v>0</v>
      </c>
      <c r="CB96" s="22" cm="1">
        <f t="array" aca="1" ref="CB96" ca="1">IF(BH96&gt;INDIRECT(ADDRESS($BN96,$BO96)),0,1)</f>
        <v>0</v>
      </c>
      <c r="CC96" s="22" cm="1">
        <f t="array" aca="1" ref="CC96" ca="1">IF(BI96&gt;INDIRECT(ADDRESS($BN96,$BO96)),0,1)</f>
        <v>0</v>
      </c>
      <c r="CD96" s="22" cm="1">
        <f t="array" aca="1" ref="CD96" ca="1">IF(BJ96&gt;INDIRECT(ADDRESS($BN96,$BO96)),0,1)</f>
        <v>0</v>
      </c>
      <c r="CE96" s="22" cm="1">
        <f t="array" aca="1" ref="CE96" ca="1">IF(BK96&gt;INDIRECT(ADDRESS($BN96,$BO96)),0,1)</f>
        <v>0</v>
      </c>
      <c r="CF96" s="22" cm="1">
        <f t="array" aca="1" ref="CF96" ca="1">IF(BL96&gt;INDIRECT(ADDRESS($BN96,$BO96)),0,1)</f>
        <v>0</v>
      </c>
      <c r="CG96" s="22" cm="1">
        <f t="array" aca="1" ref="CG96" ca="1">IF(BM96&gt;INDIRECT(ADDRESS($BN96,$BO96)),0,1)</f>
        <v>0</v>
      </c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55000000000000004">
      <c r="A97" s="3" t="s">
        <v>42</v>
      </c>
      <c r="B97" s="3" t="s">
        <v>43</v>
      </c>
      <c r="C97" s="3">
        <v>8</v>
      </c>
      <c r="D97" s="15">
        <f>VALUE(SUBSTITUTE('DPR KPU Raw'!B25,".",","))</f>
        <v>205278</v>
      </c>
      <c r="E97" s="15">
        <f>VALUE(SUBSTITUTE('DPR KPU Raw'!C25,".",","))</f>
        <v>201312</v>
      </c>
      <c r="F97" s="15">
        <f>VALUE(SUBSTITUTE('DPR KPU Raw'!D25,".",","))</f>
        <v>646141</v>
      </c>
      <c r="G97" s="15">
        <f>VALUE(SUBSTITUTE('DPR KPU Raw'!E25,".",","))</f>
        <v>243630</v>
      </c>
      <c r="H97" s="15">
        <f>VALUE(SUBSTITUTE('DPR KPU Raw'!F25,".",","))</f>
        <v>129797</v>
      </c>
      <c r="I97" s="15"/>
      <c r="J97" s="15"/>
      <c r="K97" s="15">
        <f>VALUE(SUBSTITUTE('DPR KPU Raw'!I25,".",","))</f>
        <v>218171</v>
      </c>
      <c r="L97" s="15"/>
      <c r="M97" s="15"/>
      <c r="N97" s="15"/>
      <c r="O97" s="15">
        <f>VALUE(SUBSTITUTE('DPR KPU Raw'!M25,".",","))</f>
        <v>126422</v>
      </c>
      <c r="P97" s="15"/>
      <c r="Q97" s="15">
        <f>VALUE(SUBSTITUTE('DPR KPU Raw'!O25,".",","))</f>
        <v>176626</v>
      </c>
      <c r="R97" s="15"/>
      <c r="S97" s="15"/>
      <c r="T97" s="15"/>
      <c r="U97" s="15"/>
      <c r="V97" s="5">
        <v>1</v>
      </c>
      <c r="W97" s="5">
        <f>W96+3</f>
        <v>97</v>
      </c>
      <c r="X97" s="5">
        <v>4</v>
      </c>
      <c r="Y97" s="5">
        <f t="shared" si="17"/>
        <v>26</v>
      </c>
      <c r="Z97" s="18" cm="1">
        <f t="array" aca="1" ref="Z97" ca="1">INDIRECT(ADDRESS($W97,COLUMN()-$Y97+$X97))/$V97</f>
        <v>205278</v>
      </c>
      <c r="AA97" s="18" cm="1">
        <f t="array" aca="1" ref="AA97" ca="1">INDIRECT(ADDRESS($W97,COLUMN()-$Y97+$X97))/$V97</f>
        <v>201312</v>
      </c>
      <c r="AB97" s="18" cm="1">
        <f t="array" aca="1" ref="AB97" ca="1">INDIRECT(ADDRESS($W97,COLUMN()-$Y97+$X97))/$V97</f>
        <v>646141</v>
      </c>
      <c r="AC97" s="18" cm="1">
        <f t="array" aca="1" ref="AC97" ca="1">INDIRECT(ADDRESS($W97,COLUMN()-$Y97+$X97))/$V97</f>
        <v>243630</v>
      </c>
      <c r="AD97" s="18" cm="1">
        <f t="array" aca="1" ref="AD97" ca="1">INDIRECT(ADDRESS($W97,COLUMN()-$Y97+$X97))/$V97</f>
        <v>129797</v>
      </c>
      <c r="AE97" s="18" cm="1">
        <f t="array" aca="1" ref="AE97" ca="1">INDIRECT(ADDRESS($W97,COLUMN()-$Y97+$X97))/$V97</f>
        <v>0</v>
      </c>
      <c r="AF97" s="18" cm="1">
        <f t="array" aca="1" ref="AF97" ca="1">INDIRECT(ADDRESS($W97,COLUMN()-$Y97+$X97))/$V97</f>
        <v>0</v>
      </c>
      <c r="AG97" s="18" cm="1">
        <f t="array" aca="1" ref="AG97" ca="1">INDIRECT(ADDRESS($W97,COLUMN()-$Y97+$X97))/$V97</f>
        <v>218171</v>
      </c>
      <c r="AH97" s="18" cm="1">
        <f t="array" aca="1" ref="AH97" ca="1">INDIRECT(ADDRESS($W97,COLUMN()-$Y97+$X97))/$V97</f>
        <v>0</v>
      </c>
      <c r="AI97" s="18" cm="1">
        <f t="array" aca="1" ref="AI97" ca="1">INDIRECT(ADDRESS($W97,COLUMN()-$Y97+$X97))/$V97</f>
        <v>0</v>
      </c>
      <c r="AJ97" s="18" cm="1">
        <f t="array" aca="1" ref="AJ97" ca="1">INDIRECT(ADDRESS($W97,COLUMN()-$Y97+$X97))/$V97</f>
        <v>0</v>
      </c>
      <c r="AK97" s="18" cm="1">
        <f t="array" aca="1" ref="AK97" ca="1">INDIRECT(ADDRESS($W97,COLUMN()-$Y97+$X97))/$V97</f>
        <v>126422</v>
      </c>
      <c r="AL97" s="18" cm="1">
        <f t="array" aca="1" ref="AL97" ca="1">INDIRECT(ADDRESS($W97,COLUMN()-$Y97+$X97))/$V97</f>
        <v>0</v>
      </c>
      <c r="AM97" s="18" cm="1">
        <f t="array" aca="1" ref="AM97" ca="1">INDIRECT(ADDRESS($W97,COLUMN()-$Y97+$X97))/$V97</f>
        <v>176626</v>
      </c>
      <c r="AN97" s="18" cm="1">
        <f t="array" aca="1" ref="AN97" ca="1">INDIRECT(ADDRESS($W97,COLUMN()-$Y97+$X97))/$V97</f>
        <v>0</v>
      </c>
      <c r="AO97" s="18" cm="1">
        <f t="array" aca="1" ref="AO97" ca="1">INDIRECT(ADDRESS($W97,COLUMN()-$Y97+$X97))/$V97</f>
        <v>0</v>
      </c>
      <c r="AP97" s="18" cm="1">
        <f t="array" aca="1" ref="AP97" ca="1">INDIRECT(ADDRESS($W97,COLUMN()-$Y97+$X97))/$V97</f>
        <v>0</v>
      </c>
      <c r="AQ97" s="18" cm="1">
        <f t="array" aca="1" ref="AQ97" ca="1">INDIRECT(ADDRESS($W97,COLUMN()-$Y97+$X97))/$V97</f>
        <v>0</v>
      </c>
      <c r="AR97" s="9">
        <f t="shared" si="14"/>
        <v>97</v>
      </c>
      <c r="AS97" s="9">
        <f t="shared" si="20"/>
        <v>99</v>
      </c>
      <c r="AT97" s="9">
        <f t="shared" si="15"/>
        <v>26</v>
      </c>
      <c r="AU97" s="3">
        <f t="shared" si="18"/>
        <v>43</v>
      </c>
      <c r="AV97" s="20">
        <f t="shared" ca="1" si="23"/>
        <v>5</v>
      </c>
      <c r="AW97" s="20">
        <f t="shared" ca="1" si="23"/>
        <v>6</v>
      </c>
      <c r="AX97" s="20">
        <f t="shared" ca="1" si="23"/>
        <v>1</v>
      </c>
      <c r="AY97" s="20">
        <f t="shared" ca="1" si="23"/>
        <v>2</v>
      </c>
      <c r="AZ97" s="20">
        <f t="shared" ca="1" si="23"/>
        <v>8</v>
      </c>
      <c r="BA97" s="20">
        <f t="shared" ca="1" si="23"/>
        <v>25</v>
      </c>
      <c r="BB97" s="20">
        <f t="shared" ca="1" si="23"/>
        <v>25</v>
      </c>
      <c r="BC97" s="20">
        <f t="shared" ca="1" si="23"/>
        <v>3</v>
      </c>
      <c r="BD97" s="20">
        <f t="shared" ca="1" si="23"/>
        <v>25</v>
      </c>
      <c r="BE97" s="20">
        <f t="shared" ca="1" si="23"/>
        <v>25</v>
      </c>
      <c r="BF97" s="20">
        <f t="shared" ca="1" si="23"/>
        <v>25</v>
      </c>
      <c r="BG97" s="20">
        <f t="shared" ca="1" si="23"/>
        <v>10</v>
      </c>
      <c r="BH97" s="20">
        <f t="shared" ca="1" si="22"/>
        <v>25</v>
      </c>
      <c r="BI97" s="20">
        <f t="shared" ca="1" si="22"/>
        <v>7</v>
      </c>
      <c r="BJ97" s="20">
        <f t="shared" ca="1" si="22"/>
        <v>25</v>
      </c>
      <c r="BK97" s="20">
        <f t="shared" ca="1" si="22"/>
        <v>25</v>
      </c>
      <c r="BL97" s="20">
        <f t="shared" ca="1" si="21"/>
        <v>25</v>
      </c>
      <c r="BM97" s="20">
        <f t="shared" ca="1" si="21"/>
        <v>25</v>
      </c>
      <c r="BN97" s="9">
        <f t="shared" si="16"/>
        <v>97</v>
      </c>
      <c r="BO97" s="9">
        <v>3</v>
      </c>
      <c r="BP97" s="22" cm="1">
        <f t="array" aca="1" ref="BP97" ca="1">IF(AV97&gt;INDIRECT(ADDRESS($BN97,$BO97)),0,1)</f>
        <v>1</v>
      </c>
      <c r="BQ97" s="22" cm="1">
        <f t="array" aca="1" ref="BQ97" ca="1">IF(AW97&gt;INDIRECT(ADDRESS($BN97,$BO97)),0,1)</f>
        <v>1</v>
      </c>
      <c r="BR97" s="22" cm="1">
        <f t="array" aca="1" ref="BR97" ca="1">IF(AX97&gt;INDIRECT(ADDRESS($BN97,$BO97)),0,1)</f>
        <v>1</v>
      </c>
      <c r="BS97" s="22" cm="1">
        <f t="array" aca="1" ref="BS97" ca="1">IF(AY97&gt;INDIRECT(ADDRESS($BN97,$BO97)),0,1)</f>
        <v>1</v>
      </c>
      <c r="BT97" s="22" cm="1">
        <f t="array" aca="1" ref="BT97" ca="1">IF(AZ97&gt;INDIRECT(ADDRESS($BN97,$BO97)),0,1)</f>
        <v>1</v>
      </c>
      <c r="BU97" s="22" cm="1">
        <f t="array" aca="1" ref="BU97" ca="1">IF(BA97&gt;INDIRECT(ADDRESS($BN97,$BO97)),0,1)</f>
        <v>0</v>
      </c>
      <c r="BV97" s="22" cm="1">
        <f t="array" aca="1" ref="BV97" ca="1">IF(BB97&gt;INDIRECT(ADDRESS($BN97,$BO97)),0,1)</f>
        <v>0</v>
      </c>
      <c r="BW97" s="22" cm="1">
        <f t="array" aca="1" ref="BW97" ca="1">IF(BC97&gt;INDIRECT(ADDRESS($BN97,$BO97)),0,1)</f>
        <v>1</v>
      </c>
      <c r="BX97" s="22" cm="1">
        <f t="array" aca="1" ref="BX97" ca="1">IF(BD97&gt;INDIRECT(ADDRESS($BN97,$BO97)),0,1)</f>
        <v>0</v>
      </c>
      <c r="BY97" s="22" cm="1">
        <f t="array" aca="1" ref="BY97" ca="1">IF(BE97&gt;INDIRECT(ADDRESS($BN97,$BO97)),0,1)</f>
        <v>0</v>
      </c>
      <c r="BZ97" s="22" cm="1">
        <f t="array" aca="1" ref="BZ97" ca="1">IF(BF97&gt;INDIRECT(ADDRESS($BN97,$BO97)),0,1)</f>
        <v>0</v>
      </c>
      <c r="CA97" s="22" cm="1">
        <f t="array" aca="1" ref="CA97" ca="1">IF(BG97&gt;INDIRECT(ADDRESS($BN97,$BO97)),0,1)</f>
        <v>0</v>
      </c>
      <c r="CB97" s="22" cm="1">
        <f t="array" aca="1" ref="CB97" ca="1">IF(BH97&gt;INDIRECT(ADDRESS($BN97,$BO97)),0,1)</f>
        <v>0</v>
      </c>
      <c r="CC97" s="22" cm="1">
        <f t="array" aca="1" ref="CC97" ca="1">IF(BI97&gt;INDIRECT(ADDRESS($BN97,$BO97)),0,1)</f>
        <v>1</v>
      </c>
      <c r="CD97" s="22" cm="1">
        <f t="array" aca="1" ref="CD97" ca="1">IF(BJ97&gt;INDIRECT(ADDRESS($BN97,$BO97)),0,1)</f>
        <v>0</v>
      </c>
      <c r="CE97" s="22" cm="1">
        <f t="array" aca="1" ref="CE97" ca="1">IF(BK97&gt;INDIRECT(ADDRESS($BN97,$BO97)),0,1)</f>
        <v>0</v>
      </c>
      <c r="CF97" s="22" cm="1">
        <f t="array" aca="1" ref="CF97" ca="1">IF(BL97&gt;INDIRECT(ADDRESS($BN97,$BO97)),0,1)</f>
        <v>0</v>
      </c>
      <c r="CG97" s="22" cm="1">
        <f t="array" aca="1" ref="CG97" ca="1">IF(BM97&gt;INDIRECT(ADDRESS($BN97,$BO97)),0,1)</f>
        <v>0</v>
      </c>
      <c r="CH97" s="9">
        <f>AR97</f>
        <v>97</v>
      </c>
      <c r="CI97" s="9">
        <f>AS97</f>
        <v>99</v>
      </c>
      <c r="CJ97" s="3">
        <f>COLUMN(BP97)</f>
        <v>68</v>
      </c>
      <c r="CK97" s="3">
        <f>COLUMN(CG97)</f>
        <v>85</v>
      </c>
      <c r="CL97" s="3">
        <f ca="1">SUM(OFFSET($A$1,CH97-1,CJ97-1,CI97-CH97+1,CK97-CJ97+1))</f>
        <v>8</v>
      </c>
      <c r="CM97" s="3" t="b">
        <f ca="1">CL97=C97</f>
        <v>1</v>
      </c>
      <c r="CN97" s="3">
        <f>COLUMN(V97)</f>
        <v>22</v>
      </c>
      <c r="CO97" s="3">
        <f ca="1">LARGE(OFFSET($A$1,$CH97-1,$CN97-1,$CI97-$CH97+1,1),1)</f>
        <v>5</v>
      </c>
      <c r="CP97" s="4">
        <f ca="1">LARGE(OFFSET($A$1,$AR97-1,$AT97-1,$AS97-$AR97+1,$AU97-$AT97+1),1)/(CO97+2)</f>
        <v>92305.857142857145</v>
      </c>
      <c r="CQ97" s="4">
        <f ca="1">LARGE(OFFSET($A$1,$AR97-1,$AT97-1,$AS97-$AR97+1,$AU97-$AT97+1),C97)</f>
        <v>129797</v>
      </c>
      <c r="CR97" s="3" t="b">
        <f ca="1">CQ97&gt;CP97</f>
        <v>1</v>
      </c>
    </row>
    <row r="98" spans="1:96" x14ac:dyDescent="0.55000000000000004">
      <c r="A98" s="3"/>
      <c r="B98" s="3"/>
      <c r="C98" s="3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5">
        <v>3</v>
      </c>
      <c r="W98" s="5">
        <f>W97</f>
        <v>97</v>
      </c>
      <c r="X98" s="5">
        <v>4</v>
      </c>
      <c r="Y98" s="5">
        <f t="shared" si="17"/>
        <v>26</v>
      </c>
      <c r="Z98" s="18" cm="1">
        <f t="array" aca="1" ref="Z98" ca="1">INDIRECT(ADDRESS($W98,COLUMN()-$Y98+$X98))/$V98</f>
        <v>68426</v>
      </c>
      <c r="AA98" s="18" cm="1">
        <f t="array" aca="1" ref="AA98" ca="1">INDIRECT(ADDRESS($W98,COLUMN()-$Y98+$X98))/$V98</f>
        <v>67104</v>
      </c>
      <c r="AB98" s="18" cm="1">
        <f t="array" aca="1" ref="AB98" ca="1">INDIRECT(ADDRESS($W98,COLUMN()-$Y98+$X98))/$V98</f>
        <v>215380.33333333334</v>
      </c>
      <c r="AC98" s="18" cm="1">
        <f t="array" aca="1" ref="AC98" ca="1">INDIRECT(ADDRESS($W98,COLUMN()-$Y98+$X98))/$V98</f>
        <v>81210</v>
      </c>
      <c r="AD98" s="18" cm="1">
        <f t="array" aca="1" ref="AD98" ca="1">INDIRECT(ADDRESS($W98,COLUMN()-$Y98+$X98))/$V98</f>
        <v>43265.666666666664</v>
      </c>
      <c r="AE98" s="18" cm="1">
        <f t="array" aca="1" ref="AE98" ca="1">INDIRECT(ADDRESS($W98,COLUMN()-$Y98+$X98))/$V98</f>
        <v>0</v>
      </c>
      <c r="AF98" s="18" cm="1">
        <f t="array" aca="1" ref="AF98" ca="1">INDIRECT(ADDRESS($W98,COLUMN()-$Y98+$X98))/$V98</f>
        <v>0</v>
      </c>
      <c r="AG98" s="18" cm="1">
        <f t="array" aca="1" ref="AG98" ca="1">INDIRECT(ADDRESS($W98,COLUMN()-$Y98+$X98))/$V98</f>
        <v>72723.666666666672</v>
      </c>
      <c r="AH98" s="18" cm="1">
        <f t="array" aca="1" ref="AH98" ca="1">INDIRECT(ADDRESS($W98,COLUMN()-$Y98+$X98))/$V98</f>
        <v>0</v>
      </c>
      <c r="AI98" s="18" cm="1">
        <f t="array" aca="1" ref="AI98" ca="1">INDIRECT(ADDRESS($W98,COLUMN()-$Y98+$X98))/$V98</f>
        <v>0</v>
      </c>
      <c r="AJ98" s="18" cm="1">
        <f t="array" aca="1" ref="AJ98" ca="1">INDIRECT(ADDRESS($W98,COLUMN()-$Y98+$X98))/$V98</f>
        <v>0</v>
      </c>
      <c r="AK98" s="18" cm="1">
        <f t="array" aca="1" ref="AK98" ca="1">INDIRECT(ADDRESS($W98,COLUMN()-$Y98+$X98))/$V98</f>
        <v>42140.666666666664</v>
      </c>
      <c r="AL98" s="18" cm="1">
        <f t="array" aca="1" ref="AL98" ca="1">INDIRECT(ADDRESS($W98,COLUMN()-$Y98+$X98))/$V98</f>
        <v>0</v>
      </c>
      <c r="AM98" s="18" cm="1">
        <f t="array" aca="1" ref="AM98" ca="1">INDIRECT(ADDRESS($W98,COLUMN()-$Y98+$X98))/$V98</f>
        <v>58875.333333333336</v>
      </c>
      <c r="AN98" s="18" cm="1">
        <f t="array" aca="1" ref="AN98" ca="1">INDIRECT(ADDRESS($W98,COLUMN()-$Y98+$X98))/$V98</f>
        <v>0</v>
      </c>
      <c r="AO98" s="18" cm="1">
        <f t="array" aca="1" ref="AO98" ca="1">INDIRECT(ADDRESS($W98,COLUMN()-$Y98+$X98))/$V98</f>
        <v>0</v>
      </c>
      <c r="AP98" s="18" cm="1">
        <f t="array" aca="1" ref="AP98" ca="1">INDIRECT(ADDRESS($W98,COLUMN()-$Y98+$X98))/$V98</f>
        <v>0</v>
      </c>
      <c r="AQ98" s="18" cm="1">
        <f t="array" aca="1" ref="AQ98" ca="1">INDIRECT(ADDRESS($W98,COLUMN()-$Y98+$X98))/$V98</f>
        <v>0</v>
      </c>
      <c r="AR98" s="9">
        <f t="shared" si="14"/>
        <v>97</v>
      </c>
      <c r="AS98" s="9">
        <f t="shared" si="20"/>
        <v>99</v>
      </c>
      <c r="AT98" s="9">
        <f t="shared" si="15"/>
        <v>26</v>
      </c>
      <c r="AU98" s="3">
        <f t="shared" si="18"/>
        <v>43</v>
      </c>
      <c r="AV98" s="20">
        <f t="shared" ca="1" si="23"/>
        <v>13</v>
      </c>
      <c r="AW98" s="20">
        <f t="shared" ca="1" si="23"/>
        <v>14</v>
      </c>
      <c r="AX98" s="20">
        <f t="shared" ca="1" si="23"/>
        <v>4</v>
      </c>
      <c r="AY98" s="20">
        <f t="shared" ca="1" si="23"/>
        <v>11</v>
      </c>
      <c r="AZ98" s="20">
        <f t="shared" ca="1" si="23"/>
        <v>18</v>
      </c>
      <c r="BA98" s="20">
        <f t="shared" ca="1" si="23"/>
        <v>25</v>
      </c>
      <c r="BB98" s="20">
        <f t="shared" ca="1" si="23"/>
        <v>25</v>
      </c>
      <c r="BC98" s="20">
        <f t="shared" ca="1" si="23"/>
        <v>12</v>
      </c>
      <c r="BD98" s="20">
        <f t="shared" ca="1" si="23"/>
        <v>25</v>
      </c>
      <c r="BE98" s="20">
        <f t="shared" ca="1" si="23"/>
        <v>25</v>
      </c>
      <c r="BF98" s="20">
        <f t="shared" ca="1" si="23"/>
        <v>25</v>
      </c>
      <c r="BG98" s="20">
        <f t="shared" ca="1" si="23"/>
        <v>19</v>
      </c>
      <c r="BH98" s="20">
        <f t="shared" ca="1" si="22"/>
        <v>25</v>
      </c>
      <c r="BI98" s="20">
        <f t="shared" ca="1" si="22"/>
        <v>15</v>
      </c>
      <c r="BJ98" s="20">
        <f t="shared" ca="1" si="22"/>
        <v>25</v>
      </c>
      <c r="BK98" s="20">
        <f t="shared" ca="1" si="22"/>
        <v>25</v>
      </c>
      <c r="BL98" s="20">
        <f t="shared" ca="1" si="21"/>
        <v>25</v>
      </c>
      <c r="BM98" s="20">
        <f t="shared" ca="1" si="21"/>
        <v>25</v>
      </c>
      <c r="BN98" s="9">
        <f t="shared" si="16"/>
        <v>97</v>
      </c>
      <c r="BO98" s="9">
        <v>3</v>
      </c>
      <c r="BP98" s="22" cm="1">
        <f t="array" aca="1" ref="BP98" ca="1">IF(AV98&gt;INDIRECT(ADDRESS($BN98,$BO98)),0,1)</f>
        <v>0</v>
      </c>
      <c r="BQ98" s="22" cm="1">
        <f t="array" aca="1" ref="BQ98" ca="1">IF(AW98&gt;INDIRECT(ADDRESS($BN98,$BO98)),0,1)</f>
        <v>0</v>
      </c>
      <c r="BR98" s="22" cm="1">
        <f t="array" aca="1" ref="BR98" ca="1">IF(AX98&gt;INDIRECT(ADDRESS($BN98,$BO98)),0,1)</f>
        <v>1</v>
      </c>
      <c r="BS98" s="22" cm="1">
        <f t="array" aca="1" ref="BS98" ca="1">IF(AY98&gt;INDIRECT(ADDRESS($BN98,$BO98)),0,1)</f>
        <v>0</v>
      </c>
      <c r="BT98" s="22" cm="1">
        <f t="array" aca="1" ref="BT98" ca="1">IF(AZ98&gt;INDIRECT(ADDRESS($BN98,$BO98)),0,1)</f>
        <v>0</v>
      </c>
      <c r="BU98" s="22" cm="1">
        <f t="array" aca="1" ref="BU98" ca="1">IF(BA98&gt;INDIRECT(ADDRESS($BN98,$BO98)),0,1)</f>
        <v>0</v>
      </c>
      <c r="BV98" s="22" cm="1">
        <f t="array" aca="1" ref="BV98" ca="1">IF(BB98&gt;INDIRECT(ADDRESS($BN98,$BO98)),0,1)</f>
        <v>0</v>
      </c>
      <c r="BW98" s="22" cm="1">
        <f t="array" aca="1" ref="BW98" ca="1">IF(BC98&gt;INDIRECT(ADDRESS($BN98,$BO98)),0,1)</f>
        <v>0</v>
      </c>
      <c r="BX98" s="22" cm="1">
        <f t="array" aca="1" ref="BX98" ca="1">IF(BD98&gt;INDIRECT(ADDRESS($BN98,$BO98)),0,1)</f>
        <v>0</v>
      </c>
      <c r="BY98" s="22" cm="1">
        <f t="array" aca="1" ref="BY98" ca="1">IF(BE98&gt;INDIRECT(ADDRESS($BN98,$BO98)),0,1)</f>
        <v>0</v>
      </c>
      <c r="BZ98" s="22" cm="1">
        <f t="array" aca="1" ref="BZ98" ca="1">IF(BF98&gt;INDIRECT(ADDRESS($BN98,$BO98)),0,1)</f>
        <v>0</v>
      </c>
      <c r="CA98" s="22" cm="1">
        <f t="array" aca="1" ref="CA98" ca="1">IF(BG98&gt;INDIRECT(ADDRESS($BN98,$BO98)),0,1)</f>
        <v>0</v>
      </c>
      <c r="CB98" s="22" cm="1">
        <f t="array" aca="1" ref="CB98" ca="1">IF(BH98&gt;INDIRECT(ADDRESS($BN98,$BO98)),0,1)</f>
        <v>0</v>
      </c>
      <c r="CC98" s="22" cm="1">
        <f t="array" aca="1" ref="CC98" ca="1">IF(BI98&gt;INDIRECT(ADDRESS($BN98,$BO98)),0,1)</f>
        <v>0</v>
      </c>
      <c r="CD98" s="22" cm="1">
        <f t="array" aca="1" ref="CD98" ca="1">IF(BJ98&gt;INDIRECT(ADDRESS($BN98,$BO98)),0,1)</f>
        <v>0</v>
      </c>
      <c r="CE98" s="22" cm="1">
        <f t="array" aca="1" ref="CE98" ca="1">IF(BK98&gt;INDIRECT(ADDRESS($BN98,$BO98)),0,1)</f>
        <v>0</v>
      </c>
      <c r="CF98" s="22" cm="1">
        <f t="array" aca="1" ref="CF98" ca="1">IF(BL98&gt;INDIRECT(ADDRESS($BN98,$BO98)),0,1)</f>
        <v>0</v>
      </c>
      <c r="CG98" s="22" cm="1">
        <f t="array" aca="1" ref="CG98" ca="1">IF(BM98&gt;INDIRECT(ADDRESS($BN98,$BO98)),0,1)</f>
        <v>0</v>
      </c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55000000000000004">
      <c r="A99" s="3"/>
      <c r="B99" s="3"/>
      <c r="C99" s="3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5">
        <v>5</v>
      </c>
      <c r="W99" s="5">
        <f>W98</f>
        <v>97</v>
      </c>
      <c r="X99" s="5">
        <v>4</v>
      </c>
      <c r="Y99" s="5">
        <f t="shared" si="17"/>
        <v>26</v>
      </c>
      <c r="Z99" s="18" cm="1">
        <f t="array" aca="1" ref="Z99" ca="1">INDIRECT(ADDRESS($W99,COLUMN()-$Y99+$X99))/$V99</f>
        <v>41055.599999999999</v>
      </c>
      <c r="AA99" s="18" cm="1">
        <f t="array" aca="1" ref="AA99" ca="1">INDIRECT(ADDRESS($W99,COLUMN()-$Y99+$X99))/$V99</f>
        <v>40262.400000000001</v>
      </c>
      <c r="AB99" s="18" cm="1">
        <f t="array" aca="1" ref="AB99" ca="1">INDIRECT(ADDRESS($W99,COLUMN()-$Y99+$X99))/$V99</f>
        <v>129228.2</v>
      </c>
      <c r="AC99" s="18" cm="1">
        <f t="array" aca="1" ref="AC99" ca="1">INDIRECT(ADDRESS($W99,COLUMN()-$Y99+$X99))/$V99</f>
        <v>48726</v>
      </c>
      <c r="AD99" s="18" cm="1">
        <f t="array" aca="1" ref="AD99" ca="1">INDIRECT(ADDRESS($W99,COLUMN()-$Y99+$X99))/$V99</f>
        <v>25959.4</v>
      </c>
      <c r="AE99" s="18" cm="1">
        <f t="array" aca="1" ref="AE99" ca="1">INDIRECT(ADDRESS($W99,COLUMN()-$Y99+$X99))/$V99</f>
        <v>0</v>
      </c>
      <c r="AF99" s="18" cm="1">
        <f t="array" aca="1" ref="AF99" ca="1">INDIRECT(ADDRESS($W99,COLUMN()-$Y99+$X99))/$V99</f>
        <v>0</v>
      </c>
      <c r="AG99" s="18" cm="1">
        <f t="array" aca="1" ref="AG99" ca="1">INDIRECT(ADDRESS($W99,COLUMN()-$Y99+$X99))/$V99</f>
        <v>43634.2</v>
      </c>
      <c r="AH99" s="18" cm="1">
        <f t="array" aca="1" ref="AH99" ca="1">INDIRECT(ADDRESS($W99,COLUMN()-$Y99+$X99))/$V99</f>
        <v>0</v>
      </c>
      <c r="AI99" s="18" cm="1">
        <f t="array" aca="1" ref="AI99" ca="1">INDIRECT(ADDRESS($W99,COLUMN()-$Y99+$X99))/$V99</f>
        <v>0</v>
      </c>
      <c r="AJ99" s="18" cm="1">
        <f t="array" aca="1" ref="AJ99" ca="1">INDIRECT(ADDRESS($W99,COLUMN()-$Y99+$X99))/$V99</f>
        <v>0</v>
      </c>
      <c r="AK99" s="18" cm="1">
        <f t="array" aca="1" ref="AK99" ca="1">INDIRECT(ADDRESS($W99,COLUMN()-$Y99+$X99))/$V99</f>
        <v>25284.400000000001</v>
      </c>
      <c r="AL99" s="18" cm="1">
        <f t="array" aca="1" ref="AL99" ca="1">INDIRECT(ADDRESS($W99,COLUMN()-$Y99+$X99))/$V99</f>
        <v>0</v>
      </c>
      <c r="AM99" s="18" cm="1">
        <f t="array" aca="1" ref="AM99" ca="1">INDIRECT(ADDRESS($W99,COLUMN()-$Y99+$X99))/$V99</f>
        <v>35325.199999999997</v>
      </c>
      <c r="AN99" s="18" cm="1">
        <f t="array" aca="1" ref="AN99" ca="1">INDIRECT(ADDRESS($W99,COLUMN()-$Y99+$X99))/$V99</f>
        <v>0</v>
      </c>
      <c r="AO99" s="18" cm="1">
        <f t="array" aca="1" ref="AO99" ca="1">INDIRECT(ADDRESS($W99,COLUMN()-$Y99+$X99))/$V99</f>
        <v>0</v>
      </c>
      <c r="AP99" s="18" cm="1">
        <f t="array" aca="1" ref="AP99" ca="1">INDIRECT(ADDRESS($W99,COLUMN()-$Y99+$X99))/$V99</f>
        <v>0</v>
      </c>
      <c r="AQ99" s="18" cm="1">
        <f t="array" aca="1" ref="AQ99" ca="1">INDIRECT(ADDRESS($W99,COLUMN()-$Y99+$X99))/$V99</f>
        <v>0</v>
      </c>
      <c r="AR99" s="9">
        <f t="shared" si="14"/>
        <v>97</v>
      </c>
      <c r="AS99" s="9">
        <f t="shared" si="20"/>
        <v>99</v>
      </c>
      <c r="AT99" s="9">
        <f t="shared" si="15"/>
        <v>26</v>
      </c>
      <c r="AU99" s="3">
        <f t="shared" si="18"/>
        <v>43</v>
      </c>
      <c r="AV99" s="20">
        <f t="shared" ca="1" si="23"/>
        <v>20</v>
      </c>
      <c r="AW99" s="20">
        <f t="shared" ca="1" si="23"/>
        <v>21</v>
      </c>
      <c r="AX99" s="20">
        <f t="shared" ca="1" si="23"/>
        <v>9</v>
      </c>
      <c r="AY99" s="20">
        <f t="shared" ca="1" si="23"/>
        <v>16</v>
      </c>
      <c r="AZ99" s="20">
        <f t="shared" ca="1" si="23"/>
        <v>23</v>
      </c>
      <c r="BA99" s="20">
        <f t="shared" ca="1" si="23"/>
        <v>25</v>
      </c>
      <c r="BB99" s="20">
        <f t="shared" ca="1" si="23"/>
        <v>25</v>
      </c>
      <c r="BC99" s="20">
        <f t="shared" ca="1" si="23"/>
        <v>17</v>
      </c>
      <c r="BD99" s="20">
        <f t="shared" ca="1" si="23"/>
        <v>25</v>
      </c>
      <c r="BE99" s="20">
        <f t="shared" ca="1" si="23"/>
        <v>25</v>
      </c>
      <c r="BF99" s="20">
        <f t="shared" ca="1" si="23"/>
        <v>25</v>
      </c>
      <c r="BG99" s="20">
        <f t="shared" ca="1" si="23"/>
        <v>24</v>
      </c>
      <c r="BH99" s="20">
        <f t="shared" ca="1" si="22"/>
        <v>25</v>
      </c>
      <c r="BI99" s="20">
        <f t="shared" ca="1" si="22"/>
        <v>22</v>
      </c>
      <c r="BJ99" s="20">
        <f t="shared" ca="1" si="22"/>
        <v>25</v>
      </c>
      <c r="BK99" s="20">
        <f t="shared" ca="1" si="22"/>
        <v>25</v>
      </c>
      <c r="BL99" s="20">
        <f t="shared" ca="1" si="21"/>
        <v>25</v>
      </c>
      <c r="BM99" s="20">
        <f t="shared" ca="1" si="21"/>
        <v>25</v>
      </c>
      <c r="BN99" s="9">
        <f t="shared" si="16"/>
        <v>97</v>
      </c>
      <c r="BO99" s="9">
        <v>3</v>
      </c>
      <c r="BP99" s="22" cm="1">
        <f t="array" aca="1" ref="BP99" ca="1">IF(AV99&gt;INDIRECT(ADDRESS($BN99,$BO99)),0,1)</f>
        <v>0</v>
      </c>
      <c r="BQ99" s="22" cm="1">
        <f t="array" aca="1" ref="BQ99" ca="1">IF(AW99&gt;INDIRECT(ADDRESS($BN99,$BO99)),0,1)</f>
        <v>0</v>
      </c>
      <c r="BR99" s="22" cm="1">
        <f t="array" aca="1" ref="BR99" ca="1">IF(AX99&gt;INDIRECT(ADDRESS($BN99,$BO99)),0,1)</f>
        <v>0</v>
      </c>
      <c r="BS99" s="22" cm="1">
        <f t="array" aca="1" ref="BS99" ca="1">IF(AY99&gt;INDIRECT(ADDRESS($BN99,$BO99)),0,1)</f>
        <v>0</v>
      </c>
      <c r="BT99" s="22" cm="1">
        <f t="array" aca="1" ref="BT99" ca="1">IF(AZ99&gt;INDIRECT(ADDRESS($BN99,$BO99)),0,1)</f>
        <v>0</v>
      </c>
      <c r="BU99" s="22" cm="1">
        <f t="array" aca="1" ref="BU99" ca="1">IF(BA99&gt;INDIRECT(ADDRESS($BN99,$BO99)),0,1)</f>
        <v>0</v>
      </c>
      <c r="BV99" s="22" cm="1">
        <f t="array" aca="1" ref="BV99" ca="1">IF(BB99&gt;INDIRECT(ADDRESS($BN99,$BO99)),0,1)</f>
        <v>0</v>
      </c>
      <c r="BW99" s="22" cm="1">
        <f t="array" aca="1" ref="BW99" ca="1">IF(BC99&gt;INDIRECT(ADDRESS($BN99,$BO99)),0,1)</f>
        <v>0</v>
      </c>
      <c r="BX99" s="22" cm="1">
        <f t="array" aca="1" ref="BX99" ca="1">IF(BD99&gt;INDIRECT(ADDRESS($BN99,$BO99)),0,1)</f>
        <v>0</v>
      </c>
      <c r="BY99" s="22" cm="1">
        <f t="array" aca="1" ref="BY99" ca="1">IF(BE99&gt;INDIRECT(ADDRESS($BN99,$BO99)),0,1)</f>
        <v>0</v>
      </c>
      <c r="BZ99" s="22" cm="1">
        <f t="array" aca="1" ref="BZ99" ca="1">IF(BF99&gt;INDIRECT(ADDRESS($BN99,$BO99)),0,1)</f>
        <v>0</v>
      </c>
      <c r="CA99" s="22" cm="1">
        <f t="array" aca="1" ref="CA99" ca="1">IF(BG99&gt;INDIRECT(ADDRESS($BN99,$BO99)),0,1)</f>
        <v>0</v>
      </c>
      <c r="CB99" s="22" cm="1">
        <f t="array" aca="1" ref="CB99" ca="1">IF(BH99&gt;INDIRECT(ADDRESS($BN99,$BO99)),0,1)</f>
        <v>0</v>
      </c>
      <c r="CC99" s="22" cm="1">
        <f t="array" aca="1" ref="CC99" ca="1">IF(BI99&gt;INDIRECT(ADDRESS($BN99,$BO99)),0,1)</f>
        <v>0</v>
      </c>
      <c r="CD99" s="22" cm="1">
        <f t="array" aca="1" ref="CD99" ca="1">IF(BJ99&gt;INDIRECT(ADDRESS($BN99,$BO99)),0,1)</f>
        <v>0</v>
      </c>
      <c r="CE99" s="22" cm="1">
        <f t="array" aca="1" ref="CE99" ca="1">IF(BK99&gt;INDIRECT(ADDRESS($BN99,$BO99)),0,1)</f>
        <v>0</v>
      </c>
      <c r="CF99" s="22" cm="1">
        <f t="array" aca="1" ref="CF99" ca="1">IF(BL99&gt;INDIRECT(ADDRESS($BN99,$BO99)),0,1)</f>
        <v>0</v>
      </c>
      <c r="CG99" s="22" cm="1">
        <f t="array" aca="1" ref="CG99" ca="1">IF(BM99&gt;INDIRECT(ADDRESS($BN99,$BO99)),0,1)</f>
        <v>0</v>
      </c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55000000000000004">
      <c r="A100" s="3"/>
      <c r="B100" s="3" t="s">
        <v>44</v>
      </c>
      <c r="C100" s="3">
        <v>7</v>
      </c>
      <c r="D100" s="15">
        <f>VALUE(SUBSTITUTE('DPR KPU Raw'!B26,".",","))</f>
        <v>257110</v>
      </c>
      <c r="E100" s="15">
        <f>VALUE(SUBSTITUTE('DPR KPU Raw'!C26,".",","))</f>
        <v>148023</v>
      </c>
      <c r="F100" s="15">
        <f>VALUE(SUBSTITUTE('DPR KPU Raw'!D26,".",","))</f>
        <v>321034</v>
      </c>
      <c r="G100" s="15">
        <f>VALUE(SUBSTITUTE('DPR KPU Raw'!E26,".",","))</f>
        <v>470328</v>
      </c>
      <c r="H100" s="15">
        <f>VALUE(SUBSTITUTE('DPR KPU Raw'!F26,".",","))</f>
        <v>203402</v>
      </c>
      <c r="I100" s="15"/>
      <c r="J100" s="15"/>
      <c r="K100" s="15">
        <f>VALUE(SUBSTITUTE('DPR KPU Raw'!I26,".",","))</f>
        <v>35390</v>
      </c>
      <c r="L100" s="15"/>
      <c r="M100" s="15"/>
      <c r="N100" s="15"/>
      <c r="O100" s="15">
        <f>VALUE(SUBSTITUTE('DPR KPU Raw'!M26,".",","))</f>
        <v>78639</v>
      </c>
      <c r="P100" s="15"/>
      <c r="Q100" s="15">
        <f>VALUE(SUBSTITUTE('DPR KPU Raw'!O26,".",","))</f>
        <v>94082</v>
      </c>
      <c r="R100" s="15"/>
      <c r="S100" s="15"/>
      <c r="T100" s="15"/>
      <c r="U100" s="15"/>
      <c r="V100" s="5">
        <v>1</v>
      </c>
      <c r="W100" s="5">
        <f>W99+3</f>
        <v>100</v>
      </c>
      <c r="X100" s="5">
        <v>4</v>
      </c>
      <c r="Y100" s="5">
        <f t="shared" si="17"/>
        <v>26</v>
      </c>
      <c r="Z100" s="18" cm="1">
        <f t="array" aca="1" ref="Z100" ca="1">INDIRECT(ADDRESS($W100,COLUMN()-$Y100+$X100))/$V100</f>
        <v>257110</v>
      </c>
      <c r="AA100" s="18" cm="1">
        <f t="array" aca="1" ref="AA100" ca="1">INDIRECT(ADDRESS($W100,COLUMN()-$Y100+$X100))/$V100</f>
        <v>148023</v>
      </c>
      <c r="AB100" s="18" cm="1">
        <f t="array" aca="1" ref="AB100" ca="1">INDIRECT(ADDRESS($W100,COLUMN()-$Y100+$X100))/$V100</f>
        <v>321034</v>
      </c>
      <c r="AC100" s="18" cm="1">
        <f t="array" aca="1" ref="AC100" ca="1">INDIRECT(ADDRESS($W100,COLUMN()-$Y100+$X100))/$V100</f>
        <v>470328</v>
      </c>
      <c r="AD100" s="18" cm="1">
        <f t="array" aca="1" ref="AD100" ca="1">INDIRECT(ADDRESS($W100,COLUMN()-$Y100+$X100))/$V100</f>
        <v>203402</v>
      </c>
      <c r="AE100" s="18" cm="1">
        <f t="array" aca="1" ref="AE100" ca="1">INDIRECT(ADDRESS($W100,COLUMN()-$Y100+$X100))/$V100</f>
        <v>0</v>
      </c>
      <c r="AF100" s="18" cm="1">
        <f t="array" aca="1" ref="AF100" ca="1">INDIRECT(ADDRESS($W100,COLUMN()-$Y100+$X100))/$V100</f>
        <v>0</v>
      </c>
      <c r="AG100" s="18" cm="1">
        <f t="array" aca="1" ref="AG100" ca="1">INDIRECT(ADDRESS($W100,COLUMN()-$Y100+$X100))/$V100</f>
        <v>35390</v>
      </c>
      <c r="AH100" s="18" cm="1">
        <f t="array" aca="1" ref="AH100" ca="1">INDIRECT(ADDRESS($W100,COLUMN()-$Y100+$X100))/$V100</f>
        <v>0</v>
      </c>
      <c r="AI100" s="18" cm="1">
        <f t="array" aca="1" ref="AI100" ca="1">INDIRECT(ADDRESS($W100,COLUMN()-$Y100+$X100))/$V100</f>
        <v>0</v>
      </c>
      <c r="AJ100" s="18" cm="1">
        <f t="array" aca="1" ref="AJ100" ca="1">INDIRECT(ADDRESS($W100,COLUMN()-$Y100+$X100))/$V100</f>
        <v>0</v>
      </c>
      <c r="AK100" s="18" cm="1">
        <f t="array" aca="1" ref="AK100" ca="1">INDIRECT(ADDRESS($W100,COLUMN()-$Y100+$X100))/$V100</f>
        <v>78639</v>
      </c>
      <c r="AL100" s="18" cm="1">
        <f t="array" aca="1" ref="AL100" ca="1">INDIRECT(ADDRESS($W100,COLUMN()-$Y100+$X100))/$V100</f>
        <v>0</v>
      </c>
      <c r="AM100" s="18" cm="1">
        <f t="array" aca="1" ref="AM100" ca="1">INDIRECT(ADDRESS($W100,COLUMN()-$Y100+$X100))/$V100</f>
        <v>94082</v>
      </c>
      <c r="AN100" s="18" cm="1">
        <f t="array" aca="1" ref="AN100" ca="1">INDIRECT(ADDRESS($W100,COLUMN()-$Y100+$X100))/$V100</f>
        <v>0</v>
      </c>
      <c r="AO100" s="18" cm="1">
        <f t="array" aca="1" ref="AO100" ca="1">INDIRECT(ADDRESS($W100,COLUMN()-$Y100+$X100))/$V100</f>
        <v>0</v>
      </c>
      <c r="AP100" s="18" cm="1">
        <f t="array" aca="1" ref="AP100" ca="1">INDIRECT(ADDRESS($W100,COLUMN()-$Y100+$X100))/$V100</f>
        <v>0</v>
      </c>
      <c r="AQ100" s="18" cm="1">
        <f t="array" aca="1" ref="AQ100" ca="1">INDIRECT(ADDRESS($W100,COLUMN()-$Y100+$X100))/$V100</f>
        <v>0</v>
      </c>
      <c r="AR100" s="9">
        <f t="shared" si="14"/>
        <v>100</v>
      </c>
      <c r="AS100" s="9">
        <f t="shared" si="20"/>
        <v>102</v>
      </c>
      <c r="AT100" s="9">
        <f t="shared" si="15"/>
        <v>26</v>
      </c>
      <c r="AU100" s="3">
        <f t="shared" si="18"/>
        <v>43</v>
      </c>
      <c r="AV100" s="20">
        <f t="shared" ca="1" si="23"/>
        <v>3</v>
      </c>
      <c r="AW100" s="20">
        <f t="shared" ca="1" si="23"/>
        <v>6</v>
      </c>
      <c r="AX100" s="20">
        <f t="shared" ca="1" si="23"/>
        <v>2</v>
      </c>
      <c r="AY100" s="20">
        <f t="shared" ca="1" si="23"/>
        <v>1</v>
      </c>
      <c r="AZ100" s="20">
        <f t="shared" ca="1" si="23"/>
        <v>4</v>
      </c>
      <c r="BA100" s="20">
        <f t="shared" ca="1" si="23"/>
        <v>25</v>
      </c>
      <c r="BB100" s="20">
        <f t="shared" ca="1" si="23"/>
        <v>25</v>
      </c>
      <c r="BC100" s="20">
        <f t="shared" ca="1" si="23"/>
        <v>17</v>
      </c>
      <c r="BD100" s="20">
        <f t="shared" ca="1" si="23"/>
        <v>25</v>
      </c>
      <c r="BE100" s="20">
        <f t="shared" ca="1" si="23"/>
        <v>25</v>
      </c>
      <c r="BF100" s="20">
        <f t="shared" ca="1" si="23"/>
        <v>25</v>
      </c>
      <c r="BG100" s="20">
        <f t="shared" ca="1" si="23"/>
        <v>11</v>
      </c>
      <c r="BH100" s="20">
        <f t="shared" ca="1" si="22"/>
        <v>25</v>
      </c>
      <c r="BI100" s="20">
        <f t="shared" ca="1" si="22"/>
        <v>8</v>
      </c>
      <c r="BJ100" s="20">
        <f t="shared" ca="1" si="22"/>
        <v>25</v>
      </c>
      <c r="BK100" s="20">
        <f t="shared" ca="1" si="22"/>
        <v>25</v>
      </c>
      <c r="BL100" s="20">
        <f t="shared" ca="1" si="21"/>
        <v>25</v>
      </c>
      <c r="BM100" s="20">
        <f t="shared" ca="1" si="21"/>
        <v>25</v>
      </c>
      <c r="BN100" s="9">
        <f t="shared" si="16"/>
        <v>100</v>
      </c>
      <c r="BO100" s="9">
        <v>3</v>
      </c>
      <c r="BP100" s="22" cm="1">
        <f t="array" aca="1" ref="BP100" ca="1">IF(AV100&gt;INDIRECT(ADDRESS($BN100,$BO100)),0,1)</f>
        <v>1</v>
      </c>
      <c r="BQ100" s="22" cm="1">
        <f t="array" aca="1" ref="BQ100" ca="1">IF(AW100&gt;INDIRECT(ADDRESS($BN100,$BO100)),0,1)</f>
        <v>1</v>
      </c>
      <c r="BR100" s="22" cm="1">
        <f t="array" aca="1" ref="BR100" ca="1">IF(AX100&gt;INDIRECT(ADDRESS($BN100,$BO100)),0,1)</f>
        <v>1</v>
      </c>
      <c r="BS100" s="22" cm="1">
        <f t="array" aca="1" ref="BS100" ca="1">IF(AY100&gt;INDIRECT(ADDRESS($BN100,$BO100)),0,1)</f>
        <v>1</v>
      </c>
      <c r="BT100" s="22" cm="1">
        <f t="array" aca="1" ref="BT100" ca="1">IF(AZ100&gt;INDIRECT(ADDRESS($BN100,$BO100)),0,1)</f>
        <v>1</v>
      </c>
      <c r="BU100" s="22" cm="1">
        <f t="array" aca="1" ref="BU100" ca="1">IF(BA100&gt;INDIRECT(ADDRESS($BN100,$BO100)),0,1)</f>
        <v>0</v>
      </c>
      <c r="BV100" s="22" cm="1">
        <f t="array" aca="1" ref="BV100" ca="1">IF(BB100&gt;INDIRECT(ADDRESS($BN100,$BO100)),0,1)</f>
        <v>0</v>
      </c>
      <c r="BW100" s="22" cm="1">
        <f t="array" aca="1" ref="BW100" ca="1">IF(BC100&gt;INDIRECT(ADDRESS($BN100,$BO100)),0,1)</f>
        <v>0</v>
      </c>
      <c r="BX100" s="22" cm="1">
        <f t="array" aca="1" ref="BX100" ca="1">IF(BD100&gt;INDIRECT(ADDRESS($BN100,$BO100)),0,1)</f>
        <v>0</v>
      </c>
      <c r="BY100" s="22" cm="1">
        <f t="array" aca="1" ref="BY100" ca="1">IF(BE100&gt;INDIRECT(ADDRESS($BN100,$BO100)),0,1)</f>
        <v>0</v>
      </c>
      <c r="BZ100" s="22" cm="1">
        <f t="array" aca="1" ref="BZ100" ca="1">IF(BF100&gt;INDIRECT(ADDRESS($BN100,$BO100)),0,1)</f>
        <v>0</v>
      </c>
      <c r="CA100" s="22" cm="1">
        <f t="array" aca="1" ref="CA100" ca="1">IF(BG100&gt;INDIRECT(ADDRESS($BN100,$BO100)),0,1)</f>
        <v>0</v>
      </c>
      <c r="CB100" s="22" cm="1">
        <f t="array" aca="1" ref="CB100" ca="1">IF(BH100&gt;INDIRECT(ADDRESS($BN100,$BO100)),0,1)</f>
        <v>0</v>
      </c>
      <c r="CC100" s="22" cm="1">
        <f t="array" aca="1" ref="CC100" ca="1">IF(BI100&gt;INDIRECT(ADDRESS($BN100,$BO100)),0,1)</f>
        <v>0</v>
      </c>
      <c r="CD100" s="22" cm="1">
        <f t="array" aca="1" ref="CD100" ca="1">IF(BJ100&gt;INDIRECT(ADDRESS($BN100,$BO100)),0,1)</f>
        <v>0</v>
      </c>
      <c r="CE100" s="22" cm="1">
        <f t="array" aca="1" ref="CE100" ca="1">IF(BK100&gt;INDIRECT(ADDRESS($BN100,$BO100)),0,1)</f>
        <v>0</v>
      </c>
      <c r="CF100" s="22" cm="1">
        <f t="array" aca="1" ref="CF100" ca="1">IF(BL100&gt;INDIRECT(ADDRESS($BN100,$BO100)),0,1)</f>
        <v>0</v>
      </c>
      <c r="CG100" s="22" cm="1">
        <f t="array" aca="1" ref="CG100" ca="1">IF(BM100&gt;INDIRECT(ADDRESS($BN100,$BO100)),0,1)</f>
        <v>0</v>
      </c>
      <c r="CH100" s="9">
        <f>AR100</f>
        <v>100</v>
      </c>
      <c r="CI100" s="9">
        <f>AS100</f>
        <v>102</v>
      </c>
      <c r="CJ100" s="3">
        <f>COLUMN(BP100)</f>
        <v>68</v>
      </c>
      <c r="CK100" s="3">
        <f>COLUMN(CG100)</f>
        <v>85</v>
      </c>
      <c r="CL100" s="3">
        <f ca="1">SUM(OFFSET($A$1,CH100-1,CJ100-1,CI100-CH100+1,CK100-CJ100+1))</f>
        <v>7</v>
      </c>
      <c r="CM100" s="3" t="b">
        <f ca="1">CL100=C100</f>
        <v>1</v>
      </c>
      <c r="CN100" s="3">
        <f>COLUMN(V100)</f>
        <v>22</v>
      </c>
      <c r="CO100" s="3">
        <f ca="1">LARGE(OFFSET($A$1,$CH100-1,$CN100-1,$CI100-$CH100+1,1),1)</f>
        <v>5</v>
      </c>
      <c r="CP100" s="4">
        <f ca="1">LARGE(OFFSET($A$1,$AR100-1,$AT100-1,$AS100-$AR100+1,$AU100-$AT100+1),1)/(CO100+2)</f>
        <v>67189.71428571429</v>
      </c>
      <c r="CQ100" s="4">
        <f ca="1">LARGE(OFFSET($A$1,$AR100-1,$AT100-1,$AS100-$AR100+1,$AU100-$AT100+1),C100)</f>
        <v>107011.33333333333</v>
      </c>
      <c r="CR100" s="3" t="b">
        <f ca="1">CQ100&gt;CP100</f>
        <v>1</v>
      </c>
    </row>
    <row r="101" spans="1:96" x14ac:dyDescent="0.55000000000000004">
      <c r="A101" s="3"/>
      <c r="B101" s="3"/>
      <c r="C101" s="3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5">
        <v>3</v>
      </c>
      <c r="W101" s="5">
        <f>W100</f>
        <v>100</v>
      </c>
      <c r="X101" s="5">
        <v>4</v>
      </c>
      <c r="Y101" s="5">
        <f t="shared" si="17"/>
        <v>26</v>
      </c>
      <c r="Z101" s="18" cm="1">
        <f t="array" aca="1" ref="Z101" ca="1">INDIRECT(ADDRESS($W101,COLUMN()-$Y101+$X101))/$V101</f>
        <v>85703.333333333328</v>
      </c>
      <c r="AA101" s="18" cm="1">
        <f t="array" aca="1" ref="AA101" ca="1">INDIRECT(ADDRESS($W101,COLUMN()-$Y101+$X101))/$V101</f>
        <v>49341</v>
      </c>
      <c r="AB101" s="18" cm="1">
        <f t="array" aca="1" ref="AB101" ca="1">INDIRECT(ADDRESS($W101,COLUMN()-$Y101+$X101))/$V101</f>
        <v>107011.33333333333</v>
      </c>
      <c r="AC101" s="18" cm="1">
        <f t="array" aca="1" ref="AC101" ca="1">INDIRECT(ADDRESS($W101,COLUMN()-$Y101+$X101))/$V101</f>
        <v>156776</v>
      </c>
      <c r="AD101" s="18" cm="1">
        <f t="array" aca="1" ref="AD101" ca="1">INDIRECT(ADDRESS($W101,COLUMN()-$Y101+$X101))/$V101</f>
        <v>67800.666666666672</v>
      </c>
      <c r="AE101" s="18" cm="1">
        <f t="array" aca="1" ref="AE101" ca="1">INDIRECT(ADDRESS($W101,COLUMN()-$Y101+$X101))/$V101</f>
        <v>0</v>
      </c>
      <c r="AF101" s="18" cm="1">
        <f t="array" aca="1" ref="AF101" ca="1">INDIRECT(ADDRESS($W101,COLUMN()-$Y101+$X101))/$V101</f>
        <v>0</v>
      </c>
      <c r="AG101" s="18" cm="1">
        <f t="array" aca="1" ref="AG101" ca="1">INDIRECT(ADDRESS($W101,COLUMN()-$Y101+$X101))/$V101</f>
        <v>11796.666666666666</v>
      </c>
      <c r="AH101" s="18" cm="1">
        <f t="array" aca="1" ref="AH101" ca="1">INDIRECT(ADDRESS($W101,COLUMN()-$Y101+$X101))/$V101</f>
        <v>0</v>
      </c>
      <c r="AI101" s="18" cm="1">
        <f t="array" aca="1" ref="AI101" ca="1">INDIRECT(ADDRESS($W101,COLUMN()-$Y101+$X101))/$V101</f>
        <v>0</v>
      </c>
      <c r="AJ101" s="18" cm="1">
        <f t="array" aca="1" ref="AJ101" ca="1">INDIRECT(ADDRESS($W101,COLUMN()-$Y101+$X101))/$V101</f>
        <v>0</v>
      </c>
      <c r="AK101" s="18" cm="1">
        <f t="array" aca="1" ref="AK101" ca="1">INDIRECT(ADDRESS($W101,COLUMN()-$Y101+$X101))/$V101</f>
        <v>26213</v>
      </c>
      <c r="AL101" s="18" cm="1">
        <f t="array" aca="1" ref="AL101" ca="1">INDIRECT(ADDRESS($W101,COLUMN()-$Y101+$X101))/$V101</f>
        <v>0</v>
      </c>
      <c r="AM101" s="18" cm="1">
        <f t="array" aca="1" ref="AM101" ca="1">INDIRECT(ADDRESS($W101,COLUMN()-$Y101+$X101))/$V101</f>
        <v>31360.666666666668</v>
      </c>
      <c r="AN101" s="18" cm="1">
        <f t="array" aca="1" ref="AN101" ca="1">INDIRECT(ADDRESS($W101,COLUMN()-$Y101+$X101))/$V101</f>
        <v>0</v>
      </c>
      <c r="AO101" s="18" cm="1">
        <f t="array" aca="1" ref="AO101" ca="1">INDIRECT(ADDRESS($W101,COLUMN()-$Y101+$X101))/$V101</f>
        <v>0</v>
      </c>
      <c r="AP101" s="18" cm="1">
        <f t="array" aca="1" ref="AP101" ca="1">INDIRECT(ADDRESS($W101,COLUMN()-$Y101+$X101))/$V101</f>
        <v>0</v>
      </c>
      <c r="AQ101" s="18" cm="1">
        <f t="array" aca="1" ref="AQ101" ca="1">INDIRECT(ADDRESS($W101,COLUMN()-$Y101+$X101))/$V101</f>
        <v>0</v>
      </c>
      <c r="AR101" s="9">
        <f t="shared" si="14"/>
        <v>100</v>
      </c>
      <c r="AS101" s="9">
        <f t="shared" si="20"/>
        <v>102</v>
      </c>
      <c r="AT101" s="9">
        <f t="shared" si="15"/>
        <v>26</v>
      </c>
      <c r="AU101" s="3">
        <f t="shared" si="18"/>
        <v>43</v>
      </c>
      <c r="AV101" s="20">
        <f t="shared" ca="1" si="23"/>
        <v>10</v>
      </c>
      <c r="AW101" s="20">
        <f t="shared" ca="1" si="23"/>
        <v>15</v>
      </c>
      <c r="AX101" s="20">
        <f t="shared" ca="1" si="23"/>
        <v>7</v>
      </c>
      <c r="AY101" s="20">
        <f t="shared" ca="1" si="23"/>
        <v>5</v>
      </c>
      <c r="AZ101" s="20">
        <f t="shared" ca="1" si="23"/>
        <v>12</v>
      </c>
      <c r="BA101" s="20">
        <f t="shared" ca="1" si="23"/>
        <v>25</v>
      </c>
      <c r="BB101" s="20">
        <f t="shared" ca="1" si="23"/>
        <v>25</v>
      </c>
      <c r="BC101" s="20">
        <f t="shared" ca="1" si="23"/>
        <v>23</v>
      </c>
      <c r="BD101" s="20">
        <f t="shared" ca="1" si="23"/>
        <v>25</v>
      </c>
      <c r="BE101" s="20">
        <f t="shared" ca="1" si="23"/>
        <v>25</v>
      </c>
      <c r="BF101" s="20">
        <f t="shared" ca="1" si="23"/>
        <v>25</v>
      </c>
      <c r="BG101" s="20">
        <f t="shared" ca="1" si="23"/>
        <v>20</v>
      </c>
      <c r="BH101" s="20">
        <f t="shared" ca="1" si="22"/>
        <v>25</v>
      </c>
      <c r="BI101" s="20">
        <f t="shared" ca="1" si="22"/>
        <v>18</v>
      </c>
      <c r="BJ101" s="20">
        <f t="shared" ca="1" si="22"/>
        <v>25</v>
      </c>
      <c r="BK101" s="20">
        <f t="shared" ca="1" si="22"/>
        <v>25</v>
      </c>
      <c r="BL101" s="20">
        <f t="shared" ca="1" si="21"/>
        <v>25</v>
      </c>
      <c r="BM101" s="20">
        <f t="shared" ca="1" si="21"/>
        <v>25</v>
      </c>
      <c r="BN101" s="9">
        <f t="shared" si="16"/>
        <v>100</v>
      </c>
      <c r="BO101" s="9">
        <v>3</v>
      </c>
      <c r="BP101" s="22" cm="1">
        <f t="array" aca="1" ref="BP101" ca="1">IF(AV101&gt;INDIRECT(ADDRESS($BN101,$BO101)),0,1)</f>
        <v>0</v>
      </c>
      <c r="BQ101" s="22" cm="1">
        <f t="array" aca="1" ref="BQ101" ca="1">IF(AW101&gt;INDIRECT(ADDRESS($BN101,$BO101)),0,1)</f>
        <v>0</v>
      </c>
      <c r="BR101" s="22" cm="1">
        <f t="array" aca="1" ref="BR101" ca="1">IF(AX101&gt;INDIRECT(ADDRESS($BN101,$BO101)),0,1)</f>
        <v>1</v>
      </c>
      <c r="BS101" s="22" cm="1">
        <f t="array" aca="1" ref="BS101" ca="1">IF(AY101&gt;INDIRECT(ADDRESS($BN101,$BO101)),0,1)</f>
        <v>1</v>
      </c>
      <c r="BT101" s="22" cm="1">
        <f t="array" aca="1" ref="BT101" ca="1">IF(AZ101&gt;INDIRECT(ADDRESS($BN101,$BO101)),0,1)</f>
        <v>0</v>
      </c>
      <c r="BU101" s="22" cm="1">
        <f t="array" aca="1" ref="BU101" ca="1">IF(BA101&gt;INDIRECT(ADDRESS($BN101,$BO101)),0,1)</f>
        <v>0</v>
      </c>
      <c r="BV101" s="22" cm="1">
        <f t="array" aca="1" ref="BV101" ca="1">IF(BB101&gt;INDIRECT(ADDRESS($BN101,$BO101)),0,1)</f>
        <v>0</v>
      </c>
      <c r="BW101" s="22" cm="1">
        <f t="array" aca="1" ref="BW101" ca="1">IF(BC101&gt;INDIRECT(ADDRESS($BN101,$BO101)),0,1)</f>
        <v>0</v>
      </c>
      <c r="BX101" s="22" cm="1">
        <f t="array" aca="1" ref="BX101" ca="1">IF(BD101&gt;INDIRECT(ADDRESS($BN101,$BO101)),0,1)</f>
        <v>0</v>
      </c>
      <c r="BY101" s="22" cm="1">
        <f t="array" aca="1" ref="BY101" ca="1">IF(BE101&gt;INDIRECT(ADDRESS($BN101,$BO101)),0,1)</f>
        <v>0</v>
      </c>
      <c r="BZ101" s="22" cm="1">
        <f t="array" aca="1" ref="BZ101" ca="1">IF(BF101&gt;INDIRECT(ADDRESS($BN101,$BO101)),0,1)</f>
        <v>0</v>
      </c>
      <c r="CA101" s="22" cm="1">
        <f t="array" aca="1" ref="CA101" ca="1">IF(BG101&gt;INDIRECT(ADDRESS($BN101,$BO101)),0,1)</f>
        <v>0</v>
      </c>
      <c r="CB101" s="22" cm="1">
        <f t="array" aca="1" ref="CB101" ca="1">IF(BH101&gt;INDIRECT(ADDRESS($BN101,$BO101)),0,1)</f>
        <v>0</v>
      </c>
      <c r="CC101" s="22" cm="1">
        <f t="array" aca="1" ref="CC101" ca="1">IF(BI101&gt;INDIRECT(ADDRESS($BN101,$BO101)),0,1)</f>
        <v>0</v>
      </c>
      <c r="CD101" s="22" cm="1">
        <f t="array" aca="1" ref="CD101" ca="1">IF(BJ101&gt;INDIRECT(ADDRESS($BN101,$BO101)),0,1)</f>
        <v>0</v>
      </c>
      <c r="CE101" s="22" cm="1">
        <f t="array" aca="1" ref="CE101" ca="1">IF(BK101&gt;INDIRECT(ADDRESS($BN101,$BO101)),0,1)</f>
        <v>0</v>
      </c>
      <c r="CF101" s="22" cm="1">
        <f t="array" aca="1" ref="CF101" ca="1">IF(BL101&gt;INDIRECT(ADDRESS($BN101,$BO101)),0,1)</f>
        <v>0</v>
      </c>
      <c r="CG101" s="22" cm="1">
        <f t="array" aca="1" ref="CG101" ca="1">IF(BM101&gt;INDIRECT(ADDRESS($BN101,$BO101)),0,1)</f>
        <v>0</v>
      </c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55000000000000004">
      <c r="A102" s="3"/>
      <c r="B102" s="3"/>
      <c r="C102" s="3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5">
        <v>5</v>
      </c>
      <c r="W102" s="5">
        <f>W101</f>
        <v>100</v>
      </c>
      <c r="X102" s="5">
        <v>4</v>
      </c>
      <c r="Y102" s="5">
        <f t="shared" si="17"/>
        <v>26</v>
      </c>
      <c r="Z102" s="18" cm="1">
        <f t="array" aca="1" ref="Z102" ca="1">INDIRECT(ADDRESS($W102,COLUMN()-$Y102+$X102))/$V102</f>
        <v>51422</v>
      </c>
      <c r="AA102" s="18" cm="1">
        <f t="array" aca="1" ref="AA102" ca="1">INDIRECT(ADDRESS($W102,COLUMN()-$Y102+$X102))/$V102</f>
        <v>29604.6</v>
      </c>
      <c r="AB102" s="18" cm="1">
        <f t="array" aca="1" ref="AB102" ca="1">INDIRECT(ADDRESS($W102,COLUMN()-$Y102+$X102))/$V102</f>
        <v>64206.8</v>
      </c>
      <c r="AC102" s="18" cm="1">
        <f t="array" aca="1" ref="AC102" ca="1">INDIRECT(ADDRESS($W102,COLUMN()-$Y102+$X102))/$V102</f>
        <v>94065.600000000006</v>
      </c>
      <c r="AD102" s="18" cm="1">
        <f t="array" aca="1" ref="AD102" ca="1">INDIRECT(ADDRESS($W102,COLUMN()-$Y102+$X102))/$V102</f>
        <v>40680.400000000001</v>
      </c>
      <c r="AE102" s="18" cm="1">
        <f t="array" aca="1" ref="AE102" ca="1">INDIRECT(ADDRESS($W102,COLUMN()-$Y102+$X102))/$V102</f>
        <v>0</v>
      </c>
      <c r="AF102" s="18" cm="1">
        <f t="array" aca="1" ref="AF102" ca="1">INDIRECT(ADDRESS($W102,COLUMN()-$Y102+$X102))/$V102</f>
        <v>0</v>
      </c>
      <c r="AG102" s="18" cm="1">
        <f t="array" aca="1" ref="AG102" ca="1">INDIRECT(ADDRESS($W102,COLUMN()-$Y102+$X102))/$V102</f>
        <v>7078</v>
      </c>
      <c r="AH102" s="18" cm="1">
        <f t="array" aca="1" ref="AH102" ca="1">INDIRECT(ADDRESS($W102,COLUMN()-$Y102+$X102))/$V102</f>
        <v>0</v>
      </c>
      <c r="AI102" s="18" cm="1">
        <f t="array" aca="1" ref="AI102" ca="1">INDIRECT(ADDRESS($W102,COLUMN()-$Y102+$X102))/$V102</f>
        <v>0</v>
      </c>
      <c r="AJ102" s="18" cm="1">
        <f t="array" aca="1" ref="AJ102" ca="1">INDIRECT(ADDRESS($W102,COLUMN()-$Y102+$X102))/$V102</f>
        <v>0</v>
      </c>
      <c r="AK102" s="18" cm="1">
        <f t="array" aca="1" ref="AK102" ca="1">INDIRECT(ADDRESS($W102,COLUMN()-$Y102+$X102))/$V102</f>
        <v>15727.8</v>
      </c>
      <c r="AL102" s="18" cm="1">
        <f t="array" aca="1" ref="AL102" ca="1">INDIRECT(ADDRESS($W102,COLUMN()-$Y102+$X102))/$V102</f>
        <v>0</v>
      </c>
      <c r="AM102" s="18" cm="1">
        <f t="array" aca="1" ref="AM102" ca="1">INDIRECT(ADDRESS($W102,COLUMN()-$Y102+$X102))/$V102</f>
        <v>18816.400000000001</v>
      </c>
      <c r="AN102" s="18" cm="1">
        <f t="array" aca="1" ref="AN102" ca="1">INDIRECT(ADDRESS($W102,COLUMN()-$Y102+$X102))/$V102</f>
        <v>0</v>
      </c>
      <c r="AO102" s="18" cm="1">
        <f t="array" aca="1" ref="AO102" ca="1">INDIRECT(ADDRESS($W102,COLUMN()-$Y102+$X102))/$V102</f>
        <v>0</v>
      </c>
      <c r="AP102" s="18" cm="1">
        <f t="array" aca="1" ref="AP102" ca="1">INDIRECT(ADDRESS($W102,COLUMN()-$Y102+$X102))/$V102</f>
        <v>0</v>
      </c>
      <c r="AQ102" s="18" cm="1">
        <f t="array" aca="1" ref="AQ102" ca="1">INDIRECT(ADDRESS($W102,COLUMN()-$Y102+$X102))/$V102</f>
        <v>0</v>
      </c>
      <c r="AR102" s="9">
        <f t="shared" si="14"/>
        <v>100</v>
      </c>
      <c r="AS102" s="9">
        <f t="shared" si="20"/>
        <v>102</v>
      </c>
      <c r="AT102" s="9">
        <f t="shared" si="15"/>
        <v>26</v>
      </c>
      <c r="AU102" s="3">
        <f t="shared" si="18"/>
        <v>43</v>
      </c>
      <c r="AV102" s="20">
        <f t="shared" ca="1" si="23"/>
        <v>14</v>
      </c>
      <c r="AW102" s="20">
        <f t="shared" ca="1" si="23"/>
        <v>19</v>
      </c>
      <c r="AX102" s="20">
        <f t="shared" ca="1" si="23"/>
        <v>13</v>
      </c>
      <c r="AY102" s="20">
        <f t="shared" ca="1" si="23"/>
        <v>9</v>
      </c>
      <c r="AZ102" s="20">
        <f t="shared" ca="1" si="23"/>
        <v>16</v>
      </c>
      <c r="BA102" s="20">
        <f t="shared" ca="1" si="23"/>
        <v>25</v>
      </c>
      <c r="BB102" s="20">
        <f t="shared" ca="1" si="23"/>
        <v>25</v>
      </c>
      <c r="BC102" s="20">
        <f t="shared" ca="1" si="23"/>
        <v>24</v>
      </c>
      <c r="BD102" s="20">
        <f t="shared" ca="1" si="23"/>
        <v>25</v>
      </c>
      <c r="BE102" s="20">
        <f t="shared" ca="1" si="23"/>
        <v>25</v>
      </c>
      <c r="BF102" s="20">
        <f t="shared" ca="1" si="23"/>
        <v>25</v>
      </c>
      <c r="BG102" s="20">
        <f t="shared" ca="1" si="23"/>
        <v>22</v>
      </c>
      <c r="BH102" s="20">
        <f t="shared" ca="1" si="22"/>
        <v>25</v>
      </c>
      <c r="BI102" s="20">
        <f t="shared" ca="1" si="22"/>
        <v>21</v>
      </c>
      <c r="BJ102" s="20">
        <f t="shared" ca="1" si="22"/>
        <v>25</v>
      </c>
      <c r="BK102" s="20">
        <f t="shared" ca="1" si="22"/>
        <v>25</v>
      </c>
      <c r="BL102" s="20">
        <f t="shared" ca="1" si="21"/>
        <v>25</v>
      </c>
      <c r="BM102" s="20">
        <f t="shared" ca="1" si="21"/>
        <v>25</v>
      </c>
      <c r="BN102" s="9">
        <f t="shared" si="16"/>
        <v>100</v>
      </c>
      <c r="BO102" s="9">
        <v>3</v>
      </c>
      <c r="BP102" s="22" cm="1">
        <f t="array" aca="1" ref="BP102" ca="1">IF(AV102&gt;INDIRECT(ADDRESS($BN102,$BO102)),0,1)</f>
        <v>0</v>
      </c>
      <c r="BQ102" s="22" cm="1">
        <f t="array" aca="1" ref="BQ102" ca="1">IF(AW102&gt;INDIRECT(ADDRESS($BN102,$BO102)),0,1)</f>
        <v>0</v>
      </c>
      <c r="BR102" s="22" cm="1">
        <f t="array" aca="1" ref="BR102" ca="1">IF(AX102&gt;INDIRECT(ADDRESS($BN102,$BO102)),0,1)</f>
        <v>0</v>
      </c>
      <c r="BS102" s="22" cm="1">
        <f t="array" aca="1" ref="BS102" ca="1">IF(AY102&gt;INDIRECT(ADDRESS($BN102,$BO102)),0,1)</f>
        <v>0</v>
      </c>
      <c r="BT102" s="22" cm="1">
        <f t="array" aca="1" ref="BT102" ca="1">IF(AZ102&gt;INDIRECT(ADDRESS($BN102,$BO102)),0,1)</f>
        <v>0</v>
      </c>
      <c r="BU102" s="22" cm="1">
        <f t="array" aca="1" ref="BU102" ca="1">IF(BA102&gt;INDIRECT(ADDRESS($BN102,$BO102)),0,1)</f>
        <v>0</v>
      </c>
      <c r="BV102" s="22" cm="1">
        <f t="array" aca="1" ref="BV102" ca="1">IF(BB102&gt;INDIRECT(ADDRESS($BN102,$BO102)),0,1)</f>
        <v>0</v>
      </c>
      <c r="BW102" s="22" cm="1">
        <f t="array" aca="1" ref="BW102" ca="1">IF(BC102&gt;INDIRECT(ADDRESS($BN102,$BO102)),0,1)</f>
        <v>0</v>
      </c>
      <c r="BX102" s="22" cm="1">
        <f t="array" aca="1" ref="BX102" ca="1">IF(BD102&gt;INDIRECT(ADDRESS($BN102,$BO102)),0,1)</f>
        <v>0</v>
      </c>
      <c r="BY102" s="22" cm="1">
        <f t="array" aca="1" ref="BY102" ca="1">IF(BE102&gt;INDIRECT(ADDRESS($BN102,$BO102)),0,1)</f>
        <v>0</v>
      </c>
      <c r="BZ102" s="22" cm="1">
        <f t="array" aca="1" ref="BZ102" ca="1">IF(BF102&gt;INDIRECT(ADDRESS($BN102,$BO102)),0,1)</f>
        <v>0</v>
      </c>
      <c r="CA102" s="22" cm="1">
        <f t="array" aca="1" ref="CA102" ca="1">IF(BG102&gt;INDIRECT(ADDRESS($BN102,$BO102)),0,1)</f>
        <v>0</v>
      </c>
      <c r="CB102" s="22" cm="1">
        <f t="array" aca="1" ref="CB102" ca="1">IF(BH102&gt;INDIRECT(ADDRESS($BN102,$BO102)),0,1)</f>
        <v>0</v>
      </c>
      <c r="CC102" s="22" cm="1">
        <f t="array" aca="1" ref="CC102" ca="1">IF(BI102&gt;INDIRECT(ADDRESS($BN102,$BO102)),0,1)</f>
        <v>0</v>
      </c>
      <c r="CD102" s="22" cm="1">
        <f t="array" aca="1" ref="CD102" ca="1">IF(BJ102&gt;INDIRECT(ADDRESS($BN102,$BO102)),0,1)</f>
        <v>0</v>
      </c>
      <c r="CE102" s="22" cm="1">
        <f t="array" aca="1" ref="CE102" ca="1">IF(BK102&gt;INDIRECT(ADDRESS($BN102,$BO102)),0,1)</f>
        <v>0</v>
      </c>
      <c r="CF102" s="22" cm="1">
        <f t="array" aca="1" ref="CF102" ca="1">IF(BL102&gt;INDIRECT(ADDRESS($BN102,$BO102)),0,1)</f>
        <v>0</v>
      </c>
      <c r="CG102" s="22" cm="1">
        <f t="array" aca="1" ref="CG102" ca="1">IF(BM102&gt;INDIRECT(ADDRESS($BN102,$BO102)),0,1)</f>
        <v>0</v>
      </c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55000000000000004">
      <c r="A103" s="3"/>
      <c r="B103" s="3" t="s">
        <v>45</v>
      </c>
      <c r="C103" s="3">
        <v>9</v>
      </c>
      <c r="D103" s="15">
        <f>VALUE(SUBSTITUTE('DPR KPU Raw'!B27,".",","))</f>
        <v>358137</v>
      </c>
      <c r="E103" s="15">
        <f>VALUE(SUBSTITUTE('DPR KPU Raw'!C27,".",","))</f>
        <v>301276</v>
      </c>
      <c r="F103" s="15">
        <f>VALUE(SUBSTITUTE('DPR KPU Raw'!D27,".",","))</f>
        <v>713535</v>
      </c>
      <c r="G103" s="15">
        <f>VALUE(SUBSTITUTE('DPR KPU Raw'!E27,".",","))</f>
        <v>186492</v>
      </c>
      <c r="H103" s="15">
        <f>VALUE(SUBSTITUTE('DPR KPU Raw'!F27,".",","))</f>
        <v>145125</v>
      </c>
      <c r="I103" s="15"/>
      <c r="J103" s="15"/>
      <c r="K103" s="15">
        <f>VALUE(SUBSTITUTE('DPR KPU Raw'!I27,".",","))</f>
        <v>86429</v>
      </c>
      <c r="L103" s="15"/>
      <c r="M103" s="15"/>
      <c r="N103" s="15"/>
      <c r="O103" s="15">
        <f>VALUE(SUBSTITUTE('DPR KPU Raw'!M27,".",","))</f>
        <v>77141</v>
      </c>
      <c r="P103" s="15"/>
      <c r="Q103" s="15">
        <f>VALUE(SUBSTITUTE('DPR KPU Raw'!O27,".",","))</f>
        <v>250517</v>
      </c>
      <c r="R103" s="15"/>
      <c r="S103" s="15"/>
      <c r="T103" s="15"/>
      <c r="U103" s="15"/>
      <c r="V103" s="5">
        <v>1</v>
      </c>
      <c r="W103" s="5">
        <f>W102+3</f>
        <v>103</v>
      </c>
      <c r="X103" s="5">
        <v>4</v>
      </c>
      <c r="Y103" s="5">
        <f t="shared" si="17"/>
        <v>26</v>
      </c>
      <c r="Z103" s="18" cm="1">
        <f t="array" aca="1" ref="Z103" ca="1">INDIRECT(ADDRESS($W103,COLUMN()-$Y103+$X103))/$V103</f>
        <v>358137</v>
      </c>
      <c r="AA103" s="18" cm="1">
        <f t="array" aca="1" ref="AA103" ca="1">INDIRECT(ADDRESS($W103,COLUMN()-$Y103+$X103))/$V103</f>
        <v>301276</v>
      </c>
      <c r="AB103" s="18" cm="1">
        <f t="array" aca="1" ref="AB103" ca="1">INDIRECT(ADDRESS($W103,COLUMN()-$Y103+$X103))/$V103</f>
        <v>713535</v>
      </c>
      <c r="AC103" s="18" cm="1">
        <f t="array" aca="1" ref="AC103" ca="1">INDIRECT(ADDRESS($W103,COLUMN()-$Y103+$X103))/$V103</f>
        <v>186492</v>
      </c>
      <c r="AD103" s="18" cm="1">
        <f t="array" aca="1" ref="AD103" ca="1">INDIRECT(ADDRESS($W103,COLUMN()-$Y103+$X103))/$V103</f>
        <v>145125</v>
      </c>
      <c r="AE103" s="18" cm="1">
        <f t="array" aca="1" ref="AE103" ca="1">INDIRECT(ADDRESS($W103,COLUMN()-$Y103+$X103))/$V103</f>
        <v>0</v>
      </c>
      <c r="AF103" s="18" cm="1">
        <f t="array" aca="1" ref="AF103" ca="1">INDIRECT(ADDRESS($W103,COLUMN()-$Y103+$X103))/$V103</f>
        <v>0</v>
      </c>
      <c r="AG103" s="18" cm="1">
        <f t="array" aca="1" ref="AG103" ca="1">INDIRECT(ADDRESS($W103,COLUMN()-$Y103+$X103))/$V103</f>
        <v>86429</v>
      </c>
      <c r="AH103" s="18" cm="1">
        <f t="array" aca="1" ref="AH103" ca="1">INDIRECT(ADDRESS($W103,COLUMN()-$Y103+$X103))/$V103</f>
        <v>0</v>
      </c>
      <c r="AI103" s="18" cm="1">
        <f t="array" aca="1" ref="AI103" ca="1">INDIRECT(ADDRESS($W103,COLUMN()-$Y103+$X103))/$V103</f>
        <v>0</v>
      </c>
      <c r="AJ103" s="18" cm="1">
        <f t="array" aca="1" ref="AJ103" ca="1">INDIRECT(ADDRESS($W103,COLUMN()-$Y103+$X103))/$V103</f>
        <v>0</v>
      </c>
      <c r="AK103" s="18" cm="1">
        <f t="array" aca="1" ref="AK103" ca="1">INDIRECT(ADDRESS($W103,COLUMN()-$Y103+$X103))/$V103</f>
        <v>77141</v>
      </c>
      <c r="AL103" s="18" cm="1">
        <f t="array" aca="1" ref="AL103" ca="1">INDIRECT(ADDRESS($W103,COLUMN()-$Y103+$X103))/$V103</f>
        <v>0</v>
      </c>
      <c r="AM103" s="18" cm="1">
        <f t="array" aca="1" ref="AM103" ca="1">INDIRECT(ADDRESS($W103,COLUMN()-$Y103+$X103))/$V103</f>
        <v>250517</v>
      </c>
      <c r="AN103" s="18" cm="1">
        <f t="array" aca="1" ref="AN103" ca="1">INDIRECT(ADDRESS($W103,COLUMN()-$Y103+$X103))/$V103</f>
        <v>0</v>
      </c>
      <c r="AO103" s="18" cm="1">
        <f t="array" aca="1" ref="AO103" ca="1">INDIRECT(ADDRESS($W103,COLUMN()-$Y103+$X103))/$V103</f>
        <v>0</v>
      </c>
      <c r="AP103" s="18" cm="1">
        <f t="array" aca="1" ref="AP103" ca="1">INDIRECT(ADDRESS($W103,COLUMN()-$Y103+$X103))/$V103</f>
        <v>0</v>
      </c>
      <c r="AQ103" s="18" cm="1">
        <f t="array" aca="1" ref="AQ103" ca="1">INDIRECT(ADDRESS($W103,COLUMN()-$Y103+$X103))/$V103</f>
        <v>0</v>
      </c>
      <c r="AR103" s="9">
        <f t="shared" si="14"/>
        <v>103</v>
      </c>
      <c r="AS103" s="9">
        <f t="shared" si="20"/>
        <v>105</v>
      </c>
      <c r="AT103" s="9">
        <f t="shared" si="15"/>
        <v>26</v>
      </c>
      <c r="AU103" s="3">
        <f t="shared" si="18"/>
        <v>43</v>
      </c>
      <c r="AV103" s="20">
        <f t="shared" ca="1" si="23"/>
        <v>2</v>
      </c>
      <c r="AW103" s="20">
        <f t="shared" ca="1" si="23"/>
        <v>3</v>
      </c>
      <c r="AX103" s="20">
        <f t="shared" ca="1" si="23"/>
        <v>1</v>
      </c>
      <c r="AY103" s="20">
        <f t="shared" ca="1" si="23"/>
        <v>6</v>
      </c>
      <c r="AZ103" s="20">
        <f t="shared" ca="1" si="23"/>
        <v>7</v>
      </c>
      <c r="BA103" s="20">
        <f t="shared" ca="1" si="23"/>
        <v>25</v>
      </c>
      <c r="BB103" s="20">
        <f t="shared" ca="1" si="23"/>
        <v>25</v>
      </c>
      <c r="BC103" s="20">
        <f t="shared" ca="1" si="23"/>
        <v>11</v>
      </c>
      <c r="BD103" s="20">
        <f t="shared" ca="1" si="23"/>
        <v>25</v>
      </c>
      <c r="BE103" s="20">
        <f t="shared" ca="1" si="23"/>
        <v>25</v>
      </c>
      <c r="BF103" s="20">
        <f t="shared" ca="1" si="23"/>
        <v>25</v>
      </c>
      <c r="BG103" s="20">
        <f t="shared" ca="1" si="23"/>
        <v>13</v>
      </c>
      <c r="BH103" s="20">
        <f t="shared" ca="1" si="22"/>
        <v>25</v>
      </c>
      <c r="BI103" s="20">
        <f t="shared" ca="1" si="22"/>
        <v>4</v>
      </c>
      <c r="BJ103" s="20">
        <f t="shared" ca="1" si="22"/>
        <v>25</v>
      </c>
      <c r="BK103" s="20">
        <f t="shared" ca="1" si="22"/>
        <v>25</v>
      </c>
      <c r="BL103" s="20">
        <f t="shared" ca="1" si="21"/>
        <v>25</v>
      </c>
      <c r="BM103" s="20">
        <f t="shared" ca="1" si="21"/>
        <v>25</v>
      </c>
      <c r="BN103" s="9">
        <f t="shared" si="16"/>
        <v>103</v>
      </c>
      <c r="BO103" s="9">
        <v>3</v>
      </c>
      <c r="BP103" s="22" cm="1">
        <f t="array" aca="1" ref="BP103" ca="1">IF(AV103&gt;INDIRECT(ADDRESS($BN103,$BO103)),0,1)</f>
        <v>1</v>
      </c>
      <c r="BQ103" s="22" cm="1">
        <f t="array" aca="1" ref="BQ103" ca="1">IF(AW103&gt;INDIRECT(ADDRESS($BN103,$BO103)),0,1)</f>
        <v>1</v>
      </c>
      <c r="BR103" s="22" cm="1">
        <f t="array" aca="1" ref="BR103" ca="1">IF(AX103&gt;INDIRECT(ADDRESS($BN103,$BO103)),0,1)</f>
        <v>1</v>
      </c>
      <c r="BS103" s="22" cm="1">
        <f t="array" aca="1" ref="BS103" ca="1">IF(AY103&gt;INDIRECT(ADDRESS($BN103,$BO103)),0,1)</f>
        <v>1</v>
      </c>
      <c r="BT103" s="22" cm="1">
        <f t="array" aca="1" ref="BT103" ca="1">IF(AZ103&gt;INDIRECT(ADDRESS($BN103,$BO103)),0,1)</f>
        <v>1</v>
      </c>
      <c r="BU103" s="22" cm="1">
        <f t="array" aca="1" ref="BU103" ca="1">IF(BA103&gt;INDIRECT(ADDRESS($BN103,$BO103)),0,1)</f>
        <v>0</v>
      </c>
      <c r="BV103" s="22" cm="1">
        <f t="array" aca="1" ref="BV103" ca="1">IF(BB103&gt;INDIRECT(ADDRESS($BN103,$BO103)),0,1)</f>
        <v>0</v>
      </c>
      <c r="BW103" s="22" cm="1">
        <f t="array" aca="1" ref="BW103" ca="1">IF(BC103&gt;INDIRECT(ADDRESS($BN103,$BO103)),0,1)</f>
        <v>0</v>
      </c>
      <c r="BX103" s="22" cm="1">
        <f t="array" aca="1" ref="BX103" ca="1">IF(BD103&gt;INDIRECT(ADDRESS($BN103,$BO103)),0,1)</f>
        <v>0</v>
      </c>
      <c r="BY103" s="22" cm="1">
        <f t="array" aca="1" ref="BY103" ca="1">IF(BE103&gt;INDIRECT(ADDRESS($BN103,$BO103)),0,1)</f>
        <v>0</v>
      </c>
      <c r="BZ103" s="22" cm="1">
        <f t="array" aca="1" ref="BZ103" ca="1">IF(BF103&gt;INDIRECT(ADDRESS($BN103,$BO103)),0,1)</f>
        <v>0</v>
      </c>
      <c r="CA103" s="22" cm="1">
        <f t="array" aca="1" ref="CA103" ca="1">IF(BG103&gt;INDIRECT(ADDRESS($BN103,$BO103)),0,1)</f>
        <v>0</v>
      </c>
      <c r="CB103" s="22" cm="1">
        <f t="array" aca="1" ref="CB103" ca="1">IF(BH103&gt;INDIRECT(ADDRESS($BN103,$BO103)),0,1)</f>
        <v>0</v>
      </c>
      <c r="CC103" s="22" cm="1">
        <f t="array" aca="1" ref="CC103" ca="1">IF(BI103&gt;INDIRECT(ADDRESS($BN103,$BO103)),0,1)</f>
        <v>1</v>
      </c>
      <c r="CD103" s="22" cm="1">
        <f t="array" aca="1" ref="CD103" ca="1">IF(BJ103&gt;INDIRECT(ADDRESS($BN103,$BO103)),0,1)</f>
        <v>0</v>
      </c>
      <c r="CE103" s="22" cm="1">
        <f t="array" aca="1" ref="CE103" ca="1">IF(BK103&gt;INDIRECT(ADDRESS($BN103,$BO103)),0,1)</f>
        <v>0</v>
      </c>
      <c r="CF103" s="22" cm="1">
        <f t="array" aca="1" ref="CF103" ca="1">IF(BL103&gt;INDIRECT(ADDRESS($BN103,$BO103)),0,1)</f>
        <v>0</v>
      </c>
      <c r="CG103" s="22" cm="1">
        <f t="array" aca="1" ref="CG103" ca="1">IF(BM103&gt;INDIRECT(ADDRESS($BN103,$BO103)),0,1)</f>
        <v>0</v>
      </c>
      <c r="CH103" s="9">
        <f>AR103</f>
        <v>103</v>
      </c>
      <c r="CI103" s="9">
        <f>AS103</f>
        <v>105</v>
      </c>
      <c r="CJ103" s="3">
        <f>COLUMN(BP103)</f>
        <v>68</v>
      </c>
      <c r="CK103" s="3">
        <f>COLUMN(CG103)</f>
        <v>85</v>
      </c>
      <c r="CL103" s="3">
        <f ca="1">SUM(OFFSET($A$1,CH103-1,CJ103-1,CI103-CH103+1,CK103-CJ103+1))</f>
        <v>9</v>
      </c>
      <c r="CM103" s="3" t="b">
        <f ca="1">CL103=C103</f>
        <v>1</v>
      </c>
      <c r="CN103" s="3">
        <f>COLUMN(V103)</f>
        <v>22</v>
      </c>
      <c r="CO103" s="3">
        <f ca="1">LARGE(OFFSET($A$1,$CH103-1,$CN103-1,$CI103-$CH103+1,1),1)</f>
        <v>5</v>
      </c>
      <c r="CP103" s="4">
        <f ca="1">LARGE(OFFSET($A$1,$AR103-1,$AT103-1,$AS103-$AR103+1,$AU103-$AT103+1),1)/(CO103+2)</f>
        <v>101933.57142857143</v>
      </c>
      <c r="CQ103" s="4">
        <f ca="1">LARGE(OFFSET($A$1,$AR103-1,$AT103-1,$AS103-$AR103+1,$AU103-$AT103+1),C103)</f>
        <v>119379</v>
      </c>
      <c r="CR103" s="3" t="b">
        <f ca="1">CQ103&gt;CP103</f>
        <v>1</v>
      </c>
    </row>
    <row r="104" spans="1:96" x14ac:dyDescent="0.55000000000000004">
      <c r="A104" s="3"/>
      <c r="B104" s="3"/>
      <c r="C104" s="3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5">
        <v>3</v>
      </c>
      <c r="W104" s="5">
        <f>W103</f>
        <v>103</v>
      </c>
      <c r="X104" s="5">
        <v>4</v>
      </c>
      <c r="Y104" s="5">
        <f t="shared" si="17"/>
        <v>26</v>
      </c>
      <c r="Z104" s="18" cm="1">
        <f t="array" aca="1" ref="Z104" ca="1">INDIRECT(ADDRESS($W104,COLUMN()-$Y104+$X104))/$V104</f>
        <v>119379</v>
      </c>
      <c r="AA104" s="18" cm="1">
        <f t="array" aca="1" ref="AA104" ca="1">INDIRECT(ADDRESS($W104,COLUMN()-$Y104+$X104))/$V104</f>
        <v>100425.33333333333</v>
      </c>
      <c r="AB104" s="18" cm="1">
        <f t="array" aca="1" ref="AB104" ca="1">INDIRECT(ADDRESS($W104,COLUMN()-$Y104+$X104))/$V104</f>
        <v>237845</v>
      </c>
      <c r="AC104" s="18" cm="1">
        <f t="array" aca="1" ref="AC104" ca="1">INDIRECT(ADDRESS($W104,COLUMN()-$Y104+$X104))/$V104</f>
        <v>62164</v>
      </c>
      <c r="AD104" s="18" cm="1">
        <f t="array" aca="1" ref="AD104" ca="1">INDIRECT(ADDRESS($W104,COLUMN()-$Y104+$X104))/$V104</f>
        <v>48375</v>
      </c>
      <c r="AE104" s="18" cm="1">
        <f t="array" aca="1" ref="AE104" ca="1">INDIRECT(ADDRESS($W104,COLUMN()-$Y104+$X104))/$V104</f>
        <v>0</v>
      </c>
      <c r="AF104" s="18" cm="1">
        <f t="array" aca="1" ref="AF104" ca="1">INDIRECT(ADDRESS($W104,COLUMN()-$Y104+$X104))/$V104</f>
        <v>0</v>
      </c>
      <c r="AG104" s="18" cm="1">
        <f t="array" aca="1" ref="AG104" ca="1">INDIRECT(ADDRESS($W104,COLUMN()-$Y104+$X104))/$V104</f>
        <v>28809.666666666668</v>
      </c>
      <c r="AH104" s="18" cm="1">
        <f t="array" aca="1" ref="AH104" ca="1">INDIRECT(ADDRESS($W104,COLUMN()-$Y104+$X104))/$V104</f>
        <v>0</v>
      </c>
      <c r="AI104" s="18" cm="1">
        <f t="array" aca="1" ref="AI104" ca="1">INDIRECT(ADDRESS($W104,COLUMN()-$Y104+$X104))/$V104</f>
        <v>0</v>
      </c>
      <c r="AJ104" s="18" cm="1">
        <f t="array" aca="1" ref="AJ104" ca="1">INDIRECT(ADDRESS($W104,COLUMN()-$Y104+$X104))/$V104</f>
        <v>0</v>
      </c>
      <c r="AK104" s="18" cm="1">
        <f t="array" aca="1" ref="AK104" ca="1">INDIRECT(ADDRESS($W104,COLUMN()-$Y104+$X104))/$V104</f>
        <v>25713.666666666668</v>
      </c>
      <c r="AL104" s="18" cm="1">
        <f t="array" aca="1" ref="AL104" ca="1">INDIRECT(ADDRESS($W104,COLUMN()-$Y104+$X104))/$V104</f>
        <v>0</v>
      </c>
      <c r="AM104" s="18" cm="1">
        <f t="array" aca="1" ref="AM104" ca="1">INDIRECT(ADDRESS($W104,COLUMN()-$Y104+$X104))/$V104</f>
        <v>83505.666666666672</v>
      </c>
      <c r="AN104" s="18" cm="1">
        <f t="array" aca="1" ref="AN104" ca="1">INDIRECT(ADDRESS($W104,COLUMN()-$Y104+$X104))/$V104</f>
        <v>0</v>
      </c>
      <c r="AO104" s="18" cm="1">
        <f t="array" aca="1" ref="AO104" ca="1">INDIRECT(ADDRESS($W104,COLUMN()-$Y104+$X104))/$V104</f>
        <v>0</v>
      </c>
      <c r="AP104" s="18" cm="1">
        <f t="array" aca="1" ref="AP104" ca="1">INDIRECT(ADDRESS($W104,COLUMN()-$Y104+$X104))/$V104</f>
        <v>0</v>
      </c>
      <c r="AQ104" s="18" cm="1">
        <f t="array" aca="1" ref="AQ104" ca="1">INDIRECT(ADDRESS($W104,COLUMN()-$Y104+$X104))/$V104</f>
        <v>0</v>
      </c>
      <c r="AR104" s="9">
        <f t="shared" si="14"/>
        <v>103</v>
      </c>
      <c r="AS104" s="9">
        <f t="shared" si="20"/>
        <v>105</v>
      </c>
      <c r="AT104" s="9">
        <f t="shared" si="15"/>
        <v>26</v>
      </c>
      <c r="AU104" s="3">
        <f t="shared" si="18"/>
        <v>43</v>
      </c>
      <c r="AV104" s="20">
        <f t="shared" ca="1" si="23"/>
        <v>9</v>
      </c>
      <c r="AW104" s="20">
        <f t="shared" ca="1" si="23"/>
        <v>10</v>
      </c>
      <c r="AX104" s="20">
        <f t="shared" ca="1" si="23"/>
        <v>5</v>
      </c>
      <c r="AY104" s="20">
        <f t="shared" ca="1" si="23"/>
        <v>15</v>
      </c>
      <c r="AZ104" s="20">
        <f t="shared" ca="1" si="23"/>
        <v>18</v>
      </c>
      <c r="BA104" s="20">
        <f t="shared" ca="1" si="23"/>
        <v>25</v>
      </c>
      <c r="BB104" s="20">
        <f t="shared" ca="1" si="23"/>
        <v>25</v>
      </c>
      <c r="BC104" s="20">
        <f t="shared" ca="1" si="23"/>
        <v>21</v>
      </c>
      <c r="BD104" s="20">
        <f t="shared" ca="1" si="23"/>
        <v>25</v>
      </c>
      <c r="BE104" s="20">
        <f t="shared" ca="1" si="23"/>
        <v>25</v>
      </c>
      <c r="BF104" s="20">
        <f t="shared" ca="1" si="23"/>
        <v>25</v>
      </c>
      <c r="BG104" s="20">
        <f t="shared" ca="1" si="23"/>
        <v>22</v>
      </c>
      <c r="BH104" s="20">
        <f t="shared" ca="1" si="22"/>
        <v>25</v>
      </c>
      <c r="BI104" s="20">
        <f t="shared" ca="1" si="22"/>
        <v>12</v>
      </c>
      <c r="BJ104" s="20">
        <f t="shared" ca="1" si="22"/>
        <v>25</v>
      </c>
      <c r="BK104" s="20">
        <f t="shared" ca="1" si="22"/>
        <v>25</v>
      </c>
      <c r="BL104" s="20">
        <f t="shared" ca="1" si="21"/>
        <v>25</v>
      </c>
      <c r="BM104" s="20">
        <f t="shared" ca="1" si="21"/>
        <v>25</v>
      </c>
      <c r="BN104" s="9">
        <f t="shared" si="16"/>
        <v>103</v>
      </c>
      <c r="BO104" s="9">
        <v>3</v>
      </c>
      <c r="BP104" s="22" cm="1">
        <f t="array" aca="1" ref="BP104" ca="1">IF(AV104&gt;INDIRECT(ADDRESS($BN104,$BO104)),0,1)</f>
        <v>1</v>
      </c>
      <c r="BQ104" s="22" cm="1">
        <f t="array" aca="1" ref="BQ104" ca="1">IF(AW104&gt;INDIRECT(ADDRESS($BN104,$BO104)),0,1)</f>
        <v>0</v>
      </c>
      <c r="BR104" s="22" cm="1">
        <f t="array" aca="1" ref="BR104" ca="1">IF(AX104&gt;INDIRECT(ADDRESS($BN104,$BO104)),0,1)</f>
        <v>1</v>
      </c>
      <c r="BS104" s="22" cm="1">
        <f t="array" aca="1" ref="BS104" ca="1">IF(AY104&gt;INDIRECT(ADDRESS($BN104,$BO104)),0,1)</f>
        <v>0</v>
      </c>
      <c r="BT104" s="22" cm="1">
        <f t="array" aca="1" ref="BT104" ca="1">IF(AZ104&gt;INDIRECT(ADDRESS($BN104,$BO104)),0,1)</f>
        <v>0</v>
      </c>
      <c r="BU104" s="22" cm="1">
        <f t="array" aca="1" ref="BU104" ca="1">IF(BA104&gt;INDIRECT(ADDRESS($BN104,$BO104)),0,1)</f>
        <v>0</v>
      </c>
      <c r="BV104" s="22" cm="1">
        <f t="array" aca="1" ref="BV104" ca="1">IF(BB104&gt;INDIRECT(ADDRESS($BN104,$BO104)),0,1)</f>
        <v>0</v>
      </c>
      <c r="BW104" s="22" cm="1">
        <f t="array" aca="1" ref="BW104" ca="1">IF(BC104&gt;INDIRECT(ADDRESS($BN104,$BO104)),0,1)</f>
        <v>0</v>
      </c>
      <c r="BX104" s="22" cm="1">
        <f t="array" aca="1" ref="BX104" ca="1">IF(BD104&gt;INDIRECT(ADDRESS($BN104,$BO104)),0,1)</f>
        <v>0</v>
      </c>
      <c r="BY104" s="22" cm="1">
        <f t="array" aca="1" ref="BY104" ca="1">IF(BE104&gt;INDIRECT(ADDRESS($BN104,$BO104)),0,1)</f>
        <v>0</v>
      </c>
      <c r="BZ104" s="22" cm="1">
        <f t="array" aca="1" ref="BZ104" ca="1">IF(BF104&gt;INDIRECT(ADDRESS($BN104,$BO104)),0,1)</f>
        <v>0</v>
      </c>
      <c r="CA104" s="22" cm="1">
        <f t="array" aca="1" ref="CA104" ca="1">IF(BG104&gt;INDIRECT(ADDRESS($BN104,$BO104)),0,1)</f>
        <v>0</v>
      </c>
      <c r="CB104" s="22" cm="1">
        <f t="array" aca="1" ref="CB104" ca="1">IF(BH104&gt;INDIRECT(ADDRESS($BN104,$BO104)),0,1)</f>
        <v>0</v>
      </c>
      <c r="CC104" s="22" cm="1">
        <f t="array" aca="1" ref="CC104" ca="1">IF(BI104&gt;INDIRECT(ADDRESS($BN104,$BO104)),0,1)</f>
        <v>0</v>
      </c>
      <c r="CD104" s="22" cm="1">
        <f t="array" aca="1" ref="CD104" ca="1">IF(BJ104&gt;INDIRECT(ADDRESS($BN104,$BO104)),0,1)</f>
        <v>0</v>
      </c>
      <c r="CE104" s="22" cm="1">
        <f t="array" aca="1" ref="CE104" ca="1">IF(BK104&gt;INDIRECT(ADDRESS($BN104,$BO104)),0,1)</f>
        <v>0</v>
      </c>
      <c r="CF104" s="22" cm="1">
        <f t="array" aca="1" ref="CF104" ca="1">IF(BL104&gt;INDIRECT(ADDRESS($BN104,$BO104)),0,1)</f>
        <v>0</v>
      </c>
      <c r="CG104" s="22" cm="1">
        <f t="array" aca="1" ref="CG104" ca="1">IF(BM104&gt;INDIRECT(ADDRESS($BN104,$BO104)),0,1)</f>
        <v>0</v>
      </c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55000000000000004">
      <c r="A105" s="3"/>
      <c r="B105" s="3"/>
      <c r="C105" s="3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5">
        <v>5</v>
      </c>
      <c r="W105" s="5">
        <f>W104</f>
        <v>103</v>
      </c>
      <c r="X105" s="5">
        <v>4</v>
      </c>
      <c r="Y105" s="5">
        <f t="shared" si="17"/>
        <v>26</v>
      </c>
      <c r="Z105" s="18" cm="1">
        <f t="array" aca="1" ref="Z105" ca="1">INDIRECT(ADDRESS($W105,COLUMN()-$Y105+$X105))/$V105</f>
        <v>71627.399999999994</v>
      </c>
      <c r="AA105" s="18" cm="1">
        <f t="array" aca="1" ref="AA105" ca="1">INDIRECT(ADDRESS($W105,COLUMN()-$Y105+$X105))/$V105</f>
        <v>60255.199999999997</v>
      </c>
      <c r="AB105" s="18" cm="1">
        <f t="array" aca="1" ref="AB105" ca="1">INDIRECT(ADDRESS($W105,COLUMN()-$Y105+$X105))/$V105</f>
        <v>142707</v>
      </c>
      <c r="AC105" s="18" cm="1">
        <f t="array" aca="1" ref="AC105" ca="1">INDIRECT(ADDRESS($W105,COLUMN()-$Y105+$X105))/$V105</f>
        <v>37298.400000000001</v>
      </c>
      <c r="AD105" s="18" cm="1">
        <f t="array" aca="1" ref="AD105" ca="1">INDIRECT(ADDRESS($W105,COLUMN()-$Y105+$X105))/$V105</f>
        <v>29025</v>
      </c>
      <c r="AE105" s="18" cm="1">
        <f t="array" aca="1" ref="AE105" ca="1">INDIRECT(ADDRESS($W105,COLUMN()-$Y105+$X105))/$V105</f>
        <v>0</v>
      </c>
      <c r="AF105" s="18" cm="1">
        <f t="array" aca="1" ref="AF105" ca="1">INDIRECT(ADDRESS($W105,COLUMN()-$Y105+$X105))/$V105</f>
        <v>0</v>
      </c>
      <c r="AG105" s="18" cm="1">
        <f t="array" aca="1" ref="AG105" ca="1">INDIRECT(ADDRESS($W105,COLUMN()-$Y105+$X105))/$V105</f>
        <v>17285.8</v>
      </c>
      <c r="AH105" s="18" cm="1">
        <f t="array" aca="1" ref="AH105" ca="1">INDIRECT(ADDRESS($W105,COLUMN()-$Y105+$X105))/$V105</f>
        <v>0</v>
      </c>
      <c r="AI105" s="18" cm="1">
        <f t="array" aca="1" ref="AI105" ca="1">INDIRECT(ADDRESS($W105,COLUMN()-$Y105+$X105))/$V105</f>
        <v>0</v>
      </c>
      <c r="AJ105" s="18" cm="1">
        <f t="array" aca="1" ref="AJ105" ca="1">INDIRECT(ADDRESS($W105,COLUMN()-$Y105+$X105))/$V105</f>
        <v>0</v>
      </c>
      <c r="AK105" s="18" cm="1">
        <f t="array" aca="1" ref="AK105" ca="1">INDIRECT(ADDRESS($W105,COLUMN()-$Y105+$X105))/$V105</f>
        <v>15428.2</v>
      </c>
      <c r="AL105" s="18" cm="1">
        <f t="array" aca="1" ref="AL105" ca="1">INDIRECT(ADDRESS($W105,COLUMN()-$Y105+$X105))/$V105</f>
        <v>0</v>
      </c>
      <c r="AM105" s="18" cm="1">
        <f t="array" aca="1" ref="AM105" ca="1">INDIRECT(ADDRESS($W105,COLUMN()-$Y105+$X105))/$V105</f>
        <v>50103.4</v>
      </c>
      <c r="AN105" s="18" cm="1">
        <f t="array" aca="1" ref="AN105" ca="1">INDIRECT(ADDRESS($W105,COLUMN()-$Y105+$X105))/$V105</f>
        <v>0</v>
      </c>
      <c r="AO105" s="18" cm="1">
        <f t="array" aca="1" ref="AO105" ca="1">INDIRECT(ADDRESS($W105,COLUMN()-$Y105+$X105))/$V105</f>
        <v>0</v>
      </c>
      <c r="AP105" s="18" cm="1">
        <f t="array" aca="1" ref="AP105" ca="1">INDIRECT(ADDRESS($W105,COLUMN()-$Y105+$X105))/$V105</f>
        <v>0</v>
      </c>
      <c r="AQ105" s="18" cm="1">
        <f t="array" aca="1" ref="AQ105" ca="1">INDIRECT(ADDRESS($W105,COLUMN()-$Y105+$X105))/$V105</f>
        <v>0</v>
      </c>
      <c r="AR105" s="9">
        <f t="shared" si="14"/>
        <v>103</v>
      </c>
      <c r="AS105" s="9">
        <f t="shared" si="20"/>
        <v>105</v>
      </c>
      <c r="AT105" s="9">
        <f t="shared" si="15"/>
        <v>26</v>
      </c>
      <c r="AU105" s="3">
        <f t="shared" si="18"/>
        <v>43</v>
      </c>
      <c r="AV105" s="20">
        <f t="shared" ca="1" si="23"/>
        <v>14</v>
      </c>
      <c r="AW105" s="20">
        <f t="shared" ca="1" si="23"/>
        <v>16</v>
      </c>
      <c r="AX105" s="20">
        <f t="shared" ca="1" si="23"/>
        <v>8</v>
      </c>
      <c r="AY105" s="20">
        <f t="shared" ca="1" si="23"/>
        <v>19</v>
      </c>
      <c r="AZ105" s="20">
        <f t="shared" ca="1" si="23"/>
        <v>20</v>
      </c>
      <c r="BA105" s="20">
        <f t="shared" ca="1" si="23"/>
        <v>25</v>
      </c>
      <c r="BB105" s="20">
        <f t="shared" ca="1" si="23"/>
        <v>25</v>
      </c>
      <c r="BC105" s="20">
        <f t="shared" ca="1" si="23"/>
        <v>23</v>
      </c>
      <c r="BD105" s="20">
        <f t="shared" ca="1" si="23"/>
        <v>25</v>
      </c>
      <c r="BE105" s="20">
        <f t="shared" ca="1" si="23"/>
        <v>25</v>
      </c>
      <c r="BF105" s="20">
        <f t="shared" ca="1" si="23"/>
        <v>25</v>
      </c>
      <c r="BG105" s="20">
        <f t="shared" ca="1" si="23"/>
        <v>24</v>
      </c>
      <c r="BH105" s="20">
        <f t="shared" ca="1" si="22"/>
        <v>25</v>
      </c>
      <c r="BI105" s="20">
        <f t="shared" ca="1" si="22"/>
        <v>17</v>
      </c>
      <c r="BJ105" s="20">
        <f t="shared" ca="1" si="22"/>
        <v>25</v>
      </c>
      <c r="BK105" s="20">
        <f t="shared" ca="1" si="22"/>
        <v>25</v>
      </c>
      <c r="BL105" s="20">
        <f t="shared" ca="1" si="21"/>
        <v>25</v>
      </c>
      <c r="BM105" s="20">
        <f t="shared" ca="1" si="21"/>
        <v>25</v>
      </c>
      <c r="BN105" s="9">
        <f t="shared" si="16"/>
        <v>103</v>
      </c>
      <c r="BO105" s="9">
        <v>3</v>
      </c>
      <c r="BP105" s="22" cm="1">
        <f t="array" aca="1" ref="BP105" ca="1">IF(AV105&gt;INDIRECT(ADDRESS($BN105,$BO105)),0,1)</f>
        <v>0</v>
      </c>
      <c r="BQ105" s="22" cm="1">
        <f t="array" aca="1" ref="BQ105" ca="1">IF(AW105&gt;INDIRECT(ADDRESS($BN105,$BO105)),0,1)</f>
        <v>0</v>
      </c>
      <c r="BR105" s="22" cm="1">
        <f t="array" aca="1" ref="BR105" ca="1">IF(AX105&gt;INDIRECT(ADDRESS($BN105,$BO105)),0,1)</f>
        <v>1</v>
      </c>
      <c r="BS105" s="22" cm="1">
        <f t="array" aca="1" ref="BS105" ca="1">IF(AY105&gt;INDIRECT(ADDRESS($BN105,$BO105)),0,1)</f>
        <v>0</v>
      </c>
      <c r="BT105" s="22" cm="1">
        <f t="array" aca="1" ref="BT105" ca="1">IF(AZ105&gt;INDIRECT(ADDRESS($BN105,$BO105)),0,1)</f>
        <v>0</v>
      </c>
      <c r="BU105" s="22" cm="1">
        <f t="array" aca="1" ref="BU105" ca="1">IF(BA105&gt;INDIRECT(ADDRESS($BN105,$BO105)),0,1)</f>
        <v>0</v>
      </c>
      <c r="BV105" s="22" cm="1">
        <f t="array" aca="1" ref="BV105" ca="1">IF(BB105&gt;INDIRECT(ADDRESS($BN105,$BO105)),0,1)</f>
        <v>0</v>
      </c>
      <c r="BW105" s="22" cm="1">
        <f t="array" aca="1" ref="BW105" ca="1">IF(BC105&gt;INDIRECT(ADDRESS($BN105,$BO105)),0,1)</f>
        <v>0</v>
      </c>
      <c r="BX105" s="22" cm="1">
        <f t="array" aca="1" ref="BX105" ca="1">IF(BD105&gt;INDIRECT(ADDRESS($BN105,$BO105)),0,1)</f>
        <v>0</v>
      </c>
      <c r="BY105" s="22" cm="1">
        <f t="array" aca="1" ref="BY105" ca="1">IF(BE105&gt;INDIRECT(ADDRESS($BN105,$BO105)),0,1)</f>
        <v>0</v>
      </c>
      <c r="BZ105" s="22" cm="1">
        <f t="array" aca="1" ref="BZ105" ca="1">IF(BF105&gt;INDIRECT(ADDRESS($BN105,$BO105)),0,1)</f>
        <v>0</v>
      </c>
      <c r="CA105" s="22" cm="1">
        <f t="array" aca="1" ref="CA105" ca="1">IF(BG105&gt;INDIRECT(ADDRESS($BN105,$BO105)),0,1)</f>
        <v>0</v>
      </c>
      <c r="CB105" s="22" cm="1">
        <f t="array" aca="1" ref="CB105" ca="1">IF(BH105&gt;INDIRECT(ADDRESS($BN105,$BO105)),0,1)</f>
        <v>0</v>
      </c>
      <c r="CC105" s="22" cm="1">
        <f t="array" aca="1" ref="CC105" ca="1">IF(BI105&gt;INDIRECT(ADDRESS($BN105,$BO105)),0,1)</f>
        <v>0</v>
      </c>
      <c r="CD105" s="22" cm="1">
        <f t="array" aca="1" ref="CD105" ca="1">IF(BJ105&gt;INDIRECT(ADDRESS($BN105,$BO105)),0,1)</f>
        <v>0</v>
      </c>
      <c r="CE105" s="22" cm="1">
        <f t="array" aca="1" ref="CE105" ca="1">IF(BK105&gt;INDIRECT(ADDRESS($BN105,$BO105)),0,1)</f>
        <v>0</v>
      </c>
      <c r="CF105" s="22" cm="1">
        <f t="array" aca="1" ref="CF105" ca="1">IF(BL105&gt;INDIRECT(ADDRESS($BN105,$BO105)),0,1)</f>
        <v>0</v>
      </c>
      <c r="CG105" s="22" cm="1">
        <f t="array" aca="1" ref="CG105" ca="1">IF(BM105&gt;INDIRECT(ADDRESS($BN105,$BO105)),0,1)</f>
        <v>0</v>
      </c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55000000000000004">
      <c r="A106" s="3"/>
      <c r="B106" s="3" t="s">
        <v>46</v>
      </c>
      <c r="C106" s="3">
        <v>7</v>
      </c>
      <c r="D106" s="15">
        <f>VALUE(SUBSTITUTE('DPR KPU Raw'!B28,".",","))</f>
        <v>116859</v>
      </c>
      <c r="E106" s="15">
        <f>VALUE(SUBSTITUTE('DPR KPU Raw'!C28,".",","))</f>
        <v>161751</v>
      </c>
      <c r="F106" s="15">
        <f>VALUE(SUBSTITUTE('DPR KPU Raw'!D28,".",","))</f>
        <v>707065</v>
      </c>
      <c r="G106" s="15">
        <f>VALUE(SUBSTITUTE('DPR KPU Raw'!E28,".",","))</f>
        <v>222668</v>
      </c>
      <c r="H106" s="15">
        <f>VALUE(SUBSTITUTE('DPR KPU Raw'!F28,".",","))</f>
        <v>47924</v>
      </c>
      <c r="I106" s="15"/>
      <c r="J106" s="15"/>
      <c r="K106" s="15">
        <f>VALUE(SUBSTITUTE('DPR KPU Raw'!I28,".",","))</f>
        <v>218788</v>
      </c>
      <c r="L106" s="15"/>
      <c r="M106" s="15"/>
      <c r="N106" s="15"/>
      <c r="O106" s="15">
        <f>VALUE(SUBSTITUTE('DPR KPU Raw'!M28,".",","))</f>
        <v>66307</v>
      </c>
      <c r="P106" s="15"/>
      <c r="Q106" s="15">
        <f>VALUE(SUBSTITUTE('DPR KPU Raw'!O28,".",","))</f>
        <v>180997</v>
      </c>
      <c r="R106" s="15"/>
      <c r="S106" s="15"/>
      <c r="T106" s="15"/>
      <c r="U106" s="15"/>
      <c r="V106" s="5">
        <v>1</v>
      </c>
      <c r="W106" s="5">
        <f>W105+3</f>
        <v>106</v>
      </c>
      <c r="X106" s="5">
        <v>4</v>
      </c>
      <c r="Y106" s="5">
        <f t="shared" si="17"/>
        <v>26</v>
      </c>
      <c r="Z106" s="18" cm="1">
        <f t="array" aca="1" ref="Z106" ca="1">INDIRECT(ADDRESS($W106,COLUMN()-$Y106+$X106))/$V106</f>
        <v>116859</v>
      </c>
      <c r="AA106" s="18" cm="1">
        <f t="array" aca="1" ref="AA106" ca="1">INDIRECT(ADDRESS($W106,COLUMN()-$Y106+$X106))/$V106</f>
        <v>161751</v>
      </c>
      <c r="AB106" s="18" cm="1">
        <f t="array" aca="1" ref="AB106" ca="1">INDIRECT(ADDRESS($W106,COLUMN()-$Y106+$X106))/$V106</f>
        <v>707065</v>
      </c>
      <c r="AC106" s="18" cm="1">
        <f t="array" aca="1" ref="AC106" ca="1">INDIRECT(ADDRESS($W106,COLUMN()-$Y106+$X106))/$V106</f>
        <v>222668</v>
      </c>
      <c r="AD106" s="18" cm="1">
        <f t="array" aca="1" ref="AD106" ca="1">INDIRECT(ADDRESS($W106,COLUMN()-$Y106+$X106))/$V106</f>
        <v>47924</v>
      </c>
      <c r="AE106" s="18" cm="1">
        <f t="array" aca="1" ref="AE106" ca="1">INDIRECT(ADDRESS($W106,COLUMN()-$Y106+$X106))/$V106</f>
        <v>0</v>
      </c>
      <c r="AF106" s="18" cm="1">
        <f t="array" aca="1" ref="AF106" ca="1">INDIRECT(ADDRESS($W106,COLUMN()-$Y106+$X106))/$V106</f>
        <v>0</v>
      </c>
      <c r="AG106" s="18" cm="1">
        <f t="array" aca="1" ref="AG106" ca="1">INDIRECT(ADDRESS($W106,COLUMN()-$Y106+$X106))/$V106</f>
        <v>218788</v>
      </c>
      <c r="AH106" s="18" cm="1">
        <f t="array" aca="1" ref="AH106" ca="1">INDIRECT(ADDRESS($W106,COLUMN()-$Y106+$X106))/$V106</f>
        <v>0</v>
      </c>
      <c r="AI106" s="18" cm="1">
        <f t="array" aca="1" ref="AI106" ca="1">INDIRECT(ADDRESS($W106,COLUMN()-$Y106+$X106))/$V106</f>
        <v>0</v>
      </c>
      <c r="AJ106" s="18" cm="1">
        <f t="array" aca="1" ref="AJ106" ca="1">INDIRECT(ADDRESS($W106,COLUMN()-$Y106+$X106))/$V106</f>
        <v>0</v>
      </c>
      <c r="AK106" s="18" cm="1">
        <f t="array" aca="1" ref="AK106" ca="1">INDIRECT(ADDRESS($W106,COLUMN()-$Y106+$X106))/$V106</f>
        <v>66307</v>
      </c>
      <c r="AL106" s="18" cm="1">
        <f t="array" aca="1" ref="AL106" ca="1">INDIRECT(ADDRESS($W106,COLUMN()-$Y106+$X106))/$V106</f>
        <v>0</v>
      </c>
      <c r="AM106" s="18" cm="1">
        <f t="array" aca="1" ref="AM106" ca="1">INDIRECT(ADDRESS($W106,COLUMN()-$Y106+$X106))/$V106</f>
        <v>180997</v>
      </c>
      <c r="AN106" s="18" cm="1">
        <f t="array" aca="1" ref="AN106" ca="1">INDIRECT(ADDRESS($W106,COLUMN()-$Y106+$X106))/$V106</f>
        <v>0</v>
      </c>
      <c r="AO106" s="18" cm="1">
        <f t="array" aca="1" ref="AO106" ca="1">INDIRECT(ADDRESS($W106,COLUMN()-$Y106+$X106))/$V106</f>
        <v>0</v>
      </c>
      <c r="AP106" s="18" cm="1">
        <f t="array" aca="1" ref="AP106" ca="1">INDIRECT(ADDRESS($W106,COLUMN()-$Y106+$X106))/$V106</f>
        <v>0</v>
      </c>
      <c r="AQ106" s="18" cm="1">
        <f t="array" aca="1" ref="AQ106" ca="1">INDIRECT(ADDRESS($W106,COLUMN()-$Y106+$X106))/$V106</f>
        <v>0</v>
      </c>
      <c r="AR106" s="9">
        <f t="shared" si="14"/>
        <v>106</v>
      </c>
      <c r="AS106" s="9">
        <f t="shared" si="20"/>
        <v>108</v>
      </c>
      <c r="AT106" s="9">
        <f t="shared" si="15"/>
        <v>26</v>
      </c>
      <c r="AU106" s="3">
        <f t="shared" si="18"/>
        <v>43</v>
      </c>
      <c r="AV106" s="20">
        <f t="shared" ca="1" si="23"/>
        <v>8</v>
      </c>
      <c r="AW106" s="20">
        <f t="shared" ca="1" si="23"/>
        <v>6</v>
      </c>
      <c r="AX106" s="20">
        <f t="shared" ca="1" si="23"/>
        <v>1</v>
      </c>
      <c r="AY106" s="20">
        <f t="shared" ca="1" si="23"/>
        <v>3</v>
      </c>
      <c r="AZ106" s="20">
        <f t="shared" ca="1" si="23"/>
        <v>14</v>
      </c>
      <c r="BA106" s="20">
        <f t="shared" ca="1" si="23"/>
        <v>25</v>
      </c>
      <c r="BB106" s="20">
        <f t="shared" ca="1" si="23"/>
        <v>25</v>
      </c>
      <c r="BC106" s="20">
        <f t="shared" ca="1" si="23"/>
        <v>4</v>
      </c>
      <c r="BD106" s="20">
        <f t="shared" ca="1" si="23"/>
        <v>25</v>
      </c>
      <c r="BE106" s="20">
        <f t="shared" ca="1" si="23"/>
        <v>25</v>
      </c>
      <c r="BF106" s="20">
        <f t="shared" ca="1" si="23"/>
        <v>25</v>
      </c>
      <c r="BG106" s="20">
        <f t="shared" ca="1" si="23"/>
        <v>11</v>
      </c>
      <c r="BH106" s="20">
        <f t="shared" ca="1" si="22"/>
        <v>25</v>
      </c>
      <c r="BI106" s="20">
        <f t="shared" ca="1" si="22"/>
        <v>5</v>
      </c>
      <c r="BJ106" s="20">
        <f t="shared" ca="1" si="22"/>
        <v>25</v>
      </c>
      <c r="BK106" s="20">
        <f t="shared" ca="1" si="22"/>
        <v>25</v>
      </c>
      <c r="BL106" s="20">
        <f t="shared" ca="1" si="21"/>
        <v>25</v>
      </c>
      <c r="BM106" s="20">
        <f t="shared" ca="1" si="21"/>
        <v>25</v>
      </c>
      <c r="BN106" s="9">
        <f t="shared" si="16"/>
        <v>106</v>
      </c>
      <c r="BO106" s="9">
        <v>3</v>
      </c>
      <c r="BP106" s="22" cm="1">
        <f t="array" aca="1" ref="BP106" ca="1">IF(AV106&gt;INDIRECT(ADDRESS($BN106,$BO106)),0,1)</f>
        <v>0</v>
      </c>
      <c r="BQ106" s="22" cm="1">
        <f t="array" aca="1" ref="BQ106" ca="1">IF(AW106&gt;INDIRECT(ADDRESS($BN106,$BO106)),0,1)</f>
        <v>1</v>
      </c>
      <c r="BR106" s="22" cm="1">
        <f t="array" aca="1" ref="BR106" ca="1">IF(AX106&gt;INDIRECT(ADDRESS($BN106,$BO106)),0,1)</f>
        <v>1</v>
      </c>
      <c r="BS106" s="22" cm="1">
        <f t="array" aca="1" ref="BS106" ca="1">IF(AY106&gt;INDIRECT(ADDRESS($BN106,$BO106)),0,1)</f>
        <v>1</v>
      </c>
      <c r="BT106" s="22" cm="1">
        <f t="array" aca="1" ref="BT106" ca="1">IF(AZ106&gt;INDIRECT(ADDRESS($BN106,$BO106)),0,1)</f>
        <v>0</v>
      </c>
      <c r="BU106" s="22" cm="1">
        <f t="array" aca="1" ref="BU106" ca="1">IF(BA106&gt;INDIRECT(ADDRESS($BN106,$BO106)),0,1)</f>
        <v>0</v>
      </c>
      <c r="BV106" s="22" cm="1">
        <f t="array" aca="1" ref="BV106" ca="1">IF(BB106&gt;INDIRECT(ADDRESS($BN106,$BO106)),0,1)</f>
        <v>0</v>
      </c>
      <c r="BW106" s="22" cm="1">
        <f t="array" aca="1" ref="BW106" ca="1">IF(BC106&gt;INDIRECT(ADDRESS($BN106,$BO106)),0,1)</f>
        <v>1</v>
      </c>
      <c r="BX106" s="22" cm="1">
        <f t="array" aca="1" ref="BX106" ca="1">IF(BD106&gt;INDIRECT(ADDRESS($BN106,$BO106)),0,1)</f>
        <v>0</v>
      </c>
      <c r="BY106" s="22" cm="1">
        <f t="array" aca="1" ref="BY106" ca="1">IF(BE106&gt;INDIRECT(ADDRESS($BN106,$BO106)),0,1)</f>
        <v>0</v>
      </c>
      <c r="BZ106" s="22" cm="1">
        <f t="array" aca="1" ref="BZ106" ca="1">IF(BF106&gt;INDIRECT(ADDRESS($BN106,$BO106)),0,1)</f>
        <v>0</v>
      </c>
      <c r="CA106" s="22" cm="1">
        <f t="array" aca="1" ref="CA106" ca="1">IF(BG106&gt;INDIRECT(ADDRESS($BN106,$BO106)),0,1)</f>
        <v>0</v>
      </c>
      <c r="CB106" s="22" cm="1">
        <f t="array" aca="1" ref="CB106" ca="1">IF(BH106&gt;INDIRECT(ADDRESS($BN106,$BO106)),0,1)</f>
        <v>0</v>
      </c>
      <c r="CC106" s="22" cm="1">
        <f t="array" aca="1" ref="CC106" ca="1">IF(BI106&gt;INDIRECT(ADDRESS($BN106,$BO106)),0,1)</f>
        <v>1</v>
      </c>
      <c r="CD106" s="22" cm="1">
        <f t="array" aca="1" ref="CD106" ca="1">IF(BJ106&gt;INDIRECT(ADDRESS($BN106,$BO106)),0,1)</f>
        <v>0</v>
      </c>
      <c r="CE106" s="22" cm="1">
        <f t="array" aca="1" ref="CE106" ca="1">IF(BK106&gt;INDIRECT(ADDRESS($BN106,$BO106)),0,1)</f>
        <v>0</v>
      </c>
      <c r="CF106" s="22" cm="1">
        <f t="array" aca="1" ref="CF106" ca="1">IF(BL106&gt;INDIRECT(ADDRESS($BN106,$BO106)),0,1)</f>
        <v>0</v>
      </c>
      <c r="CG106" s="22" cm="1">
        <f t="array" aca="1" ref="CG106" ca="1">IF(BM106&gt;INDIRECT(ADDRESS($BN106,$BO106)),0,1)</f>
        <v>0</v>
      </c>
      <c r="CH106" s="9">
        <f>AR106</f>
        <v>106</v>
      </c>
      <c r="CI106" s="9">
        <f>AS106</f>
        <v>108</v>
      </c>
      <c r="CJ106" s="3">
        <f>COLUMN(BP106)</f>
        <v>68</v>
      </c>
      <c r="CK106" s="3">
        <f>COLUMN(CG106)</f>
        <v>85</v>
      </c>
      <c r="CL106" s="3">
        <f ca="1">SUM(OFFSET($A$1,CH106-1,CJ106-1,CI106-CH106+1,CK106-CJ106+1))</f>
        <v>7</v>
      </c>
      <c r="CM106" s="3" t="b">
        <f ca="1">CL106=C106</f>
        <v>1</v>
      </c>
      <c r="CN106" s="3">
        <f>COLUMN(V106)</f>
        <v>22</v>
      </c>
      <c r="CO106" s="3">
        <f ca="1">LARGE(OFFSET($A$1,$CH106-1,$CN106-1,$CI106-$CH106+1,1),1)</f>
        <v>5</v>
      </c>
      <c r="CP106" s="4">
        <f ca="1">LARGE(OFFSET($A$1,$AR106-1,$AT106-1,$AS106-$AR106+1,$AU106-$AT106+1),1)/(CO106+2)</f>
        <v>101009.28571428571</v>
      </c>
      <c r="CQ106" s="4">
        <f ca="1">LARGE(OFFSET($A$1,$AR106-1,$AT106-1,$AS106-$AR106+1,$AU106-$AT106+1),C106)</f>
        <v>141413</v>
      </c>
      <c r="CR106" s="3" t="b">
        <f ca="1">CQ106&gt;CP106</f>
        <v>1</v>
      </c>
    </row>
    <row r="107" spans="1:96" x14ac:dyDescent="0.55000000000000004">
      <c r="A107" s="3"/>
      <c r="B107" s="3"/>
      <c r="C107" s="3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5">
        <v>3</v>
      </c>
      <c r="W107" s="5">
        <f>W106</f>
        <v>106</v>
      </c>
      <c r="X107" s="5">
        <v>4</v>
      </c>
      <c r="Y107" s="5">
        <f t="shared" si="17"/>
        <v>26</v>
      </c>
      <c r="Z107" s="18" cm="1">
        <f t="array" aca="1" ref="Z107" ca="1">INDIRECT(ADDRESS($W107,COLUMN()-$Y107+$X107))/$V107</f>
        <v>38953</v>
      </c>
      <c r="AA107" s="18" cm="1">
        <f t="array" aca="1" ref="AA107" ca="1">INDIRECT(ADDRESS($W107,COLUMN()-$Y107+$X107))/$V107</f>
        <v>53917</v>
      </c>
      <c r="AB107" s="18" cm="1">
        <f t="array" aca="1" ref="AB107" ca="1">INDIRECT(ADDRESS($W107,COLUMN()-$Y107+$X107))/$V107</f>
        <v>235688.33333333334</v>
      </c>
      <c r="AC107" s="18" cm="1">
        <f t="array" aca="1" ref="AC107" ca="1">INDIRECT(ADDRESS($W107,COLUMN()-$Y107+$X107))/$V107</f>
        <v>74222.666666666672</v>
      </c>
      <c r="AD107" s="18" cm="1">
        <f t="array" aca="1" ref="AD107" ca="1">INDIRECT(ADDRESS($W107,COLUMN()-$Y107+$X107))/$V107</f>
        <v>15974.666666666666</v>
      </c>
      <c r="AE107" s="18" cm="1">
        <f t="array" aca="1" ref="AE107" ca="1">INDIRECT(ADDRESS($W107,COLUMN()-$Y107+$X107))/$V107</f>
        <v>0</v>
      </c>
      <c r="AF107" s="18" cm="1">
        <f t="array" aca="1" ref="AF107" ca="1">INDIRECT(ADDRESS($W107,COLUMN()-$Y107+$X107))/$V107</f>
        <v>0</v>
      </c>
      <c r="AG107" s="18" cm="1">
        <f t="array" aca="1" ref="AG107" ca="1">INDIRECT(ADDRESS($W107,COLUMN()-$Y107+$X107))/$V107</f>
        <v>72929.333333333328</v>
      </c>
      <c r="AH107" s="18" cm="1">
        <f t="array" aca="1" ref="AH107" ca="1">INDIRECT(ADDRESS($W107,COLUMN()-$Y107+$X107))/$V107</f>
        <v>0</v>
      </c>
      <c r="AI107" s="18" cm="1">
        <f t="array" aca="1" ref="AI107" ca="1">INDIRECT(ADDRESS($W107,COLUMN()-$Y107+$X107))/$V107</f>
        <v>0</v>
      </c>
      <c r="AJ107" s="18" cm="1">
        <f t="array" aca="1" ref="AJ107" ca="1">INDIRECT(ADDRESS($W107,COLUMN()-$Y107+$X107))/$V107</f>
        <v>0</v>
      </c>
      <c r="AK107" s="18" cm="1">
        <f t="array" aca="1" ref="AK107" ca="1">INDIRECT(ADDRESS($W107,COLUMN()-$Y107+$X107))/$V107</f>
        <v>22102.333333333332</v>
      </c>
      <c r="AL107" s="18" cm="1">
        <f t="array" aca="1" ref="AL107" ca="1">INDIRECT(ADDRESS($W107,COLUMN()-$Y107+$X107))/$V107</f>
        <v>0</v>
      </c>
      <c r="AM107" s="18" cm="1">
        <f t="array" aca="1" ref="AM107" ca="1">INDIRECT(ADDRESS($W107,COLUMN()-$Y107+$X107))/$V107</f>
        <v>60332.333333333336</v>
      </c>
      <c r="AN107" s="18" cm="1">
        <f t="array" aca="1" ref="AN107" ca="1">INDIRECT(ADDRESS($W107,COLUMN()-$Y107+$X107))/$V107</f>
        <v>0</v>
      </c>
      <c r="AO107" s="18" cm="1">
        <f t="array" aca="1" ref="AO107" ca="1">INDIRECT(ADDRESS($W107,COLUMN()-$Y107+$X107))/$V107</f>
        <v>0</v>
      </c>
      <c r="AP107" s="18" cm="1">
        <f t="array" aca="1" ref="AP107" ca="1">INDIRECT(ADDRESS($W107,COLUMN()-$Y107+$X107))/$V107</f>
        <v>0</v>
      </c>
      <c r="AQ107" s="18" cm="1">
        <f t="array" aca="1" ref="AQ107" ca="1">INDIRECT(ADDRESS($W107,COLUMN()-$Y107+$X107))/$V107</f>
        <v>0</v>
      </c>
      <c r="AR107" s="9">
        <f t="shared" si="14"/>
        <v>106</v>
      </c>
      <c r="AS107" s="9">
        <f t="shared" si="20"/>
        <v>108</v>
      </c>
      <c r="AT107" s="9">
        <f t="shared" si="15"/>
        <v>26</v>
      </c>
      <c r="AU107" s="3">
        <f t="shared" si="18"/>
        <v>43</v>
      </c>
      <c r="AV107" s="20">
        <f t="shared" ca="1" si="23"/>
        <v>17</v>
      </c>
      <c r="AW107" s="20">
        <f t="shared" ca="1" si="23"/>
        <v>13</v>
      </c>
      <c r="AX107" s="20">
        <f t="shared" ca="1" si="23"/>
        <v>2</v>
      </c>
      <c r="AY107" s="20">
        <f t="shared" ca="1" si="23"/>
        <v>9</v>
      </c>
      <c r="AZ107" s="20">
        <f t="shared" ca="1" si="23"/>
        <v>22</v>
      </c>
      <c r="BA107" s="20">
        <f t="shared" ca="1" si="23"/>
        <v>25</v>
      </c>
      <c r="BB107" s="20">
        <f t="shared" ca="1" si="23"/>
        <v>25</v>
      </c>
      <c r="BC107" s="20">
        <f t="shared" ca="1" si="23"/>
        <v>10</v>
      </c>
      <c r="BD107" s="20">
        <f t="shared" ca="1" si="23"/>
        <v>25</v>
      </c>
      <c r="BE107" s="20">
        <f t="shared" ca="1" si="23"/>
        <v>25</v>
      </c>
      <c r="BF107" s="20">
        <f t="shared" ca="1" si="23"/>
        <v>25</v>
      </c>
      <c r="BG107" s="20">
        <f t="shared" ca="1" si="23"/>
        <v>21</v>
      </c>
      <c r="BH107" s="20">
        <f t="shared" ca="1" si="22"/>
        <v>25</v>
      </c>
      <c r="BI107" s="20">
        <f t="shared" ca="1" si="22"/>
        <v>12</v>
      </c>
      <c r="BJ107" s="20">
        <f t="shared" ca="1" si="22"/>
        <v>25</v>
      </c>
      <c r="BK107" s="20">
        <f t="shared" ca="1" si="22"/>
        <v>25</v>
      </c>
      <c r="BL107" s="20">
        <f t="shared" ca="1" si="21"/>
        <v>25</v>
      </c>
      <c r="BM107" s="20">
        <f t="shared" ca="1" si="21"/>
        <v>25</v>
      </c>
      <c r="BN107" s="9">
        <f t="shared" si="16"/>
        <v>106</v>
      </c>
      <c r="BO107" s="9">
        <v>3</v>
      </c>
      <c r="BP107" s="22" cm="1">
        <f t="array" aca="1" ref="BP107" ca="1">IF(AV107&gt;INDIRECT(ADDRESS($BN107,$BO107)),0,1)</f>
        <v>0</v>
      </c>
      <c r="BQ107" s="22" cm="1">
        <f t="array" aca="1" ref="BQ107" ca="1">IF(AW107&gt;INDIRECT(ADDRESS($BN107,$BO107)),0,1)</f>
        <v>0</v>
      </c>
      <c r="BR107" s="22" cm="1">
        <f t="array" aca="1" ref="BR107" ca="1">IF(AX107&gt;INDIRECT(ADDRESS($BN107,$BO107)),0,1)</f>
        <v>1</v>
      </c>
      <c r="BS107" s="22" cm="1">
        <f t="array" aca="1" ref="BS107" ca="1">IF(AY107&gt;INDIRECT(ADDRESS($BN107,$BO107)),0,1)</f>
        <v>0</v>
      </c>
      <c r="BT107" s="22" cm="1">
        <f t="array" aca="1" ref="BT107" ca="1">IF(AZ107&gt;INDIRECT(ADDRESS($BN107,$BO107)),0,1)</f>
        <v>0</v>
      </c>
      <c r="BU107" s="22" cm="1">
        <f t="array" aca="1" ref="BU107" ca="1">IF(BA107&gt;INDIRECT(ADDRESS($BN107,$BO107)),0,1)</f>
        <v>0</v>
      </c>
      <c r="BV107" s="22" cm="1">
        <f t="array" aca="1" ref="BV107" ca="1">IF(BB107&gt;INDIRECT(ADDRESS($BN107,$BO107)),0,1)</f>
        <v>0</v>
      </c>
      <c r="BW107" s="22" cm="1">
        <f t="array" aca="1" ref="BW107" ca="1">IF(BC107&gt;INDIRECT(ADDRESS($BN107,$BO107)),0,1)</f>
        <v>0</v>
      </c>
      <c r="BX107" s="22" cm="1">
        <f t="array" aca="1" ref="BX107" ca="1">IF(BD107&gt;INDIRECT(ADDRESS($BN107,$BO107)),0,1)</f>
        <v>0</v>
      </c>
      <c r="BY107" s="22" cm="1">
        <f t="array" aca="1" ref="BY107" ca="1">IF(BE107&gt;INDIRECT(ADDRESS($BN107,$BO107)),0,1)</f>
        <v>0</v>
      </c>
      <c r="BZ107" s="22" cm="1">
        <f t="array" aca="1" ref="BZ107" ca="1">IF(BF107&gt;INDIRECT(ADDRESS($BN107,$BO107)),0,1)</f>
        <v>0</v>
      </c>
      <c r="CA107" s="22" cm="1">
        <f t="array" aca="1" ref="CA107" ca="1">IF(BG107&gt;INDIRECT(ADDRESS($BN107,$BO107)),0,1)</f>
        <v>0</v>
      </c>
      <c r="CB107" s="22" cm="1">
        <f t="array" aca="1" ref="CB107" ca="1">IF(BH107&gt;INDIRECT(ADDRESS($BN107,$BO107)),0,1)</f>
        <v>0</v>
      </c>
      <c r="CC107" s="22" cm="1">
        <f t="array" aca="1" ref="CC107" ca="1">IF(BI107&gt;INDIRECT(ADDRESS($BN107,$BO107)),0,1)</f>
        <v>0</v>
      </c>
      <c r="CD107" s="22" cm="1">
        <f t="array" aca="1" ref="CD107" ca="1">IF(BJ107&gt;INDIRECT(ADDRESS($BN107,$BO107)),0,1)</f>
        <v>0</v>
      </c>
      <c r="CE107" s="22" cm="1">
        <f t="array" aca="1" ref="CE107" ca="1">IF(BK107&gt;INDIRECT(ADDRESS($BN107,$BO107)),0,1)</f>
        <v>0</v>
      </c>
      <c r="CF107" s="22" cm="1">
        <f t="array" aca="1" ref="CF107" ca="1">IF(BL107&gt;INDIRECT(ADDRESS($BN107,$BO107)),0,1)</f>
        <v>0</v>
      </c>
      <c r="CG107" s="22" cm="1">
        <f t="array" aca="1" ref="CG107" ca="1">IF(BM107&gt;INDIRECT(ADDRESS($BN107,$BO107)),0,1)</f>
        <v>0</v>
      </c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55000000000000004">
      <c r="A108" s="3"/>
      <c r="B108" s="3"/>
      <c r="C108" s="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5">
        <v>5</v>
      </c>
      <c r="W108" s="5">
        <f>W107</f>
        <v>106</v>
      </c>
      <c r="X108" s="5">
        <v>4</v>
      </c>
      <c r="Y108" s="5">
        <f t="shared" si="17"/>
        <v>26</v>
      </c>
      <c r="Z108" s="18" cm="1">
        <f t="array" aca="1" ref="Z108" ca="1">INDIRECT(ADDRESS($W108,COLUMN()-$Y108+$X108))/$V108</f>
        <v>23371.8</v>
      </c>
      <c r="AA108" s="18" cm="1">
        <f t="array" aca="1" ref="AA108" ca="1">INDIRECT(ADDRESS($W108,COLUMN()-$Y108+$X108))/$V108</f>
        <v>32350.2</v>
      </c>
      <c r="AB108" s="18" cm="1">
        <f t="array" aca="1" ref="AB108" ca="1">INDIRECT(ADDRESS($W108,COLUMN()-$Y108+$X108))/$V108</f>
        <v>141413</v>
      </c>
      <c r="AC108" s="18" cm="1">
        <f t="array" aca="1" ref="AC108" ca="1">INDIRECT(ADDRESS($W108,COLUMN()-$Y108+$X108))/$V108</f>
        <v>44533.599999999999</v>
      </c>
      <c r="AD108" s="18" cm="1">
        <f t="array" aca="1" ref="AD108" ca="1">INDIRECT(ADDRESS($W108,COLUMN()-$Y108+$X108))/$V108</f>
        <v>9584.7999999999993</v>
      </c>
      <c r="AE108" s="18" cm="1">
        <f t="array" aca="1" ref="AE108" ca="1">INDIRECT(ADDRESS($W108,COLUMN()-$Y108+$X108))/$V108</f>
        <v>0</v>
      </c>
      <c r="AF108" s="18" cm="1">
        <f t="array" aca="1" ref="AF108" ca="1">INDIRECT(ADDRESS($W108,COLUMN()-$Y108+$X108))/$V108</f>
        <v>0</v>
      </c>
      <c r="AG108" s="18" cm="1">
        <f t="array" aca="1" ref="AG108" ca="1">INDIRECT(ADDRESS($W108,COLUMN()-$Y108+$X108))/$V108</f>
        <v>43757.599999999999</v>
      </c>
      <c r="AH108" s="18" cm="1">
        <f t="array" aca="1" ref="AH108" ca="1">INDIRECT(ADDRESS($W108,COLUMN()-$Y108+$X108))/$V108</f>
        <v>0</v>
      </c>
      <c r="AI108" s="18" cm="1">
        <f t="array" aca="1" ref="AI108" ca="1">INDIRECT(ADDRESS($W108,COLUMN()-$Y108+$X108))/$V108</f>
        <v>0</v>
      </c>
      <c r="AJ108" s="18" cm="1">
        <f t="array" aca="1" ref="AJ108" ca="1">INDIRECT(ADDRESS($W108,COLUMN()-$Y108+$X108))/$V108</f>
        <v>0</v>
      </c>
      <c r="AK108" s="18" cm="1">
        <f t="array" aca="1" ref="AK108" ca="1">INDIRECT(ADDRESS($W108,COLUMN()-$Y108+$X108))/$V108</f>
        <v>13261.4</v>
      </c>
      <c r="AL108" s="18" cm="1">
        <f t="array" aca="1" ref="AL108" ca="1">INDIRECT(ADDRESS($W108,COLUMN()-$Y108+$X108))/$V108</f>
        <v>0</v>
      </c>
      <c r="AM108" s="18" cm="1">
        <f t="array" aca="1" ref="AM108" ca="1">INDIRECT(ADDRESS($W108,COLUMN()-$Y108+$X108))/$V108</f>
        <v>36199.4</v>
      </c>
      <c r="AN108" s="18" cm="1">
        <f t="array" aca="1" ref="AN108" ca="1">INDIRECT(ADDRESS($W108,COLUMN()-$Y108+$X108))/$V108</f>
        <v>0</v>
      </c>
      <c r="AO108" s="18" cm="1">
        <f t="array" aca="1" ref="AO108" ca="1">INDIRECT(ADDRESS($W108,COLUMN()-$Y108+$X108))/$V108</f>
        <v>0</v>
      </c>
      <c r="AP108" s="18" cm="1">
        <f t="array" aca="1" ref="AP108" ca="1">INDIRECT(ADDRESS($W108,COLUMN()-$Y108+$X108))/$V108</f>
        <v>0</v>
      </c>
      <c r="AQ108" s="18" cm="1">
        <f t="array" aca="1" ref="AQ108" ca="1">INDIRECT(ADDRESS($W108,COLUMN()-$Y108+$X108))/$V108</f>
        <v>0</v>
      </c>
      <c r="AR108" s="9">
        <f t="shared" si="14"/>
        <v>106</v>
      </c>
      <c r="AS108" s="9">
        <f t="shared" si="20"/>
        <v>108</v>
      </c>
      <c r="AT108" s="9">
        <f t="shared" si="15"/>
        <v>26</v>
      </c>
      <c r="AU108" s="3">
        <f t="shared" si="18"/>
        <v>43</v>
      </c>
      <c r="AV108" s="20">
        <f t="shared" ca="1" si="23"/>
        <v>20</v>
      </c>
      <c r="AW108" s="20">
        <f t="shared" ca="1" si="23"/>
        <v>19</v>
      </c>
      <c r="AX108" s="20">
        <f t="shared" ca="1" si="23"/>
        <v>7</v>
      </c>
      <c r="AY108" s="20">
        <f t="shared" ref="AY108:BG136" ca="1" si="24">_xlfn.RANK.EQ(AC108,OFFSET($A$1,$AR108-1,$AT108-1,$AS108-$AR108+1,$AU108-$AT108+1),0)</f>
        <v>15</v>
      </c>
      <c r="AZ108" s="20">
        <f t="shared" ca="1" si="24"/>
        <v>24</v>
      </c>
      <c r="BA108" s="20">
        <f t="shared" ca="1" si="24"/>
        <v>25</v>
      </c>
      <c r="BB108" s="20">
        <f t="shared" ca="1" si="24"/>
        <v>25</v>
      </c>
      <c r="BC108" s="20">
        <f t="shared" ca="1" si="24"/>
        <v>16</v>
      </c>
      <c r="BD108" s="20">
        <f t="shared" ca="1" si="24"/>
        <v>25</v>
      </c>
      <c r="BE108" s="20">
        <f t="shared" ca="1" si="24"/>
        <v>25</v>
      </c>
      <c r="BF108" s="20">
        <f t="shared" ca="1" si="24"/>
        <v>25</v>
      </c>
      <c r="BG108" s="20">
        <f t="shared" ca="1" si="24"/>
        <v>23</v>
      </c>
      <c r="BH108" s="20">
        <f t="shared" ca="1" si="22"/>
        <v>25</v>
      </c>
      <c r="BI108" s="20">
        <f t="shared" ca="1" si="22"/>
        <v>18</v>
      </c>
      <c r="BJ108" s="20">
        <f t="shared" ca="1" si="22"/>
        <v>25</v>
      </c>
      <c r="BK108" s="20">
        <f t="shared" ca="1" si="22"/>
        <v>25</v>
      </c>
      <c r="BL108" s="20">
        <f t="shared" ca="1" si="21"/>
        <v>25</v>
      </c>
      <c r="BM108" s="20">
        <f t="shared" ca="1" si="21"/>
        <v>25</v>
      </c>
      <c r="BN108" s="9">
        <f t="shared" si="16"/>
        <v>106</v>
      </c>
      <c r="BO108" s="9">
        <v>3</v>
      </c>
      <c r="BP108" s="22" cm="1">
        <f t="array" aca="1" ref="BP108" ca="1">IF(AV108&gt;INDIRECT(ADDRESS($BN108,$BO108)),0,1)</f>
        <v>0</v>
      </c>
      <c r="BQ108" s="22" cm="1">
        <f t="array" aca="1" ref="BQ108" ca="1">IF(AW108&gt;INDIRECT(ADDRESS($BN108,$BO108)),0,1)</f>
        <v>0</v>
      </c>
      <c r="BR108" s="22" cm="1">
        <f t="array" aca="1" ref="BR108" ca="1">IF(AX108&gt;INDIRECT(ADDRESS($BN108,$BO108)),0,1)</f>
        <v>1</v>
      </c>
      <c r="BS108" s="22" cm="1">
        <f t="array" aca="1" ref="BS108" ca="1">IF(AY108&gt;INDIRECT(ADDRESS($BN108,$BO108)),0,1)</f>
        <v>0</v>
      </c>
      <c r="BT108" s="22" cm="1">
        <f t="array" aca="1" ref="BT108" ca="1">IF(AZ108&gt;INDIRECT(ADDRESS($BN108,$BO108)),0,1)</f>
        <v>0</v>
      </c>
      <c r="BU108" s="22" cm="1">
        <f t="array" aca="1" ref="BU108" ca="1">IF(BA108&gt;INDIRECT(ADDRESS($BN108,$BO108)),0,1)</f>
        <v>0</v>
      </c>
      <c r="BV108" s="22" cm="1">
        <f t="array" aca="1" ref="BV108" ca="1">IF(BB108&gt;INDIRECT(ADDRESS($BN108,$BO108)),0,1)</f>
        <v>0</v>
      </c>
      <c r="BW108" s="22" cm="1">
        <f t="array" aca="1" ref="BW108" ca="1">IF(BC108&gt;INDIRECT(ADDRESS($BN108,$BO108)),0,1)</f>
        <v>0</v>
      </c>
      <c r="BX108" s="22" cm="1">
        <f t="array" aca="1" ref="BX108" ca="1">IF(BD108&gt;INDIRECT(ADDRESS($BN108,$BO108)),0,1)</f>
        <v>0</v>
      </c>
      <c r="BY108" s="22" cm="1">
        <f t="array" aca="1" ref="BY108" ca="1">IF(BE108&gt;INDIRECT(ADDRESS($BN108,$BO108)),0,1)</f>
        <v>0</v>
      </c>
      <c r="BZ108" s="22" cm="1">
        <f t="array" aca="1" ref="BZ108" ca="1">IF(BF108&gt;INDIRECT(ADDRESS($BN108,$BO108)),0,1)</f>
        <v>0</v>
      </c>
      <c r="CA108" s="22" cm="1">
        <f t="array" aca="1" ref="CA108" ca="1">IF(BG108&gt;INDIRECT(ADDRESS($BN108,$BO108)),0,1)</f>
        <v>0</v>
      </c>
      <c r="CB108" s="22" cm="1">
        <f t="array" aca="1" ref="CB108" ca="1">IF(BH108&gt;INDIRECT(ADDRESS($BN108,$BO108)),0,1)</f>
        <v>0</v>
      </c>
      <c r="CC108" s="22" cm="1">
        <f t="array" aca="1" ref="CC108" ca="1">IF(BI108&gt;INDIRECT(ADDRESS($BN108,$BO108)),0,1)</f>
        <v>0</v>
      </c>
      <c r="CD108" s="22" cm="1">
        <f t="array" aca="1" ref="CD108" ca="1">IF(BJ108&gt;INDIRECT(ADDRESS($BN108,$BO108)),0,1)</f>
        <v>0</v>
      </c>
      <c r="CE108" s="22" cm="1">
        <f t="array" aca="1" ref="CE108" ca="1">IF(BK108&gt;INDIRECT(ADDRESS($BN108,$BO108)),0,1)</f>
        <v>0</v>
      </c>
      <c r="CF108" s="22" cm="1">
        <f t="array" aca="1" ref="CF108" ca="1">IF(BL108&gt;INDIRECT(ADDRESS($BN108,$BO108)),0,1)</f>
        <v>0</v>
      </c>
      <c r="CG108" s="22" cm="1">
        <f t="array" aca="1" ref="CG108" ca="1">IF(BM108&gt;INDIRECT(ADDRESS($BN108,$BO108)),0,1)</f>
        <v>0</v>
      </c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55000000000000004">
      <c r="A109" s="3"/>
      <c r="B109" s="3" t="s">
        <v>47</v>
      </c>
      <c r="C109" s="3">
        <v>8</v>
      </c>
      <c r="D109" s="15">
        <f>VALUE(SUBSTITUTE('DPR KPU Raw'!B30,".",","))</f>
        <v>132890</v>
      </c>
      <c r="E109" s="15">
        <f>VALUE(SUBSTITUTE('DPR KPU Raw'!C30,".",","))</f>
        <v>302492</v>
      </c>
      <c r="F109" s="15">
        <f>VALUE(SUBSTITUTE('DPR KPU Raw'!D30,".",","))</f>
        <v>774282</v>
      </c>
      <c r="G109" s="15">
        <f>VALUE(SUBSTITUTE('DPR KPU Raw'!E30,".",","))</f>
        <v>335804</v>
      </c>
      <c r="H109" s="15">
        <f>VALUE(SUBSTITUTE('DPR KPU Raw'!F30,".",","))</f>
        <v>123690</v>
      </c>
      <c r="I109" s="15"/>
      <c r="J109" s="15"/>
      <c r="K109" s="15">
        <f>VALUE(SUBSTITUTE('DPR KPU Raw'!I30,".",","))</f>
        <v>197614</v>
      </c>
      <c r="L109" s="15"/>
      <c r="M109" s="15"/>
      <c r="N109" s="15"/>
      <c r="O109" s="15">
        <f>VALUE(SUBSTITUTE('DPR KPU Raw'!M30,".",","))</f>
        <v>134135</v>
      </c>
      <c r="P109" s="15"/>
      <c r="Q109" s="15">
        <f>VALUE(SUBSTITUTE('DPR KPU Raw'!O30,".",","))</f>
        <v>130539</v>
      </c>
      <c r="R109" s="15"/>
      <c r="S109" s="15"/>
      <c r="T109" s="15"/>
      <c r="U109" s="15"/>
      <c r="V109" s="5">
        <v>1</v>
      </c>
      <c r="W109" s="5">
        <f>W108+3</f>
        <v>109</v>
      </c>
      <c r="X109" s="5">
        <v>4</v>
      </c>
      <c r="Y109" s="5">
        <f t="shared" si="17"/>
        <v>26</v>
      </c>
      <c r="Z109" s="18" cm="1">
        <f t="array" aca="1" ref="Z109" ca="1">INDIRECT(ADDRESS($W109,COLUMN()-$Y109+$X109))/$V109</f>
        <v>132890</v>
      </c>
      <c r="AA109" s="18" cm="1">
        <f t="array" aca="1" ref="AA109" ca="1">INDIRECT(ADDRESS($W109,COLUMN()-$Y109+$X109))/$V109</f>
        <v>302492</v>
      </c>
      <c r="AB109" s="18" cm="1">
        <f t="array" aca="1" ref="AB109" ca="1">INDIRECT(ADDRESS($W109,COLUMN()-$Y109+$X109))/$V109</f>
        <v>774282</v>
      </c>
      <c r="AC109" s="18" cm="1">
        <f t="array" aca="1" ref="AC109" ca="1">INDIRECT(ADDRESS($W109,COLUMN()-$Y109+$X109))/$V109</f>
        <v>335804</v>
      </c>
      <c r="AD109" s="18" cm="1">
        <f t="array" aca="1" ref="AD109" ca="1">INDIRECT(ADDRESS($W109,COLUMN()-$Y109+$X109))/$V109</f>
        <v>123690</v>
      </c>
      <c r="AE109" s="18" cm="1">
        <f t="array" aca="1" ref="AE109" ca="1">INDIRECT(ADDRESS($W109,COLUMN()-$Y109+$X109))/$V109</f>
        <v>0</v>
      </c>
      <c r="AF109" s="18" cm="1">
        <f t="array" aca="1" ref="AF109" ca="1">INDIRECT(ADDRESS($W109,COLUMN()-$Y109+$X109))/$V109</f>
        <v>0</v>
      </c>
      <c r="AG109" s="18" cm="1">
        <f t="array" aca="1" ref="AG109" ca="1">INDIRECT(ADDRESS($W109,COLUMN()-$Y109+$X109))/$V109</f>
        <v>197614</v>
      </c>
      <c r="AH109" s="18" cm="1">
        <f t="array" aca="1" ref="AH109" ca="1">INDIRECT(ADDRESS($W109,COLUMN()-$Y109+$X109))/$V109</f>
        <v>0</v>
      </c>
      <c r="AI109" s="18" cm="1">
        <f t="array" aca="1" ref="AI109" ca="1">INDIRECT(ADDRESS($W109,COLUMN()-$Y109+$X109))/$V109</f>
        <v>0</v>
      </c>
      <c r="AJ109" s="18" cm="1">
        <f t="array" aca="1" ref="AJ109" ca="1">INDIRECT(ADDRESS($W109,COLUMN()-$Y109+$X109))/$V109</f>
        <v>0</v>
      </c>
      <c r="AK109" s="18" cm="1">
        <f t="array" aca="1" ref="AK109" ca="1">INDIRECT(ADDRESS($W109,COLUMN()-$Y109+$X109))/$V109</f>
        <v>134135</v>
      </c>
      <c r="AL109" s="18" cm="1">
        <f t="array" aca="1" ref="AL109" ca="1">INDIRECT(ADDRESS($W109,COLUMN()-$Y109+$X109))/$V109</f>
        <v>0</v>
      </c>
      <c r="AM109" s="18" cm="1">
        <f t="array" aca="1" ref="AM109" ca="1">INDIRECT(ADDRESS($W109,COLUMN()-$Y109+$X109))/$V109</f>
        <v>130539</v>
      </c>
      <c r="AN109" s="18" cm="1">
        <f t="array" aca="1" ref="AN109" ca="1">INDIRECT(ADDRESS($W109,COLUMN()-$Y109+$X109))/$V109</f>
        <v>0</v>
      </c>
      <c r="AO109" s="18" cm="1">
        <f t="array" aca="1" ref="AO109" ca="1">INDIRECT(ADDRESS($W109,COLUMN()-$Y109+$X109))/$V109</f>
        <v>0</v>
      </c>
      <c r="AP109" s="18" cm="1">
        <f t="array" aca="1" ref="AP109" ca="1">INDIRECT(ADDRESS($W109,COLUMN()-$Y109+$X109))/$V109</f>
        <v>0</v>
      </c>
      <c r="AQ109" s="18" cm="1">
        <f t="array" aca="1" ref="AQ109" ca="1">INDIRECT(ADDRESS($W109,COLUMN()-$Y109+$X109))/$V109</f>
        <v>0</v>
      </c>
      <c r="AR109" s="9">
        <f t="shared" si="14"/>
        <v>109</v>
      </c>
      <c r="AS109" s="9">
        <f t="shared" si="20"/>
        <v>111</v>
      </c>
      <c r="AT109" s="9">
        <f t="shared" si="15"/>
        <v>26</v>
      </c>
      <c r="AU109" s="3">
        <f t="shared" si="18"/>
        <v>43</v>
      </c>
      <c r="AV109" s="20">
        <f t="shared" ref="AV109:BA165" ca="1" si="25">_xlfn.RANK.EQ(Z109,OFFSET($A$1,$AR109-1,$AT109-1,$AS109-$AR109+1,$AU109-$AT109+1),0)</f>
        <v>8</v>
      </c>
      <c r="AW109" s="20">
        <f t="shared" ca="1" si="25"/>
        <v>3</v>
      </c>
      <c r="AX109" s="20">
        <f t="shared" ca="1" si="25"/>
        <v>1</v>
      </c>
      <c r="AY109" s="20">
        <f t="shared" ca="1" si="24"/>
        <v>2</v>
      </c>
      <c r="AZ109" s="20">
        <f t="shared" ca="1" si="24"/>
        <v>10</v>
      </c>
      <c r="BA109" s="20">
        <f t="shared" ca="1" si="24"/>
        <v>25</v>
      </c>
      <c r="BB109" s="20">
        <f t="shared" ca="1" si="24"/>
        <v>25</v>
      </c>
      <c r="BC109" s="20">
        <f t="shared" ca="1" si="24"/>
        <v>5</v>
      </c>
      <c r="BD109" s="20">
        <f t="shared" ca="1" si="24"/>
        <v>25</v>
      </c>
      <c r="BE109" s="20">
        <f t="shared" ca="1" si="24"/>
        <v>25</v>
      </c>
      <c r="BF109" s="20">
        <f t="shared" ca="1" si="24"/>
        <v>25</v>
      </c>
      <c r="BG109" s="20">
        <f t="shared" ca="1" si="24"/>
        <v>7</v>
      </c>
      <c r="BH109" s="20">
        <f t="shared" ca="1" si="22"/>
        <v>25</v>
      </c>
      <c r="BI109" s="20">
        <f t="shared" ca="1" si="22"/>
        <v>9</v>
      </c>
      <c r="BJ109" s="20">
        <f t="shared" ca="1" si="22"/>
        <v>25</v>
      </c>
      <c r="BK109" s="20">
        <f t="shared" ca="1" si="22"/>
        <v>25</v>
      </c>
      <c r="BL109" s="20">
        <f t="shared" ca="1" si="21"/>
        <v>25</v>
      </c>
      <c r="BM109" s="20">
        <f t="shared" ca="1" si="21"/>
        <v>25</v>
      </c>
      <c r="BN109" s="9">
        <f t="shared" si="16"/>
        <v>109</v>
      </c>
      <c r="BO109" s="9">
        <v>3</v>
      </c>
      <c r="BP109" s="22" cm="1">
        <f t="array" aca="1" ref="BP109" ca="1">IF(AV109&gt;INDIRECT(ADDRESS($BN109,$BO109)),0,1)</f>
        <v>1</v>
      </c>
      <c r="BQ109" s="22" cm="1">
        <f t="array" aca="1" ref="BQ109" ca="1">IF(AW109&gt;INDIRECT(ADDRESS($BN109,$BO109)),0,1)</f>
        <v>1</v>
      </c>
      <c r="BR109" s="22" cm="1">
        <f t="array" aca="1" ref="BR109" ca="1">IF(AX109&gt;INDIRECT(ADDRESS($BN109,$BO109)),0,1)</f>
        <v>1</v>
      </c>
      <c r="BS109" s="22" cm="1">
        <f t="array" aca="1" ref="BS109" ca="1">IF(AY109&gt;INDIRECT(ADDRESS($BN109,$BO109)),0,1)</f>
        <v>1</v>
      </c>
      <c r="BT109" s="22" cm="1">
        <f t="array" aca="1" ref="BT109" ca="1">IF(AZ109&gt;INDIRECT(ADDRESS($BN109,$BO109)),0,1)</f>
        <v>0</v>
      </c>
      <c r="BU109" s="22" cm="1">
        <f t="array" aca="1" ref="BU109" ca="1">IF(BA109&gt;INDIRECT(ADDRESS($BN109,$BO109)),0,1)</f>
        <v>0</v>
      </c>
      <c r="BV109" s="22" cm="1">
        <f t="array" aca="1" ref="BV109" ca="1">IF(BB109&gt;INDIRECT(ADDRESS($BN109,$BO109)),0,1)</f>
        <v>0</v>
      </c>
      <c r="BW109" s="22" cm="1">
        <f t="array" aca="1" ref="BW109" ca="1">IF(BC109&gt;INDIRECT(ADDRESS($BN109,$BO109)),0,1)</f>
        <v>1</v>
      </c>
      <c r="BX109" s="22" cm="1">
        <f t="array" aca="1" ref="BX109" ca="1">IF(BD109&gt;INDIRECT(ADDRESS($BN109,$BO109)),0,1)</f>
        <v>0</v>
      </c>
      <c r="BY109" s="22" cm="1">
        <f t="array" aca="1" ref="BY109" ca="1">IF(BE109&gt;INDIRECT(ADDRESS($BN109,$BO109)),0,1)</f>
        <v>0</v>
      </c>
      <c r="BZ109" s="22" cm="1">
        <f t="array" aca="1" ref="BZ109" ca="1">IF(BF109&gt;INDIRECT(ADDRESS($BN109,$BO109)),0,1)</f>
        <v>0</v>
      </c>
      <c r="CA109" s="22" cm="1">
        <f t="array" aca="1" ref="CA109" ca="1">IF(BG109&gt;INDIRECT(ADDRESS($BN109,$BO109)),0,1)</f>
        <v>1</v>
      </c>
      <c r="CB109" s="22" cm="1">
        <f t="array" aca="1" ref="CB109" ca="1">IF(BH109&gt;INDIRECT(ADDRESS($BN109,$BO109)),0,1)</f>
        <v>0</v>
      </c>
      <c r="CC109" s="22" cm="1">
        <f t="array" aca="1" ref="CC109" ca="1">IF(BI109&gt;INDIRECT(ADDRESS($BN109,$BO109)),0,1)</f>
        <v>0</v>
      </c>
      <c r="CD109" s="22" cm="1">
        <f t="array" aca="1" ref="CD109" ca="1">IF(BJ109&gt;INDIRECT(ADDRESS($BN109,$BO109)),0,1)</f>
        <v>0</v>
      </c>
      <c r="CE109" s="22" cm="1">
        <f t="array" aca="1" ref="CE109" ca="1">IF(BK109&gt;INDIRECT(ADDRESS($BN109,$BO109)),0,1)</f>
        <v>0</v>
      </c>
      <c r="CF109" s="22" cm="1">
        <f t="array" aca="1" ref="CF109" ca="1">IF(BL109&gt;INDIRECT(ADDRESS($BN109,$BO109)),0,1)</f>
        <v>0</v>
      </c>
      <c r="CG109" s="22" cm="1">
        <f t="array" aca="1" ref="CG109" ca="1">IF(BM109&gt;INDIRECT(ADDRESS($BN109,$BO109)),0,1)</f>
        <v>0</v>
      </c>
      <c r="CH109" s="9">
        <f>AR109</f>
        <v>109</v>
      </c>
      <c r="CI109" s="9">
        <f>AS109</f>
        <v>111</v>
      </c>
      <c r="CJ109" s="3">
        <f>COLUMN(BP109)</f>
        <v>68</v>
      </c>
      <c r="CK109" s="3">
        <f>COLUMN(CG109)</f>
        <v>85</v>
      </c>
      <c r="CL109" s="3">
        <f ca="1">SUM(OFFSET($A$1,CH109-1,CJ109-1,CI109-CH109+1,CK109-CJ109+1))</f>
        <v>8</v>
      </c>
      <c r="CM109" s="3" t="b">
        <f ca="1">CL109=C109</f>
        <v>1</v>
      </c>
      <c r="CN109" s="3">
        <f>COLUMN(V109)</f>
        <v>22</v>
      </c>
      <c r="CO109" s="3">
        <f ca="1">LARGE(OFFSET($A$1,$CH109-1,$CN109-1,$CI109-$CH109+1,1),1)</f>
        <v>5</v>
      </c>
      <c r="CP109" s="4">
        <f ca="1">LARGE(OFFSET($A$1,$AR109-1,$AT109-1,$AS109-$AR109+1,$AU109-$AT109+1),1)/(CO109+2)</f>
        <v>110611.71428571429</v>
      </c>
      <c r="CQ109" s="4">
        <f ca="1">LARGE(OFFSET($A$1,$AR109-1,$AT109-1,$AS109-$AR109+1,$AU109-$AT109+1),C109)</f>
        <v>132890</v>
      </c>
      <c r="CR109" s="3" t="b">
        <f ca="1">CQ109&gt;CP109</f>
        <v>1</v>
      </c>
    </row>
    <row r="110" spans="1:96" x14ac:dyDescent="0.55000000000000004">
      <c r="A110" s="3"/>
      <c r="B110" s="3"/>
      <c r="C110" s="3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5">
        <v>3</v>
      </c>
      <c r="W110" s="5">
        <f>W109</f>
        <v>109</v>
      </c>
      <c r="X110" s="5">
        <v>4</v>
      </c>
      <c r="Y110" s="5">
        <f t="shared" si="17"/>
        <v>26</v>
      </c>
      <c r="Z110" s="18" cm="1">
        <f t="array" aca="1" ref="Z110" ca="1">INDIRECT(ADDRESS($W110,COLUMN()-$Y110+$X110))/$V110</f>
        <v>44296.666666666664</v>
      </c>
      <c r="AA110" s="18" cm="1">
        <f t="array" aca="1" ref="AA110" ca="1">INDIRECT(ADDRESS($W110,COLUMN()-$Y110+$X110))/$V110</f>
        <v>100830.66666666667</v>
      </c>
      <c r="AB110" s="18" cm="1">
        <f t="array" aca="1" ref="AB110" ca="1">INDIRECT(ADDRESS($W110,COLUMN()-$Y110+$X110))/$V110</f>
        <v>258094</v>
      </c>
      <c r="AC110" s="18" cm="1">
        <f t="array" aca="1" ref="AC110" ca="1">INDIRECT(ADDRESS($W110,COLUMN()-$Y110+$X110))/$V110</f>
        <v>111934.66666666667</v>
      </c>
      <c r="AD110" s="18" cm="1">
        <f t="array" aca="1" ref="AD110" ca="1">INDIRECT(ADDRESS($W110,COLUMN()-$Y110+$X110))/$V110</f>
        <v>41230</v>
      </c>
      <c r="AE110" s="18" cm="1">
        <f t="array" aca="1" ref="AE110" ca="1">INDIRECT(ADDRESS($W110,COLUMN()-$Y110+$X110))/$V110</f>
        <v>0</v>
      </c>
      <c r="AF110" s="18" cm="1">
        <f t="array" aca="1" ref="AF110" ca="1">INDIRECT(ADDRESS($W110,COLUMN()-$Y110+$X110))/$V110</f>
        <v>0</v>
      </c>
      <c r="AG110" s="18" cm="1">
        <f t="array" aca="1" ref="AG110" ca="1">INDIRECT(ADDRESS($W110,COLUMN()-$Y110+$X110))/$V110</f>
        <v>65871.333333333328</v>
      </c>
      <c r="AH110" s="18" cm="1">
        <f t="array" aca="1" ref="AH110" ca="1">INDIRECT(ADDRESS($W110,COLUMN()-$Y110+$X110))/$V110</f>
        <v>0</v>
      </c>
      <c r="AI110" s="18" cm="1">
        <f t="array" aca="1" ref="AI110" ca="1">INDIRECT(ADDRESS($W110,COLUMN()-$Y110+$X110))/$V110</f>
        <v>0</v>
      </c>
      <c r="AJ110" s="18" cm="1">
        <f t="array" aca="1" ref="AJ110" ca="1">INDIRECT(ADDRESS($W110,COLUMN()-$Y110+$X110))/$V110</f>
        <v>0</v>
      </c>
      <c r="AK110" s="18" cm="1">
        <f t="array" aca="1" ref="AK110" ca="1">INDIRECT(ADDRESS($W110,COLUMN()-$Y110+$X110))/$V110</f>
        <v>44711.666666666664</v>
      </c>
      <c r="AL110" s="18" cm="1">
        <f t="array" aca="1" ref="AL110" ca="1">INDIRECT(ADDRESS($W110,COLUMN()-$Y110+$X110))/$V110</f>
        <v>0</v>
      </c>
      <c r="AM110" s="18" cm="1">
        <f t="array" aca="1" ref="AM110" ca="1">INDIRECT(ADDRESS($W110,COLUMN()-$Y110+$X110))/$V110</f>
        <v>43513</v>
      </c>
      <c r="AN110" s="18" cm="1">
        <f t="array" aca="1" ref="AN110" ca="1">INDIRECT(ADDRESS($W110,COLUMN()-$Y110+$X110))/$V110</f>
        <v>0</v>
      </c>
      <c r="AO110" s="18" cm="1">
        <f t="array" aca="1" ref="AO110" ca="1">INDIRECT(ADDRESS($W110,COLUMN()-$Y110+$X110))/$V110</f>
        <v>0</v>
      </c>
      <c r="AP110" s="18" cm="1">
        <f t="array" aca="1" ref="AP110" ca="1">INDIRECT(ADDRESS($W110,COLUMN()-$Y110+$X110))/$V110</f>
        <v>0</v>
      </c>
      <c r="AQ110" s="18" cm="1">
        <f t="array" aca="1" ref="AQ110" ca="1">INDIRECT(ADDRESS($W110,COLUMN()-$Y110+$X110))/$V110</f>
        <v>0</v>
      </c>
      <c r="AR110" s="9">
        <f t="shared" si="14"/>
        <v>109</v>
      </c>
      <c r="AS110" s="9">
        <f t="shared" si="20"/>
        <v>111</v>
      </c>
      <c r="AT110" s="9">
        <f t="shared" si="15"/>
        <v>26</v>
      </c>
      <c r="AU110" s="3">
        <f t="shared" si="18"/>
        <v>43</v>
      </c>
      <c r="AV110" s="20">
        <f t="shared" ca="1" si="25"/>
        <v>17</v>
      </c>
      <c r="AW110" s="20">
        <f t="shared" ca="1" si="25"/>
        <v>12</v>
      </c>
      <c r="AX110" s="20">
        <f t="shared" ca="1" si="25"/>
        <v>4</v>
      </c>
      <c r="AY110" s="20">
        <f t="shared" ca="1" si="24"/>
        <v>11</v>
      </c>
      <c r="AZ110" s="20">
        <f t="shared" ca="1" si="24"/>
        <v>19</v>
      </c>
      <c r="BA110" s="20">
        <f t="shared" ca="1" si="24"/>
        <v>25</v>
      </c>
      <c r="BB110" s="20">
        <f t="shared" ca="1" si="24"/>
        <v>25</v>
      </c>
      <c r="BC110" s="20">
        <f t="shared" ca="1" si="24"/>
        <v>14</v>
      </c>
      <c r="BD110" s="20">
        <f t="shared" ca="1" si="24"/>
        <v>25</v>
      </c>
      <c r="BE110" s="20">
        <f t="shared" ca="1" si="24"/>
        <v>25</v>
      </c>
      <c r="BF110" s="20">
        <f t="shared" ca="1" si="24"/>
        <v>25</v>
      </c>
      <c r="BG110" s="20">
        <f t="shared" ca="1" si="24"/>
        <v>16</v>
      </c>
      <c r="BH110" s="20">
        <f t="shared" ca="1" si="22"/>
        <v>25</v>
      </c>
      <c r="BI110" s="20">
        <f t="shared" ca="1" si="22"/>
        <v>18</v>
      </c>
      <c r="BJ110" s="20">
        <f t="shared" ca="1" si="22"/>
        <v>25</v>
      </c>
      <c r="BK110" s="20">
        <f t="shared" ca="1" si="22"/>
        <v>25</v>
      </c>
      <c r="BL110" s="20">
        <f t="shared" ca="1" si="21"/>
        <v>25</v>
      </c>
      <c r="BM110" s="20">
        <f t="shared" ca="1" si="21"/>
        <v>25</v>
      </c>
      <c r="BN110" s="9">
        <f t="shared" si="16"/>
        <v>109</v>
      </c>
      <c r="BO110" s="9">
        <v>3</v>
      </c>
      <c r="BP110" s="22" cm="1">
        <f t="array" aca="1" ref="BP110" ca="1">IF(AV110&gt;INDIRECT(ADDRESS($BN110,$BO110)),0,1)</f>
        <v>0</v>
      </c>
      <c r="BQ110" s="22" cm="1">
        <f t="array" aca="1" ref="BQ110" ca="1">IF(AW110&gt;INDIRECT(ADDRESS($BN110,$BO110)),0,1)</f>
        <v>0</v>
      </c>
      <c r="BR110" s="22" cm="1">
        <f t="array" aca="1" ref="BR110" ca="1">IF(AX110&gt;INDIRECT(ADDRESS($BN110,$BO110)),0,1)</f>
        <v>1</v>
      </c>
      <c r="BS110" s="22" cm="1">
        <f t="array" aca="1" ref="BS110" ca="1">IF(AY110&gt;INDIRECT(ADDRESS($BN110,$BO110)),0,1)</f>
        <v>0</v>
      </c>
      <c r="BT110" s="22" cm="1">
        <f t="array" aca="1" ref="BT110" ca="1">IF(AZ110&gt;INDIRECT(ADDRESS($BN110,$BO110)),0,1)</f>
        <v>0</v>
      </c>
      <c r="BU110" s="22" cm="1">
        <f t="array" aca="1" ref="BU110" ca="1">IF(BA110&gt;INDIRECT(ADDRESS($BN110,$BO110)),0,1)</f>
        <v>0</v>
      </c>
      <c r="BV110" s="22" cm="1">
        <f t="array" aca="1" ref="BV110" ca="1">IF(BB110&gt;INDIRECT(ADDRESS($BN110,$BO110)),0,1)</f>
        <v>0</v>
      </c>
      <c r="BW110" s="22" cm="1">
        <f t="array" aca="1" ref="BW110" ca="1">IF(BC110&gt;INDIRECT(ADDRESS($BN110,$BO110)),0,1)</f>
        <v>0</v>
      </c>
      <c r="BX110" s="22" cm="1">
        <f t="array" aca="1" ref="BX110" ca="1">IF(BD110&gt;INDIRECT(ADDRESS($BN110,$BO110)),0,1)</f>
        <v>0</v>
      </c>
      <c r="BY110" s="22" cm="1">
        <f t="array" aca="1" ref="BY110" ca="1">IF(BE110&gt;INDIRECT(ADDRESS($BN110,$BO110)),0,1)</f>
        <v>0</v>
      </c>
      <c r="BZ110" s="22" cm="1">
        <f t="array" aca="1" ref="BZ110" ca="1">IF(BF110&gt;INDIRECT(ADDRESS($BN110,$BO110)),0,1)</f>
        <v>0</v>
      </c>
      <c r="CA110" s="22" cm="1">
        <f t="array" aca="1" ref="CA110" ca="1">IF(BG110&gt;INDIRECT(ADDRESS($BN110,$BO110)),0,1)</f>
        <v>0</v>
      </c>
      <c r="CB110" s="22" cm="1">
        <f t="array" aca="1" ref="CB110" ca="1">IF(BH110&gt;INDIRECT(ADDRESS($BN110,$BO110)),0,1)</f>
        <v>0</v>
      </c>
      <c r="CC110" s="22" cm="1">
        <f t="array" aca="1" ref="CC110" ca="1">IF(BI110&gt;INDIRECT(ADDRESS($BN110,$BO110)),0,1)</f>
        <v>0</v>
      </c>
      <c r="CD110" s="22" cm="1">
        <f t="array" aca="1" ref="CD110" ca="1">IF(BJ110&gt;INDIRECT(ADDRESS($BN110,$BO110)),0,1)</f>
        <v>0</v>
      </c>
      <c r="CE110" s="22" cm="1">
        <f t="array" aca="1" ref="CE110" ca="1">IF(BK110&gt;INDIRECT(ADDRESS($BN110,$BO110)),0,1)</f>
        <v>0</v>
      </c>
      <c r="CF110" s="22" cm="1">
        <f t="array" aca="1" ref="CF110" ca="1">IF(BL110&gt;INDIRECT(ADDRESS($BN110,$BO110)),0,1)</f>
        <v>0</v>
      </c>
      <c r="CG110" s="22" cm="1">
        <f t="array" aca="1" ref="CG110" ca="1">IF(BM110&gt;INDIRECT(ADDRESS($BN110,$BO110)),0,1)</f>
        <v>0</v>
      </c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55000000000000004">
      <c r="A111" s="3"/>
      <c r="B111" s="3"/>
      <c r="C111" s="3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5">
        <v>5</v>
      </c>
      <c r="W111" s="5">
        <f>W110</f>
        <v>109</v>
      </c>
      <c r="X111" s="5">
        <v>4</v>
      </c>
      <c r="Y111" s="5">
        <f t="shared" si="17"/>
        <v>26</v>
      </c>
      <c r="Z111" s="18" cm="1">
        <f t="array" aca="1" ref="Z111" ca="1">INDIRECT(ADDRESS($W111,COLUMN()-$Y111+$X111))/$V111</f>
        <v>26578</v>
      </c>
      <c r="AA111" s="18" cm="1">
        <f t="array" aca="1" ref="AA111" ca="1">INDIRECT(ADDRESS($W111,COLUMN()-$Y111+$X111))/$V111</f>
        <v>60498.400000000001</v>
      </c>
      <c r="AB111" s="18" cm="1">
        <f t="array" aca="1" ref="AB111" ca="1">INDIRECT(ADDRESS($W111,COLUMN()-$Y111+$X111))/$V111</f>
        <v>154856.4</v>
      </c>
      <c r="AC111" s="18" cm="1">
        <f t="array" aca="1" ref="AC111" ca="1">INDIRECT(ADDRESS($W111,COLUMN()-$Y111+$X111))/$V111</f>
        <v>67160.800000000003</v>
      </c>
      <c r="AD111" s="18" cm="1">
        <f t="array" aca="1" ref="AD111" ca="1">INDIRECT(ADDRESS($W111,COLUMN()-$Y111+$X111))/$V111</f>
        <v>24738</v>
      </c>
      <c r="AE111" s="18" cm="1">
        <f t="array" aca="1" ref="AE111" ca="1">INDIRECT(ADDRESS($W111,COLUMN()-$Y111+$X111))/$V111</f>
        <v>0</v>
      </c>
      <c r="AF111" s="18" cm="1">
        <f t="array" aca="1" ref="AF111" ca="1">INDIRECT(ADDRESS($W111,COLUMN()-$Y111+$X111))/$V111</f>
        <v>0</v>
      </c>
      <c r="AG111" s="18" cm="1">
        <f t="array" aca="1" ref="AG111" ca="1">INDIRECT(ADDRESS($W111,COLUMN()-$Y111+$X111))/$V111</f>
        <v>39522.800000000003</v>
      </c>
      <c r="AH111" s="18" cm="1">
        <f t="array" aca="1" ref="AH111" ca="1">INDIRECT(ADDRESS($W111,COLUMN()-$Y111+$X111))/$V111</f>
        <v>0</v>
      </c>
      <c r="AI111" s="18" cm="1">
        <f t="array" aca="1" ref="AI111" ca="1">INDIRECT(ADDRESS($W111,COLUMN()-$Y111+$X111))/$V111</f>
        <v>0</v>
      </c>
      <c r="AJ111" s="18" cm="1">
        <f t="array" aca="1" ref="AJ111" ca="1">INDIRECT(ADDRESS($W111,COLUMN()-$Y111+$X111))/$V111</f>
        <v>0</v>
      </c>
      <c r="AK111" s="18" cm="1">
        <f t="array" aca="1" ref="AK111" ca="1">INDIRECT(ADDRESS($W111,COLUMN()-$Y111+$X111))/$V111</f>
        <v>26827</v>
      </c>
      <c r="AL111" s="18" cm="1">
        <f t="array" aca="1" ref="AL111" ca="1">INDIRECT(ADDRESS($W111,COLUMN()-$Y111+$X111))/$V111</f>
        <v>0</v>
      </c>
      <c r="AM111" s="18" cm="1">
        <f t="array" aca="1" ref="AM111" ca="1">INDIRECT(ADDRESS($W111,COLUMN()-$Y111+$X111))/$V111</f>
        <v>26107.8</v>
      </c>
      <c r="AN111" s="18" cm="1">
        <f t="array" aca="1" ref="AN111" ca="1">INDIRECT(ADDRESS($W111,COLUMN()-$Y111+$X111))/$V111</f>
        <v>0</v>
      </c>
      <c r="AO111" s="18" cm="1">
        <f t="array" aca="1" ref="AO111" ca="1">INDIRECT(ADDRESS($W111,COLUMN()-$Y111+$X111))/$V111</f>
        <v>0</v>
      </c>
      <c r="AP111" s="18" cm="1">
        <f t="array" aca="1" ref="AP111" ca="1">INDIRECT(ADDRESS($W111,COLUMN()-$Y111+$X111))/$V111</f>
        <v>0</v>
      </c>
      <c r="AQ111" s="18" cm="1">
        <f t="array" aca="1" ref="AQ111" ca="1">INDIRECT(ADDRESS($W111,COLUMN()-$Y111+$X111))/$V111</f>
        <v>0</v>
      </c>
      <c r="AR111" s="9">
        <f t="shared" si="14"/>
        <v>109</v>
      </c>
      <c r="AS111" s="9">
        <f t="shared" si="20"/>
        <v>111</v>
      </c>
      <c r="AT111" s="9">
        <f t="shared" si="15"/>
        <v>26</v>
      </c>
      <c r="AU111" s="3">
        <f t="shared" si="18"/>
        <v>43</v>
      </c>
      <c r="AV111" s="20">
        <f t="shared" ca="1" si="25"/>
        <v>22</v>
      </c>
      <c r="AW111" s="20">
        <f t="shared" ca="1" si="25"/>
        <v>15</v>
      </c>
      <c r="AX111" s="20">
        <f t="shared" ca="1" si="25"/>
        <v>6</v>
      </c>
      <c r="AY111" s="20">
        <f t="shared" ca="1" si="24"/>
        <v>13</v>
      </c>
      <c r="AZ111" s="20">
        <f t="shared" ca="1" si="24"/>
        <v>24</v>
      </c>
      <c r="BA111" s="20">
        <f t="shared" ca="1" si="24"/>
        <v>25</v>
      </c>
      <c r="BB111" s="20">
        <f t="shared" ca="1" si="24"/>
        <v>25</v>
      </c>
      <c r="BC111" s="20">
        <f t="shared" ca="1" si="24"/>
        <v>20</v>
      </c>
      <c r="BD111" s="20">
        <f t="shared" ca="1" si="24"/>
        <v>25</v>
      </c>
      <c r="BE111" s="20">
        <f t="shared" ca="1" si="24"/>
        <v>25</v>
      </c>
      <c r="BF111" s="20">
        <f t="shared" ca="1" si="24"/>
        <v>25</v>
      </c>
      <c r="BG111" s="20">
        <f t="shared" ca="1" si="24"/>
        <v>21</v>
      </c>
      <c r="BH111" s="20">
        <f t="shared" ca="1" si="22"/>
        <v>25</v>
      </c>
      <c r="BI111" s="20">
        <f t="shared" ca="1" si="22"/>
        <v>23</v>
      </c>
      <c r="BJ111" s="20">
        <f t="shared" ca="1" si="22"/>
        <v>25</v>
      </c>
      <c r="BK111" s="20">
        <f t="shared" ca="1" si="22"/>
        <v>25</v>
      </c>
      <c r="BL111" s="20">
        <f t="shared" ca="1" si="21"/>
        <v>25</v>
      </c>
      <c r="BM111" s="20">
        <f t="shared" ca="1" si="21"/>
        <v>25</v>
      </c>
      <c r="BN111" s="9">
        <f t="shared" si="16"/>
        <v>109</v>
      </c>
      <c r="BO111" s="9">
        <v>3</v>
      </c>
      <c r="BP111" s="22" cm="1">
        <f t="array" aca="1" ref="BP111" ca="1">IF(AV111&gt;INDIRECT(ADDRESS($BN111,$BO111)),0,1)</f>
        <v>0</v>
      </c>
      <c r="BQ111" s="22" cm="1">
        <f t="array" aca="1" ref="BQ111" ca="1">IF(AW111&gt;INDIRECT(ADDRESS($BN111,$BO111)),0,1)</f>
        <v>0</v>
      </c>
      <c r="BR111" s="22" cm="1">
        <f t="array" aca="1" ref="BR111" ca="1">IF(AX111&gt;INDIRECT(ADDRESS($BN111,$BO111)),0,1)</f>
        <v>1</v>
      </c>
      <c r="BS111" s="22" cm="1">
        <f t="array" aca="1" ref="BS111" ca="1">IF(AY111&gt;INDIRECT(ADDRESS($BN111,$BO111)),0,1)</f>
        <v>0</v>
      </c>
      <c r="BT111" s="22" cm="1">
        <f t="array" aca="1" ref="BT111" ca="1">IF(AZ111&gt;INDIRECT(ADDRESS($BN111,$BO111)),0,1)</f>
        <v>0</v>
      </c>
      <c r="BU111" s="22" cm="1">
        <f t="array" aca="1" ref="BU111" ca="1">IF(BA111&gt;INDIRECT(ADDRESS($BN111,$BO111)),0,1)</f>
        <v>0</v>
      </c>
      <c r="BV111" s="22" cm="1">
        <f t="array" aca="1" ref="BV111" ca="1">IF(BB111&gt;INDIRECT(ADDRESS($BN111,$BO111)),0,1)</f>
        <v>0</v>
      </c>
      <c r="BW111" s="22" cm="1">
        <f t="array" aca="1" ref="BW111" ca="1">IF(BC111&gt;INDIRECT(ADDRESS($BN111,$BO111)),0,1)</f>
        <v>0</v>
      </c>
      <c r="BX111" s="22" cm="1">
        <f t="array" aca="1" ref="BX111" ca="1">IF(BD111&gt;INDIRECT(ADDRESS($BN111,$BO111)),0,1)</f>
        <v>0</v>
      </c>
      <c r="BY111" s="22" cm="1">
        <f t="array" aca="1" ref="BY111" ca="1">IF(BE111&gt;INDIRECT(ADDRESS($BN111,$BO111)),0,1)</f>
        <v>0</v>
      </c>
      <c r="BZ111" s="22" cm="1">
        <f t="array" aca="1" ref="BZ111" ca="1">IF(BF111&gt;INDIRECT(ADDRESS($BN111,$BO111)),0,1)</f>
        <v>0</v>
      </c>
      <c r="CA111" s="22" cm="1">
        <f t="array" aca="1" ref="CA111" ca="1">IF(BG111&gt;INDIRECT(ADDRESS($BN111,$BO111)),0,1)</f>
        <v>0</v>
      </c>
      <c r="CB111" s="22" cm="1">
        <f t="array" aca="1" ref="CB111" ca="1">IF(BH111&gt;INDIRECT(ADDRESS($BN111,$BO111)),0,1)</f>
        <v>0</v>
      </c>
      <c r="CC111" s="22" cm="1">
        <f t="array" aca="1" ref="CC111" ca="1">IF(BI111&gt;INDIRECT(ADDRESS($BN111,$BO111)),0,1)</f>
        <v>0</v>
      </c>
      <c r="CD111" s="22" cm="1">
        <f t="array" aca="1" ref="CD111" ca="1">IF(BJ111&gt;INDIRECT(ADDRESS($BN111,$BO111)),0,1)</f>
        <v>0</v>
      </c>
      <c r="CE111" s="22" cm="1">
        <f t="array" aca="1" ref="CE111" ca="1">IF(BK111&gt;INDIRECT(ADDRESS($BN111,$BO111)),0,1)</f>
        <v>0</v>
      </c>
      <c r="CF111" s="22" cm="1">
        <f t="array" aca="1" ref="CF111" ca="1">IF(BL111&gt;INDIRECT(ADDRESS($BN111,$BO111)),0,1)</f>
        <v>0</v>
      </c>
      <c r="CG111" s="22" cm="1">
        <f t="array" aca="1" ref="CG111" ca="1">IF(BM111&gt;INDIRECT(ADDRESS($BN111,$BO111)),0,1)</f>
        <v>0</v>
      </c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55000000000000004">
      <c r="A112" s="3"/>
      <c r="B112" s="3" t="s">
        <v>48</v>
      </c>
      <c r="C112" s="3">
        <v>8</v>
      </c>
      <c r="D112" s="15">
        <f>VALUE(SUBSTITUTE('DPR KPU Raw'!B31,".",","))</f>
        <v>416270</v>
      </c>
      <c r="E112" s="15">
        <f>VALUE(SUBSTITUTE('DPR KPU Raw'!C31,".",","))</f>
        <v>232962</v>
      </c>
      <c r="F112" s="15">
        <f>VALUE(SUBSTITUTE('DPR KPU Raw'!D31,".",","))</f>
        <v>702942</v>
      </c>
      <c r="G112" s="15">
        <f>VALUE(SUBSTITUTE('DPR KPU Raw'!E31,".",","))</f>
        <v>218624</v>
      </c>
      <c r="H112" s="15">
        <f>VALUE(SUBSTITUTE('DPR KPU Raw'!F31,".",","))</f>
        <v>147372</v>
      </c>
      <c r="I112" s="15"/>
      <c r="J112" s="15"/>
      <c r="K112" s="15">
        <f>VALUE(SUBSTITUTE('DPR KPU Raw'!I31,".",","))</f>
        <v>128966</v>
      </c>
      <c r="L112" s="15"/>
      <c r="M112" s="15"/>
      <c r="N112" s="15"/>
      <c r="O112" s="15">
        <f>VALUE(SUBSTITUTE('DPR KPU Raw'!M31,".",","))</f>
        <v>101075</v>
      </c>
      <c r="P112" s="15"/>
      <c r="Q112" s="15">
        <f>VALUE(SUBSTITUTE('DPR KPU Raw'!O31,".",","))</f>
        <v>165243</v>
      </c>
      <c r="R112" s="15"/>
      <c r="S112" s="15"/>
      <c r="T112" s="15"/>
      <c r="U112" s="15"/>
      <c r="V112" s="5">
        <v>1</v>
      </c>
      <c r="W112" s="5">
        <f>W111+3</f>
        <v>112</v>
      </c>
      <c r="X112" s="5">
        <v>4</v>
      </c>
      <c r="Y112" s="5">
        <f t="shared" si="17"/>
        <v>26</v>
      </c>
      <c r="Z112" s="18" cm="1">
        <f t="array" aca="1" ref="Z112" ca="1">INDIRECT(ADDRESS($W112,COLUMN()-$Y112+$X112))/$V112</f>
        <v>416270</v>
      </c>
      <c r="AA112" s="18" cm="1">
        <f t="array" aca="1" ref="AA112" ca="1">INDIRECT(ADDRESS($W112,COLUMN()-$Y112+$X112))/$V112</f>
        <v>232962</v>
      </c>
      <c r="AB112" s="18" cm="1">
        <f t="array" aca="1" ref="AB112" ca="1">INDIRECT(ADDRESS($W112,COLUMN()-$Y112+$X112))/$V112</f>
        <v>702942</v>
      </c>
      <c r="AC112" s="18" cm="1">
        <f t="array" aca="1" ref="AC112" ca="1">INDIRECT(ADDRESS($W112,COLUMN()-$Y112+$X112))/$V112</f>
        <v>218624</v>
      </c>
      <c r="AD112" s="18" cm="1">
        <f t="array" aca="1" ref="AD112" ca="1">INDIRECT(ADDRESS($W112,COLUMN()-$Y112+$X112))/$V112</f>
        <v>147372</v>
      </c>
      <c r="AE112" s="18" cm="1">
        <f t="array" aca="1" ref="AE112" ca="1">INDIRECT(ADDRESS($W112,COLUMN()-$Y112+$X112))/$V112</f>
        <v>0</v>
      </c>
      <c r="AF112" s="18" cm="1">
        <f t="array" aca="1" ref="AF112" ca="1">INDIRECT(ADDRESS($W112,COLUMN()-$Y112+$X112))/$V112</f>
        <v>0</v>
      </c>
      <c r="AG112" s="18" cm="1">
        <f t="array" aca="1" ref="AG112" ca="1">INDIRECT(ADDRESS($W112,COLUMN()-$Y112+$X112))/$V112</f>
        <v>128966</v>
      </c>
      <c r="AH112" s="18" cm="1">
        <f t="array" aca="1" ref="AH112" ca="1">INDIRECT(ADDRESS($W112,COLUMN()-$Y112+$X112))/$V112</f>
        <v>0</v>
      </c>
      <c r="AI112" s="18" cm="1">
        <f t="array" aca="1" ref="AI112" ca="1">INDIRECT(ADDRESS($W112,COLUMN()-$Y112+$X112))/$V112</f>
        <v>0</v>
      </c>
      <c r="AJ112" s="18" cm="1">
        <f t="array" aca="1" ref="AJ112" ca="1">INDIRECT(ADDRESS($W112,COLUMN()-$Y112+$X112))/$V112</f>
        <v>0</v>
      </c>
      <c r="AK112" s="18" cm="1">
        <f t="array" aca="1" ref="AK112" ca="1">INDIRECT(ADDRESS($W112,COLUMN()-$Y112+$X112))/$V112</f>
        <v>101075</v>
      </c>
      <c r="AL112" s="18" cm="1">
        <f t="array" aca="1" ref="AL112" ca="1">INDIRECT(ADDRESS($W112,COLUMN()-$Y112+$X112))/$V112</f>
        <v>0</v>
      </c>
      <c r="AM112" s="18" cm="1">
        <f t="array" aca="1" ref="AM112" ca="1">INDIRECT(ADDRESS($W112,COLUMN()-$Y112+$X112))/$V112</f>
        <v>165243</v>
      </c>
      <c r="AN112" s="18" cm="1">
        <f t="array" aca="1" ref="AN112" ca="1">INDIRECT(ADDRESS($W112,COLUMN()-$Y112+$X112))/$V112</f>
        <v>0</v>
      </c>
      <c r="AO112" s="18" cm="1">
        <f t="array" aca="1" ref="AO112" ca="1">INDIRECT(ADDRESS($W112,COLUMN()-$Y112+$X112))/$V112</f>
        <v>0</v>
      </c>
      <c r="AP112" s="18" cm="1">
        <f t="array" aca="1" ref="AP112" ca="1">INDIRECT(ADDRESS($W112,COLUMN()-$Y112+$X112))/$V112</f>
        <v>0</v>
      </c>
      <c r="AQ112" s="18" cm="1">
        <f t="array" aca="1" ref="AQ112" ca="1">INDIRECT(ADDRESS($W112,COLUMN()-$Y112+$X112))/$V112</f>
        <v>0</v>
      </c>
      <c r="AR112" s="9">
        <f t="shared" si="14"/>
        <v>112</v>
      </c>
      <c r="AS112" s="9">
        <f t="shared" si="20"/>
        <v>114</v>
      </c>
      <c r="AT112" s="9">
        <f t="shared" si="15"/>
        <v>26</v>
      </c>
      <c r="AU112" s="3">
        <f t="shared" si="18"/>
        <v>43</v>
      </c>
      <c r="AV112" s="20">
        <f t="shared" ca="1" si="25"/>
        <v>2</v>
      </c>
      <c r="AW112" s="20">
        <f t="shared" ca="1" si="25"/>
        <v>4</v>
      </c>
      <c r="AX112" s="20">
        <f t="shared" ca="1" si="25"/>
        <v>1</v>
      </c>
      <c r="AY112" s="20">
        <f t="shared" ca="1" si="24"/>
        <v>5</v>
      </c>
      <c r="AZ112" s="20">
        <f t="shared" ca="1" si="24"/>
        <v>7</v>
      </c>
      <c r="BA112" s="20">
        <f t="shared" ca="1" si="24"/>
        <v>25</v>
      </c>
      <c r="BB112" s="20">
        <f t="shared" ca="1" si="24"/>
        <v>25</v>
      </c>
      <c r="BC112" s="20">
        <f t="shared" ca="1" si="24"/>
        <v>10</v>
      </c>
      <c r="BD112" s="20">
        <f t="shared" ca="1" si="24"/>
        <v>25</v>
      </c>
      <c r="BE112" s="20">
        <f t="shared" ca="1" si="24"/>
        <v>25</v>
      </c>
      <c r="BF112" s="20">
        <f t="shared" ca="1" si="24"/>
        <v>25</v>
      </c>
      <c r="BG112" s="20">
        <f t="shared" ca="1" si="24"/>
        <v>11</v>
      </c>
      <c r="BH112" s="20">
        <f t="shared" ca="1" si="22"/>
        <v>25</v>
      </c>
      <c r="BI112" s="20">
        <f t="shared" ca="1" si="22"/>
        <v>6</v>
      </c>
      <c r="BJ112" s="20">
        <f t="shared" ca="1" si="22"/>
        <v>25</v>
      </c>
      <c r="BK112" s="20">
        <f t="shared" ca="1" si="22"/>
        <v>25</v>
      </c>
      <c r="BL112" s="20">
        <f t="shared" ca="1" si="21"/>
        <v>25</v>
      </c>
      <c r="BM112" s="20">
        <f t="shared" ca="1" si="21"/>
        <v>25</v>
      </c>
      <c r="BN112" s="9">
        <f t="shared" si="16"/>
        <v>112</v>
      </c>
      <c r="BO112" s="9">
        <v>3</v>
      </c>
      <c r="BP112" s="22" cm="1">
        <f t="array" aca="1" ref="BP112" ca="1">IF(AV112&gt;INDIRECT(ADDRESS($BN112,$BO112)),0,1)</f>
        <v>1</v>
      </c>
      <c r="BQ112" s="22" cm="1">
        <f t="array" aca="1" ref="BQ112" ca="1">IF(AW112&gt;INDIRECT(ADDRESS($BN112,$BO112)),0,1)</f>
        <v>1</v>
      </c>
      <c r="BR112" s="22" cm="1">
        <f t="array" aca="1" ref="BR112" ca="1">IF(AX112&gt;INDIRECT(ADDRESS($BN112,$BO112)),0,1)</f>
        <v>1</v>
      </c>
      <c r="BS112" s="22" cm="1">
        <f t="array" aca="1" ref="BS112" ca="1">IF(AY112&gt;INDIRECT(ADDRESS($BN112,$BO112)),0,1)</f>
        <v>1</v>
      </c>
      <c r="BT112" s="22" cm="1">
        <f t="array" aca="1" ref="BT112" ca="1">IF(AZ112&gt;INDIRECT(ADDRESS($BN112,$BO112)),0,1)</f>
        <v>1</v>
      </c>
      <c r="BU112" s="22" cm="1">
        <f t="array" aca="1" ref="BU112" ca="1">IF(BA112&gt;INDIRECT(ADDRESS($BN112,$BO112)),0,1)</f>
        <v>0</v>
      </c>
      <c r="BV112" s="22" cm="1">
        <f t="array" aca="1" ref="BV112" ca="1">IF(BB112&gt;INDIRECT(ADDRESS($BN112,$BO112)),0,1)</f>
        <v>0</v>
      </c>
      <c r="BW112" s="22" cm="1">
        <f t="array" aca="1" ref="BW112" ca="1">IF(BC112&gt;INDIRECT(ADDRESS($BN112,$BO112)),0,1)</f>
        <v>0</v>
      </c>
      <c r="BX112" s="22" cm="1">
        <f t="array" aca="1" ref="BX112" ca="1">IF(BD112&gt;INDIRECT(ADDRESS($BN112,$BO112)),0,1)</f>
        <v>0</v>
      </c>
      <c r="BY112" s="22" cm="1">
        <f t="array" aca="1" ref="BY112" ca="1">IF(BE112&gt;INDIRECT(ADDRESS($BN112,$BO112)),0,1)</f>
        <v>0</v>
      </c>
      <c r="BZ112" s="22" cm="1">
        <f t="array" aca="1" ref="BZ112" ca="1">IF(BF112&gt;INDIRECT(ADDRESS($BN112,$BO112)),0,1)</f>
        <v>0</v>
      </c>
      <c r="CA112" s="22" cm="1">
        <f t="array" aca="1" ref="CA112" ca="1">IF(BG112&gt;INDIRECT(ADDRESS($BN112,$BO112)),0,1)</f>
        <v>0</v>
      </c>
      <c r="CB112" s="22" cm="1">
        <f t="array" aca="1" ref="CB112" ca="1">IF(BH112&gt;INDIRECT(ADDRESS($BN112,$BO112)),0,1)</f>
        <v>0</v>
      </c>
      <c r="CC112" s="22" cm="1">
        <f t="array" aca="1" ref="CC112" ca="1">IF(BI112&gt;INDIRECT(ADDRESS($BN112,$BO112)),0,1)</f>
        <v>1</v>
      </c>
      <c r="CD112" s="22" cm="1">
        <f t="array" aca="1" ref="CD112" ca="1">IF(BJ112&gt;INDIRECT(ADDRESS($BN112,$BO112)),0,1)</f>
        <v>0</v>
      </c>
      <c r="CE112" s="22" cm="1">
        <f t="array" aca="1" ref="CE112" ca="1">IF(BK112&gt;INDIRECT(ADDRESS($BN112,$BO112)),0,1)</f>
        <v>0</v>
      </c>
      <c r="CF112" s="22" cm="1">
        <f t="array" aca="1" ref="CF112" ca="1">IF(BL112&gt;INDIRECT(ADDRESS($BN112,$BO112)),0,1)</f>
        <v>0</v>
      </c>
      <c r="CG112" s="22" cm="1">
        <f t="array" aca="1" ref="CG112" ca="1">IF(BM112&gt;INDIRECT(ADDRESS($BN112,$BO112)),0,1)</f>
        <v>0</v>
      </c>
      <c r="CH112" s="9">
        <f>AR112</f>
        <v>112</v>
      </c>
      <c r="CI112" s="9">
        <f>AS112</f>
        <v>114</v>
      </c>
      <c r="CJ112" s="3">
        <f>COLUMN(BP112)</f>
        <v>68</v>
      </c>
      <c r="CK112" s="3">
        <f>COLUMN(CG112)</f>
        <v>85</v>
      </c>
      <c r="CL112" s="3">
        <f ca="1">SUM(OFFSET($A$1,CH112-1,CJ112-1,CI112-CH112+1,CK112-CJ112+1))</f>
        <v>8</v>
      </c>
      <c r="CM112" s="3" t="b">
        <f ca="1">CL112=C112</f>
        <v>1</v>
      </c>
      <c r="CN112" s="3">
        <f>COLUMN(V112)</f>
        <v>22</v>
      </c>
      <c r="CO112" s="3">
        <f ca="1">LARGE(OFFSET($A$1,$CH112-1,$CN112-1,$CI112-$CH112+1,1),1)</f>
        <v>5</v>
      </c>
      <c r="CP112" s="4">
        <f ca="1">LARGE(OFFSET($A$1,$AR112-1,$AT112-1,$AS112-$AR112+1,$AU112-$AT112+1),1)/(CO112+2)</f>
        <v>100420.28571428571</v>
      </c>
      <c r="CQ112" s="4">
        <f ca="1">LARGE(OFFSET($A$1,$AR112-1,$AT112-1,$AS112-$AR112+1,$AU112-$AT112+1),C112)</f>
        <v>140588.4</v>
      </c>
      <c r="CR112" s="3" t="b">
        <f ca="1">CQ112&gt;CP112</f>
        <v>1</v>
      </c>
    </row>
    <row r="113" spans="1:96" x14ac:dyDescent="0.55000000000000004">
      <c r="A113" s="3"/>
      <c r="B113" s="3"/>
      <c r="C113" s="3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5">
        <v>3</v>
      </c>
      <c r="W113" s="5">
        <f>W112</f>
        <v>112</v>
      </c>
      <c r="X113" s="5">
        <v>4</v>
      </c>
      <c r="Y113" s="5">
        <f t="shared" si="17"/>
        <v>26</v>
      </c>
      <c r="Z113" s="18" cm="1">
        <f t="array" aca="1" ref="Z113" ca="1">INDIRECT(ADDRESS($W113,COLUMN()-$Y113+$X113))/$V113</f>
        <v>138756.66666666666</v>
      </c>
      <c r="AA113" s="18" cm="1">
        <f t="array" aca="1" ref="AA113" ca="1">INDIRECT(ADDRESS($W113,COLUMN()-$Y113+$X113))/$V113</f>
        <v>77654</v>
      </c>
      <c r="AB113" s="18" cm="1">
        <f t="array" aca="1" ref="AB113" ca="1">INDIRECT(ADDRESS($W113,COLUMN()-$Y113+$X113))/$V113</f>
        <v>234314</v>
      </c>
      <c r="AC113" s="18" cm="1">
        <f t="array" aca="1" ref="AC113" ca="1">INDIRECT(ADDRESS($W113,COLUMN()-$Y113+$X113))/$V113</f>
        <v>72874.666666666672</v>
      </c>
      <c r="AD113" s="18" cm="1">
        <f t="array" aca="1" ref="AD113" ca="1">INDIRECT(ADDRESS($W113,COLUMN()-$Y113+$X113))/$V113</f>
        <v>49124</v>
      </c>
      <c r="AE113" s="18" cm="1">
        <f t="array" aca="1" ref="AE113" ca="1">INDIRECT(ADDRESS($W113,COLUMN()-$Y113+$X113))/$V113</f>
        <v>0</v>
      </c>
      <c r="AF113" s="18" cm="1">
        <f t="array" aca="1" ref="AF113" ca="1">INDIRECT(ADDRESS($W113,COLUMN()-$Y113+$X113))/$V113</f>
        <v>0</v>
      </c>
      <c r="AG113" s="18" cm="1">
        <f t="array" aca="1" ref="AG113" ca="1">INDIRECT(ADDRESS($W113,COLUMN()-$Y113+$X113))/$V113</f>
        <v>42988.666666666664</v>
      </c>
      <c r="AH113" s="18" cm="1">
        <f t="array" aca="1" ref="AH113" ca="1">INDIRECT(ADDRESS($W113,COLUMN()-$Y113+$X113))/$V113</f>
        <v>0</v>
      </c>
      <c r="AI113" s="18" cm="1">
        <f t="array" aca="1" ref="AI113" ca="1">INDIRECT(ADDRESS($W113,COLUMN()-$Y113+$X113))/$V113</f>
        <v>0</v>
      </c>
      <c r="AJ113" s="18" cm="1">
        <f t="array" aca="1" ref="AJ113" ca="1">INDIRECT(ADDRESS($W113,COLUMN()-$Y113+$X113))/$V113</f>
        <v>0</v>
      </c>
      <c r="AK113" s="18" cm="1">
        <f t="array" aca="1" ref="AK113" ca="1">INDIRECT(ADDRESS($W113,COLUMN()-$Y113+$X113))/$V113</f>
        <v>33691.666666666664</v>
      </c>
      <c r="AL113" s="18" cm="1">
        <f t="array" aca="1" ref="AL113" ca="1">INDIRECT(ADDRESS($W113,COLUMN()-$Y113+$X113))/$V113</f>
        <v>0</v>
      </c>
      <c r="AM113" s="18" cm="1">
        <f t="array" aca="1" ref="AM113" ca="1">INDIRECT(ADDRESS($W113,COLUMN()-$Y113+$X113))/$V113</f>
        <v>55081</v>
      </c>
      <c r="AN113" s="18" cm="1">
        <f t="array" aca="1" ref="AN113" ca="1">INDIRECT(ADDRESS($W113,COLUMN()-$Y113+$X113))/$V113</f>
        <v>0</v>
      </c>
      <c r="AO113" s="18" cm="1">
        <f t="array" aca="1" ref="AO113" ca="1">INDIRECT(ADDRESS($W113,COLUMN()-$Y113+$X113))/$V113</f>
        <v>0</v>
      </c>
      <c r="AP113" s="18" cm="1">
        <f t="array" aca="1" ref="AP113" ca="1">INDIRECT(ADDRESS($W113,COLUMN()-$Y113+$X113))/$V113</f>
        <v>0</v>
      </c>
      <c r="AQ113" s="18" cm="1">
        <f t="array" aca="1" ref="AQ113" ca="1">INDIRECT(ADDRESS($W113,COLUMN()-$Y113+$X113))/$V113</f>
        <v>0</v>
      </c>
      <c r="AR113" s="9">
        <f t="shared" si="14"/>
        <v>112</v>
      </c>
      <c r="AS113" s="9">
        <f t="shared" si="20"/>
        <v>114</v>
      </c>
      <c r="AT113" s="9">
        <f t="shared" si="15"/>
        <v>26</v>
      </c>
      <c r="AU113" s="3">
        <f t="shared" si="18"/>
        <v>43</v>
      </c>
      <c r="AV113" s="20">
        <f t="shared" ca="1" si="25"/>
        <v>9</v>
      </c>
      <c r="AW113" s="20">
        <f t="shared" ca="1" si="25"/>
        <v>13</v>
      </c>
      <c r="AX113" s="20">
        <f t="shared" ca="1" si="25"/>
        <v>3</v>
      </c>
      <c r="AY113" s="20">
        <f t="shared" ca="1" si="24"/>
        <v>14</v>
      </c>
      <c r="AZ113" s="20">
        <f t="shared" ca="1" si="24"/>
        <v>16</v>
      </c>
      <c r="BA113" s="20">
        <f t="shared" ca="1" si="24"/>
        <v>25</v>
      </c>
      <c r="BB113" s="20">
        <f t="shared" ca="1" si="24"/>
        <v>25</v>
      </c>
      <c r="BC113" s="20">
        <f t="shared" ca="1" si="24"/>
        <v>19</v>
      </c>
      <c r="BD113" s="20">
        <f t="shared" ca="1" si="24"/>
        <v>25</v>
      </c>
      <c r="BE113" s="20">
        <f t="shared" ca="1" si="24"/>
        <v>25</v>
      </c>
      <c r="BF113" s="20">
        <f t="shared" ca="1" si="24"/>
        <v>25</v>
      </c>
      <c r="BG113" s="20">
        <f t="shared" ca="1" si="24"/>
        <v>20</v>
      </c>
      <c r="BH113" s="20">
        <f t="shared" ca="1" si="22"/>
        <v>25</v>
      </c>
      <c r="BI113" s="20">
        <f t="shared" ca="1" si="22"/>
        <v>15</v>
      </c>
      <c r="BJ113" s="20">
        <f t="shared" ca="1" si="22"/>
        <v>25</v>
      </c>
      <c r="BK113" s="20">
        <f t="shared" ca="1" si="22"/>
        <v>25</v>
      </c>
      <c r="BL113" s="20">
        <f t="shared" ca="1" si="21"/>
        <v>25</v>
      </c>
      <c r="BM113" s="20">
        <f t="shared" ca="1" si="21"/>
        <v>25</v>
      </c>
      <c r="BN113" s="9">
        <f t="shared" si="16"/>
        <v>112</v>
      </c>
      <c r="BO113" s="9">
        <v>3</v>
      </c>
      <c r="BP113" s="22" cm="1">
        <f t="array" aca="1" ref="BP113" ca="1">IF(AV113&gt;INDIRECT(ADDRESS($BN113,$BO113)),0,1)</f>
        <v>0</v>
      </c>
      <c r="BQ113" s="22" cm="1">
        <f t="array" aca="1" ref="BQ113" ca="1">IF(AW113&gt;INDIRECT(ADDRESS($BN113,$BO113)),0,1)</f>
        <v>0</v>
      </c>
      <c r="BR113" s="22" cm="1">
        <f t="array" aca="1" ref="BR113" ca="1">IF(AX113&gt;INDIRECT(ADDRESS($BN113,$BO113)),0,1)</f>
        <v>1</v>
      </c>
      <c r="BS113" s="22" cm="1">
        <f t="array" aca="1" ref="BS113" ca="1">IF(AY113&gt;INDIRECT(ADDRESS($BN113,$BO113)),0,1)</f>
        <v>0</v>
      </c>
      <c r="BT113" s="22" cm="1">
        <f t="array" aca="1" ref="BT113" ca="1">IF(AZ113&gt;INDIRECT(ADDRESS($BN113,$BO113)),0,1)</f>
        <v>0</v>
      </c>
      <c r="BU113" s="22" cm="1">
        <f t="array" aca="1" ref="BU113" ca="1">IF(BA113&gt;INDIRECT(ADDRESS($BN113,$BO113)),0,1)</f>
        <v>0</v>
      </c>
      <c r="BV113" s="22" cm="1">
        <f t="array" aca="1" ref="BV113" ca="1">IF(BB113&gt;INDIRECT(ADDRESS($BN113,$BO113)),0,1)</f>
        <v>0</v>
      </c>
      <c r="BW113" s="22" cm="1">
        <f t="array" aca="1" ref="BW113" ca="1">IF(BC113&gt;INDIRECT(ADDRESS($BN113,$BO113)),0,1)</f>
        <v>0</v>
      </c>
      <c r="BX113" s="22" cm="1">
        <f t="array" aca="1" ref="BX113" ca="1">IF(BD113&gt;INDIRECT(ADDRESS($BN113,$BO113)),0,1)</f>
        <v>0</v>
      </c>
      <c r="BY113" s="22" cm="1">
        <f t="array" aca="1" ref="BY113" ca="1">IF(BE113&gt;INDIRECT(ADDRESS($BN113,$BO113)),0,1)</f>
        <v>0</v>
      </c>
      <c r="BZ113" s="22" cm="1">
        <f t="array" aca="1" ref="BZ113" ca="1">IF(BF113&gt;INDIRECT(ADDRESS($BN113,$BO113)),0,1)</f>
        <v>0</v>
      </c>
      <c r="CA113" s="22" cm="1">
        <f t="array" aca="1" ref="CA113" ca="1">IF(BG113&gt;INDIRECT(ADDRESS($BN113,$BO113)),0,1)</f>
        <v>0</v>
      </c>
      <c r="CB113" s="22" cm="1">
        <f t="array" aca="1" ref="CB113" ca="1">IF(BH113&gt;INDIRECT(ADDRESS($BN113,$BO113)),0,1)</f>
        <v>0</v>
      </c>
      <c r="CC113" s="22" cm="1">
        <f t="array" aca="1" ref="CC113" ca="1">IF(BI113&gt;INDIRECT(ADDRESS($BN113,$BO113)),0,1)</f>
        <v>0</v>
      </c>
      <c r="CD113" s="22" cm="1">
        <f t="array" aca="1" ref="CD113" ca="1">IF(BJ113&gt;INDIRECT(ADDRESS($BN113,$BO113)),0,1)</f>
        <v>0</v>
      </c>
      <c r="CE113" s="22" cm="1">
        <f t="array" aca="1" ref="CE113" ca="1">IF(BK113&gt;INDIRECT(ADDRESS($BN113,$BO113)),0,1)</f>
        <v>0</v>
      </c>
      <c r="CF113" s="22" cm="1">
        <f t="array" aca="1" ref="CF113" ca="1">IF(BL113&gt;INDIRECT(ADDRESS($BN113,$BO113)),0,1)</f>
        <v>0</v>
      </c>
      <c r="CG113" s="22" cm="1">
        <f t="array" aca="1" ref="CG113" ca="1">IF(BM113&gt;INDIRECT(ADDRESS($BN113,$BO113)),0,1)</f>
        <v>0</v>
      </c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55000000000000004">
      <c r="A114" s="3"/>
      <c r="B114" s="3"/>
      <c r="C114" s="3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5">
        <v>5</v>
      </c>
      <c r="W114" s="5">
        <f>W113</f>
        <v>112</v>
      </c>
      <c r="X114" s="5">
        <v>4</v>
      </c>
      <c r="Y114" s="5">
        <f t="shared" si="17"/>
        <v>26</v>
      </c>
      <c r="Z114" s="18" cm="1">
        <f t="array" aca="1" ref="Z114" ca="1">INDIRECT(ADDRESS($W114,COLUMN()-$Y114+$X114))/$V114</f>
        <v>83254</v>
      </c>
      <c r="AA114" s="18" cm="1">
        <f t="array" aca="1" ref="AA114" ca="1">INDIRECT(ADDRESS($W114,COLUMN()-$Y114+$X114))/$V114</f>
        <v>46592.4</v>
      </c>
      <c r="AB114" s="18" cm="1">
        <f t="array" aca="1" ref="AB114" ca="1">INDIRECT(ADDRESS($W114,COLUMN()-$Y114+$X114))/$V114</f>
        <v>140588.4</v>
      </c>
      <c r="AC114" s="18" cm="1">
        <f t="array" aca="1" ref="AC114" ca="1">INDIRECT(ADDRESS($W114,COLUMN()-$Y114+$X114))/$V114</f>
        <v>43724.800000000003</v>
      </c>
      <c r="AD114" s="18" cm="1">
        <f t="array" aca="1" ref="AD114" ca="1">INDIRECT(ADDRESS($W114,COLUMN()-$Y114+$X114))/$V114</f>
        <v>29474.400000000001</v>
      </c>
      <c r="AE114" s="18" cm="1">
        <f t="array" aca="1" ref="AE114" ca="1">INDIRECT(ADDRESS($W114,COLUMN()-$Y114+$X114))/$V114</f>
        <v>0</v>
      </c>
      <c r="AF114" s="18" cm="1">
        <f t="array" aca="1" ref="AF114" ca="1">INDIRECT(ADDRESS($W114,COLUMN()-$Y114+$X114))/$V114</f>
        <v>0</v>
      </c>
      <c r="AG114" s="18" cm="1">
        <f t="array" aca="1" ref="AG114" ca="1">INDIRECT(ADDRESS($W114,COLUMN()-$Y114+$X114))/$V114</f>
        <v>25793.200000000001</v>
      </c>
      <c r="AH114" s="18" cm="1">
        <f t="array" aca="1" ref="AH114" ca="1">INDIRECT(ADDRESS($W114,COLUMN()-$Y114+$X114))/$V114</f>
        <v>0</v>
      </c>
      <c r="AI114" s="18" cm="1">
        <f t="array" aca="1" ref="AI114" ca="1">INDIRECT(ADDRESS($W114,COLUMN()-$Y114+$X114))/$V114</f>
        <v>0</v>
      </c>
      <c r="AJ114" s="18" cm="1">
        <f t="array" aca="1" ref="AJ114" ca="1">INDIRECT(ADDRESS($W114,COLUMN()-$Y114+$X114))/$V114</f>
        <v>0</v>
      </c>
      <c r="AK114" s="18" cm="1">
        <f t="array" aca="1" ref="AK114" ca="1">INDIRECT(ADDRESS($W114,COLUMN()-$Y114+$X114))/$V114</f>
        <v>20215</v>
      </c>
      <c r="AL114" s="18" cm="1">
        <f t="array" aca="1" ref="AL114" ca="1">INDIRECT(ADDRESS($W114,COLUMN()-$Y114+$X114))/$V114</f>
        <v>0</v>
      </c>
      <c r="AM114" s="18" cm="1">
        <f t="array" aca="1" ref="AM114" ca="1">INDIRECT(ADDRESS($W114,COLUMN()-$Y114+$X114))/$V114</f>
        <v>33048.6</v>
      </c>
      <c r="AN114" s="18" cm="1">
        <f t="array" aca="1" ref="AN114" ca="1">INDIRECT(ADDRESS($W114,COLUMN()-$Y114+$X114))/$V114</f>
        <v>0</v>
      </c>
      <c r="AO114" s="18" cm="1">
        <f t="array" aca="1" ref="AO114" ca="1">INDIRECT(ADDRESS($W114,COLUMN()-$Y114+$X114))/$V114</f>
        <v>0</v>
      </c>
      <c r="AP114" s="18" cm="1">
        <f t="array" aca="1" ref="AP114" ca="1">INDIRECT(ADDRESS($W114,COLUMN()-$Y114+$X114))/$V114</f>
        <v>0</v>
      </c>
      <c r="AQ114" s="18" cm="1">
        <f t="array" aca="1" ref="AQ114" ca="1">INDIRECT(ADDRESS($W114,COLUMN()-$Y114+$X114))/$V114</f>
        <v>0</v>
      </c>
      <c r="AR114" s="9">
        <f t="shared" si="14"/>
        <v>112</v>
      </c>
      <c r="AS114" s="9">
        <f t="shared" si="20"/>
        <v>114</v>
      </c>
      <c r="AT114" s="9">
        <f t="shared" si="15"/>
        <v>26</v>
      </c>
      <c r="AU114" s="3">
        <f t="shared" si="18"/>
        <v>43</v>
      </c>
      <c r="AV114" s="20">
        <f t="shared" ca="1" si="25"/>
        <v>12</v>
      </c>
      <c r="AW114" s="20">
        <f t="shared" ca="1" si="25"/>
        <v>17</v>
      </c>
      <c r="AX114" s="20">
        <f t="shared" ca="1" si="25"/>
        <v>8</v>
      </c>
      <c r="AY114" s="20">
        <f t="shared" ca="1" si="24"/>
        <v>18</v>
      </c>
      <c r="AZ114" s="20">
        <f t="shared" ca="1" si="24"/>
        <v>22</v>
      </c>
      <c r="BA114" s="20">
        <f t="shared" ca="1" si="24"/>
        <v>25</v>
      </c>
      <c r="BB114" s="20">
        <f t="shared" ca="1" si="24"/>
        <v>25</v>
      </c>
      <c r="BC114" s="20">
        <f t="shared" ca="1" si="24"/>
        <v>23</v>
      </c>
      <c r="BD114" s="20">
        <f t="shared" ca="1" si="24"/>
        <v>25</v>
      </c>
      <c r="BE114" s="20">
        <f t="shared" ca="1" si="24"/>
        <v>25</v>
      </c>
      <c r="BF114" s="20">
        <f t="shared" ca="1" si="24"/>
        <v>25</v>
      </c>
      <c r="BG114" s="20">
        <f t="shared" ca="1" si="24"/>
        <v>24</v>
      </c>
      <c r="BH114" s="20">
        <f t="shared" ca="1" si="22"/>
        <v>25</v>
      </c>
      <c r="BI114" s="20">
        <f t="shared" ca="1" si="22"/>
        <v>21</v>
      </c>
      <c r="BJ114" s="20">
        <f t="shared" ca="1" si="22"/>
        <v>25</v>
      </c>
      <c r="BK114" s="20">
        <f t="shared" ca="1" si="22"/>
        <v>25</v>
      </c>
      <c r="BL114" s="20">
        <f t="shared" ca="1" si="21"/>
        <v>25</v>
      </c>
      <c r="BM114" s="20">
        <f t="shared" ca="1" si="21"/>
        <v>25</v>
      </c>
      <c r="BN114" s="9">
        <f t="shared" si="16"/>
        <v>112</v>
      </c>
      <c r="BO114" s="9">
        <v>3</v>
      </c>
      <c r="BP114" s="22" cm="1">
        <f t="array" aca="1" ref="BP114" ca="1">IF(AV114&gt;INDIRECT(ADDRESS($BN114,$BO114)),0,1)</f>
        <v>0</v>
      </c>
      <c r="BQ114" s="22" cm="1">
        <f t="array" aca="1" ref="BQ114" ca="1">IF(AW114&gt;INDIRECT(ADDRESS($BN114,$BO114)),0,1)</f>
        <v>0</v>
      </c>
      <c r="BR114" s="22" cm="1">
        <f t="array" aca="1" ref="BR114" ca="1">IF(AX114&gt;INDIRECT(ADDRESS($BN114,$BO114)),0,1)</f>
        <v>1</v>
      </c>
      <c r="BS114" s="22" cm="1">
        <f t="array" aca="1" ref="BS114" ca="1">IF(AY114&gt;INDIRECT(ADDRESS($BN114,$BO114)),0,1)</f>
        <v>0</v>
      </c>
      <c r="BT114" s="22" cm="1">
        <f t="array" aca="1" ref="BT114" ca="1">IF(AZ114&gt;INDIRECT(ADDRESS($BN114,$BO114)),0,1)</f>
        <v>0</v>
      </c>
      <c r="BU114" s="22" cm="1">
        <f t="array" aca="1" ref="BU114" ca="1">IF(BA114&gt;INDIRECT(ADDRESS($BN114,$BO114)),0,1)</f>
        <v>0</v>
      </c>
      <c r="BV114" s="22" cm="1">
        <f t="array" aca="1" ref="BV114" ca="1">IF(BB114&gt;INDIRECT(ADDRESS($BN114,$BO114)),0,1)</f>
        <v>0</v>
      </c>
      <c r="BW114" s="22" cm="1">
        <f t="array" aca="1" ref="BW114" ca="1">IF(BC114&gt;INDIRECT(ADDRESS($BN114,$BO114)),0,1)</f>
        <v>0</v>
      </c>
      <c r="BX114" s="22" cm="1">
        <f t="array" aca="1" ref="BX114" ca="1">IF(BD114&gt;INDIRECT(ADDRESS($BN114,$BO114)),0,1)</f>
        <v>0</v>
      </c>
      <c r="BY114" s="22" cm="1">
        <f t="array" aca="1" ref="BY114" ca="1">IF(BE114&gt;INDIRECT(ADDRESS($BN114,$BO114)),0,1)</f>
        <v>0</v>
      </c>
      <c r="BZ114" s="22" cm="1">
        <f t="array" aca="1" ref="BZ114" ca="1">IF(BF114&gt;INDIRECT(ADDRESS($BN114,$BO114)),0,1)</f>
        <v>0</v>
      </c>
      <c r="CA114" s="22" cm="1">
        <f t="array" aca="1" ref="CA114" ca="1">IF(BG114&gt;INDIRECT(ADDRESS($BN114,$BO114)),0,1)</f>
        <v>0</v>
      </c>
      <c r="CB114" s="22" cm="1">
        <f t="array" aca="1" ref="CB114" ca="1">IF(BH114&gt;INDIRECT(ADDRESS($BN114,$BO114)),0,1)</f>
        <v>0</v>
      </c>
      <c r="CC114" s="22" cm="1">
        <f t="array" aca="1" ref="CC114" ca="1">IF(BI114&gt;INDIRECT(ADDRESS($BN114,$BO114)),0,1)</f>
        <v>0</v>
      </c>
      <c r="CD114" s="22" cm="1">
        <f t="array" aca="1" ref="CD114" ca="1">IF(BJ114&gt;INDIRECT(ADDRESS($BN114,$BO114)),0,1)</f>
        <v>0</v>
      </c>
      <c r="CE114" s="22" cm="1">
        <f t="array" aca="1" ref="CE114" ca="1">IF(BK114&gt;INDIRECT(ADDRESS($BN114,$BO114)),0,1)</f>
        <v>0</v>
      </c>
      <c r="CF114" s="22" cm="1">
        <f t="array" aca="1" ref="CF114" ca="1">IF(BL114&gt;INDIRECT(ADDRESS($BN114,$BO114)),0,1)</f>
        <v>0</v>
      </c>
      <c r="CG114" s="22" cm="1">
        <f t="array" aca="1" ref="CG114" ca="1">IF(BM114&gt;INDIRECT(ADDRESS($BN114,$BO114)),0,1)</f>
        <v>0</v>
      </c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55000000000000004">
      <c r="A115" s="3"/>
      <c r="B115" s="3" t="s">
        <v>49</v>
      </c>
      <c r="C115" s="3">
        <v>7</v>
      </c>
      <c r="D115" s="15">
        <f>VALUE(SUBSTITUTE('DPR KPU Raw'!B32,".",","))</f>
        <v>264055</v>
      </c>
      <c r="E115" s="15">
        <f>VALUE(SUBSTITUTE('DPR KPU Raw'!C32,".",","))</f>
        <v>191776</v>
      </c>
      <c r="F115" s="15">
        <f>VALUE(SUBSTITUTE('DPR KPU Raw'!D32,".",","))</f>
        <v>386049</v>
      </c>
      <c r="G115" s="15">
        <f>VALUE(SUBSTITUTE('DPR KPU Raw'!E32,".",","))</f>
        <v>142402</v>
      </c>
      <c r="H115" s="15">
        <f>VALUE(SUBSTITUTE('DPR KPU Raw'!F32,".",","))</f>
        <v>183098</v>
      </c>
      <c r="I115" s="15"/>
      <c r="J115" s="15"/>
      <c r="K115" s="15">
        <f>VALUE(SUBSTITUTE('DPR KPU Raw'!I32,".",","))</f>
        <v>189067</v>
      </c>
      <c r="L115" s="15"/>
      <c r="M115" s="15"/>
      <c r="N115" s="15"/>
      <c r="O115" s="15">
        <f>VALUE(SUBSTITUTE('DPR KPU Raw'!M32,".",","))</f>
        <v>192846</v>
      </c>
      <c r="P115" s="15"/>
      <c r="Q115" s="15">
        <f>VALUE(SUBSTITUTE('DPR KPU Raw'!O32,".",","))</f>
        <v>124805</v>
      </c>
      <c r="R115" s="15"/>
      <c r="S115" s="15"/>
      <c r="T115" s="15"/>
      <c r="U115" s="15"/>
      <c r="V115" s="5">
        <v>1</v>
      </c>
      <c r="W115" s="5">
        <f>W114+3</f>
        <v>115</v>
      </c>
      <c r="X115" s="5">
        <v>4</v>
      </c>
      <c r="Y115" s="5">
        <f t="shared" si="17"/>
        <v>26</v>
      </c>
      <c r="Z115" s="18" cm="1">
        <f t="array" aca="1" ref="Z115" ca="1">INDIRECT(ADDRESS($W115,COLUMN()-$Y115+$X115))/$V115</f>
        <v>264055</v>
      </c>
      <c r="AA115" s="18" cm="1">
        <f t="array" aca="1" ref="AA115" ca="1">INDIRECT(ADDRESS($W115,COLUMN()-$Y115+$X115))/$V115</f>
        <v>191776</v>
      </c>
      <c r="AB115" s="18" cm="1">
        <f t="array" aca="1" ref="AB115" ca="1">INDIRECT(ADDRESS($W115,COLUMN()-$Y115+$X115))/$V115</f>
        <v>386049</v>
      </c>
      <c r="AC115" s="18" cm="1">
        <f t="array" aca="1" ref="AC115" ca="1">INDIRECT(ADDRESS($W115,COLUMN()-$Y115+$X115))/$V115</f>
        <v>142402</v>
      </c>
      <c r="AD115" s="18" cm="1">
        <f t="array" aca="1" ref="AD115" ca="1">INDIRECT(ADDRESS($W115,COLUMN()-$Y115+$X115))/$V115</f>
        <v>183098</v>
      </c>
      <c r="AE115" s="18" cm="1">
        <f t="array" aca="1" ref="AE115" ca="1">INDIRECT(ADDRESS($W115,COLUMN()-$Y115+$X115))/$V115</f>
        <v>0</v>
      </c>
      <c r="AF115" s="18" cm="1">
        <f t="array" aca="1" ref="AF115" ca="1">INDIRECT(ADDRESS($W115,COLUMN()-$Y115+$X115))/$V115</f>
        <v>0</v>
      </c>
      <c r="AG115" s="18" cm="1">
        <f t="array" aca="1" ref="AG115" ca="1">INDIRECT(ADDRESS($W115,COLUMN()-$Y115+$X115))/$V115</f>
        <v>189067</v>
      </c>
      <c r="AH115" s="18" cm="1">
        <f t="array" aca="1" ref="AH115" ca="1">INDIRECT(ADDRESS($W115,COLUMN()-$Y115+$X115))/$V115</f>
        <v>0</v>
      </c>
      <c r="AI115" s="18" cm="1">
        <f t="array" aca="1" ref="AI115" ca="1">INDIRECT(ADDRESS($W115,COLUMN()-$Y115+$X115))/$V115</f>
        <v>0</v>
      </c>
      <c r="AJ115" s="18" cm="1">
        <f t="array" aca="1" ref="AJ115" ca="1">INDIRECT(ADDRESS($W115,COLUMN()-$Y115+$X115))/$V115</f>
        <v>0</v>
      </c>
      <c r="AK115" s="18" cm="1">
        <f t="array" aca="1" ref="AK115" ca="1">INDIRECT(ADDRESS($W115,COLUMN()-$Y115+$X115))/$V115</f>
        <v>192846</v>
      </c>
      <c r="AL115" s="18" cm="1">
        <f t="array" aca="1" ref="AL115" ca="1">INDIRECT(ADDRESS($W115,COLUMN()-$Y115+$X115))/$V115</f>
        <v>0</v>
      </c>
      <c r="AM115" s="18" cm="1">
        <f t="array" aca="1" ref="AM115" ca="1">INDIRECT(ADDRESS($W115,COLUMN()-$Y115+$X115))/$V115</f>
        <v>124805</v>
      </c>
      <c r="AN115" s="18" cm="1">
        <f t="array" aca="1" ref="AN115" ca="1">INDIRECT(ADDRESS($W115,COLUMN()-$Y115+$X115))/$V115</f>
        <v>0</v>
      </c>
      <c r="AO115" s="18" cm="1">
        <f t="array" aca="1" ref="AO115" ca="1">INDIRECT(ADDRESS($W115,COLUMN()-$Y115+$X115))/$V115</f>
        <v>0</v>
      </c>
      <c r="AP115" s="18" cm="1">
        <f t="array" aca="1" ref="AP115" ca="1">INDIRECT(ADDRESS($W115,COLUMN()-$Y115+$X115))/$V115</f>
        <v>0</v>
      </c>
      <c r="AQ115" s="18" cm="1">
        <f t="array" aca="1" ref="AQ115" ca="1">INDIRECT(ADDRESS($W115,COLUMN()-$Y115+$X115))/$V115</f>
        <v>0</v>
      </c>
      <c r="AR115" s="9">
        <f t="shared" si="14"/>
        <v>115</v>
      </c>
      <c r="AS115" s="9">
        <f t="shared" si="20"/>
        <v>117</v>
      </c>
      <c r="AT115" s="9">
        <f t="shared" si="15"/>
        <v>26</v>
      </c>
      <c r="AU115" s="3">
        <f t="shared" si="18"/>
        <v>43</v>
      </c>
      <c r="AV115" s="20">
        <f t="shared" ca="1" si="25"/>
        <v>2</v>
      </c>
      <c r="AW115" s="20">
        <f t="shared" ca="1" si="25"/>
        <v>4</v>
      </c>
      <c r="AX115" s="20">
        <f t="shared" ca="1" si="25"/>
        <v>1</v>
      </c>
      <c r="AY115" s="20">
        <f t="shared" ca="1" si="24"/>
        <v>7</v>
      </c>
      <c r="AZ115" s="20">
        <f t="shared" ca="1" si="24"/>
        <v>6</v>
      </c>
      <c r="BA115" s="20">
        <f t="shared" ca="1" si="24"/>
        <v>25</v>
      </c>
      <c r="BB115" s="20">
        <f t="shared" ca="1" si="24"/>
        <v>25</v>
      </c>
      <c r="BC115" s="20">
        <f t="shared" ca="1" si="24"/>
        <v>5</v>
      </c>
      <c r="BD115" s="20">
        <f t="shared" ca="1" si="24"/>
        <v>25</v>
      </c>
      <c r="BE115" s="20">
        <f t="shared" ca="1" si="24"/>
        <v>25</v>
      </c>
      <c r="BF115" s="20">
        <f t="shared" ca="1" si="24"/>
        <v>25</v>
      </c>
      <c r="BG115" s="20">
        <f t="shared" ca="1" si="24"/>
        <v>3</v>
      </c>
      <c r="BH115" s="20">
        <f t="shared" ca="1" si="22"/>
        <v>25</v>
      </c>
      <c r="BI115" s="20">
        <f t="shared" ca="1" si="22"/>
        <v>9</v>
      </c>
      <c r="BJ115" s="20">
        <f t="shared" ca="1" si="22"/>
        <v>25</v>
      </c>
      <c r="BK115" s="20">
        <f t="shared" ca="1" si="22"/>
        <v>25</v>
      </c>
      <c r="BL115" s="20">
        <f t="shared" ca="1" si="21"/>
        <v>25</v>
      </c>
      <c r="BM115" s="20">
        <f t="shared" ca="1" si="21"/>
        <v>25</v>
      </c>
      <c r="BN115" s="9">
        <f t="shared" si="16"/>
        <v>115</v>
      </c>
      <c r="BO115" s="9">
        <v>3</v>
      </c>
      <c r="BP115" s="22" cm="1">
        <f t="array" aca="1" ref="BP115" ca="1">IF(AV115&gt;INDIRECT(ADDRESS($BN115,$BO115)),0,1)</f>
        <v>1</v>
      </c>
      <c r="BQ115" s="22" cm="1">
        <f t="array" aca="1" ref="BQ115" ca="1">IF(AW115&gt;INDIRECT(ADDRESS($BN115,$BO115)),0,1)</f>
        <v>1</v>
      </c>
      <c r="BR115" s="22" cm="1">
        <f t="array" aca="1" ref="BR115" ca="1">IF(AX115&gt;INDIRECT(ADDRESS($BN115,$BO115)),0,1)</f>
        <v>1</v>
      </c>
      <c r="BS115" s="22" cm="1">
        <f t="array" aca="1" ref="BS115" ca="1">IF(AY115&gt;INDIRECT(ADDRESS($BN115,$BO115)),0,1)</f>
        <v>1</v>
      </c>
      <c r="BT115" s="22" cm="1">
        <f t="array" aca="1" ref="BT115" ca="1">IF(AZ115&gt;INDIRECT(ADDRESS($BN115,$BO115)),0,1)</f>
        <v>1</v>
      </c>
      <c r="BU115" s="22" cm="1">
        <f t="array" aca="1" ref="BU115" ca="1">IF(BA115&gt;INDIRECT(ADDRESS($BN115,$BO115)),0,1)</f>
        <v>0</v>
      </c>
      <c r="BV115" s="22" cm="1">
        <f t="array" aca="1" ref="BV115" ca="1">IF(BB115&gt;INDIRECT(ADDRESS($BN115,$BO115)),0,1)</f>
        <v>0</v>
      </c>
      <c r="BW115" s="22" cm="1">
        <f t="array" aca="1" ref="BW115" ca="1">IF(BC115&gt;INDIRECT(ADDRESS($BN115,$BO115)),0,1)</f>
        <v>1</v>
      </c>
      <c r="BX115" s="22" cm="1">
        <f t="array" aca="1" ref="BX115" ca="1">IF(BD115&gt;INDIRECT(ADDRESS($BN115,$BO115)),0,1)</f>
        <v>0</v>
      </c>
      <c r="BY115" s="22" cm="1">
        <f t="array" aca="1" ref="BY115" ca="1">IF(BE115&gt;INDIRECT(ADDRESS($BN115,$BO115)),0,1)</f>
        <v>0</v>
      </c>
      <c r="BZ115" s="22" cm="1">
        <f t="array" aca="1" ref="BZ115" ca="1">IF(BF115&gt;INDIRECT(ADDRESS($BN115,$BO115)),0,1)</f>
        <v>0</v>
      </c>
      <c r="CA115" s="22" cm="1">
        <f t="array" aca="1" ref="CA115" ca="1">IF(BG115&gt;INDIRECT(ADDRESS($BN115,$BO115)),0,1)</f>
        <v>1</v>
      </c>
      <c r="CB115" s="22" cm="1">
        <f t="array" aca="1" ref="CB115" ca="1">IF(BH115&gt;INDIRECT(ADDRESS($BN115,$BO115)),0,1)</f>
        <v>0</v>
      </c>
      <c r="CC115" s="22" cm="1">
        <f t="array" aca="1" ref="CC115" ca="1">IF(BI115&gt;INDIRECT(ADDRESS($BN115,$BO115)),0,1)</f>
        <v>0</v>
      </c>
      <c r="CD115" s="22" cm="1">
        <f t="array" aca="1" ref="CD115" ca="1">IF(BJ115&gt;INDIRECT(ADDRESS($BN115,$BO115)),0,1)</f>
        <v>0</v>
      </c>
      <c r="CE115" s="22" cm="1">
        <f t="array" aca="1" ref="CE115" ca="1">IF(BK115&gt;INDIRECT(ADDRESS($BN115,$BO115)),0,1)</f>
        <v>0</v>
      </c>
      <c r="CF115" s="22" cm="1">
        <f t="array" aca="1" ref="CF115" ca="1">IF(BL115&gt;INDIRECT(ADDRESS($BN115,$BO115)),0,1)</f>
        <v>0</v>
      </c>
      <c r="CG115" s="22" cm="1">
        <f t="array" aca="1" ref="CG115" ca="1">IF(BM115&gt;INDIRECT(ADDRESS($BN115,$BO115)),0,1)</f>
        <v>0</v>
      </c>
      <c r="CH115" s="9">
        <f>AR115</f>
        <v>115</v>
      </c>
      <c r="CI115" s="9">
        <f>AS115</f>
        <v>117</v>
      </c>
      <c r="CJ115" s="3">
        <f>COLUMN(BP115)</f>
        <v>68</v>
      </c>
      <c r="CK115" s="3">
        <f>COLUMN(CG115)</f>
        <v>85</v>
      </c>
      <c r="CL115" s="3">
        <f ca="1">SUM(OFFSET($A$1,CH115-1,CJ115-1,CI115-CH115+1,CK115-CJ115+1))</f>
        <v>7</v>
      </c>
      <c r="CM115" s="3" t="b">
        <f ca="1">CL115=C115</f>
        <v>1</v>
      </c>
      <c r="CN115" s="3">
        <f>COLUMN(V115)</f>
        <v>22</v>
      </c>
      <c r="CO115" s="3">
        <f ca="1">LARGE(OFFSET($A$1,$CH115-1,$CN115-1,$CI115-$CH115+1,1),1)</f>
        <v>5</v>
      </c>
      <c r="CP115" s="4">
        <f ca="1">LARGE(OFFSET($A$1,$AR115-1,$AT115-1,$AS115-$AR115+1,$AU115-$AT115+1),1)/(CO115+2)</f>
        <v>55149.857142857145</v>
      </c>
      <c r="CQ115" s="4">
        <f ca="1">LARGE(OFFSET($A$1,$AR115-1,$AT115-1,$AS115-$AR115+1,$AU115-$AT115+1),C115)</f>
        <v>142402</v>
      </c>
      <c r="CR115" s="3" t="b">
        <f ca="1">CQ115&gt;CP115</f>
        <v>1</v>
      </c>
    </row>
    <row r="116" spans="1:96" x14ac:dyDescent="0.55000000000000004">
      <c r="A116" s="3"/>
      <c r="B116" s="3"/>
      <c r="C116" s="3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5">
        <v>3</v>
      </c>
      <c r="W116" s="5">
        <f>W115</f>
        <v>115</v>
      </c>
      <c r="X116" s="5">
        <v>4</v>
      </c>
      <c r="Y116" s="5">
        <f t="shared" si="17"/>
        <v>26</v>
      </c>
      <c r="Z116" s="18" cm="1">
        <f t="array" aca="1" ref="Z116" ca="1">INDIRECT(ADDRESS($W116,COLUMN()-$Y116+$X116))/$V116</f>
        <v>88018.333333333328</v>
      </c>
      <c r="AA116" s="18" cm="1">
        <f t="array" aca="1" ref="AA116" ca="1">INDIRECT(ADDRESS($W116,COLUMN()-$Y116+$X116))/$V116</f>
        <v>63925.333333333336</v>
      </c>
      <c r="AB116" s="18" cm="1">
        <f t="array" aca="1" ref="AB116" ca="1">INDIRECT(ADDRESS($W116,COLUMN()-$Y116+$X116))/$V116</f>
        <v>128683</v>
      </c>
      <c r="AC116" s="18" cm="1">
        <f t="array" aca="1" ref="AC116" ca="1">INDIRECT(ADDRESS($W116,COLUMN()-$Y116+$X116))/$V116</f>
        <v>47467.333333333336</v>
      </c>
      <c r="AD116" s="18" cm="1">
        <f t="array" aca="1" ref="AD116" ca="1">INDIRECT(ADDRESS($W116,COLUMN()-$Y116+$X116))/$V116</f>
        <v>61032.666666666664</v>
      </c>
      <c r="AE116" s="18" cm="1">
        <f t="array" aca="1" ref="AE116" ca="1">INDIRECT(ADDRESS($W116,COLUMN()-$Y116+$X116))/$V116</f>
        <v>0</v>
      </c>
      <c r="AF116" s="18" cm="1">
        <f t="array" aca="1" ref="AF116" ca="1">INDIRECT(ADDRESS($W116,COLUMN()-$Y116+$X116))/$V116</f>
        <v>0</v>
      </c>
      <c r="AG116" s="18" cm="1">
        <f t="array" aca="1" ref="AG116" ca="1">INDIRECT(ADDRESS($W116,COLUMN()-$Y116+$X116))/$V116</f>
        <v>63022.333333333336</v>
      </c>
      <c r="AH116" s="18" cm="1">
        <f t="array" aca="1" ref="AH116" ca="1">INDIRECT(ADDRESS($W116,COLUMN()-$Y116+$X116))/$V116</f>
        <v>0</v>
      </c>
      <c r="AI116" s="18" cm="1">
        <f t="array" aca="1" ref="AI116" ca="1">INDIRECT(ADDRESS($W116,COLUMN()-$Y116+$X116))/$V116</f>
        <v>0</v>
      </c>
      <c r="AJ116" s="18" cm="1">
        <f t="array" aca="1" ref="AJ116" ca="1">INDIRECT(ADDRESS($W116,COLUMN()-$Y116+$X116))/$V116</f>
        <v>0</v>
      </c>
      <c r="AK116" s="18" cm="1">
        <f t="array" aca="1" ref="AK116" ca="1">INDIRECT(ADDRESS($W116,COLUMN()-$Y116+$X116))/$V116</f>
        <v>64282</v>
      </c>
      <c r="AL116" s="18" cm="1">
        <f t="array" aca="1" ref="AL116" ca="1">INDIRECT(ADDRESS($W116,COLUMN()-$Y116+$X116))/$V116</f>
        <v>0</v>
      </c>
      <c r="AM116" s="18" cm="1">
        <f t="array" aca="1" ref="AM116" ca="1">INDIRECT(ADDRESS($W116,COLUMN()-$Y116+$X116))/$V116</f>
        <v>41601.666666666664</v>
      </c>
      <c r="AN116" s="18" cm="1">
        <f t="array" aca="1" ref="AN116" ca="1">INDIRECT(ADDRESS($W116,COLUMN()-$Y116+$X116))/$V116</f>
        <v>0</v>
      </c>
      <c r="AO116" s="18" cm="1">
        <f t="array" aca="1" ref="AO116" ca="1">INDIRECT(ADDRESS($W116,COLUMN()-$Y116+$X116))/$V116</f>
        <v>0</v>
      </c>
      <c r="AP116" s="18" cm="1">
        <f t="array" aca="1" ref="AP116" ca="1">INDIRECT(ADDRESS($W116,COLUMN()-$Y116+$X116))/$V116</f>
        <v>0</v>
      </c>
      <c r="AQ116" s="18" cm="1">
        <f t="array" aca="1" ref="AQ116" ca="1">INDIRECT(ADDRESS($W116,COLUMN()-$Y116+$X116))/$V116</f>
        <v>0</v>
      </c>
      <c r="AR116" s="9">
        <f t="shared" si="14"/>
        <v>115</v>
      </c>
      <c r="AS116" s="9">
        <f t="shared" si="20"/>
        <v>117</v>
      </c>
      <c r="AT116" s="9">
        <f t="shared" si="15"/>
        <v>26</v>
      </c>
      <c r="AU116" s="3">
        <f t="shared" si="18"/>
        <v>43</v>
      </c>
      <c r="AV116" s="20">
        <f t="shared" ca="1" si="25"/>
        <v>10</v>
      </c>
      <c r="AW116" s="20">
        <f t="shared" ca="1" si="25"/>
        <v>13</v>
      </c>
      <c r="AX116" s="20">
        <f t="shared" ca="1" si="25"/>
        <v>8</v>
      </c>
      <c r="AY116" s="20">
        <f t="shared" ca="1" si="24"/>
        <v>17</v>
      </c>
      <c r="AZ116" s="20">
        <f t="shared" ca="1" si="24"/>
        <v>15</v>
      </c>
      <c r="BA116" s="20">
        <f t="shared" ca="1" si="24"/>
        <v>25</v>
      </c>
      <c r="BB116" s="20">
        <f t="shared" ca="1" si="24"/>
        <v>25</v>
      </c>
      <c r="BC116" s="20">
        <f t="shared" ca="1" si="24"/>
        <v>14</v>
      </c>
      <c r="BD116" s="20">
        <f t="shared" ca="1" si="24"/>
        <v>25</v>
      </c>
      <c r="BE116" s="20">
        <f t="shared" ca="1" si="24"/>
        <v>25</v>
      </c>
      <c r="BF116" s="20">
        <f t="shared" ca="1" si="24"/>
        <v>25</v>
      </c>
      <c r="BG116" s="20">
        <f t="shared" ca="1" si="24"/>
        <v>12</v>
      </c>
      <c r="BH116" s="20">
        <f t="shared" ca="1" si="22"/>
        <v>25</v>
      </c>
      <c r="BI116" s="20">
        <f t="shared" ca="1" si="22"/>
        <v>18</v>
      </c>
      <c r="BJ116" s="20">
        <f t="shared" ca="1" si="22"/>
        <v>25</v>
      </c>
      <c r="BK116" s="20">
        <f t="shared" ca="1" si="22"/>
        <v>25</v>
      </c>
      <c r="BL116" s="20">
        <f t="shared" ca="1" si="21"/>
        <v>25</v>
      </c>
      <c r="BM116" s="20">
        <f t="shared" ca="1" si="21"/>
        <v>25</v>
      </c>
      <c r="BN116" s="9">
        <f t="shared" si="16"/>
        <v>115</v>
      </c>
      <c r="BO116" s="9">
        <v>3</v>
      </c>
      <c r="BP116" s="22" cm="1">
        <f t="array" aca="1" ref="BP116" ca="1">IF(AV116&gt;INDIRECT(ADDRESS($BN116,$BO116)),0,1)</f>
        <v>0</v>
      </c>
      <c r="BQ116" s="22" cm="1">
        <f t="array" aca="1" ref="BQ116" ca="1">IF(AW116&gt;INDIRECT(ADDRESS($BN116,$BO116)),0,1)</f>
        <v>0</v>
      </c>
      <c r="BR116" s="22" cm="1">
        <f t="array" aca="1" ref="BR116" ca="1">IF(AX116&gt;INDIRECT(ADDRESS($BN116,$BO116)),0,1)</f>
        <v>0</v>
      </c>
      <c r="BS116" s="22" cm="1">
        <f t="array" aca="1" ref="BS116" ca="1">IF(AY116&gt;INDIRECT(ADDRESS($BN116,$BO116)),0,1)</f>
        <v>0</v>
      </c>
      <c r="BT116" s="22" cm="1">
        <f t="array" aca="1" ref="BT116" ca="1">IF(AZ116&gt;INDIRECT(ADDRESS($BN116,$BO116)),0,1)</f>
        <v>0</v>
      </c>
      <c r="BU116" s="22" cm="1">
        <f t="array" aca="1" ref="BU116" ca="1">IF(BA116&gt;INDIRECT(ADDRESS($BN116,$BO116)),0,1)</f>
        <v>0</v>
      </c>
      <c r="BV116" s="22" cm="1">
        <f t="array" aca="1" ref="BV116" ca="1">IF(BB116&gt;INDIRECT(ADDRESS($BN116,$BO116)),0,1)</f>
        <v>0</v>
      </c>
      <c r="BW116" s="22" cm="1">
        <f t="array" aca="1" ref="BW116" ca="1">IF(BC116&gt;INDIRECT(ADDRESS($BN116,$BO116)),0,1)</f>
        <v>0</v>
      </c>
      <c r="BX116" s="22" cm="1">
        <f t="array" aca="1" ref="BX116" ca="1">IF(BD116&gt;INDIRECT(ADDRESS($BN116,$BO116)),0,1)</f>
        <v>0</v>
      </c>
      <c r="BY116" s="22" cm="1">
        <f t="array" aca="1" ref="BY116" ca="1">IF(BE116&gt;INDIRECT(ADDRESS($BN116,$BO116)),0,1)</f>
        <v>0</v>
      </c>
      <c r="BZ116" s="22" cm="1">
        <f t="array" aca="1" ref="BZ116" ca="1">IF(BF116&gt;INDIRECT(ADDRESS($BN116,$BO116)),0,1)</f>
        <v>0</v>
      </c>
      <c r="CA116" s="22" cm="1">
        <f t="array" aca="1" ref="CA116" ca="1">IF(BG116&gt;INDIRECT(ADDRESS($BN116,$BO116)),0,1)</f>
        <v>0</v>
      </c>
      <c r="CB116" s="22" cm="1">
        <f t="array" aca="1" ref="CB116" ca="1">IF(BH116&gt;INDIRECT(ADDRESS($BN116,$BO116)),0,1)</f>
        <v>0</v>
      </c>
      <c r="CC116" s="22" cm="1">
        <f t="array" aca="1" ref="CC116" ca="1">IF(BI116&gt;INDIRECT(ADDRESS($BN116,$BO116)),0,1)</f>
        <v>0</v>
      </c>
      <c r="CD116" s="22" cm="1">
        <f t="array" aca="1" ref="CD116" ca="1">IF(BJ116&gt;INDIRECT(ADDRESS($BN116,$BO116)),0,1)</f>
        <v>0</v>
      </c>
      <c r="CE116" s="22" cm="1">
        <f t="array" aca="1" ref="CE116" ca="1">IF(BK116&gt;INDIRECT(ADDRESS($BN116,$BO116)),0,1)</f>
        <v>0</v>
      </c>
      <c r="CF116" s="22" cm="1">
        <f t="array" aca="1" ref="CF116" ca="1">IF(BL116&gt;INDIRECT(ADDRESS($BN116,$BO116)),0,1)</f>
        <v>0</v>
      </c>
      <c r="CG116" s="22" cm="1">
        <f t="array" aca="1" ref="CG116" ca="1">IF(BM116&gt;INDIRECT(ADDRESS($BN116,$BO116)),0,1)</f>
        <v>0</v>
      </c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55000000000000004">
      <c r="A117" s="3"/>
      <c r="B117" s="3"/>
      <c r="C117" s="3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5">
        <v>5</v>
      </c>
      <c r="W117" s="5">
        <f>W116</f>
        <v>115</v>
      </c>
      <c r="X117" s="5">
        <v>4</v>
      </c>
      <c r="Y117" s="5">
        <f t="shared" si="17"/>
        <v>26</v>
      </c>
      <c r="Z117" s="18" cm="1">
        <f t="array" aca="1" ref="Z117" ca="1">INDIRECT(ADDRESS($W117,COLUMN()-$Y117+$X117))/$V117</f>
        <v>52811</v>
      </c>
      <c r="AA117" s="18" cm="1">
        <f t="array" aca="1" ref="AA117" ca="1">INDIRECT(ADDRESS($W117,COLUMN()-$Y117+$X117))/$V117</f>
        <v>38355.199999999997</v>
      </c>
      <c r="AB117" s="18" cm="1">
        <f t="array" aca="1" ref="AB117" ca="1">INDIRECT(ADDRESS($W117,COLUMN()-$Y117+$X117))/$V117</f>
        <v>77209.8</v>
      </c>
      <c r="AC117" s="18" cm="1">
        <f t="array" aca="1" ref="AC117" ca="1">INDIRECT(ADDRESS($W117,COLUMN()-$Y117+$X117))/$V117</f>
        <v>28480.400000000001</v>
      </c>
      <c r="AD117" s="18" cm="1">
        <f t="array" aca="1" ref="AD117" ca="1">INDIRECT(ADDRESS($W117,COLUMN()-$Y117+$X117))/$V117</f>
        <v>36619.599999999999</v>
      </c>
      <c r="AE117" s="18" cm="1">
        <f t="array" aca="1" ref="AE117" ca="1">INDIRECT(ADDRESS($W117,COLUMN()-$Y117+$X117))/$V117</f>
        <v>0</v>
      </c>
      <c r="AF117" s="18" cm="1">
        <f t="array" aca="1" ref="AF117" ca="1">INDIRECT(ADDRESS($W117,COLUMN()-$Y117+$X117))/$V117</f>
        <v>0</v>
      </c>
      <c r="AG117" s="18" cm="1">
        <f t="array" aca="1" ref="AG117" ca="1">INDIRECT(ADDRESS($W117,COLUMN()-$Y117+$X117))/$V117</f>
        <v>37813.4</v>
      </c>
      <c r="AH117" s="18" cm="1">
        <f t="array" aca="1" ref="AH117" ca="1">INDIRECT(ADDRESS($W117,COLUMN()-$Y117+$X117))/$V117</f>
        <v>0</v>
      </c>
      <c r="AI117" s="18" cm="1">
        <f t="array" aca="1" ref="AI117" ca="1">INDIRECT(ADDRESS($W117,COLUMN()-$Y117+$X117))/$V117</f>
        <v>0</v>
      </c>
      <c r="AJ117" s="18" cm="1">
        <f t="array" aca="1" ref="AJ117" ca="1">INDIRECT(ADDRESS($W117,COLUMN()-$Y117+$X117))/$V117</f>
        <v>0</v>
      </c>
      <c r="AK117" s="18" cm="1">
        <f t="array" aca="1" ref="AK117" ca="1">INDIRECT(ADDRESS($W117,COLUMN()-$Y117+$X117))/$V117</f>
        <v>38569.199999999997</v>
      </c>
      <c r="AL117" s="18" cm="1">
        <f t="array" aca="1" ref="AL117" ca="1">INDIRECT(ADDRESS($W117,COLUMN()-$Y117+$X117))/$V117</f>
        <v>0</v>
      </c>
      <c r="AM117" s="18" cm="1">
        <f t="array" aca="1" ref="AM117" ca="1">INDIRECT(ADDRESS($W117,COLUMN()-$Y117+$X117))/$V117</f>
        <v>24961</v>
      </c>
      <c r="AN117" s="18" cm="1">
        <f t="array" aca="1" ref="AN117" ca="1">INDIRECT(ADDRESS($W117,COLUMN()-$Y117+$X117))/$V117</f>
        <v>0</v>
      </c>
      <c r="AO117" s="18" cm="1">
        <f t="array" aca="1" ref="AO117" ca="1">INDIRECT(ADDRESS($W117,COLUMN()-$Y117+$X117))/$V117</f>
        <v>0</v>
      </c>
      <c r="AP117" s="18" cm="1">
        <f t="array" aca="1" ref="AP117" ca="1">INDIRECT(ADDRESS($W117,COLUMN()-$Y117+$X117))/$V117</f>
        <v>0</v>
      </c>
      <c r="AQ117" s="18" cm="1">
        <f t="array" aca="1" ref="AQ117" ca="1">INDIRECT(ADDRESS($W117,COLUMN()-$Y117+$X117))/$V117</f>
        <v>0</v>
      </c>
      <c r="AR117" s="9">
        <f t="shared" si="14"/>
        <v>115</v>
      </c>
      <c r="AS117" s="9">
        <f t="shared" si="20"/>
        <v>117</v>
      </c>
      <c r="AT117" s="9">
        <f t="shared" si="15"/>
        <v>26</v>
      </c>
      <c r="AU117" s="3">
        <f t="shared" si="18"/>
        <v>43</v>
      </c>
      <c r="AV117" s="20">
        <f t="shared" ca="1" si="25"/>
        <v>16</v>
      </c>
      <c r="AW117" s="20">
        <f t="shared" ca="1" si="25"/>
        <v>20</v>
      </c>
      <c r="AX117" s="20">
        <f t="shared" ca="1" si="25"/>
        <v>11</v>
      </c>
      <c r="AY117" s="20">
        <f t="shared" ca="1" si="24"/>
        <v>23</v>
      </c>
      <c r="AZ117" s="20">
        <f t="shared" ca="1" si="24"/>
        <v>22</v>
      </c>
      <c r="BA117" s="20">
        <f t="shared" ca="1" si="24"/>
        <v>25</v>
      </c>
      <c r="BB117" s="20">
        <f t="shared" ca="1" si="24"/>
        <v>25</v>
      </c>
      <c r="BC117" s="20">
        <f t="shared" ca="1" si="24"/>
        <v>21</v>
      </c>
      <c r="BD117" s="20">
        <f t="shared" ca="1" si="24"/>
        <v>25</v>
      </c>
      <c r="BE117" s="20">
        <f t="shared" ca="1" si="24"/>
        <v>25</v>
      </c>
      <c r="BF117" s="20">
        <f t="shared" ca="1" si="24"/>
        <v>25</v>
      </c>
      <c r="BG117" s="20">
        <f t="shared" ca="1" si="24"/>
        <v>19</v>
      </c>
      <c r="BH117" s="20">
        <f t="shared" ca="1" si="22"/>
        <v>25</v>
      </c>
      <c r="BI117" s="20">
        <f t="shared" ca="1" si="22"/>
        <v>24</v>
      </c>
      <c r="BJ117" s="20">
        <f t="shared" ca="1" si="22"/>
        <v>25</v>
      </c>
      <c r="BK117" s="20">
        <f t="shared" ca="1" si="22"/>
        <v>25</v>
      </c>
      <c r="BL117" s="20">
        <f t="shared" ca="1" si="21"/>
        <v>25</v>
      </c>
      <c r="BM117" s="20">
        <f t="shared" ca="1" si="21"/>
        <v>25</v>
      </c>
      <c r="BN117" s="9">
        <f t="shared" si="16"/>
        <v>115</v>
      </c>
      <c r="BO117" s="9">
        <v>3</v>
      </c>
      <c r="BP117" s="22" cm="1">
        <f t="array" aca="1" ref="BP117" ca="1">IF(AV117&gt;INDIRECT(ADDRESS($BN117,$BO117)),0,1)</f>
        <v>0</v>
      </c>
      <c r="BQ117" s="22" cm="1">
        <f t="array" aca="1" ref="BQ117" ca="1">IF(AW117&gt;INDIRECT(ADDRESS($BN117,$BO117)),0,1)</f>
        <v>0</v>
      </c>
      <c r="BR117" s="22" cm="1">
        <f t="array" aca="1" ref="BR117" ca="1">IF(AX117&gt;INDIRECT(ADDRESS($BN117,$BO117)),0,1)</f>
        <v>0</v>
      </c>
      <c r="BS117" s="22" cm="1">
        <f t="array" aca="1" ref="BS117" ca="1">IF(AY117&gt;INDIRECT(ADDRESS($BN117,$BO117)),0,1)</f>
        <v>0</v>
      </c>
      <c r="BT117" s="22" cm="1">
        <f t="array" aca="1" ref="BT117" ca="1">IF(AZ117&gt;INDIRECT(ADDRESS($BN117,$BO117)),0,1)</f>
        <v>0</v>
      </c>
      <c r="BU117" s="22" cm="1">
        <f t="array" aca="1" ref="BU117" ca="1">IF(BA117&gt;INDIRECT(ADDRESS($BN117,$BO117)),0,1)</f>
        <v>0</v>
      </c>
      <c r="BV117" s="22" cm="1">
        <f t="array" aca="1" ref="BV117" ca="1">IF(BB117&gt;INDIRECT(ADDRESS($BN117,$BO117)),0,1)</f>
        <v>0</v>
      </c>
      <c r="BW117" s="22" cm="1">
        <f t="array" aca="1" ref="BW117" ca="1">IF(BC117&gt;INDIRECT(ADDRESS($BN117,$BO117)),0,1)</f>
        <v>0</v>
      </c>
      <c r="BX117" s="22" cm="1">
        <f t="array" aca="1" ref="BX117" ca="1">IF(BD117&gt;INDIRECT(ADDRESS($BN117,$BO117)),0,1)</f>
        <v>0</v>
      </c>
      <c r="BY117" s="22" cm="1">
        <f t="array" aca="1" ref="BY117" ca="1">IF(BE117&gt;INDIRECT(ADDRESS($BN117,$BO117)),0,1)</f>
        <v>0</v>
      </c>
      <c r="BZ117" s="22" cm="1">
        <f t="array" aca="1" ref="BZ117" ca="1">IF(BF117&gt;INDIRECT(ADDRESS($BN117,$BO117)),0,1)</f>
        <v>0</v>
      </c>
      <c r="CA117" s="22" cm="1">
        <f t="array" aca="1" ref="CA117" ca="1">IF(BG117&gt;INDIRECT(ADDRESS($BN117,$BO117)),0,1)</f>
        <v>0</v>
      </c>
      <c r="CB117" s="22" cm="1">
        <f t="array" aca="1" ref="CB117" ca="1">IF(BH117&gt;INDIRECT(ADDRESS($BN117,$BO117)),0,1)</f>
        <v>0</v>
      </c>
      <c r="CC117" s="22" cm="1">
        <f t="array" aca="1" ref="CC117" ca="1">IF(BI117&gt;INDIRECT(ADDRESS($BN117,$BO117)),0,1)</f>
        <v>0</v>
      </c>
      <c r="CD117" s="22" cm="1">
        <f t="array" aca="1" ref="CD117" ca="1">IF(BJ117&gt;INDIRECT(ADDRESS($BN117,$BO117)),0,1)</f>
        <v>0</v>
      </c>
      <c r="CE117" s="22" cm="1">
        <f t="array" aca="1" ref="CE117" ca="1">IF(BK117&gt;INDIRECT(ADDRESS($BN117,$BO117)),0,1)</f>
        <v>0</v>
      </c>
      <c r="CF117" s="22" cm="1">
        <f t="array" aca="1" ref="CF117" ca="1">IF(BL117&gt;INDIRECT(ADDRESS($BN117,$BO117)),0,1)</f>
        <v>0</v>
      </c>
      <c r="CG117" s="22" cm="1">
        <f t="array" aca="1" ref="CG117" ca="1">IF(BM117&gt;INDIRECT(ADDRESS($BN117,$BO117)),0,1)</f>
        <v>0</v>
      </c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55000000000000004">
      <c r="A118" s="3"/>
      <c r="B118" s="3" t="s">
        <v>50</v>
      </c>
      <c r="C118" s="3">
        <v>8</v>
      </c>
      <c r="D118" s="15">
        <f>VALUE(SUBSTITUTE('DPR KPU Raw'!B33,".",","))</f>
        <v>244505</v>
      </c>
      <c r="E118" s="15">
        <f>VALUE(SUBSTITUTE('DPR KPU Raw'!C33,".",","))</f>
        <v>306230</v>
      </c>
      <c r="F118" s="15">
        <f>VALUE(SUBSTITUTE('DPR KPU Raw'!D33,".",","))</f>
        <v>569783</v>
      </c>
      <c r="G118" s="15">
        <f>VALUE(SUBSTITUTE('DPR KPU Raw'!E33,".",","))</f>
        <v>228642</v>
      </c>
      <c r="H118" s="15">
        <f>VALUE(SUBSTITUTE('DPR KPU Raw'!F33,".",","))</f>
        <v>144166</v>
      </c>
      <c r="I118" s="15"/>
      <c r="J118" s="15"/>
      <c r="K118" s="15">
        <f>VALUE(SUBSTITUTE('DPR KPU Raw'!I33,".",","))</f>
        <v>130110</v>
      </c>
      <c r="L118" s="15"/>
      <c r="M118" s="15"/>
      <c r="N118" s="15"/>
      <c r="O118" s="15">
        <f>VALUE(SUBSTITUTE('DPR KPU Raw'!M33,".",","))</f>
        <v>116106</v>
      </c>
      <c r="P118" s="15"/>
      <c r="Q118" s="15">
        <f>VALUE(SUBSTITUTE('DPR KPU Raw'!O33,".",","))</f>
        <v>169229</v>
      </c>
      <c r="R118" s="15"/>
      <c r="S118" s="15"/>
      <c r="T118" s="15"/>
      <c r="U118" s="15"/>
      <c r="V118" s="5">
        <v>1</v>
      </c>
      <c r="W118" s="5">
        <f>W117+3</f>
        <v>118</v>
      </c>
      <c r="X118" s="5">
        <v>4</v>
      </c>
      <c r="Y118" s="5">
        <f t="shared" si="17"/>
        <v>26</v>
      </c>
      <c r="Z118" s="18" cm="1">
        <f t="array" aca="1" ref="Z118" ca="1">INDIRECT(ADDRESS($W118,COLUMN()-$Y118+$X118))/$V118</f>
        <v>244505</v>
      </c>
      <c r="AA118" s="18" cm="1">
        <f t="array" aca="1" ref="AA118" ca="1">INDIRECT(ADDRESS($W118,COLUMN()-$Y118+$X118))/$V118</f>
        <v>306230</v>
      </c>
      <c r="AB118" s="18" cm="1">
        <f t="array" aca="1" ref="AB118" ca="1">INDIRECT(ADDRESS($W118,COLUMN()-$Y118+$X118))/$V118</f>
        <v>569783</v>
      </c>
      <c r="AC118" s="18" cm="1">
        <f t="array" aca="1" ref="AC118" ca="1">INDIRECT(ADDRESS($W118,COLUMN()-$Y118+$X118))/$V118</f>
        <v>228642</v>
      </c>
      <c r="AD118" s="18" cm="1">
        <f t="array" aca="1" ref="AD118" ca="1">INDIRECT(ADDRESS($W118,COLUMN()-$Y118+$X118))/$V118</f>
        <v>144166</v>
      </c>
      <c r="AE118" s="18" cm="1">
        <f t="array" aca="1" ref="AE118" ca="1">INDIRECT(ADDRESS($W118,COLUMN()-$Y118+$X118))/$V118</f>
        <v>0</v>
      </c>
      <c r="AF118" s="18" cm="1">
        <f t="array" aca="1" ref="AF118" ca="1">INDIRECT(ADDRESS($W118,COLUMN()-$Y118+$X118))/$V118</f>
        <v>0</v>
      </c>
      <c r="AG118" s="18" cm="1">
        <f t="array" aca="1" ref="AG118" ca="1">INDIRECT(ADDRESS($W118,COLUMN()-$Y118+$X118))/$V118</f>
        <v>130110</v>
      </c>
      <c r="AH118" s="18" cm="1">
        <f t="array" aca="1" ref="AH118" ca="1">INDIRECT(ADDRESS($W118,COLUMN()-$Y118+$X118))/$V118</f>
        <v>0</v>
      </c>
      <c r="AI118" s="18" cm="1">
        <f t="array" aca="1" ref="AI118" ca="1">INDIRECT(ADDRESS($W118,COLUMN()-$Y118+$X118))/$V118</f>
        <v>0</v>
      </c>
      <c r="AJ118" s="18" cm="1">
        <f t="array" aca="1" ref="AJ118" ca="1">INDIRECT(ADDRESS($W118,COLUMN()-$Y118+$X118))/$V118</f>
        <v>0</v>
      </c>
      <c r="AK118" s="18" cm="1">
        <f t="array" aca="1" ref="AK118" ca="1">INDIRECT(ADDRESS($W118,COLUMN()-$Y118+$X118))/$V118</f>
        <v>116106</v>
      </c>
      <c r="AL118" s="18" cm="1">
        <f t="array" aca="1" ref="AL118" ca="1">INDIRECT(ADDRESS($W118,COLUMN()-$Y118+$X118))/$V118</f>
        <v>0</v>
      </c>
      <c r="AM118" s="18" cm="1">
        <f t="array" aca="1" ref="AM118" ca="1">INDIRECT(ADDRESS($W118,COLUMN()-$Y118+$X118))/$V118</f>
        <v>169229</v>
      </c>
      <c r="AN118" s="18" cm="1">
        <f t="array" aca="1" ref="AN118" ca="1">INDIRECT(ADDRESS($W118,COLUMN()-$Y118+$X118))/$V118</f>
        <v>0</v>
      </c>
      <c r="AO118" s="18" cm="1">
        <f t="array" aca="1" ref="AO118" ca="1">INDIRECT(ADDRESS($W118,COLUMN()-$Y118+$X118))/$V118</f>
        <v>0</v>
      </c>
      <c r="AP118" s="18" cm="1">
        <f t="array" aca="1" ref="AP118" ca="1">INDIRECT(ADDRESS($W118,COLUMN()-$Y118+$X118))/$V118</f>
        <v>0</v>
      </c>
      <c r="AQ118" s="18" cm="1">
        <f t="array" aca="1" ref="AQ118" ca="1">INDIRECT(ADDRESS($W118,COLUMN()-$Y118+$X118))/$V118</f>
        <v>0</v>
      </c>
      <c r="AR118" s="9">
        <f t="shared" si="14"/>
        <v>118</v>
      </c>
      <c r="AS118" s="9">
        <f t="shared" si="20"/>
        <v>120</v>
      </c>
      <c r="AT118" s="9">
        <f t="shared" si="15"/>
        <v>26</v>
      </c>
      <c r="AU118" s="3">
        <f t="shared" si="18"/>
        <v>43</v>
      </c>
      <c r="AV118" s="20">
        <f t="shared" ca="1" si="25"/>
        <v>3</v>
      </c>
      <c r="AW118" s="20">
        <f t="shared" ca="1" si="25"/>
        <v>2</v>
      </c>
      <c r="AX118" s="20">
        <f t="shared" ca="1" si="25"/>
        <v>1</v>
      </c>
      <c r="AY118" s="20">
        <f t="shared" ca="1" si="24"/>
        <v>4</v>
      </c>
      <c r="AZ118" s="20">
        <f t="shared" ca="1" si="24"/>
        <v>7</v>
      </c>
      <c r="BA118" s="20">
        <f t="shared" ca="1" si="24"/>
        <v>25</v>
      </c>
      <c r="BB118" s="20">
        <f t="shared" ca="1" si="24"/>
        <v>25</v>
      </c>
      <c r="BC118" s="20">
        <f t="shared" ca="1" si="24"/>
        <v>8</v>
      </c>
      <c r="BD118" s="20">
        <f t="shared" ca="1" si="24"/>
        <v>25</v>
      </c>
      <c r="BE118" s="20">
        <f t="shared" ca="1" si="24"/>
        <v>25</v>
      </c>
      <c r="BF118" s="20">
        <f t="shared" ca="1" si="24"/>
        <v>25</v>
      </c>
      <c r="BG118" s="20">
        <f t="shared" ca="1" si="24"/>
        <v>9</v>
      </c>
      <c r="BH118" s="20">
        <f t="shared" ca="1" si="22"/>
        <v>25</v>
      </c>
      <c r="BI118" s="20">
        <f t="shared" ca="1" si="22"/>
        <v>6</v>
      </c>
      <c r="BJ118" s="20">
        <f t="shared" ca="1" si="22"/>
        <v>25</v>
      </c>
      <c r="BK118" s="20">
        <f t="shared" ca="1" si="22"/>
        <v>25</v>
      </c>
      <c r="BL118" s="20">
        <f t="shared" ca="1" si="21"/>
        <v>25</v>
      </c>
      <c r="BM118" s="20">
        <f t="shared" ca="1" si="21"/>
        <v>25</v>
      </c>
      <c r="BN118" s="9">
        <f t="shared" si="16"/>
        <v>118</v>
      </c>
      <c r="BO118" s="9">
        <v>3</v>
      </c>
      <c r="BP118" s="22" cm="1">
        <f t="array" aca="1" ref="BP118" ca="1">IF(AV118&gt;INDIRECT(ADDRESS($BN118,$BO118)),0,1)</f>
        <v>1</v>
      </c>
      <c r="BQ118" s="22" cm="1">
        <f t="array" aca="1" ref="BQ118" ca="1">IF(AW118&gt;INDIRECT(ADDRESS($BN118,$BO118)),0,1)</f>
        <v>1</v>
      </c>
      <c r="BR118" s="22" cm="1">
        <f t="array" aca="1" ref="BR118" ca="1">IF(AX118&gt;INDIRECT(ADDRESS($BN118,$BO118)),0,1)</f>
        <v>1</v>
      </c>
      <c r="BS118" s="22" cm="1">
        <f t="array" aca="1" ref="BS118" ca="1">IF(AY118&gt;INDIRECT(ADDRESS($BN118,$BO118)),0,1)</f>
        <v>1</v>
      </c>
      <c r="BT118" s="22" cm="1">
        <f t="array" aca="1" ref="BT118" ca="1">IF(AZ118&gt;INDIRECT(ADDRESS($BN118,$BO118)),0,1)</f>
        <v>1</v>
      </c>
      <c r="BU118" s="22" cm="1">
        <f t="array" aca="1" ref="BU118" ca="1">IF(BA118&gt;INDIRECT(ADDRESS($BN118,$BO118)),0,1)</f>
        <v>0</v>
      </c>
      <c r="BV118" s="22" cm="1">
        <f t="array" aca="1" ref="BV118" ca="1">IF(BB118&gt;INDIRECT(ADDRESS($BN118,$BO118)),0,1)</f>
        <v>0</v>
      </c>
      <c r="BW118" s="22" cm="1">
        <f t="array" aca="1" ref="BW118" ca="1">IF(BC118&gt;INDIRECT(ADDRESS($BN118,$BO118)),0,1)</f>
        <v>1</v>
      </c>
      <c r="BX118" s="22" cm="1">
        <f t="array" aca="1" ref="BX118" ca="1">IF(BD118&gt;INDIRECT(ADDRESS($BN118,$BO118)),0,1)</f>
        <v>0</v>
      </c>
      <c r="BY118" s="22" cm="1">
        <f t="array" aca="1" ref="BY118" ca="1">IF(BE118&gt;INDIRECT(ADDRESS($BN118,$BO118)),0,1)</f>
        <v>0</v>
      </c>
      <c r="BZ118" s="22" cm="1">
        <f t="array" aca="1" ref="BZ118" ca="1">IF(BF118&gt;INDIRECT(ADDRESS($BN118,$BO118)),0,1)</f>
        <v>0</v>
      </c>
      <c r="CA118" s="22" cm="1">
        <f t="array" aca="1" ref="CA118" ca="1">IF(BG118&gt;INDIRECT(ADDRESS($BN118,$BO118)),0,1)</f>
        <v>0</v>
      </c>
      <c r="CB118" s="22" cm="1">
        <f t="array" aca="1" ref="CB118" ca="1">IF(BH118&gt;INDIRECT(ADDRESS($BN118,$BO118)),0,1)</f>
        <v>0</v>
      </c>
      <c r="CC118" s="22" cm="1">
        <f t="array" aca="1" ref="CC118" ca="1">IF(BI118&gt;INDIRECT(ADDRESS($BN118,$BO118)),0,1)</f>
        <v>1</v>
      </c>
      <c r="CD118" s="22" cm="1">
        <f t="array" aca="1" ref="CD118" ca="1">IF(BJ118&gt;INDIRECT(ADDRESS($BN118,$BO118)),0,1)</f>
        <v>0</v>
      </c>
      <c r="CE118" s="22" cm="1">
        <f t="array" aca="1" ref="CE118" ca="1">IF(BK118&gt;INDIRECT(ADDRESS($BN118,$BO118)),0,1)</f>
        <v>0</v>
      </c>
      <c r="CF118" s="22" cm="1">
        <f t="array" aca="1" ref="CF118" ca="1">IF(BL118&gt;INDIRECT(ADDRESS($BN118,$BO118)),0,1)</f>
        <v>0</v>
      </c>
      <c r="CG118" s="22" cm="1">
        <f t="array" aca="1" ref="CG118" ca="1">IF(BM118&gt;INDIRECT(ADDRESS($BN118,$BO118)),0,1)</f>
        <v>0</v>
      </c>
      <c r="CH118" s="9">
        <f>AR118</f>
        <v>118</v>
      </c>
      <c r="CI118" s="9">
        <f>AS118</f>
        <v>120</v>
      </c>
      <c r="CJ118" s="3">
        <f>COLUMN(BP118)</f>
        <v>68</v>
      </c>
      <c r="CK118" s="3">
        <f>COLUMN(CG118)</f>
        <v>85</v>
      </c>
      <c r="CL118" s="3">
        <f ca="1">SUM(OFFSET($A$1,CH118-1,CJ118-1,CI118-CH118+1,CK118-CJ118+1))</f>
        <v>8</v>
      </c>
      <c r="CM118" s="3" t="b">
        <f ca="1">CL118=C118</f>
        <v>1</v>
      </c>
      <c r="CN118" s="3">
        <f>COLUMN(V118)</f>
        <v>22</v>
      </c>
      <c r="CO118" s="3">
        <f ca="1">LARGE(OFFSET($A$1,$CH118-1,$CN118-1,$CI118-$CH118+1,1),1)</f>
        <v>5</v>
      </c>
      <c r="CP118" s="4">
        <f ca="1">LARGE(OFFSET($A$1,$AR118-1,$AT118-1,$AS118-$AR118+1,$AU118-$AT118+1),1)/(CO118+2)</f>
        <v>81397.571428571435</v>
      </c>
      <c r="CQ118" s="4">
        <f ca="1">LARGE(OFFSET($A$1,$AR118-1,$AT118-1,$AS118-$AR118+1,$AU118-$AT118+1),C118)</f>
        <v>130110</v>
      </c>
      <c r="CR118" s="3" t="b">
        <f ca="1">CQ118&gt;CP118</f>
        <v>1</v>
      </c>
    </row>
    <row r="119" spans="1:96" x14ac:dyDescent="0.55000000000000004">
      <c r="A119" s="3"/>
      <c r="B119" s="3"/>
      <c r="C119" s="3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5">
        <v>3</v>
      </c>
      <c r="W119" s="5">
        <f>W118</f>
        <v>118</v>
      </c>
      <c r="X119" s="5">
        <v>4</v>
      </c>
      <c r="Y119" s="5">
        <f t="shared" si="17"/>
        <v>26</v>
      </c>
      <c r="Z119" s="18" cm="1">
        <f t="array" aca="1" ref="Z119" ca="1">INDIRECT(ADDRESS($W119,COLUMN()-$Y119+$X119))/$V119</f>
        <v>81501.666666666672</v>
      </c>
      <c r="AA119" s="18" cm="1">
        <f t="array" aca="1" ref="AA119" ca="1">INDIRECT(ADDRESS($W119,COLUMN()-$Y119+$X119))/$V119</f>
        <v>102076.66666666667</v>
      </c>
      <c r="AB119" s="18" cm="1">
        <f t="array" aca="1" ref="AB119" ca="1">INDIRECT(ADDRESS($W119,COLUMN()-$Y119+$X119))/$V119</f>
        <v>189927.66666666666</v>
      </c>
      <c r="AC119" s="18" cm="1">
        <f t="array" aca="1" ref="AC119" ca="1">INDIRECT(ADDRESS($W119,COLUMN()-$Y119+$X119))/$V119</f>
        <v>76214</v>
      </c>
      <c r="AD119" s="18" cm="1">
        <f t="array" aca="1" ref="AD119" ca="1">INDIRECT(ADDRESS($W119,COLUMN()-$Y119+$X119))/$V119</f>
        <v>48055.333333333336</v>
      </c>
      <c r="AE119" s="18" cm="1">
        <f t="array" aca="1" ref="AE119" ca="1">INDIRECT(ADDRESS($W119,COLUMN()-$Y119+$X119))/$V119</f>
        <v>0</v>
      </c>
      <c r="AF119" s="18" cm="1">
        <f t="array" aca="1" ref="AF119" ca="1">INDIRECT(ADDRESS($W119,COLUMN()-$Y119+$X119))/$V119</f>
        <v>0</v>
      </c>
      <c r="AG119" s="18" cm="1">
        <f t="array" aca="1" ref="AG119" ca="1">INDIRECT(ADDRESS($W119,COLUMN()-$Y119+$X119))/$V119</f>
        <v>43370</v>
      </c>
      <c r="AH119" s="18" cm="1">
        <f t="array" aca="1" ref="AH119" ca="1">INDIRECT(ADDRESS($W119,COLUMN()-$Y119+$X119))/$V119</f>
        <v>0</v>
      </c>
      <c r="AI119" s="18" cm="1">
        <f t="array" aca="1" ref="AI119" ca="1">INDIRECT(ADDRESS($W119,COLUMN()-$Y119+$X119))/$V119</f>
        <v>0</v>
      </c>
      <c r="AJ119" s="18" cm="1">
        <f t="array" aca="1" ref="AJ119" ca="1">INDIRECT(ADDRESS($W119,COLUMN()-$Y119+$X119))/$V119</f>
        <v>0</v>
      </c>
      <c r="AK119" s="18" cm="1">
        <f t="array" aca="1" ref="AK119" ca="1">INDIRECT(ADDRESS($W119,COLUMN()-$Y119+$X119))/$V119</f>
        <v>38702</v>
      </c>
      <c r="AL119" s="18" cm="1">
        <f t="array" aca="1" ref="AL119" ca="1">INDIRECT(ADDRESS($W119,COLUMN()-$Y119+$X119))/$V119</f>
        <v>0</v>
      </c>
      <c r="AM119" s="18" cm="1">
        <f t="array" aca="1" ref="AM119" ca="1">INDIRECT(ADDRESS($W119,COLUMN()-$Y119+$X119))/$V119</f>
        <v>56409.666666666664</v>
      </c>
      <c r="AN119" s="18" cm="1">
        <f t="array" aca="1" ref="AN119" ca="1">INDIRECT(ADDRESS($W119,COLUMN()-$Y119+$X119))/$V119</f>
        <v>0</v>
      </c>
      <c r="AO119" s="18" cm="1">
        <f t="array" aca="1" ref="AO119" ca="1">INDIRECT(ADDRESS($W119,COLUMN()-$Y119+$X119))/$V119</f>
        <v>0</v>
      </c>
      <c r="AP119" s="18" cm="1">
        <f t="array" aca="1" ref="AP119" ca="1">INDIRECT(ADDRESS($W119,COLUMN()-$Y119+$X119))/$V119</f>
        <v>0</v>
      </c>
      <c r="AQ119" s="18" cm="1">
        <f t="array" aca="1" ref="AQ119" ca="1">INDIRECT(ADDRESS($W119,COLUMN()-$Y119+$X119))/$V119</f>
        <v>0</v>
      </c>
      <c r="AR119" s="9">
        <f t="shared" si="14"/>
        <v>118</v>
      </c>
      <c r="AS119" s="9">
        <f t="shared" si="20"/>
        <v>120</v>
      </c>
      <c r="AT119" s="9">
        <f t="shared" si="15"/>
        <v>26</v>
      </c>
      <c r="AU119" s="3">
        <f t="shared" si="18"/>
        <v>43</v>
      </c>
      <c r="AV119" s="20">
        <f t="shared" ca="1" si="25"/>
        <v>12</v>
      </c>
      <c r="AW119" s="20">
        <f t="shared" ca="1" si="25"/>
        <v>11</v>
      </c>
      <c r="AX119" s="20">
        <f t="shared" ca="1" si="25"/>
        <v>5</v>
      </c>
      <c r="AY119" s="20">
        <f t="shared" ca="1" si="24"/>
        <v>13</v>
      </c>
      <c r="AZ119" s="20">
        <f t="shared" ca="1" si="24"/>
        <v>17</v>
      </c>
      <c r="BA119" s="20">
        <f t="shared" ca="1" si="24"/>
        <v>25</v>
      </c>
      <c r="BB119" s="20">
        <f t="shared" ca="1" si="24"/>
        <v>25</v>
      </c>
      <c r="BC119" s="20">
        <f t="shared" ca="1" si="24"/>
        <v>19</v>
      </c>
      <c r="BD119" s="20">
        <f t="shared" ca="1" si="24"/>
        <v>25</v>
      </c>
      <c r="BE119" s="20">
        <f t="shared" ca="1" si="24"/>
        <v>25</v>
      </c>
      <c r="BF119" s="20">
        <f t="shared" ca="1" si="24"/>
        <v>25</v>
      </c>
      <c r="BG119" s="20">
        <f t="shared" ca="1" si="24"/>
        <v>20</v>
      </c>
      <c r="BH119" s="20">
        <f t="shared" ca="1" si="22"/>
        <v>25</v>
      </c>
      <c r="BI119" s="20">
        <f t="shared" ca="1" si="22"/>
        <v>15</v>
      </c>
      <c r="BJ119" s="20">
        <f t="shared" ca="1" si="22"/>
        <v>25</v>
      </c>
      <c r="BK119" s="20">
        <f t="shared" ca="1" si="22"/>
        <v>25</v>
      </c>
      <c r="BL119" s="20">
        <f t="shared" ca="1" si="21"/>
        <v>25</v>
      </c>
      <c r="BM119" s="20">
        <f t="shared" ca="1" si="21"/>
        <v>25</v>
      </c>
      <c r="BN119" s="9">
        <f t="shared" si="16"/>
        <v>118</v>
      </c>
      <c r="BO119" s="9">
        <v>3</v>
      </c>
      <c r="BP119" s="22" cm="1">
        <f t="array" aca="1" ref="BP119" ca="1">IF(AV119&gt;INDIRECT(ADDRESS($BN119,$BO119)),0,1)</f>
        <v>0</v>
      </c>
      <c r="BQ119" s="22" cm="1">
        <f t="array" aca="1" ref="BQ119" ca="1">IF(AW119&gt;INDIRECT(ADDRESS($BN119,$BO119)),0,1)</f>
        <v>0</v>
      </c>
      <c r="BR119" s="22" cm="1">
        <f t="array" aca="1" ref="BR119" ca="1">IF(AX119&gt;INDIRECT(ADDRESS($BN119,$BO119)),0,1)</f>
        <v>1</v>
      </c>
      <c r="BS119" s="22" cm="1">
        <f t="array" aca="1" ref="BS119" ca="1">IF(AY119&gt;INDIRECT(ADDRESS($BN119,$BO119)),0,1)</f>
        <v>0</v>
      </c>
      <c r="BT119" s="22" cm="1">
        <f t="array" aca="1" ref="BT119" ca="1">IF(AZ119&gt;INDIRECT(ADDRESS($BN119,$BO119)),0,1)</f>
        <v>0</v>
      </c>
      <c r="BU119" s="22" cm="1">
        <f t="array" aca="1" ref="BU119" ca="1">IF(BA119&gt;INDIRECT(ADDRESS($BN119,$BO119)),0,1)</f>
        <v>0</v>
      </c>
      <c r="BV119" s="22" cm="1">
        <f t="array" aca="1" ref="BV119" ca="1">IF(BB119&gt;INDIRECT(ADDRESS($BN119,$BO119)),0,1)</f>
        <v>0</v>
      </c>
      <c r="BW119" s="22" cm="1">
        <f t="array" aca="1" ref="BW119" ca="1">IF(BC119&gt;INDIRECT(ADDRESS($BN119,$BO119)),0,1)</f>
        <v>0</v>
      </c>
      <c r="BX119" s="22" cm="1">
        <f t="array" aca="1" ref="BX119" ca="1">IF(BD119&gt;INDIRECT(ADDRESS($BN119,$BO119)),0,1)</f>
        <v>0</v>
      </c>
      <c r="BY119" s="22" cm="1">
        <f t="array" aca="1" ref="BY119" ca="1">IF(BE119&gt;INDIRECT(ADDRESS($BN119,$BO119)),0,1)</f>
        <v>0</v>
      </c>
      <c r="BZ119" s="22" cm="1">
        <f t="array" aca="1" ref="BZ119" ca="1">IF(BF119&gt;INDIRECT(ADDRESS($BN119,$BO119)),0,1)</f>
        <v>0</v>
      </c>
      <c r="CA119" s="22" cm="1">
        <f t="array" aca="1" ref="CA119" ca="1">IF(BG119&gt;INDIRECT(ADDRESS($BN119,$BO119)),0,1)</f>
        <v>0</v>
      </c>
      <c r="CB119" s="22" cm="1">
        <f t="array" aca="1" ref="CB119" ca="1">IF(BH119&gt;INDIRECT(ADDRESS($BN119,$BO119)),0,1)</f>
        <v>0</v>
      </c>
      <c r="CC119" s="22" cm="1">
        <f t="array" aca="1" ref="CC119" ca="1">IF(BI119&gt;INDIRECT(ADDRESS($BN119,$BO119)),0,1)</f>
        <v>0</v>
      </c>
      <c r="CD119" s="22" cm="1">
        <f t="array" aca="1" ref="CD119" ca="1">IF(BJ119&gt;INDIRECT(ADDRESS($BN119,$BO119)),0,1)</f>
        <v>0</v>
      </c>
      <c r="CE119" s="22" cm="1">
        <f t="array" aca="1" ref="CE119" ca="1">IF(BK119&gt;INDIRECT(ADDRESS($BN119,$BO119)),0,1)</f>
        <v>0</v>
      </c>
      <c r="CF119" s="22" cm="1">
        <f t="array" aca="1" ref="CF119" ca="1">IF(BL119&gt;INDIRECT(ADDRESS($BN119,$BO119)),0,1)</f>
        <v>0</v>
      </c>
      <c r="CG119" s="22" cm="1">
        <f t="array" aca="1" ref="CG119" ca="1">IF(BM119&gt;INDIRECT(ADDRESS($BN119,$BO119)),0,1)</f>
        <v>0</v>
      </c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55000000000000004">
      <c r="A120" s="3"/>
      <c r="B120" s="3"/>
      <c r="C120" s="3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5">
        <v>5</v>
      </c>
      <c r="W120" s="5">
        <f>W119</f>
        <v>118</v>
      </c>
      <c r="X120" s="5">
        <v>4</v>
      </c>
      <c r="Y120" s="5">
        <f t="shared" si="17"/>
        <v>26</v>
      </c>
      <c r="Z120" s="18" cm="1">
        <f t="array" aca="1" ref="Z120" ca="1">INDIRECT(ADDRESS($W120,COLUMN()-$Y120+$X120))/$V120</f>
        <v>48901</v>
      </c>
      <c r="AA120" s="18" cm="1">
        <f t="array" aca="1" ref="AA120" ca="1">INDIRECT(ADDRESS($W120,COLUMN()-$Y120+$X120))/$V120</f>
        <v>61246</v>
      </c>
      <c r="AB120" s="18" cm="1">
        <f t="array" aca="1" ref="AB120" ca="1">INDIRECT(ADDRESS($W120,COLUMN()-$Y120+$X120))/$V120</f>
        <v>113956.6</v>
      </c>
      <c r="AC120" s="18" cm="1">
        <f t="array" aca="1" ref="AC120" ca="1">INDIRECT(ADDRESS($W120,COLUMN()-$Y120+$X120))/$V120</f>
        <v>45728.4</v>
      </c>
      <c r="AD120" s="18" cm="1">
        <f t="array" aca="1" ref="AD120" ca="1">INDIRECT(ADDRESS($W120,COLUMN()-$Y120+$X120))/$V120</f>
        <v>28833.200000000001</v>
      </c>
      <c r="AE120" s="18" cm="1">
        <f t="array" aca="1" ref="AE120" ca="1">INDIRECT(ADDRESS($W120,COLUMN()-$Y120+$X120))/$V120</f>
        <v>0</v>
      </c>
      <c r="AF120" s="18" cm="1">
        <f t="array" aca="1" ref="AF120" ca="1">INDIRECT(ADDRESS($W120,COLUMN()-$Y120+$X120))/$V120</f>
        <v>0</v>
      </c>
      <c r="AG120" s="18" cm="1">
        <f t="array" aca="1" ref="AG120" ca="1">INDIRECT(ADDRESS($W120,COLUMN()-$Y120+$X120))/$V120</f>
        <v>26022</v>
      </c>
      <c r="AH120" s="18" cm="1">
        <f t="array" aca="1" ref="AH120" ca="1">INDIRECT(ADDRESS($W120,COLUMN()-$Y120+$X120))/$V120</f>
        <v>0</v>
      </c>
      <c r="AI120" s="18" cm="1">
        <f t="array" aca="1" ref="AI120" ca="1">INDIRECT(ADDRESS($W120,COLUMN()-$Y120+$X120))/$V120</f>
        <v>0</v>
      </c>
      <c r="AJ120" s="18" cm="1">
        <f t="array" aca="1" ref="AJ120" ca="1">INDIRECT(ADDRESS($W120,COLUMN()-$Y120+$X120))/$V120</f>
        <v>0</v>
      </c>
      <c r="AK120" s="18" cm="1">
        <f t="array" aca="1" ref="AK120" ca="1">INDIRECT(ADDRESS($W120,COLUMN()-$Y120+$X120))/$V120</f>
        <v>23221.200000000001</v>
      </c>
      <c r="AL120" s="18" cm="1">
        <f t="array" aca="1" ref="AL120" ca="1">INDIRECT(ADDRESS($W120,COLUMN()-$Y120+$X120))/$V120</f>
        <v>0</v>
      </c>
      <c r="AM120" s="18" cm="1">
        <f t="array" aca="1" ref="AM120" ca="1">INDIRECT(ADDRESS($W120,COLUMN()-$Y120+$X120))/$V120</f>
        <v>33845.800000000003</v>
      </c>
      <c r="AN120" s="18" cm="1">
        <f t="array" aca="1" ref="AN120" ca="1">INDIRECT(ADDRESS($W120,COLUMN()-$Y120+$X120))/$V120</f>
        <v>0</v>
      </c>
      <c r="AO120" s="18" cm="1">
        <f t="array" aca="1" ref="AO120" ca="1">INDIRECT(ADDRESS($W120,COLUMN()-$Y120+$X120))/$V120</f>
        <v>0</v>
      </c>
      <c r="AP120" s="18" cm="1">
        <f t="array" aca="1" ref="AP120" ca="1">INDIRECT(ADDRESS($W120,COLUMN()-$Y120+$X120))/$V120</f>
        <v>0</v>
      </c>
      <c r="AQ120" s="18" cm="1">
        <f t="array" aca="1" ref="AQ120" ca="1">INDIRECT(ADDRESS($W120,COLUMN()-$Y120+$X120))/$V120</f>
        <v>0</v>
      </c>
      <c r="AR120" s="9">
        <f t="shared" si="14"/>
        <v>118</v>
      </c>
      <c r="AS120" s="9">
        <f t="shared" si="20"/>
        <v>120</v>
      </c>
      <c r="AT120" s="9">
        <f t="shared" si="15"/>
        <v>26</v>
      </c>
      <c r="AU120" s="3">
        <f t="shared" si="18"/>
        <v>43</v>
      </c>
      <c r="AV120" s="20">
        <f t="shared" ca="1" si="25"/>
        <v>16</v>
      </c>
      <c r="AW120" s="20">
        <f t="shared" ca="1" si="25"/>
        <v>14</v>
      </c>
      <c r="AX120" s="20">
        <f t="shared" ca="1" si="25"/>
        <v>10</v>
      </c>
      <c r="AY120" s="20">
        <f t="shared" ca="1" si="24"/>
        <v>18</v>
      </c>
      <c r="AZ120" s="20">
        <f t="shared" ca="1" si="24"/>
        <v>22</v>
      </c>
      <c r="BA120" s="20">
        <f t="shared" ca="1" si="24"/>
        <v>25</v>
      </c>
      <c r="BB120" s="20">
        <f t="shared" ca="1" si="24"/>
        <v>25</v>
      </c>
      <c r="BC120" s="20">
        <f t="shared" ca="1" si="24"/>
        <v>23</v>
      </c>
      <c r="BD120" s="20">
        <f t="shared" ca="1" si="24"/>
        <v>25</v>
      </c>
      <c r="BE120" s="20">
        <f t="shared" ca="1" si="24"/>
        <v>25</v>
      </c>
      <c r="BF120" s="20">
        <f t="shared" ca="1" si="24"/>
        <v>25</v>
      </c>
      <c r="BG120" s="20">
        <f t="shared" ca="1" si="24"/>
        <v>24</v>
      </c>
      <c r="BH120" s="20">
        <f t="shared" ca="1" si="22"/>
        <v>25</v>
      </c>
      <c r="BI120" s="20">
        <f t="shared" ca="1" si="22"/>
        <v>21</v>
      </c>
      <c r="BJ120" s="20">
        <f t="shared" ca="1" si="22"/>
        <v>25</v>
      </c>
      <c r="BK120" s="20">
        <f t="shared" ca="1" si="22"/>
        <v>25</v>
      </c>
      <c r="BL120" s="20">
        <f t="shared" ca="1" si="21"/>
        <v>25</v>
      </c>
      <c r="BM120" s="20">
        <f t="shared" ca="1" si="21"/>
        <v>25</v>
      </c>
      <c r="BN120" s="9">
        <f t="shared" si="16"/>
        <v>118</v>
      </c>
      <c r="BO120" s="9">
        <v>3</v>
      </c>
      <c r="BP120" s="22" cm="1">
        <f t="array" aca="1" ref="BP120" ca="1">IF(AV120&gt;INDIRECT(ADDRESS($BN120,$BO120)),0,1)</f>
        <v>0</v>
      </c>
      <c r="BQ120" s="22" cm="1">
        <f t="array" aca="1" ref="BQ120" ca="1">IF(AW120&gt;INDIRECT(ADDRESS($BN120,$BO120)),0,1)</f>
        <v>0</v>
      </c>
      <c r="BR120" s="22" cm="1">
        <f t="array" aca="1" ref="BR120" ca="1">IF(AX120&gt;INDIRECT(ADDRESS($BN120,$BO120)),0,1)</f>
        <v>0</v>
      </c>
      <c r="BS120" s="22" cm="1">
        <f t="array" aca="1" ref="BS120" ca="1">IF(AY120&gt;INDIRECT(ADDRESS($BN120,$BO120)),0,1)</f>
        <v>0</v>
      </c>
      <c r="BT120" s="22" cm="1">
        <f t="array" aca="1" ref="BT120" ca="1">IF(AZ120&gt;INDIRECT(ADDRESS($BN120,$BO120)),0,1)</f>
        <v>0</v>
      </c>
      <c r="BU120" s="22" cm="1">
        <f t="array" aca="1" ref="BU120" ca="1">IF(BA120&gt;INDIRECT(ADDRESS($BN120,$BO120)),0,1)</f>
        <v>0</v>
      </c>
      <c r="BV120" s="22" cm="1">
        <f t="array" aca="1" ref="BV120" ca="1">IF(BB120&gt;INDIRECT(ADDRESS($BN120,$BO120)),0,1)</f>
        <v>0</v>
      </c>
      <c r="BW120" s="22" cm="1">
        <f t="array" aca="1" ref="BW120" ca="1">IF(BC120&gt;INDIRECT(ADDRESS($BN120,$BO120)),0,1)</f>
        <v>0</v>
      </c>
      <c r="BX120" s="22" cm="1">
        <f t="array" aca="1" ref="BX120" ca="1">IF(BD120&gt;INDIRECT(ADDRESS($BN120,$BO120)),0,1)</f>
        <v>0</v>
      </c>
      <c r="BY120" s="22" cm="1">
        <f t="array" aca="1" ref="BY120" ca="1">IF(BE120&gt;INDIRECT(ADDRESS($BN120,$BO120)),0,1)</f>
        <v>0</v>
      </c>
      <c r="BZ120" s="22" cm="1">
        <f t="array" aca="1" ref="BZ120" ca="1">IF(BF120&gt;INDIRECT(ADDRESS($BN120,$BO120)),0,1)</f>
        <v>0</v>
      </c>
      <c r="CA120" s="22" cm="1">
        <f t="array" aca="1" ref="CA120" ca="1">IF(BG120&gt;INDIRECT(ADDRESS($BN120,$BO120)),0,1)</f>
        <v>0</v>
      </c>
      <c r="CB120" s="22" cm="1">
        <f t="array" aca="1" ref="CB120" ca="1">IF(BH120&gt;INDIRECT(ADDRESS($BN120,$BO120)),0,1)</f>
        <v>0</v>
      </c>
      <c r="CC120" s="22" cm="1">
        <f t="array" aca="1" ref="CC120" ca="1">IF(BI120&gt;INDIRECT(ADDRESS($BN120,$BO120)),0,1)</f>
        <v>0</v>
      </c>
      <c r="CD120" s="22" cm="1">
        <f t="array" aca="1" ref="CD120" ca="1">IF(BJ120&gt;INDIRECT(ADDRESS($BN120,$BO120)),0,1)</f>
        <v>0</v>
      </c>
      <c r="CE120" s="22" cm="1">
        <f t="array" aca="1" ref="CE120" ca="1">IF(BK120&gt;INDIRECT(ADDRESS($BN120,$BO120)),0,1)</f>
        <v>0</v>
      </c>
      <c r="CF120" s="22" cm="1">
        <f t="array" aca="1" ref="CF120" ca="1">IF(BL120&gt;INDIRECT(ADDRESS($BN120,$BO120)),0,1)</f>
        <v>0</v>
      </c>
      <c r="CG120" s="22" cm="1">
        <f t="array" aca="1" ref="CG120" ca="1">IF(BM120&gt;INDIRECT(ADDRESS($BN120,$BO120)),0,1)</f>
        <v>0</v>
      </c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55000000000000004">
      <c r="A121" s="3"/>
      <c r="B121" s="3" t="s">
        <v>51</v>
      </c>
      <c r="C121" s="3">
        <v>8</v>
      </c>
      <c r="D121" s="15">
        <f>VALUE(SUBSTITUTE('DPR KPU Raw'!B29,".",","))</f>
        <v>317038</v>
      </c>
      <c r="E121" s="15">
        <f>VALUE(SUBSTITUTE('DPR KPU Raw'!C29,".",","))</f>
        <v>225887</v>
      </c>
      <c r="F121" s="15">
        <f>VALUE(SUBSTITUTE('DPR KPU Raw'!D29,".",","))</f>
        <v>691690</v>
      </c>
      <c r="G121" s="15">
        <f>VALUE(SUBSTITUTE('DPR KPU Raw'!E29,".",","))</f>
        <v>191314</v>
      </c>
      <c r="H121" s="15">
        <f>VALUE(SUBSTITUTE('DPR KPU Raw'!F29,".",","))</f>
        <v>74183</v>
      </c>
      <c r="I121" s="15"/>
      <c r="J121" s="15"/>
      <c r="K121" s="15">
        <f>VALUE(SUBSTITUTE('DPR KPU Raw'!I29,".",","))</f>
        <v>165936</v>
      </c>
      <c r="L121" s="15"/>
      <c r="M121" s="15"/>
      <c r="N121" s="15"/>
      <c r="O121" s="15">
        <f>VALUE(SUBSTITUTE('DPR KPU Raw'!M29,".",","))</f>
        <v>123395</v>
      </c>
      <c r="P121" s="15"/>
      <c r="Q121" s="15">
        <f>VALUE(SUBSTITUTE('DPR KPU Raw'!O29,".",","))</f>
        <v>44967</v>
      </c>
      <c r="R121" s="15"/>
      <c r="S121" s="15"/>
      <c r="T121" s="15"/>
      <c r="U121" s="15"/>
      <c r="V121" s="5">
        <v>1</v>
      </c>
      <c r="W121" s="5">
        <f>W120+3</f>
        <v>121</v>
      </c>
      <c r="X121" s="5">
        <v>4</v>
      </c>
      <c r="Y121" s="5">
        <f t="shared" si="17"/>
        <v>26</v>
      </c>
      <c r="Z121" s="18" cm="1">
        <f t="array" aca="1" ref="Z121" ca="1">INDIRECT(ADDRESS($W121,COLUMN()-$Y121+$X121))/$V121</f>
        <v>317038</v>
      </c>
      <c r="AA121" s="18" cm="1">
        <f t="array" aca="1" ref="AA121" ca="1">INDIRECT(ADDRESS($W121,COLUMN()-$Y121+$X121))/$V121</f>
        <v>225887</v>
      </c>
      <c r="AB121" s="18" cm="1">
        <f t="array" aca="1" ref="AB121" ca="1">INDIRECT(ADDRESS($W121,COLUMN()-$Y121+$X121))/$V121</f>
        <v>691690</v>
      </c>
      <c r="AC121" s="18" cm="1">
        <f t="array" aca="1" ref="AC121" ca="1">INDIRECT(ADDRESS($W121,COLUMN()-$Y121+$X121))/$V121</f>
        <v>191314</v>
      </c>
      <c r="AD121" s="18" cm="1">
        <f t="array" aca="1" ref="AD121" ca="1">INDIRECT(ADDRESS($W121,COLUMN()-$Y121+$X121))/$V121</f>
        <v>74183</v>
      </c>
      <c r="AE121" s="18" cm="1">
        <f t="array" aca="1" ref="AE121" ca="1">INDIRECT(ADDRESS($W121,COLUMN()-$Y121+$X121))/$V121</f>
        <v>0</v>
      </c>
      <c r="AF121" s="18" cm="1">
        <f t="array" aca="1" ref="AF121" ca="1">INDIRECT(ADDRESS($W121,COLUMN()-$Y121+$X121))/$V121</f>
        <v>0</v>
      </c>
      <c r="AG121" s="18" cm="1">
        <f t="array" aca="1" ref="AG121" ca="1">INDIRECT(ADDRESS($W121,COLUMN()-$Y121+$X121))/$V121</f>
        <v>165936</v>
      </c>
      <c r="AH121" s="18" cm="1">
        <f t="array" aca="1" ref="AH121" ca="1">INDIRECT(ADDRESS($W121,COLUMN()-$Y121+$X121))/$V121</f>
        <v>0</v>
      </c>
      <c r="AI121" s="18" cm="1">
        <f t="array" aca="1" ref="AI121" ca="1">INDIRECT(ADDRESS($W121,COLUMN()-$Y121+$X121))/$V121</f>
        <v>0</v>
      </c>
      <c r="AJ121" s="18" cm="1">
        <f t="array" aca="1" ref="AJ121" ca="1">INDIRECT(ADDRESS($W121,COLUMN()-$Y121+$X121))/$V121</f>
        <v>0</v>
      </c>
      <c r="AK121" s="18" cm="1">
        <f t="array" aca="1" ref="AK121" ca="1">INDIRECT(ADDRESS($W121,COLUMN()-$Y121+$X121))/$V121</f>
        <v>123395</v>
      </c>
      <c r="AL121" s="18" cm="1">
        <f t="array" aca="1" ref="AL121" ca="1">INDIRECT(ADDRESS($W121,COLUMN()-$Y121+$X121))/$V121</f>
        <v>0</v>
      </c>
      <c r="AM121" s="18" cm="1">
        <f t="array" aca="1" ref="AM121" ca="1">INDIRECT(ADDRESS($W121,COLUMN()-$Y121+$X121))/$V121</f>
        <v>44967</v>
      </c>
      <c r="AN121" s="18" cm="1">
        <f t="array" aca="1" ref="AN121" ca="1">INDIRECT(ADDRESS($W121,COLUMN()-$Y121+$X121))/$V121</f>
        <v>0</v>
      </c>
      <c r="AO121" s="18" cm="1">
        <f t="array" aca="1" ref="AO121" ca="1">INDIRECT(ADDRESS($W121,COLUMN()-$Y121+$X121))/$V121</f>
        <v>0</v>
      </c>
      <c r="AP121" s="18" cm="1">
        <f t="array" aca="1" ref="AP121" ca="1">INDIRECT(ADDRESS($W121,COLUMN()-$Y121+$X121))/$V121</f>
        <v>0</v>
      </c>
      <c r="AQ121" s="18" cm="1">
        <f t="array" aca="1" ref="AQ121" ca="1">INDIRECT(ADDRESS($W121,COLUMN()-$Y121+$X121))/$V121</f>
        <v>0</v>
      </c>
      <c r="AR121" s="9">
        <f t="shared" si="14"/>
        <v>121</v>
      </c>
      <c r="AS121" s="9">
        <f t="shared" si="20"/>
        <v>123</v>
      </c>
      <c r="AT121" s="9">
        <f t="shared" si="15"/>
        <v>26</v>
      </c>
      <c r="AU121" s="3">
        <f t="shared" si="18"/>
        <v>43</v>
      </c>
      <c r="AV121" s="20">
        <f t="shared" ca="1" si="25"/>
        <v>2</v>
      </c>
      <c r="AW121" s="20">
        <f t="shared" ca="1" si="25"/>
        <v>4</v>
      </c>
      <c r="AX121" s="20">
        <f t="shared" ca="1" si="25"/>
        <v>1</v>
      </c>
      <c r="AY121" s="20">
        <f t="shared" ca="1" si="24"/>
        <v>5</v>
      </c>
      <c r="AZ121" s="20">
        <f t="shared" ca="1" si="24"/>
        <v>11</v>
      </c>
      <c r="BA121" s="20">
        <f t="shared" ca="1" si="24"/>
        <v>25</v>
      </c>
      <c r="BB121" s="20">
        <f t="shared" ca="1" si="24"/>
        <v>25</v>
      </c>
      <c r="BC121" s="20">
        <f t="shared" ca="1" si="24"/>
        <v>6</v>
      </c>
      <c r="BD121" s="20">
        <f t="shared" ca="1" si="24"/>
        <v>25</v>
      </c>
      <c r="BE121" s="20">
        <f t="shared" ca="1" si="24"/>
        <v>25</v>
      </c>
      <c r="BF121" s="20">
        <f t="shared" ca="1" si="24"/>
        <v>25</v>
      </c>
      <c r="BG121" s="20">
        <f t="shared" ca="1" si="24"/>
        <v>8</v>
      </c>
      <c r="BH121" s="20">
        <f t="shared" ca="1" si="22"/>
        <v>25</v>
      </c>
      <c r="BI121" s="20">
        <f t="shared" ca="1" si="22"/>
        <v>16</v>
      </c>
      <c r="BJ121" s="20">
        <f t="shared" ca="1" si="22"/>
        <v>25</v>
      </c>
      <c r="BK121" s="20">
        <f t="shared" ca="1" si="22"/>
        <v>25</v>
      </c>
      <c r="BL121" s="20">
        <f t="shared" ca="1" si="21"/>
        <v>25</v>
      </c>
      <c r="BM121" s="20">
        <f t="shared" ca="1" si="21"/>
        <v>25</v>
      </c>
      <c r="BN121" s="9">
        <f t="shared" si="16"/>
        <v>121</v>
      </c>
      <c r="BO121" s="9">
        <v>3</v>
      </c>
      <c r="BP121" s="22" cm="1">
        <f t="array" aca="1" ref="BP121" ca="1">IF(AV121&gt;INDIRECT(ADDRESS($BN121,$BO121)),0,1)</f>
        <v>1</v>
      </c>
      <c r="BQ121" s="22" cm="1">
        <f t="array" aca="1" ref="BQ121" ca="1">IF(AW121&gt;INDIRECT(ADDRESS($BN121,$BO121)),0,1)</f>
        <v>1</v>
      </c>
      <c r="BR121" s="22" cm="1">
        <f t="array" aca="1" ref="BR121" ca="1">IF(AX121&gt;INDIRECT(ADDRESS($BN121,$BO121)),0,1)</f>
        <v>1</v>
      </c>
      <c r="BS121" s="22" cm="1">
        <f t="array" aca="1" ref="BS121" ca="1">IF(AY121&gt;INDIRECT(ADDRESS($BN121,$BO121)),0,1)</f>
        <v>1</v>
      </c>
      <c r="BT121" s="22" cm="1">
        <f t="array" aca="1" ref="BT121" ca="1">IF(AZ121&gt;INDIRECT(ADDRESS($BN121,$BO121)),0,1)</f>
        <v>0</v>
      </c>
      <c r="BU121" s="22" cm="1">
        <f t="array" aca="1" ref="BU121" ca="1">IF(BA121&gt;INDIRECT(ADDRESS($BN121,$BO121)),0,1)</f>
        <v>0</v>
      </c>
      <c r="BV121" s="22" cm="1">
        <f t="array" aca="1" ref="BV121" ca="1">IF(BB121&gt;INDIRECT(ADDRESS($BN121,$BO121)),0,1)</f>
        <v>0</v>
      </c>
      <c r="BW121" s="22" cm="1">
        <f t="array" aca="1" ref="BW121" ca="1">IF(BC121&gt;INDIRECT(ADDRESS($BN121,$BO121)),0,1)</f>
        <v>1</v>
      </c>
      <c r="BX121" s="22" cm="1">
        <f t="array" aca="1" ref="BX121" ca="1">IF(BD121&gt;INDIRECT(ADDRESS($BN121,$BO121)),0,1)</f>
        <v>0</v>
      </c>
      <c r="BY121" s="22" cm="1">
        <f t="array" aca="1" ref="BY121" ca="1">IF(BE121&gt;INDIRECT(ADDRESS($BN121,$BO121)),0,1)</f>
        <v>0</v>
      </c>
      <c r="BZ121" s="22" cm="1">
        <f t="array" aca="1" ref="BZ121" ca="1">IF(BF121&gt;INDIRECT(ADDRESS($BN121,$BO121)),0,1)</f>
        <v>0</v>
      </c>
      <c r="CA121" s="22" cm="1">
        <f t="array" aca="1" ref="CA121" ca="1">IF(BG121&gt;INDIRECT(ADDRESS($BN121,$BO121)),0,1)</f>
        <v>1</v>
      </c>
      <c r="CB121" s="22" cm="1">
        <f t="array" aca="1" ref="CB121" ca="1">IF(BH121&gt;INDIRECT(ADDRESS($BN121,$BO121)),0,1)</f>
        <v>0</v>
      </c>
      <c r="CC121" s="22" cm="1">
        <f t="array" aca="1" ref="CC121" ca="1">IF(BI121&gt;INDIRECT(ADDRESS($BN121,$BO121)),0,1)</f>
        <v>0</v>
      </c>
      <c r="CD121" s="22" cm="1">
        <f t="array" aca="1" ref="CD121" ca="1">IF(BJ121&gt;INDIRECT(ADDRESS($BN121,$BO121)),0,1)</f>
        <v>0</v>
      </c>
      <c r="CE121" s="22" cm="1">
        <f t="array" aca="1" ref="CE121" ca="1">IF(BK121&gt;INDIRECT(ADDRESS($BN121,$BO121)),0,1)</f>
        <v>0</v>
      </c>
      <c r="CF121" s="22" cm="1">
        <f t="array" aca="1" ref="CF121" ca="1">IF(BL121&gt;INDIRECT(ADDRESS($BN121,$BO121)),0,1)</f>
        <v>0</v>
      </c>
      <c r="CG121" s="22" cm="1">
        <f t="array" aca="1" ref="CG121" ca="1">IF(BM121&gt;INDIRECT(ADDRESS($BN121,$BO121)),0,1)</f>
        <v>0</v>
      </c>
      <c r="CH121" s="9">
        <f>AR121</f>
        <v>121</v>
      </c>
      <c r="CI121" s="9">
        <f>AS121</f>
        <v>123</v>
      </c>
      <c r="CJ121" s="3">
        <f>COLUMN(BP121)</f>
        <v>68</v>
      </c>
      <c r="CK121" s="3">
        <f>COLUMN(CG121)</f>
        <v>85</v>
      </c>
      <c r="CL121" s="3">
        <f ca="1">SUM(OFFSET($A$1,CH121-1,CJ121-1,CI121-CH121+1,CK121-CJ121+1))</f>
        <v>8</v>
      </c>
      <c r="CM121" s="3" t="b">
        <f ca="1">CL121=C121</f>
        <v>1</v>
      </c>
      <c r="CN121" s="3">
        <f>COLUMN(V121)</f>
        <v>22</v>
      </c>
      <c r="CO121" s="3">
        <f ca="1">LARGE(OFFSET($A$1,$CH121-1,$CN121-1,$CI121-$CH121+1,1),1)</f>
        <v>5</v>
      </c>
      <c r="CP121" s="4">
        <f ca="1">LARGE(OFFSET($A$1,$AR121-1,$AT121-1,$AS121-$AR121+1,$AU121-$AT121+1),1)/(CO121+2)</f>
        <v>98812.857142857145</v>
      </c>
      <c r="CQ121" s="4">
        <f ca="1">LARGE(OFFSET($A$1,$AR121-1,$AT121-1,$AS121-$AR121+1,$AU121-$AT121+1),C121)</f>
        <v>123395</v>
      </c>
      <c r="CR121" s="3" t="b">
        <f ca="1">CQ121&gt;CP121</f>
        <v>1</v>
      </c>
    </row>
    <row r="122" spans="1:96" x14ac:dyDescent="0.55000000000000004">
      <c r="A122" s="3"/>
      <c r="B122" s="3"/>
      <c r="C122" s="3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5">
        <v>3</v>
      </c>
      <c r="W122" s="5">
        <f>W121</f>
        <v>121</v>
      </c>
      <c r="X122" s="5">
        <v>4</v>
      </c>
      <c r="Y122" s="5">
        <f t="shared" si="17"/>
        <v>26</v>
      </c>
      <c r="Z122" s="18" cm="1">
        <f t="array" aca="1" ref="Z122" ca="1">INDIRECT(ADDRESS($W122,COLUMN()-$Y122+$X122))/$V122</f>
        <v>105679.33333333333</v>
      </c>
      <c r="AA122" s="18" cm="1">
        <f t="array" aca="1" ref="AA122" ca="1">INDIRECT(ADDRESS($W122,COLUMN()-$Y122+$X122))/$V122</f>
        <v>75295.666666666672</v>
      </c>
      <c r="AB122" s="18" cm="1">
        <f t="array" aca="1" ref="AB122" ca="1">INDIRECT(ADDRESS($W122,COLUMN()-$Y122+$X122))/$V122</f>
        <v>230563.33333333334</v>
      </c>
      <c r="AC122" s="18" cm="1">
        <f t="array" aca="1" ref="AC122" ca="1">INDIRECT(ADDRESS($W122,COLUMN()-$Y122+$X122))/$V122</f>
        <v>63771.333333333336</v>
      </c>
      <c r="AD122" s="18" cm="1">
        <f t="array" aca="1" ref="AD122" ca="1">INDIRECT(ADDRESS($W122,COLUMN()-$Y122+$X122))/$V122</f>
        <v>24727.666666666668</v>
      </c>
      <c r="AE122" s="18" cm="1">
        <f t="array" aca="1" ref="AE122" ca="1">INDIRECT(ADDRESS($W122,COLUMN()-$Y122+$X122))/$V122</f>
        <v>0</v>
      </c>
      <c r="AF122" s="18" cm="1">
        <f t="array" aca="1" ref="AF122" ca="1">INDIRECT(ADDRESS($W122,COLUMN()-$Y122+$X122))/$V122</f>
        <v>0</v>
      </c>
      <c r="AG122" s="18" cm="1">
        <f t="array" aca="1" ref="AG122" ca="1">INDIRECT(ADDRESS($W122,COLUMN()-$Y122+$X122))/$V122</f>
        <v>55312</v>
      </c>
      <c r="AH122" s="18" cm="1">
        <f t="array" aca="1" ref="AH122" ca="1">INDIRECT(ADDRESS($W122,COLUMN()-$Y122+$X122))/$V122</f>
        <v>0</v>
      </c>
      <c r="AI122" s="18" cm="1">
        <f t="array" aca="1" ref="AI122" ca="1">INDIRECT(ADDRESS($W122,COLUMN()-$Y122+$X122))/$V122</f>
        <v>0</v>
      </c>
      <c r="AJ122" s="18" cm="1">
        <f t="array" aca="1" ref="AJ122" ca="1">INDIRECT(ADDRESS($W122,COLUMN()-$Y122+$X122))/$V122</f>
        <v>0</v>
      </c>
      <c r="AK122" s="18" cm="1">
        <f t="array" aca="1" ref="AK122" ca="1">INDIRECT(ADDRESS($W122,COLUMN()-$Y122+$X122))/$V122</f>
        <v>41131.666666666664</v>
      </c>
      <c r="AL122" s="18" cm="1">
        <f t="array" aca="1" ref="AL122" ca="1">INDIRECT(ADDRESS($W122,COLUMN()-$Y122+$X122))/$V122</f>
        <v>0</v>
      </c>
      <c r="AM122" s="18" cm="1">
        <f t="array" aca="1" ref="AM122" ca="1">INDIRECT(ADDRESS($W122,COLUMN()-$Y122+$X122))/$V122</f>
        <v>14989</v>
      </c>
      <c r="AN122" s="18" cm="1">
        <f t="array" aca="1" ref="AN122" ca="1">INDIRECT(ADDRESS($W122,COLUMN()-$Y122+$X122))/$V122</f>
        <v>0</v>
      </c>
      <c r="AO122" s="18" cm="1">
        <f t="array" aca="1" ref="AO122" ca="1">INDIRECT(ADDRESS($W122,COLUMN()-$Y122+$X122))/$V122</f>
        <v>0</v>
      </c>
      <c r="AP122" s="18" cm="1">
        <f t="array" aca="1" ref="AP122" ca="1">INDIRECT(ADDRESS($W122,COLUMN()-$Y122+$X122))/$V122</f>
        <v>0</v>
      </c>
      <c r="AQ122" s="18" cm="1">
        <f t="array" aca="1" ref="AQ122" ca="1">INDIRECT(ADDRESS($W122,COLUMN()-$Y122+$X122))/$V122</f>
        <v>0</v>
      </c>
      <c r="AR122" s="9">
        <f t="shared" si="14"/>
        <v>121</v>
      </c>
      <c r="AS122" s="9">
        <f t="shared" si="20"/>
        <v>123</v>
      </c>
      <c r="AT122" s="9">
        <f t="shared" si="15"/>
        <v>26</v>
      </c>
      <c r="AU122" s="3">
        <f t="shared" si="18"/>
        <v>43</v>
      </c>
      <c r="AV122" s="20">
        <f t="shared" ca="1" si="25"/>
        <v>9</v>
      </c>
      <c r="AW122" s="20">
        <f t="shared" ca="1" si="25"/>
        <v>10</v>
      </c>
      <c r="AX122" s="20">
        <f t="shared" ca="1" si="25"/>
        <v>3</v>
      </c>
      <c r="AY122" s="20">
        <f t="shared" ca="1" si="24"/>
        <v>12</v>
      </c>
      <c r="AZ122" s="20">
        <f t="shared" ca="1" si="24"/>
        <v>20</v>
      </c>
      <c r="BA122" s="20">
        <f t="shared" ca="1" si="24"/>
        <v>25</v>
      </c>
      <c r="BB122" s="20">
        <f t="shared" ca="1" si="24"/>
        <v>25</v>
      </c>
      <c r="BC122" s="20">
        <f t="shared" ca="1" si="24"/>
        <v>14</v>
      </c>
      <c r="BD122" s="20">
        <f t="shared" ca="1" si="24"/>
        <v>25</v>
      </c>
      <c r="BE122" s="20">
        <f t="shared" ca="1" si="24"/>
        <v>25</v>
      </c>
      <c r="BF122" s="20">
        <f t="shared" ca="1" si="24"/>
        <v>25</v>
      </c>
      <c r="BG122" s="20">
        <f t="shared" ca="1" si="24"/>
        <v>17</v>
      </c>
      <c r="BH122" s="20">
        <f t="shared" ca="1" si="22"/>
        <v>25</v>
      </c>
      <c r="BI122" s="20">
        <f t="shared" ca="1" si="22"/>
        <v>22</v>
      </c>
      <c r="BJ122" s="20">
        <f t="shared" ca="1" si="22"/>
        <v>25</v>
      </c>
      <c r="BK122" s="20">
        <f t="shared" ca="1" si="22"/>
        <v>25</v>
      </c>
      <c r="BL122" s="20">
        <f t="shared" ca="1" si="21"/>
        <v>25</v>
      </c>
      <c r="BM122" s="20">
        <f t="shared" ca="1" si="21"/>
        <v>25</v>
      </c>
      <c r="BN122" s="9">
        <f t="shared" si="16"/>
        <v>121</v>
      </c>
      <c r="BO122" s="9">
        <v>3</v>
      </c>
      <c r="BP122" s="22" cm="1">
        <f t="array" aca="1" ref="BP122" ca="1">IF(AV122&gt;INDIRECT(ADDRESS($BN122,$BO122)),0,1)</f>
        <v>0</v>
      </c>
      <c r="BQ122" s="22" cm="1">
        <f t="array" aca="1" ref="BQ122" ca="1">IF(AW122&gt;INDIRECT(ADDRESS($BN122,$BO122)),0,1)</f>
        <v>0</v>
      </c>
      <c r="BR122" s="22" cm="1">
        <f t="array" aca="1" ref="BR122" ca="1">IF(AX122&gt;INDIRECT(ADDRESS($BN122,$BO122)),0,1)</f>
        <v>1</v>
      </c>
      <c r="BS122" s="22" cm="1">
        <f t="array" aca="1" ref="BS122" ca="1">IF(AY122&gt;INDIRECT(ADDRESS($BN122,$BO122)),0,1)</f>
        <v>0</v>
      </c>
      <c r="BT122" s="22" cm="1">
        <f t="array" aca="1" ref="BT122" ca="1">IF(AZ122&gt;INDIRECT(ADDRESS($BN122,$BO122)),0,1)</f>
        <v>0</v>
      </c>
      <c r="BU122" s="22" cm="1">
        <f t="array" aca="1" ref="BU122" ca="1">IF(BA122&gt;INDIRECT(ADDRESS($BN122,$BO122)),0,1)</f>
        <v>0</v>
      </c>
      <c r="BV122" s="22" cm="1">
        <f t="array" aca="1" ref="BV122" ca="1">IF(BB122&gt;INDIRECT(ADDRESS($BN122,$BO122)),0,1)</f>
        <v>0</v>
      </c>
      <c r="BW122" s="22" cm="1">
        <f t="array" aca="1" ref="BW122" ca="1">IF(BC122&gt;INDIRECT(ADDRESS($BN122,$BO122)),0,1)</f>
        <v>0</v>
      </c>
      <c r="BX122" s="22" cm="1">
        <f t="array" aca="1" ref="BX122" ca="1">IF(BD122&gt;INDIRECT(ADDRESS($BN122,$BO122)),0,1)</f>
        <v>0</v>
      </c>
      <c r="BY122" s="22" cm="1">
        <f t="array" aca="1" ref="BY122" ca="1">IF(BE122&gt;INDIRECT(ADDRESS($BN122,$BO122)),0,1)</f>
        <v>0</v>
      </c>
      <c r="BZ122" s="22" cm="1">
        <f t="array" aca="1" ref="BZ122" ca="1">IF(BF122&gt;INDIRECT(ADDRESS($BN122,$BO122)),0,1)</f>
        <v>0</v>
      </c>
      <c r="CA122" s="22" cm="1">
        <f t="array" aca="1" ref="CA122" ca="1">IF(BG122&gt;INDIRECT(ADDRESS($BN122,$BO122)),0,1)</f>
        <v>0</v>
      </c>
      <c r="CB122" s="22" cm="1">
        <f t="array" aca="1" ref="CB122" ca="1">IF(BH122&gt;INDIRECT(ADDRESS($BN122,$BO122)),0,1)</f>
        <v>0</v>
      </c>
      <c r="CC122" s="22" cm="1">
        <f t="array" aca="1" ref="CC122" ca="1">IF(BI122&gt;INDIRECT(ADDRESS($BN122,$BO122)),0,1)</f>
        <v>0</v>
      </c>
      <c r="CD122" s="22" cm="1">
        <f t="array" aca="1" ref="CD122" ca="1">IF(BJ122&gt;INDIRECT(ADDRESS($BN122,$BO122)),0,1)</f>
        <v>0</v>
      </c>
      <c r="CE122" s="22" cm="1">
        <f t="array" aca="1" ref="CE122" ca="1">IF(BK122&gt;INDIRECT(ADDRESS($BN122,$BO122)),0,1)</f>
        <v>0</v>
      </c>
      <c r="CF122" s="22" cm="1">
        <f t="array" aca="1" ref="CF122" ca="1">IF(BL122&gt;INDIRECT(ADDRESS($BN122,$BO122)),0,1)</f>
        <v>0</v>
      </c>
      <c r="CG122" s="22" cm="1">
        <f t="array" aca="1" ref="CG122" ca="1">IF(BM122&gt;INDIRECT(ADDRESS($BN122,$BO122)),0,1)</f>
        <v>0</v>
      </c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55000000000000004">
      <c r="A123" s="3"/>
      <c r="B123" s="3"/>
      <c r="C123" s="3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5">
        <v>5</v>
      </c>
      <c r="W123" s="5">
        <f>W122</f>
        <v>121</v>
      </c>
      <c r="X123" s="5">
        <v>4</v>
      </c>
      <c r="Y123" s="5">
        <f t="shared" si="17"/>
        <v>26</v>
      </c>
      <c r="Z123" s="18" cm="1">
        <f t="array" aca="1" ref="Z123" ca="1">INDIRECT(ADDRESS($W123,COLUMN()-$Y123+$X123))/$V123</f>
        <v>63407.6</v>
      </c>
      <c r="AA123" s="18" cm="1">
        <f t="array" aca="1" ref="AA123" ca="1">INDIRECT(ADDRESS($W123,COLUMN()-$Y123+$X123))/$V123</f>
        <v>45177.4</v>
      </c>
      <c r="AB123" s="18" cm="1">
        <f t="array" aca="1" ref="AB123" ca="1">INDIRECT(ADDRESS($W123,COLUMN()-$Y123+$X123))/$V123</f>
        <v>138338</v>
      </c>
      <c r="AC123" s="18" cm="1">
        <f t="array" aca="1" ref="AC123" ca="1">INDIRECT(ADDRESS($W123,COLUMN()-$Y123+$X123))/$V123</f>
        <v>38262.800000000003</v>
      </c>
      <c r="AD123" s="18" cm="1">
        <f t="array" aca="1" ref="AD123" ca="1">INDIRECT(ADDRESS($W123,COLUMN()-$Y123+$X123))/$V123</f>
        <v>14836.6</v>
      </c>
      <c r="AE123" s="18" cm="1">
        <f t="array" aca="1" ref="AE123" ca="1">INDIRECT(ADDRESS($W123,COLUMN()-$Y123+$X123))/$V123</f>
        <v>0</v>
      </c>
      <c r="AF123" s="18" cm="1">
        <f t="array" aca="1" ref="AF123" ca="1">INDIRECT(ADDRESS($W123,COLUMN()-$Y123+$X123))/$V123</f>
        <v>0</v>
      </c>
      <c r="AG123" s="18" cm="1">
        <f t="array" aca="1" ref="AG123" ca="1">INDIRECT(ADDRESS($W123,COLUMN()-$Y123+$X123))/$V123</f>
        <v>33187.199999999997</v>
      </c>
      <c r="AH123" s="18" cm="1">
        <f t="array" aca="1" ref="AH123" ca="1">INDIRECT(ADDRESS($W123,COLUMN()-$Y123+$X123))/$V123</f>
        <v>0</v>
      </c>
      <c r="AI123" s="18" cm="1">
        <f t="array" aca="1" ref="AI123" ca="1">INDIRECT(ADDRESS($W123,COLUMN()-$Y123+$X123))/$V123</f>
        <v>0</v>
      </c>
      <c r="AJ123" s="18" cm="1">
        <f t="array" aca="1" ref="AJ123" ca="1">INDIRECT(ADDRESS($W123,COLUMN()-$Y123+$X123))/$V123</f>
        <v>0</v>
      </c>
      <c r="AK123" s="18" cm="1">
        <f t="array" aca="1" ref="AK123" ca="1">INDIRECT(ADDRESS($W123,COLUMN()-$Y123+$X123))/$V123</f>
        <v>24679</v>
      </c>
      <c r="AL123" s="18" cm="1">
        <f t="array" aca="1" ref="AL123" ca="1">INDIRECT(ADDRESS($W123,COLUMN()-$Y123+$X123))/$V123</f>
        <v>0</v>
      </c>
      <c r="AM123" s="18" cm="1">
        <f t="array" aca="1" ref="AM123" ca="1">INDIRECT(ADDRESS($W123,COLUMN()-$Y123+$X123))/$V123</f>
        <v>8993.4</v>
      </c>
      <c r="AN123" s="18" cm="1">
        <f t="array" aca="1" ref="AN123" ca="1">INDIRECT(ADDRESS($W123,COLUMN()-$Y123+$X123))/$V123</f>
        <v>0</v>
      </c>
      <c r="AO123" s="18" cm="1">
        <f t="array" aca="1" ref="AO123" ca="1">INDIRECT(ADDRESS($W123,COLUMN()-$Y123+$X123))/$V123</f>
        <v>0</v>
      </c>
      <c r="AP123" s="18" cm="1">
        <f t="array" aca="1" ref="AP123" ca="1">INDIRECT(ADDRESS($W123,COLUMN()-$Y123+$X123))/$V123</f>
        <v>0</v>
      </c>
      <c r="AQ123" s="18" cm="1">
        <f t="array" aca="1" ref="AQ123" ca="1">INDIRECT(ADDRESS($W123,COLUMN()-$Y123+$X123))/$V123</f>
        <v>0</v>
      </c>
      <c r="AR123" s="9">
        <f t="shared" si="14"/>
        <v>121</v>
      </c>
      <c r="AS123" s="9">
        <f t="shared" si="20"/>
        <v>123</v>
      </c>
      <c r="AT123" s="9">
        <f t="shared" si="15"/>
        <v>26</v>
      </c>
      <c r="AU123" s="3">
        <f t="shared" si="18"/>
        <v>43</v>
      </c>
      <c r="AV123" s="20">
        <f t="shared" ca="1" si="25"/>
        <v>13</v>
      </c>
      <c r="AW123" s="20">
        <f t="shared" ca="1" si="25"/>
        <v>15</v>
      </c>
      <c r="AX123" s="20">
        <f t="shared" ca="1" si="25"/>
        <v>7</v>
      </c>
      <c r="AY123" s="20">
        <f t="shared" ca="1" si="24"/>
        <v>18</v>
      </c>
      <c r="AZ123" s="20">
        <f t="shared" ca="1" si="24"/>
        <v>23</v>
      </c>
      <c r="BA123" s="20">
        <f t="shared" ca="1" si="24"/>
        <v>25</v>
      </c>
      <c r="BB123" s="20">
        <f t="shared" ca="1" si="24"/>
        <v>25</v>
      </c>
      <c r="BC123" s="20">
        <f t="shared" ca="1" si="24"/>
        <v>19</v>
      </c>
      <c r="BD123" s="20">
        <f t="shared" ca="1" si="24"/>
        <v>25</v>
      </c>
      <c r="BE123" s="20">
        <f t="shared" ca="1" si="24"/>
        <v>25</v>
      </c>
      <c r="BF123" s="20">
        <f t="shared" ca="1" si="24"/>
        <v>25</v>
      </c>
      <c r="BG123" s="20">
        <f t="shared" ca="1" si="24"/>
        <v>21</v>
      </c>
      <c r="BH123" s="20">
        <f t="shared" ca="1" si="22"/>
        <v>25</v>
      </c>
      <c r="BI123" s="20">
        <f t="shared" ca="1" si="22"/>
        <v>24</v>
      </c>
      <c r="BJ123" s="20">
        <f t="shared" ca="1" si="22"/>
        <v>25</v>
      </c>
      <c r="BK123" s="20">
        <f t="shared" ca="1" si="22"/>
        <v>25</v>
      </c>
      <c r="BL123" s="20">
        <f t="shared" ca="1" si="21"/>
        <v>25</v>
      </c>
      <c r="BM123" s="20">
        <f t="shared" ca="1" si="21"/>
        <v>25</v>
      </c>
      <c r="BN123" s="9">
        <f t="shared" si="16"/>
        <v>121</v>
      </c>
      <c r="BO123" s="9">
        <v>3</v>
      </c>
      <c r="BP123" s="22" cm="1">
        <f t="array" aca="1" ref="BP123" ca="1">IF(AV123&gt;INDIRECT(ADDRESS($BN123,$BO123)),0,1)</f>
        <v>0</v>
      </c>
      <c r="BQ123" s="22" cm="1">
        <f t="array" aca="1" ref="BQ123" ca="1">IF(AW123&gt;INDIRECT(ADDRESS($BN123,$BO123)),0,1)</f>
        <v>0</v>
      </c>
      <c r="BR123" s="22" cm="1">
        <f t="array" aca="1" ref="BR123" ca="1">IF(AX123&gt;INDIRECT(ADDRESS($BN123,$BO123)),0,1)</f>
        <v>1</v>
      </c>
      <c r="BS123" s="22" cm="1">
        <f t="array" aca="1" ref="BS123" ca="1">IF(AY123&gt;INDIRECT(ADDRESS($BN123,$BO123)),0,1)</f>
        <v>0</v>
      </c>
      <c r="BT123" s="22" cm="1">
        <f t="array" aca="1" ref="BT123" ca="1">IF(AZ123&gt;INDIRECT(ADDRESS($BN123,$BO123)),0,1)</f>
        <v>0</v>
      </c>
      <c r="BU123" s="22" cm="1">
        <f t="array" aca="1" ref="BU123" ca="1">IF(BA123&gt;INDIRECT(ADDRESS($BN123,$BO123)),0,1)</f>
        <v>0</v>
      </c>
      <c r="BV123" s="22" cm="1">
        <f t="array" aca="1" ref="BV123" ca="1">IF(BB123&gt;INDIRECT(ADDRESS($BN123,$BO123)),0,1)</f>
        <v>0</v>
      </c>
      <c r="BW123" s="22" cm="1">
        <f t="array" aca="1" ref="BW123" ca="1">IF(BC123&gt;INDIRECT(ADDRESS($BN123,$BO123)),0,1)</f>
        <v>0</v>
      </c>
      <c r="BX123" s="22" cm="1">
        <f t="array" aca="1" ref="BX123" ca="1">IF(BD123&gt;INDIRECT(ADDRESS($BN123,$BO123)),0,1)</f>
        <v>0</v>
      </c>
      <c r="BY123" s="22" cm="1">
        <f t="array" aca="1" ref="BY123" ca="1">IF(BE123&gt;INDIRECT(ADDRESS($BN123,$BO123)),0,1)</f>
        <v>0</v>
      </c>
      <c r="BZ123" s="22" cm="1">
        <f t="array" aca="1" ref="BZ123" ca="1">IF(BF123&gt;INDIRECT(ADDRESS($BN123,$BO123)),0,1)</f>
        <v>0</v>
      </c>
      <c r="CA123" s="22" cm="1">
        <f t="array" aca="1" ref="CA123" ca="1">IF(BG123&gt;INDIRECT(ADDRESS($BN123,$BO123)),0,1)</f>
        <v>0</v>
      </c>
      <c r="CB123" s="22" cm="1">
        <f t="array" aca="1" ref="CB123" ca="1">IF(BH123&gt;INDIRECT(ADDRESS($BN123,$BO123)),0,1)</f>
        <v>0</v>
      </c>
      <c r="CC123" s="22" cm="1">
        <f t="array" aca="1" ref="CC123" ca="1">IF(BI123&gt;INDIRECT(ADDRESS($BN123,$BO123)),0,1)</f>
        <v>0</v>
      </c>
      <c r="CD123" s="22" cm="1">
        <f t="array" aca="1" ref="CD123" ca="1">IF(BJ123&gt;INDIRECT(ADDRESS($BN123,$BO123)),0,1)</f>
        <v>0</v>
      </c>
      <c r="CE123" s="22" cm="1">
        <f t="array" aca="1" ref="CE123" ca="1">IF(BK123&gt;INDIRECT(ADDRESS($BN123,$BO123)),0,1)</f>
        <v>0</v>
      </c>
      <c r="CF123" s="22" cm="1">
        <f t="array" aca="1" ref="CF123" ca="1">IF(BL123&gt;INDIRECT(ADDRESS($BN123,$BO123)),0,1)</f>
        <v>0</v>
      </c>
      <c r="CG123" s="22" cm="1">
        <f t="array" aca="1" ref="CG123" ca="1">IF(BM123&gt;INDIRECT(ADDRESS($BN123,$BO123)),0,1)</f>
        <v>0</v>
      </c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55000000000000004">
      <c r="A124" s="3"/>
      <c r="B124" s="3" t="s">
        <v>52</v>
      </c>
      <c r="C124" s="3">
        <v>7</v>
      </c>
      <c r="D124" s="15">
        <f>VALUE(SUBSTITUTE('DPR KPU Raw'!B34,".",","))</f>
        <v>360203</v>
      </c>
      <c r="E124" s="15">
        <f>VALUE(SUBSTITUTE('DPR KPU Raw'!C34,".",","))</f>
        <v>207302</v>
      </c>
      <c r="F124" s="15">
        <f>VALUE(SUBSTITUTE('DPR KPU Raw'!D34,".",","))</f>
        <v>333972</v>
      </c>
      <c r="G124" s="15">
        <f>VALUE(SUBSTITUTE('DPR KPU Raw'!E34,".",","))</f>
        <v>408679</v>
      </c>
      <c r="H124" s="15">
        <f>VALUE(SUBSTITUTE('DPR KPU Raw'!F34,".",","))</f>
        <v>123092</v>
      </c>
      <c r="I124" s="15"/>
      <c r="J124" s="15"/>
      <c r="K124" s="15">
        <f>VALUE(SUBSTITUTE('DPR KPU Raw'!I34,".",","))</f>
        <v>122066</v>
      </c>
      <c r="L124" s="15"/>
      <c r="M124" s="15"/>
      <c r="N124" s="15"/>
      <c r="O124" s="15">
        <f>VALUE(SUBSTITUTE('DPR KPU Raw'!M34,".",","))</f>
        <v>121128</v>
      </c>
      <c r="P124" s="15"/>
      <c r="Q124" s="15">
        <f>VALUE(SUBSTITUTE('DPR KPU Raw'!O34,".",","))</f>
        <v>35779</v>
      </c>
      <c r="R124" s="15"/>
      <c r="S124" s="15"/>
      <c r="T124" s="15"/>
      <c r="U124" s="15"/>
      <c r="V124" s="5">
        <v>1</v>
      </c>
      <c r="W124" s="5">
        <f>W123+3</f>
        <v>124</v>
      </c>
      <c r="X124" s="5">
        <v>4</v>
      </c>
      <c r="Y124" s="5">
        <f t="shared" si="17"/>
        <v>26</v>
      </c>
      <c r="Z124" s="18" cm="1">
        <f t="array" aca="1" ref="Z124" ca="1">INDIRECT(ADDRESS($W124,COLUMN()-$Y124+$X124))/$V124</f>
        <v>360203</v>
      </c>
      <c r="AA124" s="18" cm="1">
        <f t="array" aca="1" ref="AA124" ca="1">INDIRECT(ADDRESS($W124,COLUMN()-$Y124+$X124))/$V124</f>
        <v>207302</v>
      </c>
      <c r="AB124" s="18" cm="1">
        <f t="array" aca="1" ref="AB124" ca="1">INDIRECT(ADDRESS($W124,COLUMN()-$Y124+$X124))/$V124</f>
        <v>333972</v>
      </c>
      <c r="AC124" s="18" cm="1">
        <f t="array" aca="1" ref="AC124" ca="1">INDIRECT(ADDRESS($W124,COLUMN()-$Y124+$X124))/$V124</f>
        <v>408679</v>
      </c>
      <c r="AD124" s="18" cm="1">
        <f t="array" aca="1" ref="AD124" ca="1">INDIRECT(ADDRESS($W124,COLUMN()-$Y124+$X124))/$V124</f>
        <v>123092</v>
      </c>
      <c r="AE124" s="18" cm="1">
        <f t="array" aca="1" ref="AE124" ca="1">INDIRECT(ADDRESS($W124,COLUMN()-$Y124+$X124))/$V124</f>
        <v>0</v>
      </c>
      <c r="AF124" s="18" cm="1">
        <f t="array" aca="1" ref="AF124" ca="1">INDIRECT(ADDRESS($W124,COLUMN()-$Y124+$X124))/$V124</f>
        <v>0</v>
      </c>
      <c r="AG124" s="18" cm="1">
        <f t="array" aca="1" ref="AG124" ca="1">INDIRECT(ADDRESS($W124,COLUMN()-$Y124+$X124))/$V124</f>
        <v>122066</v>
      </c>
      <c r="AH124" s="18" cm="1">
        <f t="array" aca="1" ref="AH124" ca="1">INDIRECT(ADDRESS($W124,COLUMN()-$Y124+$X124))/$V124</f>
        <v>0</v>
      </c>
      <c r="AI124" s="18" cm="1">
        <f t="array" aca="1" ref="AI124" ca="1">INDIRECT(ADDRESS($W124,COLUMN()-$Y124+$X124))/$V124</f>
        <v>0</v>
      </c>
      <c r="AJ124" s="18" cm="1">
        <f t="array" aca="1" ref="AJ124" ca="1">INDIRECT(ADDRESS($W124,COLUMN()-$Y124+$X124))/$V124</f>
        <v>0</v>
      </c>
      <c r="AK124" s="18" cm="1">
        <f t="array" aca="1" ref="AK124" ca="1">INDIRECT(ADDRESS($W124,COLUMN()-$Y124+$X124))/$V124</f>
        <v>121128</v>
      </c>
      <c r="AL124" s="18" cm="1">
        <f t="array" aca="1" ref="AL124" ca="1">INDIRECT(ADDRESS($W124,COLUMN()-$Y124+$X124))/$V124</f>
        <v>0</v>
      </c>
      <c r="AM124" s="18" cm="1">
        <f t="array" aca="1" ref="AM124" ca="1">INDIRECT(ADDRESS($W124,COLUMN()-$Y124+$X124))/$V124</f>
        <v>35779</v>
      </c>
      <c r="AN124" s="18" cm="1">
        <f t="array" aca="1" ref="AN124" ca="1">INDIRECT(ADDRESS($W124,COLUMN()-$Y124+$X124))/$V124</f>
        <v>0</v>
      </c>
      <c r="AO124" s="18" cm="1">
        <f t="array" aca="1" ref="AO124" ca="1">INDIRECT(ADDRESS($W124,COLUMN()-$Y124+$X124))/$V124</f>
        <v>0</v>
      </c>
      <c r="AP124" s="18" cm="1">
        <f t="array" aca="1" ref="AP124" ca="1">INDIRECT(ADDRESS($W124,COLUMN()-$Y124+$X124))/$V124</f>
        <v>0</v>
      </c>
      <c r="AQ124" s="18" cm="1">
        <f t="array" aca="1" ref="AQ124" ca="1">INDIRECT(ADDRESS($W124,COLUMN()-$Y124+$X124))/$V124</f>
        <v>0</v>
      </c>
      <c r="AR124" s="9">
        <f t="shared" si="14"/>
        <v>124</v>
      </c>
      <c r="AS124" s="9">
        <f t="shared" si="20"/>
        <v>126</v>
      </c>
      <c r="AT124" s="9">
        <f t="shared" si="15"/>
        <v>26</v>
      </c>
      <c r="AU124" s="3">
        <f t="shared" si="18"/>
        <v>43</v>
      </c>
      <c r="AV124" s="20">
        <f t="shared" ca="1" si="25"/>
        <v>2</v>
      </c>
      <c r="AW124" s="20">
        <f t="shared" ca="1" si="25"/>
        <v>4</v>
      </c>
      <c r="AX124" s="20">
        <f t="shared" ca="1" si="25"/>
        <v>3</v>
      </c>
      <c r="AY124" s="20">
        <f t="shared" ca="1" si="24"/>
        <v>1</v>
      </c>
      <c r="AZ124" s="20">
        <f t="shared" ca="1" si="24"/>
        <v>6</v>
      </c>
      <c r="BA124" s="20">
        <f t="shared" ca="1" si="24"/>
        <v>25</v>
      </c>
      <c r="BB124" s="20">
        <f t="shared" ca="1" si="24"/>
        <v>25</v>
      </c>
      <c r="BC124" s="20">
        <f t="shared" ca="1" si="24"/>
        <v>7</v>
      </c>
      <c r="BD124" s="20">
        <f t="shared" ca="1" si="24"/>
        <v>25</v>
      </c>
      <c r="BE124" s="20">
        <f t="shared" ca="1" si="24"/>
        <v>25</v>
      </c>
      <c r="BF124" s="20">
        <f t="shared" ca="1" si="24"/>
        <v>25</v>
      </c>
      <c r="BG124" s="20">
        <f t="shared" ca="1" si="24"/>
        <v>8</v>
      </c>
      <c r="BH124" s="20">
        <f t="shared" ca="1" si="22"/>
        <v>25</v>
      </c>
      <c r="BI124" s="20">
        <f t="shared" ca="1" si="22"/>
        <v>19</v>
      </c>
      <c r="BJ124" s="20">
        <f t="shared" ca="1" si="22"/>
        <v>25</v>
      </c>
      <c r="BK124" s="20">
        <f t="shared" ca="1" si="22"/>
        <v>25</v>
      </c>
      <c r="BL124" s="20">
        <f t="shared" ca="1" si="21"/>
        <v>25</v>
      </c>
      <c r="BM124" s="20">
        <f t="shared" ca="1" si="21"/>
        <v>25</v>
      </c>
      <c r="BN124" s="9">
        <f t="shared" si="16"/>
        <v>124</v>
      </c>
      <c r="BO124" s="9">
        <v>3</v>
      </c>
      <c r="BP124" s="22" cm="1">
        <f t="array" aca="1" ref="BP124" ca="1">IF(AV124&gt;INDIRECT(ADDRESS($BN124,$BO124)),0,1)</f>
        <v>1</v>
      </c>
      <c r="BQ124" s="22" cm="1">
        <f t="array" aca="1" ref="BQ124" ca="1">IF(AW124&gt;INDIRECT(ADDRESS($BN124,$BO124)),0,1)</f>
        <v>1</v>
      </c>
      <c r="BR124" s="22" cm="1">
        <f t="array" aca="1" ref="BR124" ca="1">IF(AX124&gt;INDIRECT(ADDRESS($BN124,$BO124)),0,1)</f>
        <v>1</v>
      </c>
      <c r="BS124" s="22" cm="1">
        <f t="array" aca="1" ref="BS124" ca="1">IF(AY124&gt;INDIRECT(ADDRESS($BN124,$BO124)),0,1)</f>
        <v>1</v>
      </c>
      <c r="BT124" s="22" cm="1">
        <f t="array" aca="1" ref="BT124" ca="1">IF(AZ124&gt;INDIRECT(ADDRESS($BN124,$BO124)),0,1)</f>
        <v>1</v>
      </c>
      <c r="BU124" s="22" cm="1">
        <f t="array" aca="1" ref="BU124" ca="1">IF(BA124&gt;INDIRECT(ADDRESS($BN124,$BO124)),0,1)</f>
        <v>0</v>
      </c>
      <c r="BV124" s="22" cm="1">
        <f t="array" aca="1" ref="BV124" ca="1">IF(BB124&gt;INDIRECT(ADDRESS($BN124,$BO124)),0,1)</f>
        <v>0</v>
      </c>
      <c r="BW124" s="22" cm="1">
        <f t="array" aca="1" ref="BW124" ca="1">IF(BC124&gt;INDIRECT(ADDRESS($BN124,$BO124)),0,1)</f>
        <v>1</v>
      </c>
      <c r="BX124" s="22" cm="1">
        <f t="array" aca="1" ref="BX124" ca="1">IF(BD124&gt;INDIRECT(ADDRESS($BN124,$BO124)),0,1)</f>
        <v>0</v>
      </c>
      <c r="BY124" s="22" cm="1">
        <f t="array" aca="1" ref="BY124" ca="1">IF(BE124&gt;INDIRECT(ADDRESS($BN124,$BO124)),0,1)</f>
        <v>0</v>
      </c>
      <c r="BZ124" s="22" cm="1">
        <f t="array" aca="1" ref="BZ124" ca="1">IF(BF124&gt;INDIRECT(ADDRESS($BN124,$BO124)),0,1)</f>
        <v>0</v>
      </c>
      <c r="CA124" s="22" cm="1">
        <f t="array" aca="1" ref="CA124" ca="1">IF(BG124&gt;INDIRECT(ADDRESS($BN124,$BO124)),0,1)</f>
        <v>0</v>
      </c>
      <c r="CB124" s="22" cm="1">
        <f t="array" aca="1" ref="CB124" ca="1">IF(BH124&gt;INDIRECT(ADDRESS($BN124,$BO124)),0,1)</f>
        <v>0</v>
      </c>
      <c r="CC124" s="22" cm="1">
        <f t="array" aca="1" ref="CC124" ca="1">IF(BI124&gt;INDIRECT(ADDRESS($BN124,$BO124)),0,1)</f>
        <v>0</v>
      </c>
      <c r="CD124" s="22" cm="1">
        <f t="array" aca="1" ref="CD124" ca="1">IF(BJ124&gt;INDIRECT(ADDRESS($BN124,$BO124)),0,1)</f>
        <v>0</v>
      </c>
      <c r="CE124" s="22" cm="1">
        <f t="array" aca="1" ref="CE124" ca="1">IF(BK124&gt;INDIRECT(ADDRESS($BN124,$BO124)),0,1)</f>
        <v>0</v>
      </c>
      <c r="CF124" s="22" cm="1">
        <f t="array" aca="1" ref="CF124" ca="1">IF(BL124&gt;INDIRECT(ADDRESS($BN124,$BO124)),0,1)</f>
        <v>0</v>
      </c>
      <c r="CG124" s="22" cm="1">
        <f t="array" aca="1" ref="CG124" ca="1">IF(BM124&gt;INDIRECT(ADDRESS($BN124,$BO124)),0,1)</f>
        <v>0</v>
      </c>
      <c r="CH124" s="9">
        <f>AR124</f>
        <v>124</v>
      </c>
      <c r="CI124" s="9">
        <f>AS124</f>
        <v>126</v>
      </c>
      <c r="CJ124" s="3">
        <f>COLUMN(BP124)</f>
        <v>68</v>
      </c>
      <c r="CK124" s="3">
        <f>COLUMN(CG124)</f>
        <v>85</v>
      </c>
      <c r="CL124" s="3">
        <f ca="1">SUM(OFFSET($A$1,CH124-1,CJ124-1,CI124-CH124+1,CK124-CJ124+1))</f>
        <v>7</v>
      </c>
      <c r="CM124" s="3" t="b">
        <f ca="1">CL124=C124</f>
        <v>1</v>
      </c>
      <c r="CN124" s="3">
        <f>COLUMN(V124)</f>
        <v>22</v>
      </c>
      <c r="CO124" s="3">
        <f ca="1">LARGE(OFFSET($A$1,$CH124-1,$CN124-1,$CI124-$CH124+1,1),1)</f>
        <v>5</v>
      </c>
      <c r="CP124" s="4">
        <f ca="1">LARGE(OFFSET($A$1,$AR124-1,$AT124-1,$AS124-$AR124+1,$AU124-$AT124+1),1)/(CO124+2)</f>
        <v>58382.714285714283</v>
      </c>
      <c r="CQ124" s="4">
        <f ca="1">LARGE(OFFSET($A$1,$AR124-1,$AT124-1,$AS124-$AR124+1,$AU124-$AT124+1),C124)</f>
        <v>122066</v>
      </c>
      <c r="CR124" s="3" t="b">
        <f ca="1">CQ124&gt;CP124</f>
        <v>1</v>
      </c>
    </row>
    <row r="125" spans="1:96" x14ac:dyDescent="0.55000000000000004">
      <c r="A125" s="3"/>
      <c r="B125" s="3"/>
      <c r="C125" s="3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5">
        <v>3</v>
      </c>
      <c r="W125" s="5">
        <f>W124</f>
        <v>124</v>
      </c>
      <c r="X125" s="5">
        <v>4</v>
      </c>
      <c r="Y125" s="5">
        <f t="shared" si="17"/>
        <v>26</v>
      </c>
      <c r="Z125" s="18" cm="1">
        <f t="array" aca="1" ref="Z125" ca="1">INDIRECT(ADDRESS($W125,COLUMN()-$Y125+$X125))/$V125</f>
        <v>120067.66666666667</v>
      </c>
      <c r="AA125" s="18" cm="1">
        <f t="array" aca="1" ref="AA125" ca="1">INDIRECT(ADDRESS($W125,COLUMN()-$Y125+$X125))/$V125</f>
        <v>69100.666666666672</v>
      </c>
      <c r="AB125" s="18" cm="1">
        <f t="array" aca="1" ref="AB125" ca="1">INDIRECT(ADDRESS($W125,COLUMN()-$Y125+$X125))/$V125</f>
        <v>111324</v>
      </c>
      <c r="AC125" s="18" cm="1">
        <f t="array" aca="1" ref="AC125" ca="1">INDIRECT(ADDRESS($W125,COLUMN()-$Y125+$X125))/$V125</f>
        <v>136226.33333333334</v>
      </c>
      <c r="AD125" s="18" cm="1">
        <f t="array" aca="1" ref="AD125" ca="1">INDIRECT(ADDRESS($W125,COLUMN()-$Y125+$X125))/$V125</f>
        <v>41030.666666666664</v>
      </c>
      <c r="AE125" s="18" cm="1">
        <f t="array" aca="1" ref="AE125" ca="1">INDIRECT(ADDRESS($W125,COLUMN()-$Y125+$X125))/$V125</f>
        <v>0</v>
      </c>
      <c r="AF125" s="18" cm="1">
        <f t="array" aca="1" ref="AF125" ca="1">INDIRECT(ADDRESS($W125,COLUMN()-$Y125+$X125))/$V125</f>
        <v>0</v>
      </c>
      <c r="AG125" s="18" cm="1">
        <f t="array" aca="1" ref="AG125" ca="1">INDIRECT(ADDRESS($W125,COLUMN()-$Y125+$X125))/$V125</f>
        <v>40688.666666666664</v>
      </c>
      <c r="AH125" s="18" cm="1">
        <f t="array" aca="1" ref="AH125" ca="1">INDIRECT(ADDRESS($W125,COLUMN()-$Y125+$X125))/$V125</f>
        <v>0</v>
      </c>
      <c r="AI125" s="18" cm="1">
        <f t="array" aca="1" ref="AI125" ca="1">INDIRECT(ADDRESS($W125,COLUMN()-$Y125+$X125))/$V125</f>
        <v>0</v>
      </c>
      <c r="AJ125" s="18" cm="1">
        <f t="array" aca="1" ref="AJ125" ca="1">INDIRECT(ADDRESS($W125,COLUMN()-$Y125+$X125))/$V125</f>
        <v>0</v>
      </c>
      <c r="AK125" s="18" cm="1">
        <f t="array" aca="1" ref="AK125" ca="1">INDIRECT(ADDRESS($W125,COLUMN()-$Y125+$X125))/$V125</f>
        <v>40376</v>
      </c>
      <c r="AL125" s="18" cm="1">
        <f t="array" aca="1" ref="AL125" ca="1">INDIRECT(ADDRESS($W125,COLUMN()-$Y125+$X125))/$V125</f>
        <v>0</v>
      </c>
      <c r="AM125" s="18" cm="1">
        <f t="array" aca="1" ref="AM125" ca="1">INDIRECT(ADDRESS($W125,COLUMN()-$Y125+$X125))/$V125</f>
        <v>11926.333333333334</v>
      </c>
      <c r="AN125" s="18" cm="1">
        <f t="array" aca="1" ref="AN125" ca="1">INDIRECT(ADDRESS($W125,COLUMN()-$Y125+$X125))/$V125</f>
        <v>0</v>
      </c>
      <c r="AO125" s="18" cm="1">
        <f t="array" aca="1" ref="AO125" ca="1">INDIRECT(ADDRESS($W125,COLUMN()-$Y125+$X125))/$V125</f>
        <v>0</v>
      </c>
      <c r="AP125" s="18" cm="1">
        <f t="array" aca="1" ref="AP125" ca="1">INDIRECT(ADDRESS($W125,COLUMN()-$Y125+$X125))/$V125</f>
        <v>0</v>
      </c>
      <c r="AQ125" s="18" cm="1">
        <f t="array" aca="1" ref="AQ125" ca="1">INDIRECT(ADDRESS($W125,COLUMN()-$Y125+$X125))/$V125</f>
        <v>0</v>
      </c>
      <c r="AR125" s="9">
        <f t="shared" si="14"/>
        <v>124</v>
      </c>
      <c r="AS125" s="9">
        <f t="shared" si="20"/>
        <v>126</v>
      </c>
      <c r="AT125" s="9">
        <f t="shared" si="15"/>
        <v>26</v>
      </c>
      <c r="AU125" s="3">
        <f t="shared" si="18"/>
        <v>43</v>
      </c>
      <c r="AV125" s="20">
        <f t="shared" ca="1" si="25"/>
        <v>9</v>
      </c>
      <c r="AW125" s="20">
        <f t="shared" ca="1" si="25"/>
        <v>13</v>
      </c>
      <c r="AX125" s="20">
        <f t="shared" ca="1" si="25"/>
        <v>10</v>
      </c>
      <c r="AY125" s="20">
        <f t="shared" ca="1" si="24"/>
        <v>5</v>
      </c>
      <c r="AZ125" s="20">
        <f t="shared" ca="1" si="24"/>
        <v>16</v>
      </c>
      <c r="BA125" s="20">
        <f t="shared" ca="1" si="24"/>
        <v>25</v>
      </c>
      <c r="BB125" s="20">
        <f t="shared" ca="1" si="24"/>
        <v>25</v>
      </c>
      <c r="BC125" s="20">
        <f t="shared" ca="1" si="24"/>
        <v>17</v>
      </c>
      <c r="BD125" s="20">
        <f t="shared" ca="1" si="24"/>
        <v>25</v>
      </c>
      <c r="BE125" s="20">
        <f t="shared" ca="1" si="24"/>
        <v>25</v>
      </c>
      <c r="BF125" s="20">
        <f t="shared" ca="1" si="24"/>
        <v>25</v>
      </c>
      <c r="BG125" s="20">
        <f t="shared" ca="1" si="24"/>
        <v>18</v>
      </c>
      <c r="BH125" s="20">
        <f t="shared" ca="1" si="22"/>
        <v>25</v>
      </c>
      <c r="BI125" s="20">
        <f t="shared" ca="1" si="22"/>
        <v>23</v>
      </c>
      <c r="BJ125" s="20">
        <f t="shared" ca="1" si="22"/>
        <v>25</v>
      </c>
      <c r="BK125" s="20">
        <f t="shared" ca="1" si="22"/>
        <v>25</v>
      </c>
      <c r="BL125" s="20">
        <f t="shared" ca="1" si="21"/>
        <v>25</v>
      </c>
      <c r="BM125" s="20">
        <f t="shared" ca="1" si="21"/>
        <v>25</v>
      </c>
      <c r="BN125" s="9">
        <f t="shared" si="16"/>
        <v>124</v>
      </c>
      <c r="BO125" s="9">
        <v>3</v>
      </c>
      <c r="BP125" s="22" cm="1">
        <f t="array" aca="1" ref="BP125" ca="1">IF(AV125&gt;INDIRECT(ADDRESS($BN125,$BO125)),0,1)</f>
        <v>0</v>
      </c>
      <c r="BQ125" s="22" cm="1">
        <f t="array" aca="1" ref="BQ125" ca="1">IF(AW125&gt;INDIRECT(ADDRESS($BN125,$BO125)),0,1)</f>
        <v>0</v>
      </c>
      <c r="BR125" s="22" cm="1">
        <f t="array" aca="1" ref="BR125" ca="1">IF(AX125&gt;INDIRECT(ADDRESS($BN125,$BO125)),0,1)</f>
        <v>0</v>
      </c>
      <c r="BS125" s="22" cm="1">
        <f t="array" aca="1" ref="BS125" ca="1">IF(AY125&gt;INDIRECT(ADDRESS($BN125,$BO125)),0,1)</f>
        <v>1</v>
      </c>
      <c r="BT125" s="22" cm="1">
        <f t="array" aca="1" ref="BT125" ca="1">IF(AZ125&gt;INDIRECT(ADDRESS($BN125,$BO125)),0,1)</f>
        <v>0</v>
      </c>
      <c r="BU125" s="22" cm="1">
        <f t="array" aca="1" ref="BU125" ca="1">IF(BA125&gt;INDIRECT(ADDRESS($BN125,$BO125)),0,1)</f>
        <v>0</v>
      </c>
      <c r="BV125" s="22" cm="1">
        <f t="array" aca="1" ref="BV125" ca="1">IF(BB125&gt;INDIRECT(ADDRESS($BN125,$BO125)),0,1)</f>
        <v>0</v>
      </c>
      <c r="BW125" s="22" cm="1">
        <f t="array" aca="1" ref="BW125" ca="1">IF(BC125&gt;INDIRECT(ADDRESS($BN125,$BO125)),0,1)</f>
        <v>0</v>
      </c>
      <c r="BX125" s="22" cm="1">
        <f t="array" aca="1" ref="BX125" ca="1">IF(BD125&gt;INDIRECT(ADDRESS($BN125,$BO125)),0,1)</f>
        <v>0</v>
      </c>
      <c r="BY125" s="22" cm="1">
        <f t="array" aca="1" ref="BY125" ca="1">IF(BE125&gt;INDIRECT(ADDRESS($BN125,$BO125)),0,1)</f>
        <v>0</v>
      </c>
      <c r="BZ125" s="22" cm="1">
        <f t="array" aca="1" ref="BZ125" ca="1">IF(BF125&gt;INDIRECT(ADDRESS($BN125,$BO125)),0,1)</f>
        <v>0</v>
      </c>
      <c r="CA125" s="22" cm="1">
        <f t="array" aca="1" ref="CA125" ca="1">IF(BG125&gt;INDIRECT(ADDRESS($BN125,$BO125)),0,1)</f>
        <v>0</v>
      </c>
      <c r="CB125" s="22" cm="1">
        <f t="array" aca="1" ref="CB125" ca="1">IF(BH125&gt;INDIRECT(ADDRESS($BN125,$BO125)),0,1)</f>
        <v>0</v>
      </c>
      <c r="CC125" s="22" cm="1">
        <f t="array" aca="1" ref="CC125" ca="1">IF(BI125&gt;INDIRECT(ADDRESS($BN125,$BO125)),0,1)</f>
        <v>0</v>
      </c>
      <c r="CD125" s="22" cm="1">
        <f t="array" aca="1" ref="CD125" ca="1">IF(BJ125&gt;INDIRECT(ADDRESS($BN125,$BO125)),0,1)</f>
        <v>0</v>
      </c>
      <c r="CE125" s="22" cm="1">
        <f t="array" aca="1" ref="CE125" ca="1">IF(BK125&gt;INDIRECT(ADDRESS($BN125,$BO125)),0,1)</f>
        <v>0</v>
      </c>
      <c r="CF125" s="22" cm="1">
        <f t="array" aca="1" ref="CF125" ca="1">IF(BL125&gt;INDIRECT(ADDRESS($BN125,$BO125)),0,1)</f>
        <v>0</v>
      </c>
      <c r="CG125" s="22" cm="1">
        <f t="array" aca="1" ref="CG125" ca="1">IF(BM125&gt;INDIRECT(ADDRESS($BN125,$BO125)),0,1)</f>
        <v>0</v>
      </c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55000000000000004">
      <c r="A126" s="3"/>
      <c r="B126" s="3"/>
      <c r="C126" s="3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5">
        <v>5</v>
      </c>
      <c r="W126" s="5">
        <f>W125</f>
        <v>124</v>
      </c>
      <c r="X126" s="5">
        <v>4</v>
      </c>
      <c r="Y126" s="5">
        <f t="shared" si="17"/>
        <v>26</v>
      </c>
      <c r="Z126" s="18" cm="1">
        <f t="array" aca="1" ref="Z126" ca="1">INDIRECT(ADDRESS($W126,COLUMN()-$Y126+$X126))/$V126</f>
        <v>72040.600000000006</v>
      </c>
      <c r="AA126" s="18" cm="1">
        <f t="array" aca="1" ref="AA126" ca="1">INDIRECT(ADDRESS($W126,COLUMN()-$Y126+$X126))/$V126</f>
        <v>41460.400000000001</v>
      </c>
      <c r="AB126" s="18" cm="1">
        <f t="array" aca="1" ref="AB126" ca="1">INDIRECT(ADDRESS($W126,COLUMN()-$Y126+$X126))/$V126</f>
        <v>66794.399999999994</v>
      </c>
      <c r="AC126" s="18" cm="1">
        <f t="array" aca="1" ref="AC126" ca="1">INDIRECT(ADDRESS($W126,COLUMN()-$Y126+$X126))/$V126</f>
        <v>81735.8</v>
      </c>
      <c r="AD126" s="18" cm="1">
        <f t="array" aca="1" ref="AD126" ca="1">INDIRECT(ADDRESS($W126,COLUMN()-$Y126+$X126))/$V126</f>
        <v>24618.400000000001</v>
      </c>
      <c r="AE126" s="18" cm="1">
        <f t="array" aca="1" ref="AE126" ca="1">INDIRECT(ADDRESS($W126,COLUMN()-$Y126+$X126))/$V126</f>
        <v>0</v>
      </c>
      <c r="AF126" s="18" cm="1">
        <f t="array" aca="1" ref="AF126" ca="1">INDIRECT(ADDRESS($W126,COLUMN()-$Y126+$X126))/$V126</f>
        <v>0</v>
      </c>
      <c r="AG126" s="18" cm="1">
        <f t="array" aca="1" ref="AG126" ca="1">INDIRECT(ADDRESS($W126,COLUMN()-$Y126+$X126))/$V126</f>
        <v>24413.200000000001</v>
      </c>
      <c r="AH126" s="18" cm="1">
        <f t="array" aca="1" ref="AH126" ca="1">INDIRECT(ADDRESS($W126,COLUMN()-$Y126+$X126))/$V126</f>
        <v>0</v>
      </c>
      <c r="AI126" s="18" cm="1">
        <f t="array" aca="1" ref="AI126" ca="1">INDIRECT(ADDRESS($W126,COLUMN()-$Y126+$X126))/$V126</f>
        <v>0</v>
      </c>
      <c r="AJ126" s="18" cm="1">
        <f t="array" aca="1" ref="AJ126" ca="1">INDIRECT(ADDRESS($W126,COLUMN()-$Y126+$X126))/$V126</f>
        <v>0</v>
      </c>
      <c r="AK126" s="18" cm="1">
        <f t="array" aca="1" ref="AK126" ca="1">INDIRECT(ADDRESS($W126,COLUMN()-$Y126+$X126))/$V126</f>
        <v>24225.599999999999</v>
      </c>
      <c r="AL126" s="18" cm="1">
        <f t="array" aca="1" ref="AL126" ca="1">INDIRECT(ADDRESS($W126,COLUMN()-$Y126+$X126))/$V126</f>
        <v>0</v>
      </c>
      <c r="AM126" s="18" cm="1">
        <f t="array" aca="1" ref="AM126" ca="1">INDIRECT(ADDRESS($W126,COLUMN()-$Y126+$X126))/$V126</f>
        <v>7155.8</v>
      </c>
      <c r="AN126" s="18" cm="1">
        <f t="array" aca="1" ref="AN126" ca="1">INDIRECT(ADDRESS($W126,COLUMN()-$Y126+$X126))/$V126</f>
        <v>0</v>
      </c>
      <c r="AO126" s="18" cm="1">
        <f t="array" aca="1" ref="AO126" ca="1">INDIRECT(ADDRESS($W126,COLUMN()-$Y126+$X126))/$V126</f>
        <v>0</v>
      </c>
      <c r="AP126" s="18" cm="1">
        <f t="array" aca="1" ref="AP126" ca="1">INDIRECT(ADDRESS($W126,COLUMN()-$Y126+$X126))/$V126</f>
        <v>0</v>
      </c>
      <c r="AQ126" s="18" cm="1">
        <f t="array" aca="1" ref="AQ126" ca="1">INDIRECT(ADDRESS($W126,COLUMN()-$Y126+$X126))/$V126</f>
        <v>0</v>
      </c>
      <c r="AR126" s="9">
        <f t="shared" si="14"/>
        <v>124</v>
      </c>
      <c r="AS126" s="9">
        <f t="shared" si="20"/>
        <v>126</v>
      </c>
      <c r="AT126" s="9">
        <f t="shared" si="15"/>
        <v>26</v>
      </c>
      <c r="AU126" s="3">
        <f t="shared" si="18"/>
        <v>43</v>
      </c>
      <c r="AV126" s="20">
        <f t="shared" ca="1" si="25"/>
        <v>12</v>
      </c>
      <c r="AW126" s="20">
        <f t="shared" ca="1" si="25"/>
        <v>15</v>
      </c>
      <c r="AX126" s="20">
        <f t="shared" ca="1" si="25"/>
        <v>14</v>
      </c>
      <c r="AY126" s="20">
        <f t="shared" ca="1" si="24"/>
        <v>11</v>
      </c>
      <c r="AZ126" s="20">
        <f t="shared" ca="1" si="24"/>
        <v>20</v>
      </c>
      <c r="BA126" s="20">
        <f t="shared" ca="1" si="24"/>
        <v>25</v>
      </c>
      <c r="BB126" s="20">
        <f t="shared" ca="1" si="24"/>
        <v>25</v>
      </c>
      <c r="BC126" s="20">
        <f t="shared" ca="1" si="24"/>
        <v>21</v>
      </c>
      <c r="BD126" s="20">
        <f t="shared" ca="1" si="24"/>
        <v>25</v>
      </c>
      <c r="BE126" s="20">
        <f t="shared" ca="1" si="24"/>
        <v>25</v>
      </c>
      <c r="BF126" s="20">
        <f t="shared" ca="1" si="24"/>
        <v>25</v>
      </c>
      <c r="BG126" s="20">
        <f t="shared" ca="1" si="24"/>
        <v>22</v>
      </c>
      <c r="BH126" s="20">
        <f t="shared" ca="1" si="22"/>
        <v>25</v>
      </c>
      <c r="BI126" s="20">
        <f t="shared" ca="1" si="22"/>
        <v>24</v>
      </c>
      <c r="BJ126" s="20">
        <f t="shared" ca="1" si="22"/>
        <v>25</v>
      </c>
      <c r="BK126" s="20">
        <f t="shared" ca="1" si="22"/>
        <v>25</v>
      </c>
      <c r="BL126" s="20">
        <f t="shared" ca="1" si="21"/>
        <v>25</v>
      </c>
      <c r="BM126" s="20">
        <f t="shared" ca="1" si="21"/>
        <v>25</v>
      </c>
      <c r="BN126" s="9">
        <f t="shared" si="16"/>
        <v>124</v>
      </c>
      <c r="BO126" s="9">
        <v>3</v>
      </c>
      <c r="BP126" s="22" cm="1">
        <f t="array" aca="1" ref="BP126" ca="1">IF(AV126&gt;INDIRECT(ADDRESS($BN126,$BO126)),0,1)</f>
        <v>0</v>
      </c>
      <c r="BQ126" s="22" cm="1">
        <f t="array" aca="1" ref="BQ126" ca="1">IF(AW126&gt;INDIRECT(ADDRESS($BN126,$BO126)),0,1)</f>
        <v>0</v>
      </c>
      <c r="BR126" s="22" cm="1">
        <f t="array" aca="1" ref="BR126" ca="1">IF(AX126&gt;INDIRECT(ADDRESS($BN126,$BO126)),0,1)</f>
        <v>0</v>
      </c>
      <c r="BS126" s="22" cm="1">
        <f t="array" aca="1" ref="BS126" ca="1">IF(AY126&gt;INDIRECT(ADDRESS($BN126,$BO126)),0,1)</f>
        <v>0</v>
      </c>
      <c r="BT126" s="22" cm="1">
        <f t="array" aca="1" ref="BT126" ca="1">IF(AZ126&gt;INDIRECT(ADDRESS($BN126,$BO126)),0,1)</f>
        <v>0</v>
      </c>
      <c r="BU126" s="22" cm="1">
        <f t="array" aca="1" ref="BU126" ca="1">IF(BA126&gt;INDIRECT(ADDRESS($BN126,$BO126)),0,1)</f>
        <v>0</v>
      </c>
      <c r="BV126" s="22" cm="1">
        <f t="array" aca="1" ref="BV126" ca="1">IF(BB126&gt;INDIRECT(ADDRESS($BN126,$BO126)),0,1)</f>
        <v>0</v>
      </c>
      <c r="BW126" s="22" cm="1">
        <f t="array" aca="1" ref="BW126" ca="1">IF(BC126&gt;INDIRECT(ADDRESS($BN126,$BO126)),0,1)</f>
        <v>0</v>
      </c>
      <c r="BX126" s="22" cm="1">
        <f t="array" aca="1" ref="BX126" ca="1">IF(BD126&gt;INDIRECT(ADDRESS($BN126,$BO126)),0,1)</f>
        <v>0</v>
      </c>
      <c r="BY126" s="22" cm="1">
        <f t="array" aca="1" ref="BY126" ca="1">IF(BE126&gt;INDIRECT(ADDRESS($BN126,$BO126)),0,1)</f>
        <v>0</v>
      </c>
      <c r="BZ126" s="22" cm="1">
        <f t="array" aca="1" ref="BZ126" ca="1">IF(BF126&gt;INDIRECT(ADDRESS($BN126,$BO126)),0,1)</f>
        <v>0</v>
      </c>
      <c r="CA126" s="22" cm="1">
        <f t="array" aca="1" ref="CA126" ca="1">IF(BG126&gt;INDIRECT(ADDRESS($BN126,$BO126)),0,1)</f>
        <v>0</v>
      </c>
      <c r="CB126" s="22" cm="1">
        <f t="array" aca="1" ref="CB126" ca="1">IF(BH126&gt;INDIRECT(ADDRESS($BN126,$BO126)),0,1)</f>
        <v>0</v>
      </c>
      <c r="CC126" s="22" cm="1">
        <f t="array" aca="1" ref="CC126" ca="1">IF(BI126&gt;INDIRECT(ADDRESS($BN126,$BO126)),0,1)</f>
        <v>0</v>
      </c>
      <c r="CD126" s="22" cm="1">
        <f t="array" aca="1" ref="CD126" ca="1">IF(BJ126&gt;INDIRECT(ADDRESS($BN126,$BO126)),0,1)</f>
        <v>0</v>
      </c>
      <c r="CE126" s="22" cm="1">
        <f t="array" aca="1" ref="CE126" ca="1">IF(BK126&gt;INDIRECT(ADDRESS($BN126,$BO126)),0,1)</f>
        <v>0</v>
      </c>
      <c r="CF126" s="22" cm="1">
        <f t="array" aca="1" ref="CF126" ca="1">IF(BL126&gt;INDIRECT(ADDRESS($BN126,$BO126)),0,1)</f>
        <v>0</v>
      </c>
      <c r="CG126" s="22" cm="1">
        <f t="array" aca="1" ref="CG126" ca="1">IF(BM126&gt;INDIRECT(ADDRESS($BN126,$BO126)),0,1)</f>
        <v>0</v>
      </c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55000000000000004">
      <c r="A127" s="3" t="s">
        <v>53</v>
      </c>
      <c r="B127" s="3" t="s">
        <v>54</v>
      </c>
      <c r="C127" s="3">
        <v>10</v>
      </c>
      <c r="D127" s="15">
        <f>VALUE(SUBSTITUTE('DPR KPU Raw'!B35,".",","))</f>
        <v>295884</v>
      </c>
      <c r="E127" s="15">
        <f>VALUE(SUBSTITUTE('DPR KPU Raw'!C35,".",","))</f>
        <v>543677</v>
      </c>
      <c r="F127" s="15">
        <f>VALUE(SUBSTITUTE('DPR KPU Raw'!D35,".",","))</f>
        <v>411797</v>
      </c>
      <c r="G127" s="15">
        <f>VALUE(SUBSTITUTE('DPR KPU Raw'!E35,".",","))</f>
        <v>245453</v>
      </c>
      <c r="H127" s="15">
        <f>VALUE(SUBSTITUTE('DPR KPU Raw'!F35,".",","))</f>
        <v>184168</v>
      </c>
      <c r="I127" s="15"/>
      <c r="J127" s="15"/>
      <c r="K127" s="15">
        <f>VALUE(SUBSTITUTE('DPR KPU Raw'!I35,".",","))</f>
        <v>175596</v>
      </c>
      <c r="L127" s="15"/>
      <c r="M127" s="15"/>
      <c r="N127" s="15"/>
      <c r="O127" s="15">
        <f>VALUE(SUBSTITUTE('DPR KPU Raw'!M35,".",","))</f>
        <v>249335</v>
      </c>
      <c r="P127" s="15"/>
      <c r="Q127" s="15">
        <f>VALUE(SUBSTITUTE('DPR KPU Raw'!O35,".",","))</f>
        <v>130189</v>
      </c>
      <c r="R127" s="15"/>
      <c r="S127" s="15"/>
      <c r="T127" s="15"/>
      <c r="U127" s="15"/>
      <c r="V127" s="5">
        <v>1</v>
      </c>
      <c r="W127" s="5">
        <f>W126+3</f>
        <v>127</v>
      </c>
      <c r="X127" s="5">
        <v>4</v>
      </c>
      <c r="Y127" s="5">
        <f t="shared" si="17"/>
        <v>26</v>
      </c>
      <c r="Z127" s="18" cm="1">
        <f t="array" aca="1" ref="Z127" ca="1">INDIRECT(ADDRESS($W127,COLUMN()-$Y127+$X127))/$V127</f>
        <v>295884</v>
      </c>
      <c r="AA127" s="18" cm="1">
        <f t="array" aca="1" ref="AA127" ca="1">INDIRECT(ADDRESS($W127,COLUMN()-$Y127+$X127))/$V127</f>
        <v>543677</v>
      </c>
      <c r="AB127" s="18" cm="1">
        <f t="array" aca="1" ref="AB127" ca="1">INDIRECT(ADDRESS($W127,COLUMN()-$Y127+$X127))/$V127</f>
        <v>411797</v>
      </c>
      <c r="AC127" s="18" cm="1">
        <f t="array" aca="1" ref="AC127" ca="1">INDIRECT(ADDRESS($W127,COLUMN()-$Y127+$X127))/$V127</f>
        <v>245453</v>
      </c>
      <c r="AD127" s="18" cm="1">
        <f t="array" aca="1" ref="AD127" ca="1">INDIRECT(ADDRESS($W127,COLUMN()-$Y127+$X127))/$V127</f>
        <v>184168</v>
      </c>
      <c r="AE127" s="18" cm="1">
        <f t="array" aca="1" ref="AE127" ca="1">INDIRECT(ADDRESS($W127,COLUMN()-$Y127+$X127))/$V127</f>
        <v>0</v>
      </c>
      <c r="AF127" s="18" cm="1">
        <f t="array" aca="1" ref="AF127" ca="1">INDIRECT(ADDRESS($W127,COLUMN()-$Y127+$X127))/$V127</f>
        <v>0</v>
      </c>
      <c r="AG127" s="18" cm="1">
        <f t="array" aca="1" ref="AG127" ca="1">INDIRECT(ADDRESS($W127,COLUMN()-$Y127+$X127))/$V127</f>
        <v>175596</v>
      </c>
      <c r="AH127" s="18" cm="1">
        <f t="array" aca="1" ref="AH127" ca="1">INDIRECT(ADDRESS($W127,COLUMN()-$Y127+$X127))/$V127</f>
        <v>0</v>
      </c>
      <c r="AI127" s="18" cm="1">
        <f t="array" aca="1" ref="AI127" ca="1">INDIRECT(ADDRESS($W127,COLUMN()-$Y127+$X127))/$V127</f>
        <v>0</v>
      </c>
      <c r="AJ127" s="18" cm="1">
        <f t="array" aca="1" ref="AJ127" ca="1">INDIRECT(ADDRESS($W127,COLUMN()-$Y127+$X127))/$V127</f>
        <v>0</v>
      </c>
      <c r="AK127" s="18" cm="1">
        <f t="array" aca="1" ref="AK127" ca="1">INDIRECT(ADDRESS($W127,COLUMN()-$Y127+$X127))/$V127</f>
        <v>249335</v>
      </c>
      <c r="AL127" s="18" cm="1">
        <f t="array" aca="1" ref="AL127" ca="1">INDIRECT(ADDRESS($W127,COLUMN()-$Y127+$X127))/$V127</f>
        <v>0</v>
      </c>
      <c r="AM127" s="18" cm="1">
        <f t="array" aca="1" ref="AM127" ca="1">INDIRECT(ADDRESS($W127,COLUMN()-$Y127+$X127))/$V127</f>
        <v>130189</v>
      </c>
      <c r="AN127" s="18" cm="1">
        <f t="array" aca="1" ref="AN127" ca="1">INDIRECT(ADDRESS($W127,COLUMN()-$Y127+$X127))/$V127</f>
        <v>0</v>
      </c>
      <c r="AO127" s="18" cm="1">
        <f t="array" aca="1" ref="AO127" ca="1">INDIRECT(ADDRESS($W127,COLUMN()-$Y127+$X127))/$V127</f>
        <v>0</v>
      </c>
      <c r="AP127" s="18" cm="1">
        <f t="array" aca="1" ref="AP127" ca="1">INDIRECT(ADDRESS($W127,COLUMN()-$Y127+$X127))/$V127</f>
        <v>0</v>
      </c>
      <c r="AQ127" s="18" cm="1">
        <f t="array" aca="1" ref="AQ127" ca="1">INDIRECT(ADDRESS($W127,COLUMN()-$Y127+$X127))/$V127</f>
        <v>0</v>
      </c>
      <c r="AR127" s="9">
        <f t="shared" si="14"/>
        <v>127</v>
      </c>
      <c r="AS127" s="9">
        <f t="shared" si="20"/>
        <v>129</v>
      </c>
      <c r="AT127" s="9">
        <f t="shared" si="15"/>
        <v>26</v>
      </c>
      <c r="AU127" s="3">
        <f t="shared" si="18"/>
        <v>43</v>
      </c>
      <c r="AV127" s="20">
        <f t="shared" ca="1" si="25"/>
        <v>3</v>
      </c>
      <c r="AW127" s="20">
        <f t="shared" ca="1" si="25"/>
        <v>1</v>
      </c>
      <c r="AX127" s="20">
        <f t="shared" ca="1" si="25"/>
        <v>2</v>
      </c>
      <c r="AY127" s="20">
        <f t="shared" ca="1" si="24"/>
        <v>5</v>
      </c>
      <c r="AZ127" s="20">
        <f t="shared" ca="1" si="24"/>
        <v>6</v>
      </c>
      <c r="BA127" s="20">
        <f t="shared" ca="1" si="24"/>
        <v>25</v>
      </c>
      <c r="BB127" s="20">
        <f t="shared" ca="1" si="24"/>
        <v>25</v>
      </c>
      <c r="BC127" s="20">
        <f t="shared" ca="1" si="24"/>
        <v>8</v>
      </c>
      <c r="BD127" s="20">
        <f t="shared" ca="1" si="24"/>
        <v>25</v>
      </c>
      <c r="BE127" s="20">
        <f t="shared" ca="1" si="24"/>
        <v>25</v>
      </c>
      <c r="BF127" s="20">
        <f t="shared" ca="1" si="24"/>
        <v>25</v>
      </c>
      <c r="BG127" s="20">
        <f t="shared" ca="1" si="24"/>
        <v>4</v>
      </c>
      <c r="BH127" s="20">
        <f t="shared" ca="1" si="22"/>
        <v>25</v>
      </c>
      <c r="BI127" s="20">
        <f t="shared" ca="1" si="22"/>
        <v>10</v>
      </c>
      <c r="BJ127" s="20">
        <f t="shared" ca="1" si="22"/>
        <v>25</v>
      </c>
      <c r="BK127" s="20">
        <f t="shared" ca="1" si="22"/>
        <v>25</v>
      </c>
      <c r="BL127" s="20">
        <f t="shared" ca="1" si="21"/>
        <v>25</v>
      </c>
      <c r="BM127" s="20">
        <f t="shared" ca="1" si="21"/>
        <v>25</v>
      </c>
      <c r="BN127" s="9">
        <f t="shared" si="16"/>
        <v>127</v>
      </c>
      <c r="BO127" s="9">
        <v>3</v>
      </c>
      <c r="BP127" s="22" cm="1">
        <f t="array" aca="1" ref="BP127" ca="1">IF(AV127&gt;INDIRECT(ADDRESS($BN127,$BO127)),0,1)</f>
        <v>1</v>
      </c>
      <c r="BQ127" s="22" cm="1">
        <f t="array" aca="1" ref="BQ127" ca="1">IF(AW127&gt;INDIRECT(ADDRESS($BN127,$BO127)),0,1)</f>
        <v>1</v>
      </c>
      <c r="BR127" s="22" cm="1">
        <f t="array" aca="1" ref="BR127" ca="1">IF(AX127&gt;INDIRECT(ADDRESS($BN127,$BO127)),0,1)</f>
        <v>1</v>
      </c>
      <c r="BS127" s="22" cm="1">
        <f t="array" aca="1" ref="BS127" ca="1">IF(AY127&gt;INDIRECT(ADDRESS($BN127,$BO127)),0,1)</f>
        <v>1</v>
      </c>
      <c r="BT127" s="22" cm="1">
        <f t="array" aca="1" ref="BT127" ca="1">IF(AZ127&gt;INDIRECT(ADDRESS($BN127,$BO127)),0,1)</f>
        <v>1</v>
      </c>
      <c r="BU127" s="22" cm="1">
        <f t="array" aca="1" ref="BU127" ca="1">IF(BA127&gt;INDIRECT(ADDRESS($BN127,$BO127)),0,1)</f>
        <v>0</v>
      </c>
      <c r="BV127" s="22" cm="1">
        <f t="array" aca="1" ref="BV127" ca="1">IF(BB127&gt;INDIRECT(ADDRESS($BN127,$BO127)),0,1)</f>
        <v>0</v>
      </c>
      <c r="BW127" s="22" cm="1">
        <f t="array" aca="1" ref="BW127" ca="1">IF(BC127&gt;INDIRECT(ADDRESS($BN127,$BO127)),0,1)</f>
        <v>1</v>
      </c>
      <c r="BX127" s="22" cm="1">
        <f t="array" aca="1" ref="BX127" ca="1">IF(BD127&gt;INDIRECT(ADDRESS($BN127,$BO127)),0,1)</f>
        <v>0</v>
      </c>
      <c r="BY127" s="22" cm="1">
        <f t="array" aca="1" ref="BY127" ca="1">IF(BE127&gt;INDIRECT(ADDRESS($BN127,$BO127)),0,1)</f>
        <v>0</v>
      </c>
      <c r="BZ127" s="22" cm="1">
        <f t="array" aca="1" ref="BZ127" ca="1">IF(BF127&gt;INDIRECT(ADDRESS($BN127,$BO127)),0,1)</f>
        <v>0</v>
      </c>
      <c r="CA127" s="22" cm="1">
        <f t="array" aca="1" ref="CA127" ca="1">IF(BG127&gt;INDIRECT(ADDRESS($BN127,$BO127)),0,1)</f>
        <v>1</v>
      </c>
      <c r="CB127" s="22" cm="1">
        <f t="array" aca="1" ref="CB127" ca="1">IF(BH127&gt;INDIRECT(ADDRESS($BN127,$BO127)),0,1)</f>
        <v>0</v>
      </c>
      <c r="CC127" s="22" cm="1">
        <f t="array" aca="1" ref="CC127" ca="1">IF(BI127&gt;INDIRECT(ADDRESS($BN127,$BO127)),0,1)</f>
        <v>1</v>
      </c>
      <c r="CD127" s="22" cm="1">
        <f t="array" aca="1" ref="CD127" ca="1">IF(BJ127&gt;INDIRECT(ADDRESS($BN127,$BO127)),0,1)</f>
        <v>0</v>
      </c>
      <c r="CE127" s="22" cm="1">
        <f t="array" aca="1" ref="CE127" ca="1">IF(BK127&gt;INDIRECT(ADDRESS($BN127,$BO127)),0,1)</f>
        <v>0</v>
      </c>
      <c r="CF127" s="22" cm="1">
        <f t="array" aca="1" ref="CF127" ca="1">IF(BL127&gt;INDIRECT(ADDRESS($BN127,$BO127)),0,1)</f>
        <v>0</v>
      </c>
      <c r="CG127" s="22" cm="1">
        <f t="array" aca="1" ref="CG127" ca="1">IF(BM127&gt;INDIRECT(ADDRESS($BN127,$BO127)),0,1)</f>
        <v>0</v>
      </c>
      <c r="CH127" s="9">
        <f>AR127</f>
        <v>127</v>
      </c>
      <c r="CI127" s="9">
        <f>AS127</f>
        <v>129</v>
      </c>
      <c r="CJ127" s="3">
        <f>COLUMN(BP127)</f>
        <v>68</v>
      </c>
      <c r="CK127" s="3">
        <f>COLUMN(CG127)</f>
        <v>85</v>
      </c>
      <c r="CL127" s="3">
        <f ca="1">SUM(OFFSET($A$1,CH127-1,CJ127-1,CI127-CH127+1,CK127-CJ127+1))</f>
        <v>10</v>
      </c>
      <c r="CM127" s="3" t="b">
        <f ca="1">CL127=C127</f>
        <v>1</v>
      </c>
      <c r="CN127" s="3">
        <f>COLUMN(V127)</f>
        <v>22</v>
      </c>
      <c r="CO127" s="3">
        <f ca="1">LARGE(OFFSET($A$1,$CH127-1,$CN127-1,$CI127-$CH127+1,1),1)</f>
        <v>5</v>
      </c>
      <c r="CP127" s="4">
        <f ca="1">LARGE(OFFSET($A$1,$AR127-1,$AT127-1,$AS127-$AR127+1,$AU127-$AT127+1),1)/(CO127+2)</f>
        <v>77668.142857142855</v>
      </c>
      <c r="CQ127" s="4">
        <f ca="1">LARGE(OFFSET($A$1,$AR127-1,$AT127-1,$AS127-$AR127+1,$AU127-$AT127+1),C127)</f>
        <v>130189</v>
      </c>
      <c r="CR127" s="3" t="b">
        <f ca="1">CQ127&gt;CP127</f>
        <v>1</v>
      </c>
    </row>
    <row r="128" spans="1:96" x14ac:dyDescent="0.55000000000000004">
      <c r="A128" s="3"/>
      <c r="B128" s="3"/>
      <c r="C128" s="3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5">
        <v>3</v>
      </c>
      <c r="W128" s="5">
        <f>W127</f>
        <v>127</v>
      </c>
      <c r="X128" s="5">
        <v>4</v>
      </c>
      <c r="Y128" s="5">
        <f t="shared" si="17"/>
        <v>26</v>
      </c>
      <c r="Z128" s="18" cm="1">
        <f t="array" aca="1" ref="Z128" ca="1">INDIRECT(ADDRESS($W128,COLUMN()-$Y128+$X128))/$V128</f>
        <v>98628</v>
      </c>
      <c r="AA128" s="18" cm="1">
        <f t="array" aca="1" ref="AA128" ca="1">INDIRECT(ADDRESS($W128,COLUMN()-$Y128+$X128))/$V128</f>
        <v>181225.66666666666</v>
      </c>
      <c r="AB128" s="18" cm="1">
        <f t="array" aca="1" ref="AB128" ca="1">INDIRECT(ADDRESS($W128,COLUMN()-$Y128+$X128))/$V128</f>
        <v>137265.66666666666</v>
      </c>
      <c r="AC128" s="18" cm="1">
        <f t="array" aca="1" ref="AC128" ca="1">INDIRECT(ADDRESS($W128,COLUMN()-$Y128+$X128))/$V128</f>
        <v>81817.666666666672</v>
      </c>
      <c r="AD128" s="18" cm="1">
        <f t="array" aca="1" ref="AD128" ca="1">INDIRECT(ADDRESS($W128,COLUMN()-$Y128+$X128))/$V128</f>
        <v>61389.333333333336</v>
      </c>
      <c r="AE128" s="18" cm="1">
        <f t="array" aca="1" ref="AE128" ca="1">INDIRECT(ADDRESS($W128,COLUMN()-$Y128+$X128))/$V128</f>
        <v>0</v>
      </c>
      <c r="AF128" s="18" cm="1">
        <f t="array" aca="1" ref="AF128" ca="1">INDIRECT(ADDRESS($W128,COLUMN()-$Y128+$X128))/$V128</f>
        <v>0</v>
      </c>
      <c r="AG128" s="18" cm="1">
        <f t="array" aca="1" ref="AG128" ca="1">INDIRECT(ADDRESS($W128,COLUMN()-$Y128+$X128))/$V128</f>
        <v>58532</v>
      </c>
      <c r="AH128" s="18" cm="1">
        <f t="array" aca="1" ref="AH128" ca="1">INDIRECT(ADDRESS($W128,COLUMN()-$Y128+$X128))/$V128</f>
        <v>0</v>
      </c>
      <c r="AI128" s="18" cm="1">
        <f t="array" aca="1" ref="AI128" ca="1">INDIRECT(ADDRESS($W128,COLUMN()-$Y128+$X128))/$V128</f>
        <v>0</v>
      </c>
      <c r="AJ128" s="18" cm="1">
        <f t="array" aca="1" ref="AJ128" ca="1">INDIRECT(ADDRESS($W128,COLUMN()-$Y128+$X128))/$V128</f>
        <v>0</v>
      </c>
      <c r="AK128" s="18" cm="1">
        <f t="array" aca="1" ref="AK128" ca="1">INDIRECT(ADDRESS($W128,COLUMN()-$Y128+$X128))/$V128</f>
        <v>83111.666666666672</v>
      </c>
      <c r="AL128" s="18" cm="1">
        <f t="array" aca="1" ref="AL128" ca="1">INDIRECT(ADDRESS($W128,COLUMN()-$Y128+$X128))/$V128</f>
        <v>0</v>
      </c>
      <c r="AM128" s="18" cm="1">
        <f t="array" aca="1" ref="AM128" ca="1">INDIRECT(ADDRESS($W128,COLUMN()-$Y128+$X128))/$V128</f>
        <v>43396.333333333336</v>
      </c>
      <c r="AN128" s="18" cm="1">
        <f t="array" aca="1" ref="AN128" ca="1">INDIRECT(ADDRESS($W128,COLUMN()-$Y128+$X128))/$V128</f>
        <v>0</v>
      </c>
      <c r="AO128" s="18" cm="1">
        <f t="array" aca="1" ref="AO128" ca="1">INDIRECT(ADDRESS($W128,COLUMN()-$Y128+$X128))/$V128</f>
        <v>0</v>
      </c>
      <c r="AP128" s="18" cm="1">
        <f t="array" aca="1" ref="AP128" ca="1">INDIRECT(ADDRESS($W128,COLUMN()-$Y128+$X128))/$V128</f>
        <v>0</v>
      </c>
      <c r="AQ128" s="18" cm="1">
        <f t="array" aca="1" ref="AQ128" ca="1">INDIRECT(ADDRESS($W128,COLUMN()-$Y128+$X128))/$V128</f>
        <v>0</v>
      </c>
      <c r="AR128" s="9">
        <f t="shared" si="14"/>
        <v>127</v>
      </c>
      <c r="AS128" s="9">
        <f t="shared" si="20"/>
        <v>129</v>
      </c>
      <c r="AT128" s="9">
        <f t="shared" si="15"/>
        <v>26</v>
      </c>
      <c r="AU128" s="3">
        <f t="shared" si="18"/>
        <v>43</v>
      </c>
      <c r="AV128" s="20">
        <f t="shared" ca="1" si="25"/>
        <v>12</v>
      </c>
      <c r="AW128" s="20">
        <f t="shared" ca="1" si="25"/>
        <v>7</v>
      </c>
      <c r="AX128" s="20">
        <f t="shared" ca="1" si="25"/>
        <v>9</v>
      </c>
      <c r="AY128" s="20">
        <f t="shared" ca="1" si="24"/>
        <v>15</v>
      </c>
      <c r="AZ128" s="20">
        <f t="shared" ca="1" si="24"/>
        <v>16</v>
      </c>
      <c r="BA128" s="20">
        <f t="shared" ca="1" si="24"/>
        <v>25</v>
      </c>
      <c r="BB128" s="20">
        <f t="shared" ca="1" si="24"/>
        <v>25</v>
      </c>
      <c r="BC128" s="20">
        <f t="shared" ca="1" si="24"/>
        <v>18</v>
      </c>
      <c r="BD128" s="20">
        <f t="shared" ca="1" si="24"/>
        <v>25</v>
      </c>
      <c r="BE128" s="20">
        <f t="shared" ca="1" si="24"/>
        <v>25</v>
      </c>
      <c r="BF128" s="20">
        <f t="shared" ca="1" si="24"/>
        <v>25</v>
      </c>
      <c r="BG128" s="20">
        <f t="shared" ca="1" si="24"/>
        <v>13</v>
      </c>
      <c r="BH128" s="20">
        <f t="shared" ca="1" si="22"/>
        <v>25</v>
      </c>
      <c r="BI128" s="20">
        <f t="shared" ca="1" si="22"/>
        <v>21</v>
      </c>
      <c r="BJ128" s="20">
        <f t="shared" ca="1" si="22"/>
        <v>25</v>
      </c>
      <c r="BK128" s="20">
        <f t="shared" ca="1" si="22"/>
        <v>25</v>
      </c>
      <c r="BL128" s="20">
        <f t="shared" ca="1" si="21"/>
        <v>25</v>
      </c>
      <c r="BM128" s="20">
        <f t="shared" ca="1" si="21"/>
        <v>25</v>
      </c>
      <c r="BN128" s="9">
        <f t="shared" si="16"/>
        <v>127</v>
      </c>
      <c r="BO128" s="9">
        <v>3</v>
      </c>
      <c r="BP128" s="22" cm="1">
        <f t="array" aca="1" ref="BP128" ca="1">IF(AV128&gt;INDIRECT(ADDRESS($BN128,$BO128)),0,1)</f>
        <v>0</v>
      </c>
      <c r="BQ128" s="22" cm="1">
        <f t="array" aca="1" ref="BQ128" ca="1">IF(AW128&gt;INDIRECT(ADDRESS($BN128,$BO128)),0,1)</f>
        <v>1</v>
      </c>
      <c r="BR128" s="22" cm="1">
        <f t="array" aca="1" ref="BR128" ca="1">IF(AX128&gt;INDIRECT(ADDRESS($BN128,$BO128)),0,1)</f>
        <v>1</v>
      </c>
      <c r="BS128" s="22" cm="1">
        <f t="array" aca="1" ref="BS128" ca="1">IF(AY128&gt;INDIRECT(ADDRESS($BN128,$BO128)),0,1)</f>
        <v>0</v>
      </c>
      <c r="BT128" s="22" cm="1">
        <f t="array" aca="1" ref="BT128" ca="1">IF(AZ128&gt;INDIRECT(ADDRESS($BN128,$BO128)),0,1)</f>
        <v>0</v>
      </c>
      <c r="BU128" s="22" cm="1">
        <f t="array" aca="1" ref="BU128" ca="1">IF(BA128&gt;INDIRECT(ADDRESS($BN128,$BO128)),0,1)</f>
        <v>0</v>
      </c>
      <c r="BV128" s="22" cm="1">
        <f t="array" aca="1" ref="BV128" ca="1">IF(BB128&gt;INDIRECT(ADDRESS($BN128,$BO128)),0,1)</f>
        <v>0</v>
      </c>
      <c r="BW128" s="22" cm="1">
        <f t="array" aca="1" ref="BW128" ca="1">IF(BC128&gt;INDIRECT(ADDRESS($BN128,$BO128)),0,1)</f>
        <v>0</v>
      </c>
      <c r="BX128" s="22" cm="1">
        <f t="array" aca="1" ref="BX128" ca="1">IF(BD128&gt;INDIRECT(ADDRESS($BN128,$BO128)),0,1)</f>
        <v>0</v>
      </c>
      <c r="BY128" s="22" cm="1">
        <f t="array" aca="1" ref="BY128" ca="1">IF(BE128&gt;INDIRECT(ADDRESS($BN128,$BO128)),0,1)</f>
        <v>0</v>
      </c>
      <c r="BZ128" s="22" cm="1">
        <f t="array" aca="1" ref="BZ128" ca="1">IF(BF128&gt;INDIRECT(ADDRESS($BN128,$BO128)),0,1)</f>
        <v>0</v>
      </c>
      <c r="CA128" s="22" cm="1">
        <f t="array" aca="1" ref="CA128" ca="1">IF(BG128&gt;INDIRECT(ADDRESS($BN128,$BO128)),0,1)</f>
        <v>0</v>
      </c>
      <c r="CB128" s="22" cm="1">
        <f t="array" aca="1" ref="CB128" ca="1">IF(BH128&gt;INDIRECT(ADDRESS($BN128,$BO128)),0,1)</f>
        <v>0</v>
      </c>
      <c r="CC128" s="22" cm="1">
        <f t="array" aca="1" ref="CC128" ca="1">IF(BI128&gt;INDIRECT(ADDRESS($BN128,$BO128)),0,1)</f>
        <v>0</v>
      </c>
      <c r="CD128" s="22" cm="1">
        <f t="array" aca="1" ref="CD128" ca="1">IF(BJ128&gt;INDIRECT(ADDRESS($BN128,$BO128)),0,1)</f>
        <v>0</v>
      </c>
      <c r="CE128" s="22" cm="1">
        <f t="array" aca="1" ref="CE128" ca="1">IF(BK128&gt;INDIRECT(ADDRESS($BN128,$BO128)),0,1)</f>
        <v>0</v>
      </c>
      <c r="CF128" s="22" cm="1">
        <f t="array" aca="1" ref="CF128" ca="1">IF(BL128&gt;INDIRECT(ADDRESS($BN128,$BO128)),0,1)</f>
        <v>0</v>
      </c>
      <c r="CG128" s="22" cm="1">
        <f t="array" aca="1" ref="CG128" ca="1">IF(BM128&gt;INDIRECT(ADDRESS($BN128,$BO128)),0,1)</f>
        <v>0</v>
      </c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55000000000000004">
      <c r="A129" s="3"/>
      <c r="B129" s="3"/>
      <c r="C129" s="3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5">
        <v>5</v>
      </c>
      <c r="W129" s="5">
        <f>W128</f>
        <v>127</v>
      </c>
      <c r="X129" s="5">
        <v>4</v>
      </c>
      <c r="Y129" s="5">
        <f t="shared" si="17"/>
        <v>26</v>
      </c>
      <c r="Z129" s="18" cm="1">
        <f t="array" aca="1" ref="Z129" ca="1">INDIRECT(ADDRESS($W129,COLUMN()-$Y129+$X129))/$V129</f>
        <v>59176.800000000003</v>
      </c>
      <c r="AA129" s="18" cm="1">
        <f t="array" aca="1" ref="AA129" ca="1">INDIRECT(ADDRESS($W129,COLUMN()-$Y129+$X129))/$V129</f>
        <v>108735.4</v>
      </c>
      <c r="AB129" s="18" cm="1">
        <f t="array" aca="1" ref="AB129" ca="1">INDIRECT(ADDRESS($W129,COLUMN()-$Y129+$X129))/$V129</f>
        <v>82359.399999999994</v>
      </c>
      <c r="AC129" s="18" cm="1">
        <f t="array" aca="1" ref="AC129" ca="1">INDIRECT(ADDRESS($W129,COLUMN()-$Y129+$X129))/$V129</f>
        <v>49090.6</v>
      </c>
      <c r="AD129" s="18" cm="1">
        <f t="array" aca="1" ref="AD129" ca="1">INDIRECT(ADDRESS($W129,COLUMN()-$Y129+$X129))/$V129</f>
        <v>36833.599999999999</v>
      </c>
      <c r="AE129" s="18" cm="1">
        <f t="array" aca="1" ref="AE129" ca="1">INDIRECT(ADDRESS($W129,COLUMN()-$Y129+$X129))/$V129</f>
        <v>0</v>
      </c>
      <c r="AF129" s="18" cm="1">
        <f t="array" aca="1" ref="AF129" ca="1">INDIRECT(ADDRESS($W129,COLUMN()-$Y129+$X129))/$V129</f>
        <v>0</v>
      </c>
      <c r="AG129" s="18" cm="1">
        <f t="array" aca="1" ref="AG129" ca="1">INDIRECT(ADDRESS($W129,COLUMN()-$Y129+$X129))/$V129</f>
        <v>35119.199999999997</v>
      </c>
      <c r="AH129" s="18" cm="1">
        <f t="array" aca="1" ref="AH129" ca="1">INDIRECT(ADDRESS($W129,COLUMN()-$Y129+$X129))/$V129</f>
        <v>0</v>
      </c>
      <c r="AI129" s="18" cm="1">
        <f t="array" aca="1" ref="AI129" ca="1">INDIRECT(ADDRESS($W129,COLUMN()-$Y129+$X129))/$V129</f>
        <v>0</v>
      </c>
      <c r="AJ129" s="18" cm="1">
        <f t="array" aca="1" ref="AJ129" ca="1">INDIRECT(ADDRESS($W129,COLUMN()-$Y129+$X129))/$V129</f>
        <v>0</v>
      </c>
      <c r="AK129" s="18" cm="1">
        <f t="array" aca="1" ref="AK129" ca="1">INDIRECT(ADDRESS($W129,COLUMN()-$Y129+$X129))/$V129</f>
        <v>49867</v>
      </c>
      <c r="AL129" s="18" cm="1">
        <f t="array" aca="1" ref="AL129" ca="1">INDIRECT(ADDRESS($W129,COLUMN()-$Y129+$X129))/$V129</f>
        <v>0</v>
      </c>
      <c r="AM129" s="18" cm="1">
        <f t="array" aca="1" ref="AM129" ca="1">INDIRECT(ADDRESS($W129,COLUMN()-$Y129+$X129))/$V129</f>
        <v>26037.8</v>
      </c>
      <c r="AN129" s="18" cm="1">
        <f t="array" aca="1" ref="AN129" ca="1">INDIRECT(ADDRESS($W129,COLUMN()-$Y129+$X129))/$V129</f>
        <v>0</v>
      </c>
      <c r="AO129" s="18" cm="1">
        <f t="array" aca="1" ref="AO129" ca="1">INDIRECT(ADDRESS($W129,COLUMN()-$Y129+$X129))/$V129</f>
        <v>0</v>
      </c>
      <c r="AP129" s="18" cm="1">
        <f t="array" aca="1" ref="AP129" ca="1">INDIRECT(ADDRESS($W129,COLUMN()-$Y129+$X129))/$V129</f>
        <v>0</v>
      </c>
      <c r="AQ129" s="18" cm="1">
        <f t="array" aca="1" ref="AQ129" ca="1">INDIRECT(ADDRESS($W129,COLUMN()-$Y129+$X129))/$V129</f>
        <v>0</v>
      </c>
      <c r="AR129" s="9">
        <f t="shared" si="14"/>
        <v>127</v>
      </c>
      <c r="AS129" s="9">
        <f t="shared" si="20"/>
        <v>129</v>
      </c>
      <c r="AT129" s="9">
        <f t="shared" si="15"/>
        <v>26</v>
      </c>
      <c r="AU129" s="3">
        <f t="shared" si="18"/>
        <v>43</v>
      </c>
      <c r="AV129" s="20">
        <f t="shared" ca="1" si="25"/>
        <v>17</v>
      </c>
      <c r="AW129" s="20">
        <f t="shared" ca="1" si="25"/>
        <v>11</v>
      </c>
      <c r="AX129" s="20">
        <f t="shared" ca="1" si="25"/>
        <v>14</v>
      </c>
      <c r="AY129" s="20">
        <f t="shared" ca="1" si="24"/>
        <v>20</v>
      </c>
      <c r="AZ129" s="20">
        <f t="shared" ca="1" si="24"/>
        <v>22</v>
      </c>
      <c r="BA129" s="20">
        <f t="shared" ca="1" si="24"/>
        <v>25</v>
      </c>
      <c r="BB129" s="20">
        <f t="shared" ca="1" si="24"/>
        <v>25</v>
      </c>
      <c r="BC129" s="20">
        <f t="shared" ca="1" si="24"/>
        <v>23</v>
      </c>
      <c r="BD129" s="20">
        <f t="shared" ca="1" si="24"/>
        <v>25</v>
      </c>
      <c r="BE129" s="20">
        <f t="shared" ca="1" si="24"/>
        <v>25</v>
      </c>
      <c r="BF129" s="20">
        <f t="shared" ca="1" si="24"/>
        <v>25</v>
      </c>
      <c r="BG129" s="20">
        <f t="shared" ca="1" si="24"/>
        <v>19</v>
      </c>
      <c r="BH129" s="20">
        <f t="shared" ca="1" si="22"/>
        <v>25</v>
      </c>
      <c r="BI129" s="20">
        <f t="shared" ca="1" si="22"/>
        <v>24</v>
      </c>
      <c r="BJ129" s="20">
        <f t="shared" ca="1" si="22"/>
        <v>25</v>
      </c>
      <c r="BK129" s="20">
        <f t="shared" ca="1" si="22"/>
        <v>25</v>
      </c>
      <c r="BL129" s="20">
        <f t="shared" ca="1" si="21"/>
        <v>25</v>
      </c>
      <c r="BM129" s="20">
        <f t="shared" ca="1" si="21"/>
        <v>25</v>
      </c>
      <c r="BN129" s="9">
        <f t="shared" si="16"/>
        <v>127</v>
      </c>
      <c r="BO129" s="9">
        <v>3</v>
      </c>
      <c r="BP129" s="22" cm="1">
        <f t="array" aca="1" ref="BP129" ca="1">IF(AV129&gt;INDIRECT(ADDRESS($BN129,$BO129)),0,1)</f>
        <v>0</v>
      </c>
      <c r="BQ129" s="22" cm="1">
        <f t="array" aca="1" ref="BQ129" ca="1">IF(AW129&gt;INDIRECT(ADDRESS($BN129,$BO129)),0,1)</f>
        <v>0</v>
      </c>
      <c r="BR129" s="22" cm="1">
        <f t="array" aca="1" ref="BR129" ca="1">IF(AX129&gt;INDIRECT(ADDRESS($BN129,$BO129)),0,1)</f>
        <v>0</v>
      </c>
      <c r="BS129" s="22" cm="1">
        <f t="array" aca="1" ref="BS129" ca="1">IF(AY129&gt;INDIRECT(ADDRESS($BN129,$BO129)),0,1)</f>
        <v>0</v>
      </c>
      <c r="BT129" s="22" cm="1">
        <f t="array" aca="1" ref="BT129" ca="1">IF(AZ129&gt;INDIRECT(ADDRESS($BN129,$BO129)),0,1)</f>
        <v>0</v>
      </c>
      <c r="BU129" s="22" cm="1">
        <f t="array" aca="1" ref="BU129" ca="1">IF(BA129&gt;INDIRECT(ADDRESS($BN129,$BO129)),0,1)</f>
        <v>0</v>
      </c>
      <c r="BV129" s="22" cm="1">
        <f t="array" aca="1" ref="BV129" ca="1">IF(BB129&gt;INDIRECT(ADDRESS($BN129,$BO129)),0,1)</f>
        <v>0</v>
      </c>
      <c r="BW129" s="22" cm="1">
        <f t="array" aca="1" ref="BW129" ca="1">IF(BC129&gt;INDIRECT(ADDRESS($BN129,$BO129)),0,1)</f>
        <v>0</v>
      </c>
      <c r="BX129" s="22" cm="1">
        <f t="array" aca="1" ref="BX129" ca="1">IF(BD129&gt;INDIRECT(ADDRESS($BN129,$BO129)),0,1)</f>
        <v>0</v>
      </c>
      <c r="BY129" s="22" cm="1">
        <f t="array" aca="1" ref="BY129" ca="1">IF(BE129&gt;INDIRECT(ADDRESS($BN129,$BO129)),0,1)</f>
        <v>0</v>
      </c>
      <c r="BZ129" s="22" cm="1">
        <f t="array" aca="1" ref="BZ129" ca="1">IF(BF129&gt;INDIRECT(ADDRESS($BN129,$BO129)),0,1)</f>
        <v>0</v>
      </c>
      <c r="CA129" s="22" cm="1">
        <f t="array" aca="1" ref="CA129" ca="1">IF(BG129&gt;INDIRECT(ADDRESS($BN129,$BO129)),0,1)</f>
        <v>0</v>
      </c>
      <c r="CB129" s="22" cm="1">
        <f t="array" aca="1" ref="CB129" ca="1">IF(BH129&gt;INDIRECT(ADDRESS($BN129,$BO129)),0,1)</f>
        <v>0</v>
      </c>
      <c r="CC129" s="22" cm="1">
        <f t="array" aca="1" ref="CC129" ca="1">IF(BI129&gt;INDIRECT(ADDRESS($BN129,$BO129)),0,1)</f>
        <v>0</v>
      </c>
      <c r="CD129" s="22" cm="1">
        <f t="array" aca="1" ref="CD129" ca="1">IF(BJ129&gt;INDIRECT(ADDRESS($BN129,$BO129)),0,1)</f>
        <v>0</v>
      </c>
      <c r="CE129" s="22" cm="1">
        <f t="array" aca="1" ref="CE129" ca="1">IF(BK129&gt;INDIRECT(ADDRESS($BN129,$BO129)),0,1)</f>
        <v>0</v>
      </c>
      <c r="CF129" s="22" cm="1">
        <f t="array" aca="1" ref="CF129" ca="1">IF(BL129&gt;INDIRECT(ADDRESS($BN129,$BO129)),0,1)</f>
        <v>0</v>
      </c>
      <c r="CG129" s="22" cm="1">
        <f t="array" aca="1" ref="CG129" ca="1">IF(BM129&gt;INDIRECT(ADDRESS($BN129,$BO129)),0,1)</f>
        <v>0</v>
      </c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55000000000000004">
      <c r="A130" s="3"/>
      <c r="B130" s="3" t="s">
        <v>55</v>
      </c>
      <c r="C130" s="3">
        <v>7</v>
      </c>
      <c r="D130" s="15">
        <f>VALUE(SUBSTITUTE('DPR KPU Raw'!B36,".",","))</f>
        <v>528885</v>
      </c>
      <c r="E130" s="15">
        <f>VALUE(SUBSTITUTE('DPR KPU Raw'!C36,".",","))</f>
        <v>330741</v>
      </c>
      <c r="F130" s="15">
        <f>VALUE(SUBSTITUTE('DPR KPU Raw'!D36,".",","))</f>
        <v>164196</v>
      </c>
      <c r="G130" s="15">
        <f>VALUE(SUBSTITUTE('DPR KPU Raw'!E36,".",","))</f>
        <v>170612</v>
      </c>
      <c r="H130" s="15">
        <f>VALUE(SUBSTITUTE('DPR KPU Raw'!F36,".",","))</f>
        <v>177079</v>
      </c>
      <c r="I130" s="15"/>
      <c r="J130" s="15"/>
      <c r="K130" s="15">
        <f>VALUE(SUBSTITUTE('DPR KPU Raw'!I36,".",","))</f>
        <v>82791</v>
      </c>
      <c r="L130" s="15"/>
      <c r="M130" s="15"/>
      <c r="N130" s="15"/>
      <c r="O130" s="15">
        <f>VALUE(SUBSTITUTE('DPR KPU Raw'!M36,".",","))</f>
        <v>123516</v>
      </c>
      <c r="P130" s="15"/>
      <c r="Q130" s="15">
        <f>VALUE(SUBSTITUTE('DPR KPU Raw'!O36,".",","))</f>
        <v>46336</v>
      </c>
      <c r="R130" s="15"/>
      <c r="S130" s="15"/>
      <c r="T130" s="15"/>
      <c r="U130" s="15"/>
      <c r="V130" s="5">
        <v>1</v>
      </c>
      <c r="W130" s="5">
        <f>W129+3</f>
        <v>130</v>
      </c>
      <c r="X130" s="5">
        <v>4</v>
      </c>
      <c r="Y130" s="5">
        <f t="shared" si="17"/>
        <v>26</v>
      </c>
      <c r="Z130" s="18" cm="1">
        <f t="array" aca="1" ref="Z130" ca="1">INDIRECT(ADDRESS($W130,COLUMN()-$Y130+$X130))/$V130</f>
        <v>528885</v>
      </c>
      <c r="AA130" s="18" cm="1">
        <f t="array" aca="1" ref="AA130" ca="1">INDIRECT(ADDRESS($W130,COLUMN()-$Y130+$X130))/$V130</f>
        <v>330741</v>
      </c>
      <c r="AB130" s="18" cm="1">
        <f t="array" aca="1" ref="AB130" ca="1">INDIRECT(ADDRESS($W130,COLUMN()-$Y130+$X130))/$V130</f>
        <v>164196</v>
      </c>
      <c r="AC130" s="18" cm="1">
        <f t="array" aca="1" ref="AC130" ca="1">INDIRECT(ADDRESS($W130,COLUMN()-$Y130+$X130))/$V130</f>
        <v>170612</v>
      </c>
      <c r="AD130" s="18" cm="1">
        <f t="array" aca="1" ref="AD130" ca="1">INDIRECT(ADDRESS($W130,COLUMN()-$Y130+$X130))/$V130</f>
        <v>177079</v>
      </c>
      <c r="AE130" s="18" cm="1">
        <f t="array" aca="1" ref="AE130" ca="1">INDIRECT(ADDRESS($W130,COLUMN()-$Y130+$X130))/$V130</f>
        <v>0</v>
      </c>
      <c r="AF130" s="18" cm="1">
        <f t="array" aca="1" ref="AF130" ca="1">INDIRECT(ADDRESS($W130,COLUMN()-$Y130+$X130))/$V130</f>
        <v>0</v>
      </c>
      <c r="AG130" s="18" cm="1">
        <f t="array" aca="1" ref="AG130" ca="1">INDIRECT(ADDRESS($W130,COLUMN()-$Y130+$X130))/$V130</f>
        <v>82791</v>
      </c>
      <c r="AH130" s="18" cm="1">
        <f t="array" aca="1" ref="AH130" ca="1">INDIRECT(ADDRESS($W130,COLUMN()-$Y130+$X130))/$V130</f>
        <v>0</v>
      </c>
      <c r="AI130" s="18" cm="1">
        <f t="array" aca="1" ref="AI130" ca="1">INDIRECT(ADDRESS($W130,COLUMN()-$Y130+$X130))/$V130</f>
        <v>0</v>
      </c>
      <c r="AJ130" s="18" cm="1">
        <f t="array" aca="1" ref="AJ130" ca="1">INDIRECT(ADDRESS($W130,COLUMN()-$Y130+$X130))/$V130</f>
        <v>0</v>
      </c>
      <c r="AK130" s="18" cm="1">
        <f t="array" aca="1" ref="AK130" ca="1">INDIRECT(ADDRESS($W130,COLUMN()-$Y130+$X130))/$V130</f>
        <v>123516</v>
      </c>
      <c r="AL130" s="18" cm="1">
        <f t="array" aca="1" ref="AL130" ca="1">INDIRECT(ADDRESS($W130,COLUMN()-$Y130+$X130))/$V130</f>
        <v>0</v>
      </c>
      <c r="AM130" s="18" cm="1">
        <f t="array" aca="1" ref="AM130" ca="1">INDIRECT(ADDRESS($W130,COLUMN()-$Y130+$X130))/$V130</f>
        <v>46336</v>
      </c>
      <c r="AN130" s="18" cm="1">
        <f t="array" aca="1" ref="AN130" ca="1">INDIRECT(ADDRESS($W130,COLUMN()-$Y130+$X130))/$V130</f>
        <v>0</v>
      </c>
      <c r="AO130" s="18" cm="1">
        <f t="array" aca="1" ref="AO130" ca="1">INDIRECT(ADDRESS($W130,COLUMN()-$Y130+$X130))/$V130</f>
        <v>0</v>
      </c>
      <c r="AP130" s="18" cm="1">
        <f t="array" aca="1" ref="AP130" ca="1">INDIRECT(ADDRESS($W130,COLUMN()-$Y130+$X130))/$V130</f>
        <v>0</v>
      </c>
      <c r="AQ130" s="18" cm="1">
        <f t="array" aca="1" ref="AQ130" ca="1">INDIRECT(ADDRESS($W130,COLUMN()-$Y130+$X130))/$V130</f>
        <v>0</v>
      </c>
      <c r="AR130" s="9">
        <f t="shared" si="14"/>
        <v>130</v>
      </c>
      <c r="AS130" s="9">
        <f t="shared" si="20"/>
        <v>132</v>
      </c>
      <c r="AT130" s="9">
        <f t="shared" si="15"/>
        <v>26</v>
      </c>
      <c r="AU130" s="3">
        <f t="shared" si="18"/>
        <v>43</v>
      </c>
      <c r="AV130" s="20">
        <f t="shared" ca="1" si="25"/>
        <v>1</v>
      </c>
      <c r="AW130" s="20">
        <f t="shared" ca="1" si="25"/>
        <v>2</v>
      </c>
      <c r="AX130" s="20">
        <f t="shared" ca="1" si="25"/>
        <v>6</v>
      </c>
      <c r="AY130" s="20">
        <f t="shared" ca="1" si="24"/>
        <v>5</v>
      </c>
      <c r="AZ130" s="20">
        <f t="shared" ca="1" si="24"/>
        <v>3</v>
      </c>
      <c r="BA130" s="20">
        <f t="shared" ca="1" si="24"/>
        <v>25</v>
      </c>
      <c r="BB130" s="20">
        <f t="shared" ca="1" si="24"/>
        <v>25</v>
      </c>
      <c r="BC130" s="20">
        <f t="shared" ca="1" si="24"/>
        <v>10</v>
      </c>
      <c r="BD130" s="20">
        <f t="shared" ca="1" si="24"/>
        <v>25</v>
      </c>
      <c r="BE130" s="20">
        <f t="shared" ca="1" si="24"/>
        <v>25</v>
      </c>
      <c r="BF130" s="20">
        <f t="shared" ca="1" si="24"/>
        <v>25</v>
      </c>
      <c r="BG130" s="20">
        <f t="shared" ca="1" si="24"/>
        <v>7</v>
      </c>
      <c r="BH130" s="20">
        <f t="shared" ca="1" si="22"/>
        <v>25</v>
      </c>
      <c r="BI130" s="20">
        <f t="shared" ca="1" si="22"/>
        <v>15</v>
      </c>
      <c r="BJ130" s="20">
        <f t="shared" ca="1" si="22"/>
        <v>25</v>
      </c>
      <c r="BK130" s="20">
        <f t="shared" ca="1" si="22"/>
        <v>25</v>
      </c>
      <c r="BL130" s="20">
        <f t="shared" ca="1" si="21"/>
        <v>25</v>
      </c>
      <c r="BM130" s="20">
        <f t="shared" ca="1" si="21"/>
        <v>25</v>
      </c>
      <c r="BN130" s="9">
        <f t="shared" si="16"/>
        <v>130</v>
      </c>
      <c r="BO130" s="9">
        <v>3</v>
      </c>
      <c r="BP130" s="22" cm="1">
        <f t="array" aca="1" ref="BP130" ca="1">IF(AV130&gt;INDIRECT(ADDRESS($BN130,$BO130)),0,1)</f>
        <v>1</v>
      </c>
      <c r="BQ130" s="22" cm="1">
        <f t="array" aca="1" ref="BQ130" ca="1">IF(AW130&gt;INDIRECT(ADDRESS($BN130,$BO130)),0,1)</f>
        <v>1</v>
      </c>
      <c r="BR130" s="22" cm="1">
        <f t="array" aca="1" ref="BR130" ca="1">IF(AX130&gt;INDIRECT(ADDRESS($BN130,$BO130)),0,1)</f>
        <v>1</v>
      </c>
      <c r="BS130" s="22" cm="1">
        <f t="array" aca="1" ref="BS130" ca="1">IF(AY130&gt;INDIRECT(ADDRESS($BN130,$BO130)),0,1)</f>
        <v>1</v>
      </c>
      <c r="BT130" s="22" cm="1">
        <f t="array" aca="1" ref="BT130" ca="1">IF(AZ130&gt;INDIRECT(ADDRESS($BN130,$BO130)),0,1)</f>
        <v>1</v>
      </c>
      <c r="BU130" s="22" cm="1">
        <f t="array" aca="1" ref="BU130" ca="1">IF(BA130&gt;INDIRECT(ADDRESS($BN130,$BO130)),0,1)</f>
        <v>0</v>
      </c>
      <c r="BV130" s="22" cm="1">
        <f t="array" aca="1" ref="BV130" ca="1">IF(BB130&gt;INDIRECT(ADDRESS($BN130,$BO130)),0,1)</f>
        <v>0</v>
      </c>
      <c r="BW130" s="22" cm="1">
        <f t="array" aca="1" ref="BW130" ca="1">IF(BC130&gt;INDIRECT(ADDRESS($BN130,$BO130)),0,1)</f>
        <v>0</v>
      </c>
      <c r="BX130" s="22" cm="1">
        <f t="array" aca="1" ref="BX130" ca="1">IF(BD130&gt;INDIRECT(ADDRESS($BN130,$BO130)),0,1)</f>
        <v>0</v>
      </c>
      <c r="BY130" s="22" cm="1">
        <f t="array" aca="1" ref="BY130" ca="1">IF(BE130&gt;INDIRECT(ADDRESS($BN130,$BO130)),0,1)</f>
        <v>0</v>
      </c>
      <c r="BZ130" s="22" cm="1">
        <f t="array" aca="1" ref="BZ130" ca="1">IF(BF130&gt;INDIRECT(ADDRESS($BN130,$BO130)),0,1)</f>
        <v>0</v>
      </c>
      <c r="CA130" s="22" cm="1">
        <f t="array" aca="1" ref="CA130" ca="1">IF(BG130&gt;INDIRECT(ADDRESS($BN130,$BO130)),0,1)</f>
        <v>1</v>
      </c>
      <c r="CB130" s="22" cm="1">
        <f t="array" aca="1" ref="CB130" ca="1">IF(BH130&gt;INDIRECT(ADDRESS($BN130,$BO130)),0,1)</f>
        <v>0</v>
      </c>
      <c r="CC130" s="22" cm="1">
        <f t="array" aca="1" ref="CC130" ca="1">IF(BI130&gt;INDIRECT(ADDRESS($BN130,$BO130)),0,1)</f>
        <v>0</v>
      </c>
      <c r="CD130" s="22" cm="1">
        <f t="array" aca="1" ref="CD130" ca="1">IF(BJ130&gt;INDIRECT(ADDRESS($BN130,$BO130)),0,1)</f>
        <v>0</v>
      </c>
      <c r="CE130" s="22" cm="1">
        <f t="array" aca="1" ref="CE130" ca="1">IF(BK130&gt;INDIRECT(ADDRESS($BN130,$BO130)),0,1)</f>
        <v>0</v>
      </c>
      <c r="CF130" s="22" cm="1">
        <f t="array" aca="1" ref="CF130" ca="1">IF(BL130&gt;INDIRECT(ADDRESS($BN130,$BO130)),0,1)</f>
        <v>0</v>
      </c>
      <c r="CG130" s="22" cm="1">
        <f t="array" aca="1" ref="CG130" ca="1">IF(BM130&gt;INDIRECT(ADDRESS($BN130,$BO130)),0,1)</f>
        <v>0</v>
      </c>
      <c r="CH130" s="9">
        <f>AR130</f>
        <v>130</v>
      </c>
      <c r="CI130" s="9">
        <f>AS130</f>
        <v>132</v>
      </c>
      <c r="CJ130" s="3">
        <f>COLUMN(BP130)</f>
        <v>68</v>
      </c>
      <c r="CK130" s="3">
        <f>COLUMN(CG130)</f>
        <v>85</v>
      </c>
      <c r="CL130" s="3">
        <f ca="1">SUM(OFFSET($A$1,CH130-1,CJ130-1,CI130-CH130+1,CK130-CJ130+1))</f>
        <v>7</v>
      </c>
      <c r="CM130" s="3" t="b">
        <f ca="1">CL130=C130</f>
        <v>1</v>
      </c>
      <c r="CN130" s="3">
        <f>COLUMN(V130)</f>
        <v>22</v>
      </c>
      <c r="CO130" s="3">
        <f ca="1">LARGE(OFFSET($A$1,$CH130-1,$CN130-1,$CI130-$CH130+1,1),1)</f>
        <v>5</v>
      </c>
      <c r="CP130" s="4">
        <f ca="1">LARGE(OFFSET($A$1,$AR130-1,$AT130-1,$AS130-$AR130+1,$AU130-$AT130+1),1)/(CO130+2)</f>
        <v>75555</v>
      </c>
      <c r="CQ130" s="4">
        <f ca="1">LARGE(OFFSET($A$1,$AR130-1,$AT130-1,$AS130-$AR130+1,$AU130-$AT130+1),C130)</f>
        <v>123516</v>
      </c>
      <c r="CR130" s="3" t="b">
        <f ca="1">CQ130&gt;CP130</f>
        <v>1</v>
      </c>
    </row>
    <row r="131" spans="1:96" x14ac:dyDescent="0.55000000000000004">
      <c r="A131" s="3"/>
      <c r="B131" s="3"/>
      <c r="C131" s="3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5">
        <v>3</v>
      </c>
      <c r="W131" s="5">
        <f>W130</f>
        <v>130</v>
      </c>
      <c r="X131" s="5">
        <v>4</v>
      </c>
      <c r="Y131" s="5">
        <f t="shared" si="17"/>
        <v>26</v>
      </c>
      <c r="Z131" s="18" cm="1">
        <f t="array" aca="1" ref="Z131" ca="1">INDIRECT(ADDRESS($W131,COLUMN()-$Y131+$X131))/$V131</f>
        <v>176295</v>
      </c>
      <c r="AA131" s="18" cm="1">
        <f t="array" aca="1" ref="AA131" ca="1">INDIRECT(ADDRESS($W131,COLUMN()-$Y131+$X131))/$V131</f>
        <v>110247</v>
      </c>
      <c r="AB131" s="18" cm="1">
        <f t="array" aca="1" ref="AB131" ca="1">INDIRECT(ADDRESS($W131,COLUMN()-$Y131+$X131))/$V131</f>
        <v>54732</v>
      </c>
      <c r="AC131" s="18" cm="1">
        <f t="array" aca="1" ref="AC131" ca="1">INDIRECT(ADDRESS($W131,COLUMN()-$Y131+$X131))/$V131</f>
        <v>56870.666666666664</v>
      </c>
      <c r="AD131" s="18" cm="1">
        <f t="array" aca="1" ref="AD131" ca="1">INDIRECT(ADDRESS($W131,COLUMN()-$Y131+$X131))/$V131</f>
        <v>59026.333333333336</v>
      </c>
      <c r="AE131" s="18" cm="1">
        <f t="array" aca="1" ref="AE131" ca="1">INDIRECT(ADDRESS($W131,COLUMN()-$Y131+$X131))/$V131</f>
        <v>0</v>
      </c>
      <c r="AF131" s="18" cm="1">
        <f t="array" aca="1" ref="AF131" ca="1">INDIRECT(ADDRESS($W131,COLUMN()-$Y131+$X131))/$V131</f>
        <v>0</v>
      </c>
      <c r="AG131" s="18" cm="1">
        <f t="array" aca="1" ref="AG131" ca="1">INDIRECT(ADDRESS($W131,COLUMN()-$Y131+$X131))/$V131</f>
        <v>27597</v>
      </c>
      <c r="AH131" s="18" cm="1">
        <f t="array" aca="1" ref="AH131" ca="1">INDIRECT(ADDRESS($W131,COLUMN()-$Y131+$X131))/$V131</f>
        <v>0</v>
      </c>
      <c r="AI131" s="18" cm="1">
        <f t="array" aca="1" ref="AI131" ca="1">INDIRECT(ADDRESS($W131,COLUMN()-$Y131+$X131))/$V131</f>
        <v>0</v>
      </c>
      <c r="AJ131" s="18" cm="1">
        <f t="array" aca="1" ref="AJ131" ca="1">INDIRECT(ADDRESS($W131,COLUMN()-$Y131+$X131))/$V131</f>
        <v>0</v>
      </c>
      <c r="AK131" s="18" cm="1">
        <f t="array" aca="1" ref="AK131" ca="1">INDIRECT(ADDRESS($W131,COLUMN()-$Y131+$X131))/$V131</f>
        <v>41172</v>
      </c>
      <c r="AL131" s="18" cm="1">
        <f t="array" aca="1" ref="AL131" ca="1">INDIRECT(ADDRESS($W131,COLUMN()-$Y131+$X131))/$V131</f>
        <v>0</v>
      </c>
      <c r="AM131" s="18" cm="1">
        <f t="array" aca="1" ref="AM131" ca="1">INDIRECT(ADDRESS($W131,COLUMN()-$Y131+$X131))/$V131</f>
        <v>15445.333333333334</v>
      </c>
      <c r="AN131" s="18" cm="1">
        <f t="array" aca="1" ref="AN131" ca="1">INDIRECT(ADDRESS($W131,COLUMN()-$Y131+$X131))/$V131</f>
        <v>0</v>
      </c>
      <c r="AO131" s="18" cm="1">
        <f t="array" aca="1" ref="AO131" ca="1">INDIRECT(ADDRESS($W131,COLUMN()-$Y131+$X131))/$V131</f>
        <v>0</v>
      </c>
      <c r="AP131" s="18" cm="1">
        <f t="array" aca="1" ref="AP131" ca="1">INDIRECT(ADDRESS($W131,COLUMN()-$Y131+$X131))/$V131</f>
        <v>0</v>
      </c>
      <c r="AQ131" s="18" cm="1">
        <f t="array" aca="1" ref="AQ131" ca="1">INDIRECT(ADDRESS($W131,COLUMN()-$Y131+$X131))/$V131</f>
        <v>0</v>
      </c>
      <c r="AR131" s="9">
        <f t="shared" si="14"/>
        <v>130</v>
      </c>
      <c r="AS131" s="9">
        <f t="shared" si="20"/>
        <v>132</v>
      </c>
      <c r="AT131" s="9">
        <f t="shared" si="15"/>
        <v>26</v>
      </c>
      <c r="AU131" s="3">
        <f t="shared" si="18"/>
        <v>43</v>
      </c>
      <c r="AV131" s="20">
        <f t="shared" ca="1" si="25"/>
        <v>4</v>
      </c>
      <c r="AW131" s="20">
        <f t="shared" ca="1" si="25"/>
        <v>8</v>
      </c>
      <c r="AX131" s="20">
        <f t="shared" ca="1" si="25"/>
        <v>14</v>
      </c>
      <c r="AY131" s="20">
        <f t="shared" ca="1" si="24"/>
        <v>13</v>
      </c>
      <c r="AZ131" s="20">
        <f t="shared" ca="1" si="24"/>
        <v>12</v>
      </c>
      <c r="BA131" s="20">
        <f t="shared" ca="1" si="24"/>
        <v>25</v>
      </c>
      <c r="BB131" s="20">
        <f t="shared" ca="1" si="24"/>
        <v>25</v>
      </c>
      <c r="BC131" s="20">
        <f t="shared" ca="1" si="24"/>
        <v>20</v>
      </c>
      <c r="BD131" s="20">
        <f t="shared" ca="1" si="24"/>
        <v>25</v>
      </c>
      <c r="BE131" s="20">
        <f t="shared" ca="1" si="24"/>
        <v>25</v>
      </c>
      <c r="BF131" s="20">
        <f t="shared" ca="1" si="24"/>
        <v>25</v>
      </c>
      <c r="BG131" s="20">
        <f t="shared" ca="1" si="24"/>
        <v>16</v>
      </c>
      <c r="BH131" s="20">
        <f t="shared" ca="1" si="22"/>
        <v>25</v>
      </c>
      <c r="BI131" s="20">
        <f t="shared" ca="1" si="22"/>
        <v>23</v>
      </c>
      <c r="BJ131" s="20">
        <f t="shared" ca="1" si="22"/>
        <v>25</v>
      </c>
      <c r="BK131" s="20">
        <f t="shared" ca="1" si="22"/>
        <v>25</v>
      </c>
      <c r="BL131" s="20">
        <f t="shared" ca="1" si="21"/>
        <v>25</v>
      </c>
      <c r="BM131" s="20">
        <f t="shared" ca="1" si="21"/>
        <v>25</v>
      </c>
      <c r="BN131" s="9">
        <f t="shared" si="16"/>
        <v>130</v>
      </c>
      <c r="BO131" s="9">
        <v>3</v>
      </c>
      <c r="BP131" s="22" cm="1">
        <f t="array" aca="1" ref="BP131" ca="1">IF(AV131&gt;INDIRECT(ADDRESS($BN131,$BO131)),0,1)</f>
        <v>1</v>
      </c>
      <c r="BQ131" s="22" cm="1">
        <f t="array" aca="1" ref="BQ131" ca="1">IF(AW131&gt;INDIRECT(ADDRESS($BN131,$BO131)),0,1)</f>
        <v>0</v>
      </c>
      <c r="BR131" s="22" cm="1">
        <f t="array" aca="1" ref="BR131" ca="1">IF(AX131&gt;INDIRECT(ADDRESS($BN131,$BO131)),0,1)</f>
        <v>0</v>
      </c>
      <c r="BS131" s="22" cm="1">
        <f t="array" aca="1" ref="BS131" ca="1">IF(AY131&gt;INDIRECT(ADDRESS($BN131,$BO131)),0,1)</f>
        <v>0</v>
      </c>
      <c r="BT131" s="22" cm="1">
        <f t="array" aca="1" ref="BT131" ca="1">IF(AZ131&gt;INDIRECT(ADDRESS($BN131,$BO131)),0,1)</f>
        <v>0</v>
      </c>
      <c r="BU131" s="22" cm="1">
        <f t="array" aca="1" ref="BU131" ca="1">IF(BA131&gt;INDIRECT(ADDRESS($BN131,$BO131)),0,1)</f>
        <v>0</v>
      </c>
      <c r="BV131" s="22" cm="1">
        <f t="array" aca="1" ref="BV131" ca="1">IF(BB131&gt;INDIRECT(ADDRESS($BN131,$BO131)),0,1)</f>
        <v>0</v>
      </c>
      <c r="BW131" s="22" cm="1">
        <f t="array" aca="1" ref="BW131" ca="1">IF(BC131&gt;INDIRECT(ADDRESS($BN131,$BO131)),0,1)</f>
        <v>0</v>
      </c>
      <c r="BX131" s="22" cm="1">
        <f t="array" aca="1" ref="BX131" ca="1">IF(BD131&gt;INDIRECT(ADDRESS($BN131,$BO131)),0,1)</f>
        <v>0</v>
      </c>
      <c r="BY131" s="22" cm="1">
        <f t="array" aca="1" ref="BY131" ca="1">IF(BE131&gt;INDIRECT(ADDRESS($BN131,$BO131)),0,1)</f>
        <v>0</v>
      </c>
      <c r="BZ131" s="22" cm="1">
        <f t="array" aca="1" ref="BZ131" ca="1">IF(BF131&gt;INDIRECT(ADDRESS($BN131,$BO131)),0,1)</f>
        <v>0</v>
      </c>
      <c r="CA131" s="22" cm="1">
        <f t="array" aca="1" ref="CA131" ca="1">IF(BG131&gt;INDIRECT(ADDRESS($BN131,$BO131)),0,1)</f>
        <v>0</v>
      </c>
      <c r="CB131" s="22" cm="1">
        <f t="array" aca="1" ref="CB131" ca="1">IF(BH131&gt;INDIRECT(ADDRESS($BN131,$BO131)),0,1)</f>
        <v>0</v>
      </c>
      <c r="CC131" s="22" cm="1">
        <f t="array" aca="1" ref="CC131" ca="1">IF(BI131&gt;INDIRECT(ADDRESS($BN131,$BO131)),0,1)</f>
        <v>0</v>
      </c>
      <c r="CD131" s="22" cm="1">
        <f t="array" aca="1" ref="CD131" ca="1">IF(BJ131&gt;INDIRECT(ADDRESS($BN131,$BO131)),0,1)</f>
        <v>0</v>
      </c>
      <c r="CE131" s="22" cm="1">
        <f t="array" aca="1" ref="CE131" ca="1">IF(BK131&gt;INDIRECT(ADDRESS($BN131,$BO131)),0,1)</f>
        <v>0</v>
      </c>
      <c r="CF131" s="22" cm="1">
        <f t="array" aca="1" ref="CF131" ca="1">IF(BL131&gt;INDIRECT(ADDRESS($BN131,$BO131)),0,1)</f>
        <v>0</v>
      </c>
      <c r="CG131" s="22" cm="1">
        <f t="array" aca="1" ref="CG131" ca="1">IF(BM131&gt;INDIRECT(ADDRESS($BN131,$BO131)),0,1)</f>
        <v>0</v>
      </c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55000000000000004">
      <c r="A132" s="3"/>
      <c r="B132" s="3"/>
      <c r="C132" s="3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5">
        <v>5</v>
      </c>
      <c r="W132" s="5">
        <f>W131</f>
        <v>130</v>
      </c>
      <c r="X132" s="5">
        <v>4</v>
      </c>
      <c r="Y132" s="5">
        <f t="shared" si="17"/>
        <v>26</v>
      </c>
      <c r="Z132" s="18" cm="1">
        <f t="array" aca="1" ref="Z132" ca="1">INDIRECT(ADDRESS($W132,COLUMN()-$Y132+$X132))/$V132</f>
        <v>105777</v>
      </c>
      <c r="AA132" s="18" cm="1">
        <f t="array" aca="1" ref="AA132" ca="1">INDIRECT(ADDRESS($W132,COLUMN()-$Y132+$X132))/$V132</f>
        <v>66148.2</v>
      </c>
      <c r="AB132" s="18" cm="1">
        <f t="array" aca="1" ref="AB132" ca="1">INDIRECT(ADDRESS($W132,COLUMN()-$Y132+$X132))/$V132</f>
        <v>32839.199999999997</v>
      </c>
      <c r="AC132" s="18" cm="1">
        <f t="array" aca="1" ref="AC132" ca="1">INDIRECT(ADDRESS($W132,COLUMN()-$Y132+$X132))/$V132</f>
        <v>34122.400000000001</v>
      </c>
      <c r="AD132" s="18" cm="1">
        <f t="array" aca="1" ref="AD132" ca="1">INDIRECT(ADDRESS($W132,COLUMN()-$Y132+$X132))/$V132</f>
        <v>35415.800000000003</v>
      </c>
      <c r="AE132" s="18" cm="1">
        <f t="array" aca="1" ref="AE132" ca="1">INDIRECT(ADDRESS($W132,COLUMN()-$Y132+$X132))/$V132</f>
        <v>0</v>
      </c>
      <c r="AF132" s="18" cm="1">
        <f t="array" aca="1" ref="AF132" ca="1">INDIRECT(ADDRESS($W132,COLUMN()-$Y132+$X132))/$V132</f>
        <v>0</v>
      </c>
      <c r="AG132" s="18" cm="1">
        <f t="array" aca="1" ref="AG132" ca="1">INDIRECT(ADDRESS($W132,COLUMN()-$Y132+$X132))/$V132</f>
        <v>16558.2</v>
      </c>
      <c r="AH132" s="18" cm="1">
        <f t="array" aca="1" ref="AH132" ca="1">INDIRECT(ADDRESS($W132,COLUMN()-$Y132+$X132))/$V132</f>
        <v>0</v>
      </c>
      <c r="AI132" s="18" cm="1">
        <f t="array" aca="1" ref="AI132" ca="1">INDIRECT(ADDRESS($W132,COLUMN()-$Y132+$X132))/$V132</f>
        <v>0</v>
      </c>
      <c r="AJ132" s="18" cm="1">
        <f t="array" aca="1" ref="AJ132" ca="1">INDIRECT(ADDRESS($W132,COLUMN()-$Y132+$X132))/$V132</f>
        <v>0</v>
      </c>
      <c r="AK132" s="18" cm="1">
        <f t="array" aca="1" ref="AK132" ca="1">INDIRECT(ADDRESS($W132,COLUMN()-$Y132+$X132))/$V132</f>
        <v>24703.200000000001</v>
      </c>
      <c r="AL132" s="18" cm="1">
        <f t="array" aca="1" ref="AL132" ca="1">INDIRECT(ADDRESS($W132,COLUMN()-$Y132+$X132))/$V132</f>
        <v>0</v>
      </c>
      <c r="AM132" s="18" cm="1">
        <f t="array" aca="1" ref="AM132" ca="1">INDIRECT(ADDRESS($W132,COLUMN()-$Y132+$X132))/$V132</f>
        <v>9267.2000000000007</v>
      </c>
      <c r="AN132" s="18" cm="1">
        <f t="array" aca="1" ref="AN132" ca="1">INDIRECT(ADDRESS($W132,COLUMN()-$Y132+$X132))/$V132</f>
        <v>0</v>
      </c>
      <c r="AO132" s="18" cm="1">
        <f t="array" aca="1" ref="AO132" ca="1">INDIRECT(ADDRESS($W132,COLUMN()-$Y132+$X132))/$V132</f>
        <v>0</v>
      </c>
      <c r="AP132" s="18" cm="1">
        <f t="array" aca="1" ref="AP132" ca="1">INDIRECT(ADDRESS($W132,COLUMN()-$Y132+$X132))/$V132</f>
        <v>0</v>
      </c>
      <c r="AQ132" s="18" cm="1">
        <f t="array" aca="1" ref="AQ132" ca="1">INDIRECT(ADDRESS($W132,COLUMN()-$Y132+$X132))/$V132</f>
        <v>0</v>
      </c>
      <c r="AR132" s="9">
        <f t="shared" ref="AR132:AR195" si="26">W132</f>
        <v>130</v>
      </c>
      <c r="AS132" s="9">
        <f t="shared" si="20"/>
        <v>132</v>
      </c>
      <c r="AT132" s="9">
        <f t="shared" ref="AT132:AT199" si="27">COLUMN(Z132)</f>
        <v>26</v>
      </c>
      <c r="AU132" s="3">
        <f t="shared" si="18"/>
        <v>43</v>
      </c>
      <c r="AV132" s="20">
        <f t="shared" ca="1" si="25"/>
        <v>9</v>
      </c>
      <c r="AW132" s="20">
        <f t="shared" ca="1" si="25"/>
        <v>11</v>
      </c>
      <c r="AX132" s="20">
        <f t="shared" ca="1" si="25"/>
        <v>19</v>
      </c>
      <c r="AY132" s="20">
        <f t="shared" ca="1" si="24"/>
        <v>18</v>
      </c>
      <c r="AZ132" s="20">
        <f t="shared" ca="1" si="24"/>
        <v>17</v>
      </c>
      <c r="BA132" s="20">
        <f t="shared" ca="1" si="24"/>
        <v>25</v>
      </c>
      <c r="BB132" s="20">
        <f t="shared" ca="1" si="24"/>
        <v>25</v>
      </c>
      <c r="BC132" s="20">
        <f t="shared" ca="1" si="24"/>
        <v>22</v>
      </c>
      <c r="BD132" s="20">
        <f t="shared" ca="1" si="24"/>
        <v>25</v>
      </c>
      <c r="BE132" s="20">
        <f t="shared" ca="1" si="24"/>
        <v>25</v>
      </c>
      <c r="BF132" s="20">
        <f t="shared" ca="1" si="24"/>
        <v>25</v>
      </c>
      <c r="BG132" s="20">
        <f t="shared" ca="1" si="24"/>
        <v>21</v>
      </c>
      <c r="BH132" s="20">
        <f t="shared" ca="1" si="22"/>
        <v>25</v>
      </c>
      <c r="BI132" s="20">
        <f t="shared" ca="1" si="22"/>
        <v>24</v>
      </c>
      <c r="BJ132" s="20">
        <f t="shared" ca="1" si="22"/>
        <v>25</v>
      </c>
      <c r="BK132" s="20">
        <f t="shared" ca="1" si="22"/>
        <v>25</v>
      </c>
      <c r="BL132" s="20">
        <f t="shared" ca="1" si="21"/>
        <v>25</v>
      </c>
      <c r="BM132" s="20">
        <f t="shared" ca="1" si="21"/>
        <v>25</v>
      </c>
      <c r="BN132" s="9">
        <f t="shared" ref="BN132:BN195" si="28">W132</f>
        <v>130</v>
      </c>
      <c r="BO132" s="9">
        <v>3</v>
      </c>
      <c r="BP132" s="22" cm="1">
        <f t="array" aca="1" ref="BP132" ca="1">IF(AV132&gt;INDIRECT(ADDRESS($BN132,$BO132)),0,1)</f>
        <v>0</v>
      </c>
      <c r="BQ132" s="22" cm="1">
        <f t="array" aca="1" ref="BQ132" ca="1">IF(AW132&gt;INDIRECT(ADDRESS($BN132,$BO132)),0,1)</f>
        <v>0</v>
      </c>
      <c r="BR132" s="22" cm="1">
        <f t="array" aca="1" ref="BR132" ca="1">IF(AX132&gt;INDIRECT(ADDRESS($BN132,$BO132)),0,1)</f>
        <v>0</v>
      </c>
      <c r="BS132" s="22" cm="1">
        <f t="array" aca="1" ref="BS132" ca="1">IF(AY132&gt;INDIRECT(ADDRESS($BN132,$BO132)),0,1)</f>
        <v>0</v>
      </c>
      <c r="BT132" s="22" cm="1">
        <f t="array" aca="1" ref="BT132" ca="1">IF(AZ132&gt;INDIRECT(ADDRESS($BN132,$BO132)),0,1)</f>
        <v>0</v>
      </c>
      <c r="BU132" s="22" cm="1">
        <f t="array" aca="1" ref="BU132" ca="1">IF(BA132&gt;INDIRECT(ADDRESS($BN132,$BO132)),0,1)</f>
        <v>0</v>
      </c>
      <c r="BV132" s="22" cm="1">
        <f t="array" aca="1" ref="BV132" ca="1">IF(BB132&gt;INDIRECT(ADDRESS($BN132,$BO132)),0,1)</f>
        <v>0</v>
      </c>
      <c r="BW132" s="22" cm="1">
        <f t="array" aca="1" ref="BW132" ca="1">IF(BC132&gt;INDIRECT(ADDRESS($BN132,$BO132)),0,1)</f>
        <v>0</v>
      </c>
      <c r="BX132" s="22" cm="1">
        <f t="array" aca="1" ref="BX132" ca="1">IF(BD132&gt;INDIRECT(ADDRESS($BN132,$BO132)),0,1)</f>
        <v>0</v>
      </c>
      <c r="BY132" s="22" cm="1">
        <f t="array" aca="1" ref="BY132" ca="1">IF(BE132&gt;INDIRECT(ADDRESS($BN132,$BO132)),0,1)</f>
        <v>0</v>
      </c>
      <c r="BZ132" s="22" cm="1">
        <f t="array" aca="1" ref="BZ132" ca="1">IF(BF132&gt;INDIRECT(ADDRESS($BN132,$BO132)),0,1)</f>
        <v>0</v>
      </c>
      <c r="CA132" s="22" cm="1">
        <f t="array" aca="1" ref="CA132" ca="1">IF(BG132&gt;INDIRECT(ADDRESS($BN132,$BO132)),0,1)</f>
        <v>0</v>
      </c>
      <c r="CB132" s="22" cm="1">
        <f t="array" aca="1" ref="CB132" ca="1">IF(BH132&gt;INDIRECT(ADDRESS($BN132,$BO132)),0,1)</f>
        <v>0</v>
      </c>
      <c r="CC132" s="22" cm="1">
        <f t="array" aca="1" ref="CC132" ca="1">IF(BI132&gt;INDIRECT(ADDRESS($BN132,$BO132)),0,1)</f>
        <v>0</v>
      </c>
      <c r="CD132" s="22" cm="1">
        <f t="array" aca="1" ref="CD132" ca="1">IF(BJ132&gt;INDIRECT(ADDRESS($BN132,$BO132)),0,1)</f>
        <v>0</v>
      </c>
      <c r="CE132" s="22" cm="1">
        <f t="array" aca="1" ref="CE132" ca="1">IF(BK132&gt;INDIRECT(ADDRESS($BN132,$BO132)),0,1)</f>
        <v>0</v>
      </c>
      <c r="CF132" s="22" cm="1">
        <f t="array" aca="1" ref="CF132" ca="1">IF(BL132&gt;INDIRECT(ADDRESS($BN132,$BO132)),0,1)</f>
        <v>0</v>
      </c>
      <c r="CG132" s="22" cm="1">
        <f t="array" aca="1" ref="CG132" ca="1">IF(BM132&gt;INDIRECT(ADDRESS($BN132,$BO132)),0,1)</f>
        <v>0</v>
      </c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55000000000000004">
      <c r="A133" s="3"/>
      <c r="B133" s="3" t="s">
        <v>56</v>
      </c>
      <c r="C133" s="3">
        <v>7</v>
      </c>
      <c r="D133" s="15">
        <f>VALUE(SUBSTITUTE('DPR KPU Raw'!B37,".",","))</f>
        <v>368535</v>
      </c>
      <c r="E133" s="15">
        <f>VALUE(SUBSTITUTE('DPR KPU Raw'!C37,".",","))</f>
        <v>271320</v>
      </c>
      <c r="F133" s="15">
        <f>VALUE(SUBSTITUTE('DPR KPU Raw'!D37,".",","))</f>
        <v>300598</v>
      </c>
      <c r="G133" s="15">
        <f>VALUE(SUBSTITUTE('DPR KPU Raw'!E37,".",","))</f>
        <v>274584</v>
      </c>
      <c r="H133" s="15">
        <f>VALUE(SUBSTITUTE('DPR KPU Raw'!F37,".",","))</f>
        <v>80634</v>
      </c>
      <c r="I133" s="15"/>
      <c r="J133" s="15"/>
      <c r="K133" s="15">
        <f>VALUE(SUBSTITUTE('DPR KPU Raw'!I37,".",","))</f>
        <v>47720</v>
      </c>
      <c r="L133" s="15"/>
      <c r="M133" s="15"/>
      <c r="N133" s="15"/>
      <c r="O133" s="15">
        <f>VALUE(SUBSTITUTE('DPR KPU Raw'!M37,".",","))</f>
        <v>35398</v>
      </c>
      <c r="P133" s="15"/>
      <c r="Q133" s="15">
        <f>VALUE(SUBSTITUTE('DPR KPU Raw'!O37,".",","))</f>
        <v>107611</v>
      </c>
      <c r="R133" s="15"/>
      <c r="S133" s="15"/>
      <c r="T133" s="15"/>
      <c r="U133" s="15"/>
      <c r="V133" s="5">
        <v>1</v>
      </c>
      <c r="W133" s="5">
        <f>W132+3</f>
        <v>133</v>
      </c>
      <c r="X133" s="5">
        <v>4</v>
      </c>
      <c r="Y133" s="5">
        <f t="shared" ref="Y133:Y196" si="29">COLUMN()+1</f>
        <v>26</v>
      </c>
      <c r="Z133" s="18" cm="1">
        <f t="array" aca="1" ref="Z133" ca="1">INDIRECT(ADDRESS($W133,COLUMN()-$Y133+$X133))/$V133</f>
        <v>368535</v>
      </c>
      <c r="AA133" s="18" cm="1">
        <f t="array" aca="1" ref="AA133" ca="1">INDIRECT(ADDRESS($W133,COLUMN()-$Y133+$X133))/$V133</f>
        <v>271320</v>
      </c>
      <c r="AB133" s="18" cm="1">
        <f t="array" aca="1" ref="AB133" ca="1">INDIRECT(ADDRESS($W133,COLUMN()-$Y133+$X133))/$V133</f>
        <v>300598</v>
      </c>
      <c r="AC133" s="18" cm="1">
        <f t="array" aca="1" ref="AC133" ca="1">INDIRECT(ADDRESS($W133,COLUMN()-$Y133+$X133))/$V133</f>
        <v>274584</v>
      </c>
      <c r="AD133" s="18" cm="1">
        <f t="array" aca="1" ref="AD133" ca="1">INDIRECT(ADDRESS($W133,COLUMN()-$Y133+$X133))/$V133</f>
        <v>80634</v>
      </c>
      <c r="AE133" s="18" cm="1">
        <f t="array" aca="1" ref="AE133" ca="1">INDIRECT(ADDRESS($W133,COLUMN()-$Y133+$X133))/$V133</f>
        <v>0</v>
      </c>
      <c r="AF133" s="18" cm="1">
        <f t="array" aca="1" ref="AF133" ca="1">INDIRECT(ADDRESS($W133,COLUMN()-$Y133+$X133))/$V133</f>
        <v>0</v>
      </c>
      <c r="AG133" s="18" cm="1">
        <f t="array" aca="1" ref="AG133" ca="1">INDIRECT(ADDRESS($W133,COLUMN()-$Y133+$X133))/$V133</f>
        <v>47720</v>
      </c>
      <c r="AH133" s="18" cm="1">
        <f t="array" aca="1" ref="AH133" ca="1">INDIRECT(ADDRESS($W133,COLUMN()-$Y133+$X133))/$V133</f>
        <v>0</v>
      </c>
      <c r="AI133" s="18" cm="1">
        <f t="array" aca="1" ref="AI133" ca="1">INDIRECT(ADDRESS($W133,COLUMN()-$Y133+$X133))/$V133</f>
        <v>0</v>
      </c>
      <c r="AJ133" s="18" cm="1">
        <f t="array" aca="1" ref="AJ133" ca="1">INDIRECT(ADDRESS($W133,COLUMN()-$Y133+$X133))/$V133</f>
        <v>0</v>
      </c>
      <c r="AK133" s="18" cm="1">
        <f t="array" aca="1" ref="AK133" ca="1">INDIRECT(ADDRESS($W133,COLUMN()-$Y133+$X133))/$V133</f>
        <v>35398</v>
      </c>
      <c r="AL133" s="18" cm="1">
        <f t="array" aca="1" ref="AL133" ca="1">INDIRECT(ADDRESS($W133,COLUMN()-$Y133+$X133))/$V133</f>
        <v>0</v>
      </c>
      <c r="AM133" s="18" cm="1">
        <f t="array" aca="1" ref="AM133" ca="1">INDIRECT(ADDRESS($W133,COLUMN()-$Y133+$X133))/$V133</f>
        <v>107611</v>
      </c>
      <c r="AN133" s="18" cm="1">
        <f t="array" aca="1" ref="AN133" ca="1">INDIRECT(ADDRESS($W133,COLUMN()-$Y133+$X133))/$V133</f>
        <v>0</v>
      </c>
      <c r="AO133" s="18" cm="1">
        <f t="array" aca="1" ref="AO133" ca="1">INDIRECT(ADDRESS($W133,COLUMN()-$Y133+$X133))/$V133</f>
        <v>0</v>
      </c>
      <c r="AP133" s="18" cm="1">
        <f t="array" aca="1" ref="AP133" ca="1">INDIRECT(ADDRESS($W133,COLUMN()-$Y133+$X133))/$V133</f>
        <v>0</v>
      </c>
      <c r="AQ133" s="18" cm="1">
        <f t="array" aca="1" ref="AQ133" ca="1">INDIRECT(ADDRESS($W133,COLUMN()-$Y133+$X133))/$V133</f>
        <v>0</v>
      </c>
      <c r="AR133" s="9">
        <f t="shared" si="26"/>
        <v>133</v>
      </c>
      <c r="AS133" s="9">
        <f t="shared" si="20"/>
        <v>135</v>
      </c>
      <c r="AT133" s="9">
        <f t="shared" si="27"/>
        <v>26</v>
      </c>
      <c r="AU133" s="3">
        <f t="shared" ref="AU133:AU200" si="30">COLUMN(AQ133)</f>
        <v>43</v>
      </c>
      <c r="AV133" s="20">
        <f t="shared" ca="1" si="25"/>
        <v>1</v>
      </c>
      <c r="AW133" s="20">
        <f t="shared" ca="1" si="25"/>
        <v>4</v>
      </c>
      <c r="AX133" s="20">
        <f t="shared" ca="1" si="25"/>
        <v>2</v>
      </c>
      <c r="AY133" s="20">
        <f t="shared" ca="1" si="24"/>
        <v>3</v>
      </c>
      <c r="AZ133" s="20">
        <f t="shared" ca="1" si="24"/>
        <v>10</v>
      </c>
      <c r="BA133" s="20">
        <f t="shared" ca="1" si="24"/>
        <v>25</v>
      </c>
      <c r="BB133" s="20">
        <f t="shared" ca="1" si="24"/>
        <v>25</v>
      </c>
      <c r="BC133" s="20">
        <f t="shared" ca="1" si="24"/>
        <v>15</v>
      </c>
      <c r="BD133" s="20">
        <f t="shared" ca="1" si="24"/>
        <v>25</v>
      </c>
      <c r="BE133" s="20">
        <f t="shared" ca="1" si="24"/>
        <v>25</v>
      </c>
      <c r="BF133" s="20">
        <f t="shared" ca="1" si="24"/>
        <v>25</v>
      </c>
      <c r="BG133" s="20">
        <f t="shared" ca="1" si="24"/>
        <v>17</v>
      </c>
      <c r="BH133" s="20">
        <f t="shared" ca="1" si="22"/>
        <v>25</v>
      </c>
      <c r="BI133" s="20">
        <f t="shared" ca="1" si="22"/>
        <v>6</v>
      </c>
      <c r="BJ133" s="20">
        <f t="shared" ca="1" si="22"/>
        <v>25</v>
      </c>
      <c r="BK133" s="20">
        <f t="shared" ca="1" si="22"/>
        <v>25</v>
      </c>
      <c r="BL133" s="20">
        <f t="shared" ca="1" si="21"/>
        <v>25</v>
      </c>
      <c r="BM133" s="20">
        <f t="shared" ca="1" si="21"/>
        <v>25</v>
      </c>
      <c r="BN133" s="9">
        <f t="shared" si="28"/>
        <v>133</v>
      </c>
      <c r="BO133" s="9">
        <v>3</v>
      </c>
      <c r="BP133" s="22" cm="1">
        <f t="array" aca="1" ref="BP133" ca="1">IF(AV133&gt;INDIRECT(ADDRESS($BN133,$BO133)),0,1)</f>
        <v>1</v>
      </c>
      <c r="BQ133" s="22" cm="1">
        <f t="array" aca="1" ref="BQ133" ca="1">IF(AW133&gt;INDIRECT(ADDRESS($BN133,$BO133)),0,1)</f>
        <v>1</v>
      </c>
      <c r="BR133" s="22" cm="1">
        <f t="array" aca="1" ref="BR133" ca="1">IF(AX133&gt;INDIRECT(ADDRESS($BN133,$BO133)),0,1)</f>
        <v>1</v>
      </c>
      <c r="BS133" s="22" cm="1">
        <f t="array" aca="1" ref="BS133" ca="1">IF(AY133&gt;INDIRECT(ADDRESS($BN133,$BO133)),0,1)</f>
        <v>1</v>
      </c>
      <c r="BT133" s="22" cm="1">
        <f t="array" aca="1" ref="BT133" ca="1">IF(AZ133&gt;INDIRECT(ADDRESS($BN133,$BO133)),0,1)</f>
        <v>0</v>
      </c>
      <c r="BU133" s="22" cm="1">
        <f t="array" aca="1" ref="BU133" ca="1">IF(BA133&gt;INDIRECT(ADDRESS($BN133,$BO133)),0,1)</f>
        <v>0</v>
      </c>
      <c r="BV133" s="22" cm="1">
        <f t="array" aca="1" ref="BV133" ca="1">IF(BB133&gt;INDIRECT(ADDRESS($BN133,$BO133)),0,1)</f>
        <v>0</v>
      </c>
      <c r="BW133" s="22" cm="1">
        <f t="array" aca="1" ref="BW133" ca="1">IF(BC133&gt;INDIRECT(ADDRESS($BN133,$BO133)),0,1)</f>
        <v>0</v>
      </c>
      <c r="BX133" s="22" cm="1">
        <f t="array" aca="1" ref="BX133" ca="1">IF(BD133&gt;INDIRECT(ADDRESS($BN133,$BO133)),0,1)</f>
        <v>0</v>
      </c>
      <c r="BY133" s="22" cm="1">
        <f t="array" aca="1" ref="BY133" ca="1">IF(BE133&gt;INDIRECT(ADDRESS($BN133,$BO133)),0,1)</f>
        <v>0</v>
      </c>
      <c r="BZ133" s="22" cm="1">
        <f t="array" aca="1" ref="BZ133" ca="1">IF(BF133&gt;INDIRECT(ADDRESS($BN133,$BO133)),0,1)</f>
        <v>0</v>
      </c>
      <c r="CA133" s="22" cm="1">
        <f t="array" aca="1" ref="CA133" ca="1">IF(BG133&gt;INDIRECT(ADDRESS($BN133,$BO133)),0,1)</f>
        <v>0</v>
      </c>
      <c r="CB133" s="22" cm="1">
        <f t="array" aca="1" ref="CB133" ca="1">IF(BH133&gt;INDIRECT(ADDRESS($BN133,$BO133)),0,1)</f>
        <v>0</v>
      </c>
      <c r="CC133" s="22" cm="1">
        <f t="array" aca="1" ref="CC133" ca="1">IF(BI133&gt;INDIRECT(ADDRESS($BN133,$BO133)),0,1)</f>
        <v>1</v>
      </c>
      <c r="CD133" s="22" cm="1">
        <f t="array" aca="1" ref="CD133" ca="1">IF(BJ133&gt;INDIRECT(ADDRESS($BN133,$BO133)),0,1)</f>
        <v>0</v>
      </c>
      <c r="CE133" s="22" cm="1">
        <f t="array" aca="1" ref="CE133" ca="1">IF(BK133&gt;INDIRECT(ADDRESS($BN133,$BO133)),0,1)</f>
        <v>0</v>
      </c>
      <c r="CF133" s="22" cm="1">
        <f t="array" aca="1" ref="CF133" ca="1">IF(BL133&gt;INDIRECT(ADDRESS($BN133,$BO133)),0,1)</f>
        <v>0</v>
      </c>
      <c r="CG133" s="22" cm="1">
        <f t="array" aca="1" ref="CG133" ca="1">IF(BM133&gt;INDIRECT(ADDRESS($BN133,$BO133)),0,1)</f>
        <v>0</v>
      </c>
      <c r="CH133" s="9">
        <f>AR133</f>
        <v>133</v>
      </c>
      <c r="CI133" s="9">
        <f>AS133</f>
        <v>135</v>
      </c>
      <c r="CJ133" s="3">
        <f>COLUMN(BP133)</f>
        <v>68</v>
      </c>
      <c r="CK133" s="3">
        <f>COLUMN(CG133)</f>
        <v>85</v>
      </c>
      <c r="CL133" s="3">
        <f ca="1">SUM(OFFSET($A$1,CH133-1,CJ133-1,CI133-CH133+1,CK133-CJ133+1))</f>
        <v>7</v>
      </c>
      <c r="CM133" s="3" t="b">
        <f ca="1">CL133=C133</f>
        <v>1</v>
      </c>
      <c r="CN133" s="3">
        <f>COLUMN(V133)</f>
        <v>22</v>
      </c>
      <c r="CO133" s="3">
        <f ca="1">LARGE(OFFSET($A$1,$CH133-1,$CN133-1,$CI133-$CH133+1,1),1)</f>
        <v>5</v>
      </c>
      <c r="CP133" s="4">
        <f ca="1">LARGE(OFFSET($A$1,$AR133-1,$AT133-1,$AS133-$AR133+1,$AU133-$AT133+1),1)/(CO133+2)</f>
        <v>52647.857142857145</v>
      </c>
      <c r="CQ133" s="4">
        <f ca="1">LARGE(OFFSET($A$1,$AR133-1,$AT133-1,$AS133-$AR133+1,$AU133-$AT133+1),C133)</f>
        <v>100199.33333333333</v>
      </c>
      <c r="CR133" s="3" t="b">
        <f ca="1">CQ133&gt;CP133</f>
        <v>1</v>
      </c>
    </row>
    <row r="134" spans="1:96" x14ac:dyDescent="0.55000000000000004">
      <c r="A134" s="3"/>
      <c r="B134" s="3"/>
      <c r="C134" s="3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5">
        <v>3</v>
      </c>
      <c r="W134" s="5">
        <f>W133</f>
        <v>133</v>
      </c>
      <c r="X134" s="5">
        <v>4</v>
      </c>
      <c r="Y134" s="5">
        <f t="shared" si="29"/>
        <v>26</v>
      </c>
      <c r="Z134" s="18" cm="1">
        <f t="array" aca="1" ref="Z134" ca="1">INDIRECT(ADDRESS($W134,COLUMN()-$Y134+$X134))/$V134</f>
        <v>122845</v>
      </c>
      <c r="AA134" s="18" cm="1">
        <f t="array" aca="1" ref="AA134" ca="1">INDIRECT(ADDRESS($W134,COLUMN()-$Y134+$X134))/$V134</f>
        <v>90440</v>
      </c>
      <c r="AB134" s="18" cm="1">
        <f t="array" aca="1" ref="AB134" ca="1">INDIRECT(ADDRESS($W134,COLUMN()-$Y134+$X134))/$V134</f>
        <v>100199.33333333333</v>
      </c>
      <c r="AC134" s="18" cm="1">
        <f t="array" aca="1" ref="AC134" ca="1">INDIRECT(ADDRESS($W134,COLUMN()-$Y134+$X134))/$V134</f>
        <v>91528</v>
      </c>
      <c r="AD134" s="18" cm="1">
        <f t="array" aca="1" ref="AD134" ca="1">INDIRECT(ADDRESS($W134,COLUMN()-$Y134+$X134))/$V134</f>
        <v>26878</v>
      </c>
      <c r="AE134" s="18" cm="1">
        <f t="array" aca="1" ref="AE134" ca="1">INDIRECT(ADDRESS($W134,COLUMN()-$Y134+$X134))/$V134</f>
        <v>0</v>
      </c>
      <c r="AF134" s="18" cm="1">
        <f t="array" aca="1" ref="AF134" ca="1">INDIRECT(ADDRESS($W134,COLUMN()-$Y134+$X134))/$V134</f>
        <v>0</v>
      </c>
      <c r="AG134" s="18" cm="1">
        <f t="array" aca="1" ref="AG134" ca="1">INDIRECT(ADDRESS($W134,COLUMN()-$Y134+$X134))/$V134</f>
        <v>15906.666666666666</v>
      </c>
      <c r="AH134" s="18" cm="1">
        <f t="array" aca="1" ref="AH134" ca="1">INDIRECT(ADDRESS($W134,COLUMN()-$Y134+$X134))/$V134</f>
        <v>0</v>
      </c>
      <c r="AI134" s="18" cm="1">
        <f t="array" aca="1" ref="AI134" ca="1">INDIRECT(ADDRESS($W134,COLUMN()-$Y134+$X134))/$V134</f>
        <v>0</v>
      </c>
      <c r="AJ134" s="18" cm="1">
        <f t="array" aca="1" ref="AJ134" ca="1">INDIRECT(ADDRESS($W134,COLUMN()-$Y134+$X134))/$V134</f>
        <v>0</v>
      </c>
      <c r="AK134" s="18" cm="1">
        <f t="array" aca="1" ref="AK134" ca="1">INDIRECT(ADDRESS($W134,COLUMN()-$Y134+$X134))/$V134</f>
        <v>11799.333333333334</v>
      </c>
      <c r="AL134" s="18" cm="1">
        <f t="array" aca="1" ref="AL134" ca="1">INDIRECT(ADDRESS($W134,COLUMN()-$Y134+$X134))/$V134</f>
        <v>0</v>
      </c>
      <c r="AM134" s="18" cm="1">
        <f t="array" aca="1" ref="AM134" ca="1">INDIRECT(ADDRESS($W134,COLUMN()-$Y134+$X134))/$V134</f>
        <v>35870.333333333336</v>
      </c>
      <c r="AN134" s="18" cm="1">
        <f t="array" aca="1" ref="AN134" ca="1">INDIRECT(ADDRESS($W134,COLUMN()-$Y134+$X134))/$V134</f>
        <v>0</v>
      </c>
      <c r="AO134" s="18" cm="1">
        <f t="array" aca="1" ref="AO134" ca="1">INDIRECT(ADDRESS($W134,COLUMN()-$Y134+$X134))/$V134</f>
        <v>0</v>
      </c>
      <c r="AP134" s="18" cm="1">
        <f t="array" aca="1" ref="AP134" ca="1">INDIRECT(ADDRESS($W134,COLUMN()-$Y134+$X134))/$V134</f>
        <v>0</v>
      </c>
      <c r="AQ134" s="18" cm="1">
        <f t="array" aca="1" ref="AQ134" ca="1">INDIRECT(ADDRESS($W134,COLUMN()-$Y134+$X134))/$V134</f>
        <v>0</v>
      </c>
      <c r="AR134" s="9">
        <f t="shared" si="26"/>
        <v>133</v>
      </c>
      <c r="AS134" s="9">
        <f t="shared" si="20"/>
        <v>135</v>
      </c>
      <c r="AT134" s="9">
        <f t="shared" si="27"/>
        <v>26</v>
      </c>
      <c r="AU134" s="3">
        <f t="shared" si="30"/>
        <v>43</v>
      </c>
      <c r="AV134" s="20">
        <f t="shared" ca="1" si="25"/>
        <v>5</v>
      </c>
      <c r="AW134" s="20">
        <f t="shared" ca="1" si="25"/>
        <v>9</v>
      </c>
      <c r="AX134" s="20">
        <f t="shared" ca="1" si="25"/>
        <v>7</v>
      </c>
      <c r="AY134" s="20">
        <f t="shared" ca="1" si="24"/>
        <v>8</v>
      </c>
      <c r="AZ134" s="20">
        <f t="shared" ca="1" si="24"/>
        <v>18</v>
      </c>
      <c r="BA134" s="20">
        <f t="shared" ca="1" si="24"/>
        <v>25</v>
      </c>
      <c r="BB134" s="20">
        <f t="shared" ca="1" si="24"/>
        <v>25</v>
      </c>
      <c r="BC134" s="20">
        <f t="shared" ca="1" si="24"/>
        <v>21</v>
      </c>
      <c r="BD134" s="20">
        <f t="shared" ca="1" si="24"/>
        <v>25</v>
      </c>
      <c r="BE134" s="20">
        <f t="shared" ca="1" si="24"/>
        <v>25</v>
      </c>
      <c r="BF134" s="20">
        <f t="shared" ca="1" si="24"/>
        <v>25</v>
      </c>
      <c r="BG134" s="20">
        <f t="shared" ca="1" si="24"/>
        <v>22</v>
      </c>
      <c r="BH134" s="20">
        <f t="shared" ca="1" si="22"/>
        <v>25</v>
      </c>
      <c r="BI134" s="20">
        <f t="shared" ca="1" si="22"/>
        <v>16</v>
      </c>
      <c r="BJ134" s="20">
        <f t="shared" ca="1" si="22"/>
        <v>25</v>
      </c>
      <c r="BK134" s="20">
        <f t="shared" ca="1" si="22"/>
        <v>25</v>
      </c>
      <c r="BL134" s="20">
        <f t="shared" ca="1" si="21"/>
        <v>25</v>
      </c>
      <c r="BM134" s="20">
        <f t="shared" ca="1" si="21"/>
        <v>25</v>
      </c>
      <c r="BN134" s="9">
        <f t="shared" si="28"/>
        <v>133</v>
      </c>
      <c r="BO134" s="9">
        <v>3</v>
      </c>
      <c r="BP134" s="22" cm="1">
        <f t="array" aca="1" ref="BP134" ca="1">IF(AV134&gt;INDIRECT(ADDRESS($BN134,$BO134)),0,1)</f>
        <v>1</v>
      </c>
      <c r="BQ134" s="22" cm="1">
        <f t="array" aca="1" ref="BQ134" ca="1">IF(AW134&gt;INDIRECT(ADDRESS($BN134,$BO134)),0,1)</f>
        <v>0</v>
      </c>
      <c r="BR134" s="22" cm="1">
        <f t="array" aca="1" ref="BR134" ca="1">IF(AX134&gt;INDIRECT(ADDRESS($BN134,$BO134)),0,1)</f>
        <v>1</v>
      </c>
      <c r="BS134" s="22" cm="1">
        <f t="array" aca="1" ref="BS134" ca="1">IF(AY134&gt;INDIRECT(ADDRESS($BN134,$BO134)),0,1)</f>
        <v>0</v>
      </c>
      <c r="BT134" s="22" cm="1">
        <f t="array" aca="1" ref="BT134" ca="1">IF(AZ134&gt;INDIRECT(ADDRESS($BN134,$BO134)),0,1)</f>
        <v>0</v>
      </c>
      <c r="BU134" s="22" cm="1">
        <f t="array" aca="1" ref="BU134" ca="1">IF(BA134&gt;INDIRECT(ADDRESS($BN134,$BO134)),0,1)</f>
        <v>0</v>
      </c>
      <c r="BV134" s="22" cm="1">
        <f t="array" aca="1" ref="BV134" ca="1">IF(BB134&gt;INDIRECT(ADDRESS($BN134,$BO134)),0,1)</f>
        <v>0</v>
      </c>
      <c r="BW134" s="22" cm="1">
        <f t="array" aca="1" ref="BW134" ca="1">IF(BC134&gt;INDIRECT(ADDRESS($BN134,$BO134)),0,1)</f>
        <v>0</v>
      </c>
      <c r="BX134" s="22" cm="1">
        <f t="array" aca="1" ref="BX134" ca="1">IF(BD134&gt;INDIRECT(ADDRESS($BN134,$BO134)),0,1)</f>
        <v>0</v>
      </c>
      <c r="BY134" s="22" cm="1">
        <f t="array" aca="1" ref="BY134" ca="1">IF(BE134&gt;INDIRECT(ADDRESS($BN134,$BO134)),0,1)</f>
        <v>0</v>
      </c>
      <c r="BZ134" s="22" cm="1">
        <f t="array" aca="1" ref="BZ134" ca="1">IF(BF134&gt;INDIRECT(ADDRESS($BN134,$BO134)),0,1)</f>
        <v>0</v>
      </c>
      <c r="CA134" s="22" cm="1">
        <f t="array" aca="1" ref="CA134" ca="1">IF(BG134&gt;INDIRECT(ADDRESS($BN134,$BO134)),0,1)</f>
        <v>0</v>
      </c>
      <c r="CB134" s="22" cm="1">
        <f t="array" aca="1" ref="CB134" ca="1">IF(BH134&gt;INDIRECT(ADDRESS($BN134,$BO134)),0,1)</f>
        <v>0</v>
      </c>
      <c r="CC134" s="22" cm="1">
        <f t="array" aca="1" ref="CC134" ca="1">IF(BI134&gt;INDIRECT(ADDRESS($BN134,$BO134)),0,1)</f>
        <v>0</v>
      </c>
      <c r="CD134" s="22" cm="1">
        <f t="array" aca="1" ref="CD134" ca="1">IF(BJ134&gt;INDIRECT(ADDRESS($BN134,$BO134)),0,1)</f>
        <v>0</v>
      </c>
      <c r="CE134" s="22" cm="1">
        <f t="array" aca="1" ref="CE134" ca="1">IF(BK134&gt;INDIRECT(ADDRESS($BN134,$BO134)),0,1)</f>
        <v>0</v>
      </c>
      <c r="CF134" s="22" cm="1">
        <f t="array" aca="1" ref="CF134" ca="1">IF(BL134&gt;INDIRECT(ADDRESS($BN134,$BO134)),0,1)</f>
        <v>0</v>
      </c>
      <c r="CG134" s="22" cm="1">
        <f t="array" aca="1" ref="CG134" ca="1">IF(BM134&gt;INDIRECT(ADDRESS($BN134,$BO134)),0,1)</f>
        <v>0</v>
      </c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55000000000000004">
      <c r="A135" s="3"/>
      <c r="B135" s="3"/>
      <c r="C135" s="3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5">
        <v>5</v>
      </c>
      <c r="W135" s="5">
        <f>W134</f>
        <v>133</v>
      </c>
      <c r="X135" s="5">
        <v>4</v>
      </c>
      <c r="Y135" s="5">
        <f t="shared" si="29"/>
        <v>26</v>
      </c>
      <c r="Z135" s="18" cm="1">
        <f t="array" aca="1" ref="Z135" ca="1">INDIRECT(ADDRESS($W135,COLUMN()-$Y135+$X135))/$V135</f>
        <v>73707</v>
      </c>
      <c r="AA135" s="18" cm="1">
        <f t="array" aca="1" ref="AA135" ca="1">INDIRECT(ADDRESS($W135,COLUMN()-$Y135+$X135))/$V135</f>
        <v>54264</v>
      </c>
      <c r="AB135" s="18" cm="1">
        <f t="array" aca="1" ref="AB135" ca="1">INDIRECT(ADDRESS($W135,COLUMN()-$Y135+$X135))/$V135</f>
        <v>60119.6</v>
      </c>
      <c r="AC135" s="18" cm="1">
        <f t="array" aca="1" ref="AC135" ca="1">INDIRECT(ADDRESS($W135,COLUMN()-$Y135+$X135))/$V135</f>
        <v>54916.800000000003</v>
      </c>
      <c r="AD135" s="18" cm="1">
        <f t="array" aca="1" ref="AD135" ca="1">INDIRECT(ADDRESS($W135,COLUMN()-$Y135+$X135))/$V135</f>
        <v>16126.8</v>
      </c>
      <c r="AE135" s="18" cm="1">
        <f t="array" aca="1" ref="AE135" ca="1">INDIRECT(ADDRESS($W135,COLUMN()-$Y135+$X135))/$V135</f>
        <v>0</v>
      </c>
      <c r="AF135" s="18" cm="1">
        <f t="array" aca="1" ref="AF135" ca="1">INDIRECT(ADDRESS($W135,COLUMN()-$Y135+$X135))/$V135</f>
        <v>0</v>
      </c>
      <c r="AG135" s="18" cm="1">
        <f t="array" aca="1" ref="AG135" ca="1">INDIRECT(ADDRESS($W135,COLUMN()-$Y135+$X135))/$V135</f>
        <v>9544</v>
      </c>
      <c r="AH135" s="18" cm="1">
        <f t="array" aca="1" ref="AH135" ca="1">INDIRECT(ADDRESS($W135,COLUMN()-$Y135+$X135))/$V135</f>
        <v>0</v>
      </c>
      <c r="AI135" s="18" cm="1">
        <f t="array" aca="1" ref="AI135" ca="1">INDIRECT(ADDRESS($W135,COLUMN()-$Y135+$X135))/$V135</f>
        <v>0</v>
      </c>
      <c r="AJ135" s="18" cm="1">
        <f t="array" aca="1" ref="AJ135" ca="1">INDIRECT(ADDRESS($W135,COLUMN()-$Y135+$X135))/$V135</f>
        <v>0</v>
      </c>
      <c r="AK135" s="18" cm="1">
        <f t="array" aca="1" ref="AK135" ca="1">INDIRECT(ADDRESS($W135,COLUMN()-$Y135+$X135))/$V135</f>
        <v>7079.6</v>
      </c>
      <c r="AL135" s="18" cm="1">
        <f t="array" aca="1" ref="AL135" ca="1">INDIRECT(ADDRESS($W135,COLUMN()-$Y135+$X135))/$V135</f>
        <v>0</v>
      </c>
      <c r="AM135" s="18" cm="1">
        <f t="array" aca="1" ref="AM135" ca="1">INDIRECT(ADDRESS($W135,COLUMN()-$Y135+$X135))/$V135</f>
        <v>21522.2</v>
      </c>
      <c r="AN135" s="18" cm="1">
        <f t="array" aca="1" ref="AN135" ca="1">INDIRECT(ADDRESS($W135,COLUMN()-$Y135+$X135))/$V135</f>
        <v>0</v>
      </c>
      <c r="AO135" s="18" cm="1">
        <f t="array" aca="1" ref="AO135" ca="1">INDIRECT(ADDRESS($W135,COLUMN()-$Y135+$X135))/$V135</f>
        <v>0</v>
      </c>
      <c r="AP135" s="18" cm="1">
        <f t="array" aca="1" ref="AP135" ca="1">INDIRECT(ADDRESS($W135,COLUMN()-$Y135+$X135))/$V135</f>
        <v>0</v>
      </c>
      <c r="AQ135" s="18" cm="1">
        <f t="array" aca="1" ref="AQ135" ca="1">INDIRECT(ADDRESS($W135,COLUMN()-$Y135+$X135))/$V135</f>
        <v>0</v>
      </c>
      <c r="AR135" s="9">
        <f t="shared" si="26"/>
        <v>133</v>
      </c>
      <c r="AS135" s="9">
        <f t="shared" si="20"/>
        <v>135</v>
      </c>
      <c r="AT135" s="9">
        <f t="shared" si="27"/>
        <v>26</v>
      </c>
      <c r="AU135" s="3">
        <f t="shared" si="30"/>
        <v>43</v>
      </c>
      <c r="AV135" s="20">
        <f t="shared" ca="1" si="25"/>
        <v>11</v>
      </c>
      <c r="AW135" s="20">
        <f t="shared" ca="1" si="25"/>
        <v>14</v>
      </c>
      <c r="AX135" s="20">
        <f t="shared" ca="1" si="25"/>
        <v>12</v>
      </c>
      <c r="AY135" s="20">
        <f t="shared" ca="1" si="24"/>
        <v>13</v>
      </c>
      <c r="AZ135" s="20">
        <f t="shared" ca="1" si="24"/>
        <v>20</v>
      </c>
      <c r="BA135" s="20">
        <f t="shared" ca="1" si="24"/>
        <v>25</v>
      </c>
      <c r="BB135" s="20">
        <f t="shared" ca="1" si="24"/>
        <v>25</v>
      </c>
      <c r="BC135" s="20">
        <f t="shared" ca="1" si="24"/>
        <v>23</v>
      </c>
      <c r="BD135" s="20">
        <f t="shared" ca="1" si="24"/>
        <v>25</v>
      </c>
      <c r="BE135" s="20">
        <f t="shared" ca="1" si="24"/>
        <v>25</v>
      </c>
      <c r="BF135" s="20">
        <f t="shared" ca="1" si="24"/>
        <v>25</v>
      </c>
      <c r="BG135" s="20">
        <f t="shared" ca="1" si="24"/>
        <v>24</v>
      </c>
      <c r="BH135" s="20">
        <f t="shared" ca="1" si="22"/>
        <v>25</v>
      </c>
      <c r="BI135" s="20">
        <f t="shared" ca="1" si="22"/>
        <v>19</v>
      </c>
      <c r="BJ135" s="20">
        <f t="shared" ca="1" si="22"/>
        <v>25</v>
      </c>
      <c r="BK135" s="20">
        <f t="shared" ca="1" si="22"/>
        <v>25</v>
      </c>
      <c r="BL135" s="20">
        <f t="shared" ca="1" si="21"/>
        <v>25</v>
      </c>
      <c r="BM135" s="20">
        <f t="shared" ca="1" si="21"/>
        <v>25</v>
      </c>
      <c r="BN135" s="9">
        <f t="shared" si="28"/>
        <v>133</v>
      </c>
      <c r="BO135" s="9">
        <v>3</v>
      </c>
      <c r="BP135" s="22" cm="1">
        <f t="array" aca="1" ref="BP135" ca="1">IF(AV135&gt;INDIRECT(ADDRESS($BN135,$BO135)),0,1)</f>
        <v>0</v>
      </c>
      <c r="BQ135" s="22" cm="1">
        <f t="array" aca="1" ref="BQ135" ca="1">IF(AW135&gt;INDIRECT(ADDRESS($BN135,$BO135)),0,1)</f>
        <v>0</v>
      </c>
      <c r="BR135" s="22" cm="1">
        <f t="array" aca="1" ref="BR135" ca="1">IF(AX135&gt;INDIRECT(ADDRESS($BN135,$BO135)),0,1)</f>
        <v>0</v>
      </c>
      <c r="BS135" s="22" cm="1">
        <f t="array" aca="1" ref="BS135" ca="1">IF(AY135&gt;INDIRECT(ADDRESS($BN135,$BO135)),0,1)</f>
        <v>0</v>
      </c>
      <c r="BT135" s="22" cm="1">
        <f t="array" aca="1" ref="BT135" ca="1">IF(AZ135&gt;INDIRECT(ADDRESS($BN135,$BO135)),0,1)</f>
        <v>0</v>
      </c>
      <c r="BU135" s="22" cm="1">
        <f t="array" aca="1" ref="BU135" ca="1">IF(BA135&gt;INDIRECT(ADDRESS($BN135,$BO135)),0,1)</f>
        <v>0</v>
      </c>
      <c r="BV135" s="22" cm="1">
        <f t="array" aca="1" ref="BV135" ca="1">IF(BB135&gt;INDIRECT(ADDRESS($BN135,$BO135)),0,1)</f>
        <v>0</v>
      </c>
      <c r="BW135" s="22" cm="1">
        <f t="array" aca="1" ref="BW135" ca="1">IF(BC135&gt;INDIRECT(ADDRESS($BN135,$BO135)),0,1)</f>
        <v>0</v>
      </c>
      <c r="BX135" s="22" cm="1">
        <f t="array" aca="1" ref="BX135" ca="1">IF(BD135&gt;INDIRECT(ADDRESS($BN135,$BO135)),0,1)</f>
        <v>0</v>
      </c>
      <c r="BY135" s="22" cm="1">
        <f t="array" aca="1" ref="BY135" ca="1">IF(BE135&gt;INDIRECT(ADDRESS($BN135,$BO135)),0,1)</f>
        <v>0</v>
      </c>
      <c r="BZ135" s="22" cm="1">
        <f t="array" aca="1" ref="BZ135" ca="1">IF(BF135&gt;INDIRECT(ADDRESS($BN135,$BO135)),0,1)</f>
        <v>0</v>
      </c>
      <c r="CA135" s="22" cm="1">
        <f t="array" aca="1" ref="CA135" ca="1">IF(BG135&gt;INDIRECT(ADDRESS($BN135,$BO135)),0,1)</f>
        <v>0</v>
      </c>
      <c r="CB135" s="22" cm="1">
        <f t="array" aca="1" ref="CB135" ca="1">IF(BH135&gt;INDIRECT(ADDRESS($BN135,$BO135)),0,1)</f>
        <v>0</v>
      </c>
      <c r="CC135" s="22" cm="1">
        <f t="array" aca="1" ref="CC135" ca="1">IF(BI135&gt;INDIRECT(ADDRESS($BN135,$BO135)),0,1)</f>
        <v>0</v>
      </c>
      <c r="CD135" s="22" cm="1">
        <f t="array" aca="1" ref="CD135" ca="1">IF(BJ135&gt;INDIRECT(ADDRESS($BN135,$BO135)),0,1)</f>
        <v>0</v>
      </c>
      <c r="CE135" s="22" cm="1">
        <f t="array" aca="1" ref="CE135" ca="1">IF(BK135&gt;INDIRECT(ADDRESS($BN135,$BO135)),0,1)</f>
        <v>0</v>
      </c>
      <c r="CF135" s="22" cm="1">
        <f t="array" aca="1" ref="CF135" ca="1">IF(BL135&gt;INDIRECT(ADDRESS($BN135,$BO135)),0,1)</f>
        <v>0</v>
      </c>
      <c r="CG135" s="22" cm="1">
        <f t="array" aca="1" ref="CG135" ca="1">IF(BM135&gt;INDIRECT(ADDRESS($BN135,$BO135)),0,1)</f>
        <v>0</v>
      </c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55000000000000004">
      <c r="A136" s="3"/>
      <c r="B136" s="3" t="s">
        <v>57</v>
      </c>
      <c r="C136" s="3">
        <v>8</v>
      </c>
      <c r="D136" s="15">
        <f>VALUE(SUBSTITUTE('DPR KPU Raw'!B38,".",","))</f>
        <v>364713</v>
      </c>
      <c r="E136" s="15">
        <f>VALUE(SUBSTITUTE('DPR KPU Raw'!C38,".",","))</f>
        <v>342288</v>
      </c>
      <c r="F136" s="15">
        <f>VALUE(SUBSTITUTE('DPR KPU Raw'!D38,".",","))</f>
        <v>289012</v>
      </c>
      <c r="G136" s="15">
        <f>VALUE(SUBSTITUTE('DPR KPU Raw'!E38,".",","))</f>
        <v>238675</v>
      </c>
      <c r="H136" s="15">
        <f>VALUE(SUBSTITUTE('DPR KPU Raw'!F38,".",","))</f>
        <v>168172</v>
      </c>
      <c r="I136" s="15"/>
      <c r="J136" s="15"/>
      <c r="K136" s="15">
        <f>VALUE(SUBSTITUTE('DPR KPU Raw'!I38,".",","))</f>
        <v>135475</v>
      </c>
      <c r="L136" s="15"/>
      <c r="M136" s="15"/>
      <c r="N136" s="15"/>
      <c r="O136" s="15">
        <f>VALUE(SUBSTITUTE('DPR KPU Raw'!M38,".",","))</f>
        <v>112515</v>
      </c>
      <c r="P136" s="15"/>
      <c r="Q136" s="15">
        <f>VALUE(SUBSTITUTE('DPR KPU Raw'!O38,".",","))</f>
        <v>50550</v>
      </c>
      <c r="R136" s="15"/>
      <c r="S136" s="15"/>
      <c r="T136" s="15"/>
      <c r="U136" s="15"/>
      <c r="V136" s="5">
        <v>1</v>
      </c>
      <c r="W136" s="5">
        <f>W135+3</f>
        <v>136</v>
      </c>
      <c r="X136" s="5">
        <v>4</v>
      </c>
      <c r="Y136" s="5">
        <f t="shared" si="29"/>
        <v>26</v>
      </c>
      <c r="Z136" s="18" cm="1">
        <f t="array" aca="1" ref="Z136" ca="1">INDIRECT(ADDRESS($W136,COLUMN()-$Y136+$X136))/$V136</f>
        <v>364713</v>
      </c>
      <c r="AA136" s="18" cm="1">
        <f t="array" aca="1" ref="AA136" ca="1">INDIRECT(ADDRESS($W136,COLUMN()-$Y136+$X136))/$V136</f>
        <v>342288</v>
      </c>
      <c r="AB136" s="18" cm="1">
        <f t="array" aca="1" ref="AB136" ca="1">INDIRECT(ADDRESS($W136,COLUMN()-$Y136+$X136))/$V136</f>
        <v>289012</v>
      </c>
      <c r="AC136" s="18" cm="1">
        <f t="array" aca="1" ref="AC136" ca="1">INDIRECT(ADDRESS($W136,COLUMN()-$Y136+$X136))/$V136</f>
        <v>238675</v>
      </c>
      <c r="AD136" s="18" cm="1">
        <f t="array" aca="1" ref="AD136" ca="1">INDIRECT(ADDRESS($W136,COLUMN()-$Y136+$X136))/$V136</f>
        <v>168172</v>
      </c>
      <c r="AE136" s="18" cm="1">
        <f t="array" aca="1" ref="AE136" ca="1">INDIRECT(ADDRESS($W136,COLUMN()-$Y136+$X136))/$V136</f>
        <v>0</v>
      </c>
      <c r="AF136" s="18" cm="1">
        <f t="array" aca="1" ref="AF136" ca="1">INDIRECT(ADDRESS($W136,COLUMN()-$Y136+$X136))/$V136</f>
        <v>0</v>
      </c>
      <c r="AG136" s="18" cm="1">
        <f t="array" aca="1" ref="AG136" ca="1">INDIRECT(ADDRESS($W136,COLUMN()-$Y136+$X136))/$V136</f>
        <v>135475</v>
      </c>
      <c r="AH136" s="18" cm="1">
        <f t="array" aca="1" ref="AH136" ca="1">INDIRECT(ADDRESS($W136,COLUMN()-$Y136+$X136))/$V136</f>
        <v>0</v>
      </c>
      <c r="AI136" s="18" cm="1">
        <f t="array" aca="1" ref="AI136" ca="1">INDIRECT(ADDRESS($W136,COLUMN()-$Y136+$X136))/$V136</f>
        <v>0</v>
      </c>
      <c r="AJ136" s="18" cm="1">
        <f t="array" aca="1" ref="AJ136" ca="1">INDIRECT(ADDRESS($W136,COLUMN()-$Y136+$X136))/$V136</f>
        <v>0</v>
      </c>
      <c r="AK136" s="18" cm="1">
        <f t="array" aca="1" ref="AK136" ca="1">INDIRECT(ADDRESS($W136,COLUMN()-$Y136+$X136))/$V136</f>
        <v>112515</v>
      </c>
      <c r="AL136" s="18" cm="1">
        <f t="array" aca="1" ref="AL136" ca="1">INDIRECT(ADDRESS($W136,COLUMN()-$Y136+$X136))/$V136</f>
        <v>0</v>
      </c>
      <c r="AM136" s="18" cm="1">
        <f t="array" aca="1" ref="AM136" ca="1">INDIRECT(ADDRESS($W136,COLUMN()-$Y136+$X136))/$V136</f>
        <v>50550</v>
      </c>
      <c r="AN136" s="18" cm="1">
        <f t="array" aca="1" ref="AN136" ca="1">INDIRECT(ADDRESS($W136,COLUMN()-$Y136+$X136))/$V136</f>
        <v>0</v>
      </c>
      <c r="AO136" s="18" cm="1">
        <f t="array" aca="1" ref="AO136" ca="1">INDIRECT(ADDRESS($W136,COLUMN()-$Y136+$X136))/$V136</f>
        <v>0</v>
      </c>
      <c r="AP136" s="18" cm="1">
        <f t="array" aca="1" ref="AP136" ca="1">INDIRECT(ADDRESS($W136,COLUMN()-$Y136+$X136))/$V136</f>
        <v>0</v>
      </c>
      <c r="AQ136" s="18" cm="1">
        <f t="array" aca="1" ref="AQ136" ca="1">INDIRECT(ADDRESS($W136,COLUMN()-$Y136+$X136))/$V136</f>
        <v>0</v>
      </c>
      <c r="AR136" s="9">
        <f t="shared" si="26"/>
        <v>136</v>
      </c>
      <c r="AS136" s="9">
        <f t="shared" si="20"/>
        <v>138</v>
      </c>
      <c r="AT136" s="9">
        <f t="shared" si="27"/>
        <v>26</v>
      </c>
      <c r="AU136" s="3">
        <f t="shared" si="30"/>
        <v>43</v>
      </c>
      <c r="AV136" s="20">
        <f t="shared" ca="1" si="25"/>
        <v>1</v>
      </c>
      <c r="AW136" s="20">
        <f t="shared" ca="1" si="25"/>
        <v>2</v>
      </c>
      <c r="AX136" s="20">
        <f t="shared" ca="1" si="25"/>
        <v>3</v>
      </c>
      <c r="AY136" s="20">
        <f t="shared" ca="1" si="24"/>
        <v>4</v>
      </c>
      <c r="AZ136" s="20">
        <f t="shared" ca="1" si="24"/>
        <v>5</v>
      </c>
      <c r="BA136" s="20">
        <f t="shared" ca="1" si="24"/>
        <v>25</v>
      </c>
      <c r="BB136" s="20">
        <f t="shared" ref="BB136:BL165" ca="1" si="31">_xlfn.RANK.EQ(AF136,OFFSET($A$1,$AR136-1,$AT136-1,$AS136-$AR136+1,$AU136-$AT136+1),0)</f>
        <v>25</v>
      </c>
      <c r="BC136" s="20">
        <f t="shared" ca="1" si="31"/>
        <v>6</v>
      </c>
      <c r="BD136" s="20">
        <f t="shared" ca="1" si="31"/>
        <v>25</v>
      </c>
      <c r="BE136" s="20">
        <f t="shared" ca="1" si="31"/>
        <v>25</v>
      </c>
      <c r="BF136" s="20">
        <f t="shared" ca="1" si="31"/>
        <v>25</v>
      </c>
      <c r="BG136" s="20">
        <f t="shared" ca="1" si="31"/>
        <v>9</v>
      </c>
      <c r="BH136" s="20">
        <f t="shared" ca="1" si="22"/>
        <v>25</v>
      </c>
      <c r="BI136" s="20">
        <f t="shared" ca="1" si="22"/>
        <v>16</v>
      </c>
      <c r="BJ136" s="20">
        <f t="shared" ca="1" si="22"/>
        <v>25</v>
      </c>
      <c r="BK136" s="20">
        <f t="shared" ca="1" si="22"/>
        <v>25</v>
      </c>
      <c r="BL136" s="20">
        <f t="shared" ca="1" si="21"/>
        <v>25</v>
      </c>
      <c r="BM136" s="20">
        <f t="shared" ca="1" si="21"/>
        <v>25</v>
      </c>
      <c r="BN136" s="9">
        <f t="shared" si="28"/>
        <v>136</v>
      </c>
      <c r="BO136" s="9">
        <v>3</v>
      </c>
      <c r="BP136" s="22" cm="1">
        <f t="array" aca="1" ref="BP136" ca="1">IF(AV136&gt;INDIRECT(ADDRESS($BN136,$BO136)),0,1)</f>
        <v>1</v>
      </c>
      <c r="BQ136" s="22" cm="1">
        <f t="array" aca="1" ref="BQ136" ca="1">IF(AW136&gt;INDIRECT(ADDRESS($BN136,$BO136)),0,1)</f>
        <v>1</v>
      </c>
      <c r="BR136" s="22" cm="1">
        <f t="array" aca="1" ref="BR136" ca="1">IF(AX136&gt;INDIRECT(ADDRESS($BN136,$BO136)),0,1)</f>
        <v>1</v>
      </c>
      <c r="BS136" s="22" cm="1">
        <f t="array" aca="1" ref="BS136" ca="1">IF(AY136&gt;INDIRECT(ADDRESS($BN136,$BO136)),0,1)</f>
        <v>1</v>
      </c>
      <c r="BT136" s="22" cm="1">
        <f t="array" aca="1" ref="BT136" ca="1">IF(AZ136&gt;INDIRECT(ADDRESS($BN136,$BO136)),0,1)</f>
        <v>1</v>
      </c>
      <c r="BU136" s="22" cm="1">
        <f t="array" aca="1" ref="BU136" ca="1">IF(BA136&gt;INDIRECT(ADDRESS($BN136,$BO136)),0,1)</f>
        <v>0</v>
      </c>
      <c r="BV136" s="22" cm="1">
        <f t="array" aca="1" ref="BV136" ca="1">IF(BB136&gt;INDIRECT(ADDRESS($BN136,$BO136)),0,1)</f>
        <v>0</v>
      </c>
      <c r="BW136" s="22" cm="1">
        <f t="array" aca="1" ref="BW136" ca="1">IF(BC136&gt;INDIRECT(ADDRESS($BN136,$BO136)),0,1)</f>
        <v>1</v>
      </c>
      <c r="BX136" s="22" cm="1">
        <f t="array" aca="1" ref="BX136" ca="1">IF(BD136&gt;INDIRECT(ADDRESS($BN136,$BO136)),0,1)</f>
        <v>0</v>
      </c>
      <c r="BY136" s="22" cm="1">
        <f t="array" aca="1" ref="BY136" ca="1">IF(BE136&gt;INDIRECT(ADDRESS($BN136,$BO136)),0,1)</f>
        <v>0</v>
      </c>
      <c r="BZ136" s="22" cm="1">
        <f t="array" aca="1" ref="BZ136" ca="1">IF(BF136&gt;INDIRECT(ADDRESS($BN136,$BO136)),0,1)</f>
        <v>0</v>
      </c>
      <c r="CA136" s="22" cm="1">
        <f t="array" aca="1" ref="CA136" ca="1">IF(BG136&gt;INDIRECT(ADDRESS($BN136,$BO136)),0,1)</f>
        <v>0</v>
      </c>
      <c r="CB136" s="22" cm="1">
        <f t="array" aca="1" ref="CB136" ca="1">IF(BH136&gt;INDIRECT(ADDRESS($BN136,$BO136)),0,1)</f>
        <v>0</v>
      </c>
      <c r="CC136" s="22" cm="1">
        <f t="array" aca="1" ref="CC136" ca="1">IF(BI136&gt;INDIRECT(ADDRESS($BN136,$BO136)),0,1)</f>
        <v>0</v>
      </c>
      <c r="CD136" s="22" cm="1">
        <f t="array" aca="1" ref="CD136" ca="1">IF(BJ136&gt;INDIRECT(ADDRESS($BN136,$BO136)),0,1)</f>
        <v>0</v>
      </c>
      <c r="CE136" s="22" cm="1">
        <f t="array" aca="1" ref="CE136" ca="1">IF(BK136&gt;INDIRECT(ADDRESS($BN136,$BO136)),0,1)</f>
        <v>0</v>
      </c>
      <c r="CF136" s="22" cm="1">
        <f t="array" aca="1" ref="CF136" ca="1">IF(BL136&gt;INDIRECT(ADDRESS($BN136,$BO136)),0,1)</f>
        <v>0</v>
      </c>
      <c r="CG136" s="22" cm="1">
        <f t="array" aca="1" ref="CG136" ca="1">IF(BM136&gt;INDIRECT(ADDRESS($BN136,$BO136)),0,1)</f>
        <v>0</v>
      </c>
      <c r="CH136" s="9">
        <f>AR136</f>
        <v>136</v>
      </c>
      <c r="CI136" s="9">
        <f>AS136</f>
        <v>138</v>
      </c>
      <c r="CJ136" s="3">
        <f>COLUMN(BP136)</f>
        <v>68</v>
      </c>
      <c r="CK136" s="3">
        <f>COLUMN(CG136)</f>
        <v>85</v>
      </c>
      <c r="CL136" s="3">
        <f ca="1">SUM(OFFSET($A$1,CH136-1,CJ136-1,CI136-CH136+1,CK136-CJ136+1))</f>
        <v>8</v>
      </c>
      <c r="CM136" s="3" t="b">
        <f ca="1">CL136=C136</f>
        <v>1</v>
      </c>
      <c r="CN136" s="3">
        <f>COLUMN(V136)</f>
        <v>22</v>
      </c>
      <c r="CO136" s="3">
        <f ca="1">LARGE(OFFSET($A$1,$CH136-1,$CN136-1,$CI136-$CH136+1,1),1)</f>
        <v>5</v>
      </c>
      <c r="CP136" s="4">
        <f ca="1">LARGE(OFFSET($A$1,$AR136-1,$AT136-1,$AS136-$AR136+1,$AU136-$AT136+1),1)/(CO136+2)</f>
        <v>52101.857142857145</v>
      </c>
      <c r="CQ136" s="4">
        <f ca="1">LARGE(OFFSET($A$1,$AR136-1,$AT136-1,$AS136-$AR136+1,$AU136-$AT136+1),C136)</f>
        <v>114096</v>
      </c>
      <c r="CR136" s="3" t="b">
        <f ca="1">CQ136&gt;CP136</f>
        <v>1</v>
      </c>
    </row>
    <row r="137" spans="1:96" x14ac:dyDescent="0.55000000000000004">
      <c r="A137" s="3"/>
      <c r="B137" s="3"/>
      <c r="C137" s="3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5">
        <v>3</v>
      </c>
      <c r="W137" s="5">
        <f>W136</f>
        <v>136</v>
      </c>
      <c r="X137" s="5">
        <v>4</v>
      </c>
      <c r="Y137" s="5">
        <f t="shared" si="29"/>
        <v>26</v>
      </c>
      <c r="Z137" s="18" cm="1">
        <f t="array" aca="1" ref="Z137" ca="1">INDIRECT(ADDRESS($W137,COLUMN()-$Y137+$X137))/$V137</f>
        <v>121571</v>
      </c>
      <c r="AA137" s="18" cm="1">
        <f t="array" aca="1" ref="AA137" ca="1">INDIRECT(ADDRESS($W137,COLUMN()-$Y137+$X137))/$V137</f>
        <v>114096</v>
      </c>
      <c r="AB137" s="18" cm="1">
        <f t="array" aca="1" ref="AB137" ca="1">INDIRECT(ADDRESS($W137,COLUMN()-$Y137+$X137))/$V137</f>
        <v>96337.333333333328</v>
      </c>
      <c r="AC137" s="18" cm="1">
        <f t="array" aca="1" ref="AC137" ca="1">INDIRECT(ADDRESS($W137,COLUMN()-$Y137+$X137))/$V137</f>
        <v>79558.333333333328</v>
      </c>
      <c r="AD137" s="18" cm="1">
        <f t="array" aca="1" ref="AD137" ca="1">INDIRECT(ADDRESS($W137,COLUMN()-$Y137+$X137))/$V137</f>
        <v>56057.333333333336</v>
      </c>
      <c r="AE137" s="18" cm="1">
        <f t="array" aca="1" ref="AE137" ca="1">INDIRECT(ADDRESS($W137,COLUMN()-$Y137+$X137))/$V137</f>
        <v>0</v>
      </c>
      <c r="AF137" s="18" cm="1">
        <f t="array" aca="1" ref="AF137" ca="1">INDIRECT(ADDRESS($W137,COLUMN()-$Y137+$X137))/$V137</f>
        <v>0</v>
      </c>
      <c r="AG137" s="18" cm="1">
        <f t="array" aca="1" ref="AG137" ca="1">INDIRECT(ADDRESS($W137,COLUMN()-$Y137+$X137))/$V137</f>
        <v>45158.333333333336</v>
      </c>
      <c r="AH137" s="18" cm="1">
        <f t="array" aca="1" ref="AH137" ca="1">INDIRECT(ADDRESS($W137,COLUMN()-$Y137+$X137))/$V137</f>
        <v>0</v>
      </c>
      <c r="AI137" s="18" cm="1">
        <f t="array" aca="1" ref="AI137" ca="1">INDIRECT(ADDRESS($W137,COLUMN()-$Y137+$X137))/$V137</f>
        <v>0</v>
      </c>
      <c r="AJ137" s="18" cm="1">
        <f t="array" aca="1" ref="AJ137" ca="1">INDIRECT(ADDRESS($W137,COLUMN()-$Y137+$X137))/$V137</f>
        <v>0</v>
      </c>
      <c r="AK137" s="18" cm="1">
        <f t="array" aca="1" ref="AK137" ca="1">INDIRECT(ADDRESS($W137,COLUMN()-$Y137+$X137))/$V137</f>
        <v>37505</v>
      </c>
      <c r="AL137" s="18" cm="1">
        <f t="array" aca="1" ref="AL137" ca="1">INDIRECT(ADDRESS($W137,COLUMN()-$Y137+$X137))/$V137</f>
        <v>0</v>
      </c>
      <c r="AM137" s="18" cm="1">
        <f t="array" aca="1" ref="AM137" ca="1">INDIRECT(ADDRESS($W137,COLUMN()-$Y137+$X137))/$V137</f>
        <v>16850</v>
      </c>
      <c r="AN137" s="18" cm="1">
        <f t="array" aca="1" ref="AN137" ca="1">INDIRECT(ADDRESS($W137,COLUMN()-$Y137+$X137))/$V137</f>
        <v>0</v>
      </c>
      <c r="AO137" s="18" cm="1">
        <f t="array" aca="1" ref="AO137" ca="1">INDIRECT(ADDRESS($W137,COLUMN()-$Y137+$X137))/$V137</f>
        <v>0</v>
      </c>
      <c r="AP137" s="18" cm="1">
        <f t="array" aca="1" ref="AP137" ca="1">INDIRECT(ADDRESS($W137,COLUMN()-$Y137+$X137))/$V137</f>
        <v>0</v>
      </c>
      <c r="AQ137" s="18" cm="1">
        <f t="array" aca="1" ref="AQ137" ca="1">INDIRECT(ADDRESS($W137,COLUMN()-$Y137+$X137))/$V137</f>
        <v>0</v>
      </c>
      <c r="AR137" s="9">
        <f t="shared" si="26"/>
        <v>136</v>
      </c>
      <c r="AS137" s="9">
        <f t="shared" si="20"/>
        <v>138</v>
      </c>
      <c r="AT137" s="9">
        <f t="shared" si="27"/>
        <v>26</v>
      </c>
      <c r="AU137" s="3">
        <f t="shared" si="30"/>
        <v>43</v>
      </c>
      <c r="AV137" s="20">
        <f t="shared" ca="1" si="25"/>
        <v>7</v>
      </c>
      <c r="AW137" s="20">
        <f t="shared" ca="1" si="25"/>
        <v>8</v>
      </c>
      <c r="AX137" s="20">
        <f t="shared" ca="1" si="25"/>
        <v>10</v>
      </c>
      <c r="AY137" s="20">
        <f t="shared" ca="1" si="25"/>
        <v>11</v>
      </c>
      <c r="AZ137" s="20">
        <f t="shared" ca="1" si="25"/>
        <v>15</v>
      </c>
      <c r="BA137" s="20">
        <f t="shared" ca="1" si="25"/>
        <v>25</v>
      </c>
      <c r="BB137" s="20">
        <f t="shared" ca="1" si="31"/>
        <v>25</v>
      </c>
      <c r="BC137" s="20">
        <f t="shared" ca="1" si="31"/>
        <v>18</v>
      </c>
      <c r="BD137" s="20">
        <f t="shared" ca="1" si="31"/>
        <v>25</v>
      </c>
      <c r="BE137" s="20">
        <f t="shared" ca="1" si="31"/>
        <v>25</v>
      </c>
      <c r="BF137" s="20">
        <f t="shared" ca="1" si="31"/>
        <v>25</v>
      </c>
      <c r="BG137" s="20">
        <f t="shared" ca="1" si="31"/>
        <v>19</v>
      </c>
      <c r="BH137" s="20">
        <f t="shared" ca="1" si="22"/>
        <v>25</v>
      </c>
      <c r="BI137" s="20">
        <f t="shared" ca="1" si="22"/>
        <v>23</v>
      </c>
      <c r="BJ137" s="20">
        <f t="shared" ca="1" si="22"/>
        <v>25</v>
      </c>
      <c r="BK137" s="20">
        <f t="shared" ca="1" si="22"/>
        <v>25</v>
      </c>
      <c r="BL137" s="20">
        <f t="shared" ca="1" si="21"/>
        <v>25</v>
      </c>
      <c r="BM137" s="20">
        <f t="shared" ca="1" si="21"/>
        <v>25</v>
      </c>
      <c r="BN137" s="9">
        <f t="shared" si="28"/>
        <v>136</v>
      </c>
      <c r="BO137" s="9">
        <v>3</v>
      </c>
      <c r="BP137" s="22" cm="1">
        <f t="array" aca="1" ref="BP137" ca="1">IF(AV137&gt;INDIRECT(ADDRESS($BN137,$BO137)),0,1)</f>
        <v>1</v>
      </c>
      <c r="BQ137" s="22" cm="1">
        <f t="array" aca="1" ref="BQ137" ca="1">IF(AW137&gt;INDIRECT(ADDRESS($BN137,$BO137)),0,1)</f>
        <v>1</v>
      </c>
      <c r="BR137" s="22" cm="1">
        <f t="array" aca="1" ref="BR137" ca="1">IF(AX137&gt;INDIRECT(ADDRESS($BN137,$BO137)),0,1)</f>
        <v>0</v>
      </c>
      <c r="BS137" s="22" cm="1">
        <f t="array" aca="1" ref="BS137" ca="1">IF(AY137&gt;INDIRECT(ADDRESS($BN137,$BO137)),0,1)</f>
        <v>0</v>
      </c>
      <c r="BT137" s="22" cm="1">
        <f t="array" aca="1" ref="BT137" ca="1">IF(AZ137&gt;INDIRECT(ADDRESS($BN137,$BO137)),0,1)</f>
        <v>0</v>
      </c>
      <c r="BU137" s="22" cm="1">
        <f t="array" aca="1" ref="BU137" ca="1">IF(BA137&gt;INDIRECT(ADDRESS($BN137,$BO137)),0,1)</f>
        <v>0</v>
      </c>
      <c r="BV137" s="22" cm="1">
        <f t="array" aca="1" ref="BV137" ca="1">IF(BB137&gt;INDIRECT(ADDRESS($BN137,$BO137)),0,1)</f>
        <v>0</v>
      </c>
      <c r="BW137" s="22" cm="1">
        <f t="array" aca="1" ref="BW137" ca="1">IF(BC137&gt;INDIRECT(ADDRESS($BN137,$BO137)),0,1)</f>
        <v>0</v>
      </c>
      <c r="BX137" s="22" cm="1">
        <f t="array" aca="1" ref="BX137" ca="1">IF(BD137&gt;INDIRECT(ADDRESS($BN137,$BO137)),0,1)</f>
        <v>0</v>
      </c>
      <c r="BY137" s="22" cm="1">
        <f t="array" aca="1" ref="BY137" ca="1">IF(BE137&gt;INDIRECT(ADDRESS($BN137,$BO137)),0,1)</f>
        <v>0</v>
      </c>
      <c r="BZ137" s="22" cm="1">
        <f t="array" aca="1" ref="BZ137" ca="1">IF(BF137&gt;INDIRECT(ADDRESS($BN137,$BO137)),0,1)</f>
        <v>0</v>
      </c>
      <c r="CA137" s="22" cm="1">
        <f t="array" aca="1" ref="CA137" ca="1">IF(BG137&gt;INDIRECT(ADDRESS($BN137,$BO137)),0,1)</f>
        <v>0</v>
      </c>
      <c r="CB137" s="22" cm="1">
        <f t="array" aca="1" ref="CB137" ca="1">IF(BH137&gt;INDIRECT(ADDRESS($BN137,$BO137)),0,1)</f>
        <v>0</v>
      </c>
      <c r="CC137" s="22" cm="1">
        <f t="array" aca="1" ref="CC137" ca="1">IF(BI137&gt;INDIRECT(ADDRESS($BN137,$BO137)),0,1)</f>
        <v>0</v>
      </c>
      <c r="CD137" s="22" cm="1">
        <f t="array" aca="1" ref="CD137" ca="1">IF(BJ137&gt;INDIRECT(ADDRESS($BN137,$BO137)),0,1)</f>
        <v>0</v>
      </c>
      <c r="CE137" s="22" cm="1">
        <f t="array" aca="1" ref="CE137" ca="1">IF(BK137&gt;INDIRECT(ADDRESS($BN137,$BO137)),0,1)</f>
        <v>0</v>
      </c>
      <c r="CF137" s="22" cm="1">
        <f t="array" aca="1" ref="CF137" ca="1">IF(BL137&gt;INDIRECT(ADDRESS($BN137,$BO137)),0,1)</f>
        <v>0</v>
      </c>
      <c r="CG137" s="22" cm="1">
        <f t="array" aca="1" ref="CG137" ca="1">IF(BM137&gt;INDIRECT(ADDRESS($BN137,$BO137)),0,1)</f>
        <v>0</v>
      </c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55000000000000004">
      <c r="A138" s="3"/>
      <c r="B138" s="3"/>
      <c r="C138" s="3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5">
        <v>5</v>
      </c>
      <c r="W138" s="5">
        <f>W137</f>
        <v>136</v>
      </c>
      <c r="X138" s="5">
        <v>4</v>
      </c>
      <c r="Y138" s="5">
        <f t="shared" si="29"/>
        <v>26</v>
      </c>
      <c r="Z138" s="18" cm="1">
        <f t="array" aca="1" ref="Z138" ca="1">INDIRECT(ADDRESS($W138,COLUMN()-$Y138+$X138))/$V138</f>
        <v>72942.600000000006</v>
      </c>
      <c r="AA138" s="18" cm="1">
        <f t="array" aca="1" ref="AA138" ca="1">INDIRECT(ADDRESS($W138,COLUMN()-$Y138+$X138))/$V138</f>
        <v>68457.600000000006</v>
      </c>
      <c r="AB138" s="18" cm="1">
        <f t="array" aca="1" ref="AB138" ca="1">INDIRECT(ADDRESS($W138,COLUMN()-$Y138+$X138))/$V138</f>
        <v>57802.400000000001</v>
      </c>
      <c r="AC138" s="18" cm="1">
        <f t="array" aca="1" ref="AC138" ca="1">INDIRECT(ADDRESS($W138,COLUMN()-$Y138+$X138))/$V138</f>
        <v>47735</v>
      </c>
      <c r="AD138" s="18" cm="1">
        <f t="array" aca="1" ref="AD138" ca="1">INDIRECT(ADDRESS($W138,COLUMN()-$Y138+$X138))/$V138</f>
        <v>33634.400000000001</v>
      </c>
      <c r="AE138" s="18" cm="1">
        <f t="array" aca="1" ref="AE138" ca="1">INDIRECT(ADDRESS($W138,COLUMN()-$Y138+$X138))/$V138</f>
        <v>0</v>
      </c>
      <c r="AF138" s="18" cm="1">
        <f t="array" aca="1" ref="AF138" ca="1">INDIRECT(ADDRESS($W138,COLUMN()-$Y138+$X138))/$V138</f>
        <v>0</v>
      </c>
      <c r="AG138" s="18" cm="1">
        <f t="array" aca="1" ref="AG138" ca="1">INDIRECT(ADDRESS($W138,COLUMN()-$Y138+$X138))/$V138</f>
        <v>27095</v>
      </c>
      <c r="AH138" s="18" cm="1">
        <f t="array" aca="1" ref="AH138" ca="1">INDIRECT(ADDRESS($W138,COLUMN()-$Y138+$X138))/$V138</f>
        <v>0</v>
      </c>
      <c r="AI138" s="18" cm="1">
        <f t="array" aca="1" ref="AI138" ca="1">INDIRECT(ADDRESS($W138,COLUMN()-$Y138+$X138))/$V138</f>
        <v>0</v>
      </c>
      <c r="AJ138" s="18" cm="1">
        <f t="array" aca="1" ref="AJ138" ca="1">INDIRECT(ADDRESS($W138,COLUMN()-$Y138+$X138))/$V138</f>
        <v>0</v>
      </c>
      <c r="AK138" s="18" cm="1">
        <f t="array" aca="1" ref="AK138" ca="1">INDIRECT(ADDRESS($W138,COLUMN()-$Y138+$X138))/$V138</f>
        <v>22503</v>
      </c>
      <c r="AL138" s="18" cm="1">
        <f t="array" aca="1" ref="AL138" ca="1">INDIRECT(ADDRESS($W138,COLUMN()-$Y138+$X138))/$V138</f>
        <v>0</v>
      </c>
      <c r="AM138" s="18" cm="1">
        <f t="array" aca="1" ref="AM138" ca="1">INDIRECT(ADDRESS($W138,COLUMN()-$Y138+$X138))/$V138</f>
        <v>10110</v>
      </c>
      <c r="AN138" s="18" cm="1">
        <f t="array" aca="1" ref="AN138" ca="1">INDIRECT(ADDRESS($W138,COLUMN()-$Y138+$X138))/$V138</f>
        <v>0</v>
      </c>
      <c r="AO138" s="18" cm="1">
        <f t="array" aca="1" ref="AO138" ca="1">INDIRECT(ADDRESS($W138,COLUMN()-$Y138+$X138))/$V138</f>
        <v>0</v>
      </c>
      <c r="AP138" s="18" cm="1">
        <f t="array" aca="1" ref="AP138" ca="1">INDIRECT(ADDRESS($W138,COLUMN()-$Y138+$X138))/$V138</f>
        <v>0</v>
      </c>
      <c r="AQ138" s="18" cm="1">
        <f t="array" aca="1" ref="AQ138" ca="1">INDIRECT(ADDRESS($W138,COLUMN()-$Y138+$X138))/$V138</f>
        <v>0</v>
      </c>
      <c r="AR138" s="9">
        <f t="shared" si="26"/>
        <v>136</v>
      </c>
      <c r="AS138" s="9">
        <f t="shared" si="20"/>
        <v>138</v>
      </c>
      <c r="AT138" s="9">
        <f t="shared" si="27"/>
        <v>26</v>
      </c>
      <c r="AU138" s="3">
        <f t="shared" si="30"/>
        <v>43</v>
      </c>
      <c r="AV138" s="20">
        <f t="shared" ca="1" si="25"/>
        <v>12</v>
      </c>
      <c r="AW138" s="20">
        <f t="shared" ca="1" si="25"/>
        <v>13</v>
      </c>
      <c r="AX138" s="20">
        <f t="shared" ca="1" si="25"/>
        <v>14</v>
      </c>
      <c r="AY138" s="20">
        <f t="shared" ca="1" si="25"/>
        <v>17</v>
      </c>
      <c r="AZ138" s="20">
        <f t="shared" ca="1" si="25"/>
        <v>20</v>
      </c>
      <c r="BA138" s="20">
        <f t="shared" ca="1" si="25"/>
        <v>25</v>
      </c>
      <c r="BB138" s="20">
        <f t="shared" ca="1" si="31"/>
        <v>25</v>
      </c>
      <c r="BC138" s="20">
        <f t="shared" ca="1" si="31"/>
        <v>21</v>
      </c>
      <c r="BD138" s="20">
        <f t="shared" ca="1" si="31"/>
        <v>25</v>
      </c>
      <c r="BE138" s="20">
        <f t="shared" ca="1" si="31"/>
        <v>25</v>
      </c>
      <c r="BF138" s="20">
        <f t="shared" ca="1" si="31"/>
        <v>25</v>
      </c>
      <c r="BG138" s="20">
        <f t="shared" ca="1" si="31"/>
        <v>22</v>
      </c>
      <c r="BH138" s="20">
        <f t="shared" ca="1" si="22"/>
        <v>25</v>
      </c>
      <c r="BI138" s="20">
        <f t="shared" ca="1" si="22"/>
        <v>24</v>
      </c>
      <c r="BJ138" s="20">
        <f t="shared" ca="1" si="22"/>
        <v>25</v>
      </c>
      <c r="BK138" s="20">
        <f t="shared" ca="1" si="22"/>
        <v>25</v>
      </c>
      <c r="BL138" s="20">
        <f t="shared" ca="1" si="21"/>
        <v>25</v>
      </c>
      <c r="BM138" s="20">
        <f t="shared" ca="1" si="21"/>
        <v>25</v>
      </c>
      <c r="BN138" s="9">
        <f t="shared" si="28"/>
        <v>136</v>
      </c>
      <c r="BO138" s="9">
        <v>3</v>
      </c>
      <c r="BP138" s="22" cm="1">
        <f t="array" aca="1" ref="BP138" ca="1">IF(AV138&gt;INDIRECT(ADDRESS($BN138,$BO138)),0,1)</f>
        <v>0</v>
      </c>
      <c r="BQ138" s="22" cm="1">
        <f t="array" aca="1" ref="BQ138" ca="1">IF(AW138&gt;INDIRECT(ADDRESS($BN138,$BO138)),0,1)</f>
        <v>0</v>
      </c>
      <c r="BR138" s="22" cm="1">
        <f t="array" aca="1" ref="BR138" ca="1">IF(AX138&gt;INDIRECT(ADDRESS($BN138,$BO138)),0,1)</f>
        <v>0</v>
      </c>
      <c r="BS138" s="22" cm="1">
        <f t="array" aca="1" ref="BS138" ca="1">IF(AY138&gt;INDIRECT(ADDRESS($BN138,$BO138)),0,1)</f>
        <v>0</v>
      </c>
      <c r="BT138" s="22" cm="1">
        <f t="array" aca="1" ref="BT138" ca="1">IF(AZ138&gt;INDIRECT(ADDRESS($BN138,$BO138)),0,1)</f>
        <v>0</v>
      </c>
      <c r="BU138" s="22" cm="1">
        <f t="array" aca="1" ref="BU138" ca="1">IF(BA138&gt;INDIRECT(ADDRESS($BN138,$BO138)),0,1)</f>
        <v>0</v>
      </c>
      <c r="BV138" s="22" cm="1">
        <f t="array" aca="1" ref="BV138" ca="1">IF(BB138&gt;INDIRECT(ADDRESS($BN138,$BO138)),0,1)</f>
        <v>0</v>
      </c>
      <c r="BW138" s="22" cm="1">
        <f t="array" aca="1" ref="BW138" ca="1">IF(BC138&gt;INDIRECT(ADDRESS($BN138,$BO138)),0,1)</f>
        <v>0</v>
      </c>
      <c r="BX138" s="22" cm="1">
        <f t="array" aca="1" ref="BX138" ca="1">IF(BD138&gt;INDIRECT(ADDRESS($BN138,$BO138)),0,1)</f>
        <v>0</v>
      </c>
      <c r="BY138" s="22" cm="1">
        <f t="array" aca="1" ref="BY138" ca="1">IF(BE138&gt;INDIRECT(ADDRESS($BN138,$BO138)),0,1)</f>
        <v>0</v>
      </c>
      <c r="BZ138" s="22" cm="1">
        <f t="array" aca="1" ref="BZ138" ca="1">IF(BF138&gt;INDIRECT(ADDRESS($BN138,$BO138)),0,1)</f>
        <v>0</v>
      </c>
      <c r="CA138" s="22" cm="1">
        <f t="array" aca="1" ref="CA138" ca="1">IF(BG138&gt;INDIRECT(ADDRESS($BN138,$BO138)),0,1)</f>
        <v>0</v>
      </c>
      <c r="CB138" s="22" cm="1">
        <f t="array" aca="1" ref="CB138" ca="1">IF(BH138&gt;INDIRECT(ADDRESS($BN138,$BO138)),0,1)</f>
        <v>0</v>
      </c>
      <c r="CC138" s="22" cm="1">
        <f t="array" aca="1" ref="CC138" ca="1">IF(BI138&gt;INDIRECT(ADDRESS($BN138,$BO138)),0,1)</f>
        <v>0</v>
      </c>
      <c r="CD138" s="22" cm="1">
        <f t="array" aca="1" ref="CD138" ca="1">IF(BJ138&gt;INDIRECT(ADDRESS($BN138,$BO138)),0,1)</f>
        <v>0</v>
      </c>
      <c r="CE138" s="22" cm="1">
        <f t="array" aca="1" ref="CE138" ca="1">IF(BK138&gt;INDIRECT(ADDRESS($BN138,$BO138)),0,1)</f>
        <v>0</v>
      </c>
      <c r="CF138" s="22" cm="1">
        <f t="array" aca="1" ref="CF138" ca="1">IF(BL138&gt;INDIRECT(ADDRESS($BN138,$BO138)),0,1)</f>
        <v>0</v>
      </c>
      <c r="CG138" s="22" cm="1">
        <f t="array" aca="1" ref="CG138" ca="1">IF(BM138&gt;INDIRECT(ADDRESS($BN138,$BO138)),0,1)</f>
        <v>0</v>
      </c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55000000000000004">
      <c r="A139" s="3"/>
      <c r="B139" s="3" t="s">
        <v>58</v>
      </c>
      <c r="C139" s="3">
        <v>8</v>
      </c>
      <c r="D139" s="15">
        <f>VALUE(SUBSTITUTE('DPR KPU Raw'!B39,".",","))</f>
        <v>376858</v>
      </c>
      <c r="E139" s="15">
        <f>VALUE(SUBSTITUTE('DPR KPU Raw'!C39,".",","))</f>
        <v>152430</v>
      </c>
      <c r="F139" s="15">
        <f>VALUE(SUBSTITUTE('DPR KPU Raw'!D39,".",","))</f>
        <v>151805</v>
      </c>
      <c r="G139" s="15">
        <f>VALUE(SUBSTITUTE('DPR KPU Raw'!E39,".",","))</f>
        <v>377188</v>
      </c>
      <c r="H139" s="15">
        <f>VALUE(SUBSTITUTE('DPR KPU Raw'!F39,".",","))</f>
        <v>109599</v>
      </c>
      <c r="I139" s="15"/>
      <c r="J139" s="15"/>
      <c r="K139" s="15">
        <f>VALUE(SUBSTITUTE('DPR KPU Raw'!I39,".",","))</f>
        <v>54041</v>
      </c>
      <c r="L139" s="15"/>
      <c r="M139" s="15"/>
      <c r="N139" s="15"/>
      <c r="O139" s="15">
        <f>VALUE(SUBSTITUTE('DPR KPU Raw'!M39,".",","))</f>
        <v>77148</v>
      </c>
      <c r="P139" s="15"/>
      <c r="Q139" s="15">
        <f>VALUE(SUBSTITUTE('DPR KPU Raw'!O39,".",","))</f>
        <v>98095</v>
      </c>
      <c r="R139" s="15"/>
      <c r="S139" s="15"/>
      <c r="T139" s="15"/>
      <c r="U139" s="15"/>
      <c r="V139" s="5">
        <v>1</v>
      </c>
      <c r="W139" s="5">
        <f>W138+3</f>
        <v>139</v>
      </c>
      <c r="X139" s="5">
        <v>4</v>
      </c>
      <c r="Y139" s="5">
        <f t="shared" si="29"/>
        <v>26</v>
      </c>
      <c r="Z139" s="18" cm="1">
        <f t="array" aca="1" ref="Z139" ca="1">INDIRECT(ADDRESS($W139,COLUMN()-$Y139+$X139))/$V139</f>
        <v>376858</v>
      </c>
      <c r="AA139" s="18" cm="1">
        <f t="array" aca="1" ref="AA139" ca="1">INDIRECT(ADDRESS($W139,COLUMN()-$Y139+$X139))/$V139</f>
        <v>152430</v>
      </c>
      <c r="AB139" s="18" cm="1">
        <f t="array" aca="1" ref="AB139" ca="1">INDIRECT(ADDRESS($W139,COLUMN()-$Y139+$X139))/$V139</f>
        <v>151805</v>
      </c>
      <c r="AC139" s="18" cm="1">
        <f t="array" aca="1" ref="AC139" ca="1">INDIRECT(ADDRESS($W139,COLUMN()-$Y139+$X139))/$V139</f>
        <v>377188</v>
      </c>
      <c r="AD139" s="18" cm="1">
        <f t="array" aca="1" ref="AD139" ca="1">INDIRECT(ADDRESS($W139,COLUMN()-$Y139+$X139))/$V139</f>
        <v>109599</v>
      </c>
      <c r="AE139" s="18" cm="1">
        <f t="array" aca="1" ref="AE139" ca="1">INDIRECT(ADDRESS($W139,COLUMN()-$Y139+$X139))/$V139</f>
        <v>0</v>
      </c>
      <c r="AF139" s="18" cm="1">
        <f t="array" aca="1" ref="AF139" ca="1">INDIRECT(ADDRESS($W139,COLUMN()-$Y139+$X139))/$V139</f>
        <v>0</v>
      </c>
      <c r="AG139" s="18" cm="1">
        <f t="array" aca="1" ref="AG139" ca="1">INDIRECT(ADDRESS($W139,COLUMN()-$Y139+$X139))/$V139</f>
        <v>54041</v>
      </c>
      <c r="AH139" s="18" cm="1">
        <f t="array" aca="1" ref="AH139" ca="1">INDIRECT(ADDRESS($W139,COLUMN()-$Y139+$X139))/$V139</f>
        <v>0</v>
      </c>
      <c r="AI139" s="18" cm="1">
        <f t="array" aca="1" ref="AI139" ca="1">INDIRECT(ADDRESS($W139,COLUMN()-$Y139+$X139))/$V139</f>
        <v>0</v>
      </c>
      <c r="AJ139" s="18" cm="1">
        <f t="array" aca="1" ref="AJ139" ca="1">INDIRECT(ADDRESS($W139,COLUMN()-$Y139+$X139))/$V139</f>
        <v>0</v>
      </c>
      <c r="AK139" s="18" cm="1">
        <f t="array" aca="1" ref="AK139" ca="1">INDIRECT(ADDRESS($W139,COLUMN()-$Y139+$X139))/$V139</f>
        <v>77148</v>
      </c>
      <c r="AL139" s="18" cm="1">
        <f t="array" aca="1" ref="AL139" ca="1">INDIRECT(ADDRESS($W139,COLUMN()-$Y139+$X139))/$V139</f>
        <v>0</v>
      </c>
      <c r="AM139" s="18" cm="1">
        <f t="array" aca="1" ref="AM139" ca="1">INDIRECT(ADDRESS($W139,COLUMN()-$Y139+$X139))/$V139</f>
        <v>98095</v>
      </c>
      <c r="AN139" s="18" cm="1">
        <f t="array" aca="1" ref="AN139" ca="1">INDIRECT(ADDRESS($W139,COLUMN()-$Y139+$X139))/$V139</f>
        <v>0</v>
      </c>
      <c r="AO139" s="18" cm="1">
        <f t="array" aca="1" ref="AO139" ca="1">INDIRECT(ADDRESS($W139,COLUMN()-$Y139+$X139))/$V139</f>
        <v>0</v>
      </c>
      <c r="AP139" s="18" cm="1">
        <f t="array" aca="1" ref="AP139" ca="1">INDIRECT(ADDRESS($W139,COLUMN()-$Y139+$X139))/$V139</f>
        <v>0</v>
      </c>
      <c r="AQ139" s="18" cm="1">
        <f t="array" aca="1" ref="AQ139" ca="1">INDIRECT(ADDRESS($W139,COLUMN()-$Y139+$X139))/$V139</f>
        <v>0</v>
      </c>
      <c r="AR139" s="9">
        <f t="shared" si="26"/>
        <v>139</v>
      </c>
      <c r="AS139" s="9">
        <f t="shared" si="20"/>
        <v>141</v>
      </c>
      <c r="AT139" s="9">
        <f t="shared" si="27"/>
        <v>26</v>
      </c>
      <c r="AU139" s="3">
        <f t="shared" si="30"/>
        <v>43</v>
      </c>
      <c r="AV139" s="20">
        <f t="shared" ca="1" si="25"/>
        <v>2</v>
      </c>
      <c r="AW139" s="20">
        <f t="shared" ca="1" si="25"/>
        <v>3</v>
      </c>
      <c r="AX139" s="20">
        <f t="shared" ca="1" si="25"/>
        <v>4</v>
      </c>
      <c r="AY139" s="20">
        <f t="shared" ca="1" si="25"/>
        <v>1</v>
      </c>
      <c r="AZ139" s="20">
        <f t="shared" ca="1" si="25"/>
        <v>7</v>
      </c>
      <c r="BA139" s="20">
        <f t="shared" ca="1" si="25"/>
        <v>25</v>
      </c>
      <c r="BB139" s="20">
        <f t="shared" ca="1" si="31"/>
        <v>25</v>
      </c>
      <c r="BC139" s="20">
        <f t="shared" ca="1" si="31"/>
        <v>12</v>
      </c>
      <c r="BD139" s="20">
        <f t="shared" ca="1" si="31"/>
        <v>25</v>
      </c>
      <c r="BE139" s="20">
        <f t="shared" ca="1" si="31"/>
        <v>25</v>
      </c>
      <c r="BF139" s="20">
        <f t="shared" ca="1" si="31"/>
        <v>25</v>
      </c>
      <c r="BG139" s="20">
        <f t="shared" ca="1" si="31"/>
        <v>9</v>
      </c>
      <c r="BH139" s="20">
        <f t="shared" ca="1" si="22"/>
        <v>25</v>
      </c>
      <c r="BI139" s="20">
        <f t="shared" ca="1" si="22"/>
        <v>8</v>
      </c>
      <c r="BJ139" s="20">
        <f t="shared" ca="1" si="22"/>
        <v>25</v>
      </c>
      <c r="BK139" s="20">
        <f t="shared" ca="1" si="22"/>
        <v>25</v>
      </c>
      <c r="BL139" s="20">
        <f t="shared" ca="1" si="21"/>
        <v>25</v>
      </c>
      <c r="BM139" s="20">
        <f t="shared" ca="1" si="21"/>
        <v>25</v>
      </c>
      <c r="BN139" s="9">
        <f t="shared" si="28"/>
        <v>139</v>
      </c>
      <c r="BO139" s="9">
        <v>3</v>
      </c>
      <c r="BP139" s="22" cm="1">
        <f t="array" aca="1" ref="BP139" ca="1">IF(AV139&gt;INDIRECT(ADDRESS($BN139,$BO139)),0,1)</f>
        <v>1</v>
      </c>
      <c r="BQ139" s="22" cm="1">
        <f t="array" aca="1" ref="BQ139" ca="1">IF(AW139&gt;INDIRECT(ADDRESS($BN139,$BO139)),0,1)</f>
        <v>1</v>
      </c>
      <c r="BR139" s="22" cm="1">
        <f t="array" aca="1" ref="BR139" ca="1">IF(AX139&gt;INDIRECT(ADDRESS($BN139,$BO139)),0,1)</f>
        <v>1</v>
      </c>
      <c r="BS139" s="22" cm="1">
        <f t="array" aca="1" ref="BS139" ca="1">IF(AY139&gt;INDIRECT(ADDRESS($BN139,$BO139)),0,1)</f>
        <v>1</v>
      </c>
      <c r="BT139" s="22" cm="1">
        <f t="array" aca="1" ref="BT139" ca="1">IF(AZ139&gt;INDIRECT(ADDRESS($BN139,$BO139)),0,1)</f>
        <v>1</v>
      </c>
      <c r="BU139" s="22" cm="1">
        <f t="array" aca="1" ref="BU139" ca="1">IF(BA139&gt;INDIRECT(ADDRESS($BN139,$BO139)),0,1)</f>
        <v>0</v>
      </c>
      <c r="BV139" s="22" cm="1">
        <f t="array" aca="1" ref="BV139" ca="1">IF(BB139&gt;INDIRECT(ADDRESS($BN139,$BO139)),0,1)</f>
        <v>0</v>
      </c>
      <c r="BW139" s="22" cm="1">
        <f t="array" aca="1" ref="BW139" ca="1">IF(BC139&gt;INDIRECT(ADDRESS($BN139,$BO139)),0,1)</f>
        <v>0</v>
      </c>
      <c r="BX139" s="22" cm="1">
        <f t="array" aca="1" ref="BX139" ca="1">IF(BD139&gt;INDIRECT(ADDRESS($BN139,$BO139)),0,1)</f>
        <v>0</v>
      </c>
      <c r="BY139" s="22" cm="1">
        <f t="array" aca="1" ref="BY139" ca="1">IF(BE139&gt;INDIRECT(ADDRESS($BN139,$BO139)),0,1)</f>
        <v>0</v>
      </c>
      <c r="BZ139" s="22" cm="1">
        <f t="array" aca="1" ref="BZ139" ca="1">IF(BF139&gt;INDIRECT(ADDRESS($BN139,$BO139)),0,1)</f>
        <v>0</v>
      </c>
      <c r="CA139" s="22" cm="1">
        <f t="array" aca="1" ref="CA139" ca="1">IF(BG139&gt;INDIRECT(ADDRESS($BN139,$BO139)),0,1)</f>
        <v>0</v>
      </c>
      <c r="CB139" s="22" cm="1">
        <f t="array" aca="1" ref="CB139" ca="1">IF(BH139&gt;INDIRECT(ADDRESS($BN139,$BO139)),0,1)</f>
        <v>0</v>
      </c>
      <c r="CC139" s="22" cm="1">
        <f t="array" aca="1" ref="CC139" ca="1">IF(BI139&gt;INDIRECT(ADDRESS($BN139,$BO139)),0,1)</f>
        <v>1</v>
      </c>
      <c r="CD139" s="22" cm="1">
        <f t="array" aca="1" ref="CD139" ca="1">IF(BJ139&gt;INDIRECT(ADDRESS($BN139,$BO139)),0,1)</f>
        <v>0</v>
      </c>
      <c r="CE139" s="22" cm="1">
        <f t="array" aca="1" ref="CE139" ca="1">IF(BK139&gt;INDIRECT(ADDRESS($BN139,$BO139)),0,1)</f>
        <v>0</v>
      </c>
      <c r="CF139" s="22" cm="1">
        <f t="array" aca="1" ref="CF139" ca="1">IF(BL139&gt;INDIRECT(ADDRESS($BN139,$BO139)),0,1)</f>
        <v>0</v>
      </c>
      <c r="CG139" s="22" cm="1">
        <f t="array" aca="1" ref="CG139" ca="1">IF(BM139&gt;INDIRECT(ADDRESS($BN139,$BO139)),0,1)</f>
        <v>0</v>
      </c>
      <c r="CH139" s="9">
        <f>AR139</f>
        <v>139</v>
      </c>
      <c r="CI139" s="9">
        <f>AS139</f>
        <v>141</v>
      </c>
      <c r="CJ139" s="3">
        <f>COLUMN(BP139)</f>
        <v>68</v>
      </c>
      <c r="CK139" s="3">
        <f>COLUMN(CG139)</f>
        <v>85</v>
      </c>
      <c r="CL139" s="3">
        <f ca="1">SUM(OFFSET($A$1,CH139-1,CJ139-1,CI139-CH139+1,CK139-CJ139+1))</f>
        <v>8</v>
      </c>
      <c r="CM139" s="3" t="b">
        <f ca="1">CL139=C139</f>
        <v>1</v>
      </c>
      <c r="CN139" s="3">
        <f>COLUMN(V139)</f>
        <v>22</v>
      </c>
      <c r="CO139" s="3">
        <f ca="1">LARGE(OFFSET($A$1,$CH139-1,$CN139-1,$CI139-$CH139+1,1),1)</f>
        <v>5</v>
      </c>
      <c r="CP139" s="4">
        <f ca="1">LARGE(OFFSET($A$1,$AR139-1,$AT139-1,$AS139-$AR139+1,$AU139-$AT139+1),1)/(CO139+2)</f>
        <v>53884</v>
      </c>
      <c r="CQ139" s="4">
        <f ca="1">LARGE(OFFSET($A$1,$AR139-1,$AT139-1,$AS139-$AR139+1,$AU139-$AT139+1),C139)</f>
        <v>98095</v>
      </c>
      <c r="CR139" s="3" t="b">
        <f ca="1">CQ139&gt;CP139</f>
        <v>1</v>
      </c>
    </row>
    <row r="140" spans="1:96" x14ac:dyDescent="0.55000000000000004">
      <c r="A140" s="3"/>
      <c r="B140" s="3"/>
      <c r="C140" s="3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5">
        <v>3</v>
      </c>
      <c r="W140" s="5">
        <f>W139</f>
        <v>139</v>
      </c>
      <c r="X140" s="5">
        <v>4</v>
      </c>
      <c r="Y140" s="5">
        <f t="shared" si="29"/>
        <v>26</v>
      </c>
      <c r="Z140" s="18" cm="1">
        <f t="array" aca="1" ref="Z140" ca="1">INDIRECT(ADDRESS($W140,COLUMN()-$Y140+$X140))/$V140</f>
        <v>125619.33333333333</v>
      </c>
      <c r="AA140" s="18" cm="1">
        <f t="array" aca="1" ref="AA140" ca="1">INDIRECT(ADDRESS($W140,COLUMN()-$Y140+$X140))/$V140</f>
        <v>50810</v>
      </c>
      <c r="AB140" s="18" cm="1">
        <f t="array" aca="1" ref="AB140" ca="1">INDIRECT(ADDRESS($W140,COLUMN()-$Y140+$X140))/$V140</f>
        <v>50601.666666666664</v>
      </c>
      <c r="AC140" s="18" cm="1">
        <f t="array" aca="1" ref="AC140" ca="1">INDIRECT(ADDRESS($W140,COLUMN()-$Y140+$X140))/$V140</f>
        <v>125729.33333333333</v>
      </c>
      <c r="AD140" s="18" cm="1">
        <f t="array" aca="1" ref="AD140" ca="1">INDIRECT(ADDRESS($W140,COLUMN()-$Y140+$X140))/$V140</f>
        <v>36533</v>
      </c>
      <c r="AE140" s="18" cm="1">
        <f t="array" aca="1" ref="AE140" ca="1">INDIRECT(ADDRESS($W140,COLUMN()-$Y140+$X140))/$V140</f>
        <v>0</v>
      </c>
      <c r="AF140" s="18" cm="1">
        <f t="array" aca="1" ref="AF140" ca="1">INDIRECT(ADDRESS($W140,COLUMN()-$Y140+$X140))/$V140</f>
        <v>0</v>
      </c>
      <c r="AG140" s="18" cm="1">
        <f t="array" aca="1" ref="AG140" ca="1">INDIRECT(ADDRESS($W140,COLUMN()-$Y140+$X140))/$V140</f>
        <v>18013.666666666668</v>
      </c>
      <c r="AH140" s="18" cm="1">
        <f t="array" aca="1" ref="AH140" ca="1">INDIRECT(ADDRESS($W140,COLUMN()-$Y140+$X140))/$V140</f>
        <v>0</v>
      </c>
      <c r="AI140" s="18" cm="1">
        <f t="array" aca="1" ref="AI140" ca="1">INDIRECT(ADDRESS($W140,COLUMN()-$Y140+$X140))/$V140</f>
        <v>0</v>
      </c>
      <c r="AJ140" s="18" cm="1">
        <f t="array" aca="1" ref="AJ140" ca="1">INDIRECT(ADDRESS($W140,COLUMN()-$Y140+$X140))/$V140</f>
        <v>0</v>
      </c>
      <c r="AK140" s="18" cm="1">
        <f t="array" aca="1" ref="AK140" ca="1">INDIRECT(ADDRESS($W140,COLUMN()-$Y140+$X140))/$V140</f>
        <v>25716</v>
      </c>
      <c r="AL140" s="18" cm="1">
        <f t="array" aca="1" ref="AL140" ca="1">INDIRECT(ADDRESS($W140,COLUMN()-$Y140+$X140))/$V140</f>
        <v>0</v>
      </c>
      <c r="AM140" s="18" cm="1">
        <f t="array" aca="1" ref="AM140" ca="1">INDIRECT(ADDRESS($W140,COLUMN()-$Y140+$X140))/$V140</f>
        <v>32698.333333333332</v>
      </c>
      <c r="AN140" s="18" cm="1">
        <f t="array" aca="1" ref="AN140" ca="1">INDIRECT(ADDRESS($W140,COLUMN()-$Y140+$X140))/$V140</f>
        <v>0</v>
      </c>
      <c r="AO140" s="18" cm="1">
        <f t="array" aca="1" ref="AO140" ca="1">INDIRECT(ADDRESS($W140,COLUMN()-$Y140+$X140))/$V140</f>
        <v>0</v>
      </c>
      <c r="AP140" s="18" cm="1">
        <f t="array" aca="1" ref="AP140" ca="1">INDIRECT(ADDRESS($W140,COLUMN()-$Y140+$X140))/$V140</f>
        <v>0</v>
      </c>
      <c r="AQ140" s="18" cm="1">
        <f t="array" aca="1" ref="AQ140" ca="1">INDIRECT(ADDRESS($W140,COLUMN()-$Y140+$X140))/$V140</f>
        <v>0</v>
      </c>
      <c r="AR140" s="9">
        <f t="shared" si="26"/>
        <v>139</v>
      </c>
      <c r="AS140" s="9">
        <f t="shared" si="20"/>
        <v>141</v>
      </c>
      <c r="AT140" s="9">
        <f t="shared" si="27"/>
        <v>26</v>
      </c>
      <c r="AU140" s="3">
        <f t="shared" si="30"/>
        <v>43</v>
      </c>
      <c r="AV140" s="20">
        <f t="shared" ca="1" si="25"/>
        <v>6</v>
      </c>
      <c r="AW140" s="20">
        <f t="shared" ca="1" si="25"/>
        <v>13</v>
      </c>
      <c r="AX140" s="20">
        <f t="shared" ca="1" si="25"/>
        <v>14</v>
      </c>
      <c r="AY140" s="20">
        <f t="shared" ca="1" si="25"/>
        <v>5</v>
      </c>
      <c r="AZ140" s="20">
        <f t="shared" ca="1" si="25"/>
        <v>15</v>
      </c>
      <c r="BA140" s="20">
        <f t="shared" ca="1" si="25"/>
        <v>25</v>
      </c>
      <c r="BB140" s="20">
        <f t="shared" ca="1" si="31"/>
        <v>25</v>
      </c>
      <c r="BC140" s="20">
        <f t="shared" ca="1" si="31"/>
        <v>22</v>
      </c>
      <c r="BD140" s="20">
        <f t="shared" ca="1" si="31"/>
        <v>25</v>
      </c>
      <c r="BE140" s="20">
        <f t="shared" ca="1" si="31"/>
        <v>25</v>
      </c>
      <c r="BF140" s="20">
        <f t="shared" ca="1" si="31"/>
        <v>25</v>
      </c>
      <c r="BG140" s="20">
        <f t="shared" ca="1" si="31"/>
        <v>19</v>
      </c>
      <c r="BH140" s="20">
        <f t="shared" ca="1" si="22"/>
        <v>25</v>
      </c>
      <c r="BI140" s="20">
        <f t="shared" ca="1" si="22"/>
        <v>16</v>
      </c>
      <c r="BJ140" s="20">
        <f t="shared" ca="1" si="22"/>
        <v>25</v>
      </c>
      <c r="BK140" s="20">
        <f t="shared" ca="1" si="22"/>
        <v>25</v>
      </c>
      <c r="BL140" s="20">
        <f t="shared" ca="1" si="21"/>
        <v>25</v>
      </c>
      <c r="BM140" s="20">
        <f t="shared" ca="1" si="21"/>
        <v>25</v>
      </c>
      <c r="BN140" s="9">
        <f t="shared" si="28"/>
        <v>139</v>
      </c>
      <c r="BO140" s="9">
        <v>3</v>
      </c>
      <c r="BP140" s="22" cm="1">
        <f t="array" aca="1" ref="BP140" ca="1">IF(AV140&gt;INDIRECT(ADDRESS($BN140,$BO140)),0,1)</f>
        <v>1</v>
      </c>
      <c r="BQ140" s="22" cm="1">
        <f t="array" aca="1" ref="BQ140" ca="1">IF(AW140&gt;INDIRECT(ADDRESS($BN140,$BO140)),0,1)</f>
        <v>0</v>
      </c>
      <c r="BR140" s="22" cm="1">
        <f t="array" aca="1" ref="BR140" ca="1">IF(AX140&gt;INDIRECT(ADDRESS($BN140,$BO140)),0,1)</f>
        <v>0</v>
      </c>
      <c r="BS140" s="22" cm="1">
        <f t="array" aca="1" ref="BS140" ca="1">IF(AY140&gt;INDIRECT(ADDRESS($BN140,$BO140)),0,1)</f>
        <v>1</v>
      </c>
      <c r="BT140" s="22" cm="1">
        <f t="array" aca="1" ref="BT140" ca="1">IF(AZ140&gt;INDIRECT(ADDRESS($BN140,$BO140)),0,1)</f>
        <v>0</v>
      </c>
      <c r="BU140" s="22" cm="1">
        <f t="array" aca="1" ref="BU140" ca="1">IF(BA140&gt;INDIRECT(ADDRESS($BN140,$BO140)),0,1)</f>
        <v>0</v>
      </c>
      <c r="BV140" s="22" cm="1">
        <f t="array" aca="1" ref="BV140" ca="1">IF(BB140&gt;INDIRECT(ADDRESS($BN140,$BO140)),0,1)</f>
        <v>0</v>
      </c>
      <c r="BW140" s="22" cm="1">
        <f t="array" aca="1" ref="BW140" ca="1">IF(BC140&gt;INDIRECT(ADDRESS($BN140,$BO140)),0,1)</f>
        <v>0</v>
      </c>
      <c r="BX140" s="22" cm="1">
        <f t="array" aca="1" ref="BX140" ca="1">IF(BD140&gt;INDIRECT(ADDRESS($BN140,$BO140)),0,1)</f>
        <v>0</v>
      </c>
      <c r="BY140" s="22" cm="1">
        <f t="array" aca="1" ref="BY140" ca="1">IF(BE140&gt;INDIRECT(ADDRESS($BN140,$BO140)),0,1)</f>
        <v>0</v>
      </c>
      <c r="BZ140" s="22" cm="1">
        <f t="array" aca="1" ref="BZ140" ca="1">IF(BF140&gt;INDIRECT(ADDRESS($BN140,$BO140)),0,1)</f>
        <v>0</v>
      </c>
      <c r="CA140" s="22" cm="1">
        <f t="array" aca="1" ref="CA140" ca="1">IF(BG140&gt;INDIRECT(ADDRESS($BN140,$BO140)),0,1)</f>
        <v>0</v>
      </c>
      <c r="CB140" s="22" cm="1">
        <f t="array" aca="1" ref="CB140" ca="1">IF(BH140&gt;INDIRECT(ADDRESS($BN140,$BO140)),0,1)</f>
        <v>0</v>
      </c>
      <c r="CC140" s="22" cm="1">
        <f t="array" aca="1" ref="CC140" ca="1">IF(BI140&gt;INDIRECT(ADDRESS($BN140,$BO140)),0,1)</f>
        <v>0</v>
      </c>
      <c r="CD140" s="22" cm="1">
        <f t="array" aca="1" ref="CD140" ca="1">IF(BJ140&gt;INDIRECT(ADDRESS($BN140,$BO140)),0,1)</f>
        <v>0</v>
      </c>
      <c r="CE140" s="22" cm="1">
        <f t="array" aca="1" ref="CE140" ca="1">IF(BK140&gt;INDIRECT(ADDRESS($BN140,$BO140)),0,1)</f>
        <v>0</v>
      </c>
      <c r="CF140" s="22" cm="1">
        <f t="array" aca="1" ref="CF140" ca="1">IF(BL140&gt;INDIRECT(ADDRESS($BN140,$BO140)),0,1)</f>
        <v>0</v>
      </c>
      <c r="CG140" s="22" cm="1">
        <f t="array" aca="1" ref="CG140" ca="1">IF(BM140&gt;INDIRECT(ADDRESS($BN140,$BO140)),0,1)</f>
        <v>0</v>
      </c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55000000000000004">
      <c r="A141" s="3"/>
      <c r="B141" s="3"/>
      <c r="C141" s="3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5">
        <v>5</v>
      </c>
      <c r="W141" s="5">
        <f>W140</f>
        <v>139</v>
      </c>
      <c r="X141" s="5">
        <v>4</v>
      </c>
      <c r="Y141" s="5">
        <f t="shared" si="29"/>
        <v>26</v>
      </c>
      <c r="Z141" s="18" cm="1">
        <f t="array" aca="1" ref="Z141" ca="1">INDIRECT(ADDRESS($W141,COLUMN()-$Y141+$X141))/$V141</f>
        <v>75371.600000000006</v>
      </c>
      <c r="AA141" s="18" cm="1">
        <f t="array" aca="1" ref="AA141" ca="1">INDIRECT(ADDRESS($W141,COLUMN()-$Y141+$X141))/$V141</f>
        <v>30486</v>
      </c>
      <c r="AB141" s="18" cm="1">
        <f t="array" aca="1" ref="AB141" ca="1">INDIRECT(ADDRESS($W141,COLUMN()-$Y141+$X141))/$V141</f>
        <v>30361</v>
      </c>
      <c r="AC141" s="18" cm="1">
        <f t="array" aca="1" ref="AC141" ca="1">INDIRECT(ADDRESS($W141,COLUMN()-$Y141+$X141))/$V141</f>
        <v>75437.600000000006</v>
      </c>
      <c r="AD141" s="18" cm="1">
        <f t="array" aca="1" ref="AD141" ca="1">INDIRECT(ADDRESS($W141,COLUMN()-$Y141+$X141))/$V141</f>
        <v>21919.8</v>
      </c>
      <c r="AE141" s="18" cm="1">
        <f t="array" aca="1" ref="AE141" ca="1">INDIRECT(ADDRESS($W141,COLUMN()-$Y141+$X141))/$V141</f>
        <v>0</v>
      </c>
      <c r="AF141" s="18" cm="1">
        <f t="array" aca="1" ref="AF141" ca="1">INDIRECT(ADDRESS($W141,COLUMN()-$Y141+$X141))/$V141</f>
        <v>0</v>
      </c>
      <c r="AG141" s="18" cm="1">
        <f t="array" aca="1" ref="AG141" ca="1">INDIRECT(ADDRESS($W141,COLUMN()-$Y141+$X141))/$V141</f>
        <v>10808.2</v>
      </c>
      <c r="AH141" s="18" cm="1">
        <f t="array" aca="1" ref="AH141" ca="1">INDIRECT(ADDRESS($W141,COLUMN()-$Y141+$X141))/$V141</f>
        <v>0</v>
      </c>
      <c r="AI141" s="18" cm="1">
        <f t="array" aca="1" ref="AI141" ca="1">INDIRECT(ADDRESS($W141,COLUMN()-$Y141+$X141))/$V141</f>
        <v>0</v>
      </c>
      <c r="AJ141" s="18" cm="1">
        <f t="array" aca="1" ref="AJ141" ca="1">INDIRECT(ADDRESS($W141,COLUMN()-$Y141+$X141))/$V141</f>
        <v>0</v>
      </c>
      <c r="AK141" s="18" cm="1">
        <f t="array" aca="1" ref="AK141" ca="1">INDIRECT(ADDRESS($W141,COLUMN()-$Y141+$X141))/$V141</f>
        <v>15429.6</v>
      </c>
      <c r="AL141" s="18" cm="1">
        <f t="array" aca="1" ref="AL141" ca="1">INDIRECT(ADDRESS($W141,COLUMN()-$Y141+$X141))/$V141</f>
        <v>0</v>
      </c>
      <c r="AM141" s="18" cm="1">
        <f t="array" aca="1" ref="AM141" ca="1">INDIRECT(ADDRESS($W141,COLUMN()-$Y141+$X141))/$V141</f>
        <v>19619</v>
      </c>
      <c r="AN141" s="18" cm="1">
        <f t="array" aca="1" ref="AN141" ca="1">INDIRECT(ADDRESS($W141,COLUMN()-$Y141+$X141))/$V141</f>
        <v>0</v>
      </c>
      <c r="AO141" s="18" cm="1">
        <f t="array" aca="1" ref="AO141" ca="1">INDIRECT(ADDRESS($W141,COLUMN()-$Y141+$X141))/$V141</f>
        <v>0</v>
      </c>
      <c r="AP141" s="18" cm="1">
        <f t="array" aca="1" ref="AP141" ca="1">INDIRECT(ADDRESS($W141,COLUMN()-$Y141+$X141))/$V141</f>
        <v>0</v>
      </c>
      <c r="AQ141" s="18" cm="1">
        <f t="array" aca="1" ref="AQ141" ca="1">INDIRECT(ADDRESS($W141,COLUMN()-$Y141+$X141))/$V141</f>
        <v>0</v>
      </c>
      <c r="AR141" s="9">
        <f t="shared" si="26"/>
        <v>139</v>
      </c>
      <c r="AS141" s="9">
        <f t="shared" si="20"/>
        <v>141</v>
      </c>
      <c r="AT141" s="9">
        <f t="shared" si="27"/>
        <v>26</v>
      </c>
      <c r="AU141" s="3">
        <f t="shared" si="30"/>
        <v>43</v>
      </c>
      <c r="AV141" s="20">
        <f t="shared" ca="1" si="25"/>
        <v>11</v>
      </c>
      <c r="AW141" s="20">
        <f t="shared" ca="1" si="25"/>
        <v>17</v>
      </c>
      <c r="AX141" s="20">
        <f t="shared" ca="1" si="25"/>
        <v>18</v>
      </c>
      <c r="AY141" s="20">
        <f t="shared" ca="1" si="25"/>
        <v>10</v>
      </c>
      <c r="AZ141" s="20">
        <f t="shared" ca="1" si="25"/>
        <v>20</v>
      </c>
      <c r="BA141" s="20">
        <f t="shared" ca="1" si="25"/>
        <v>25</v>
      </c>
      <c r="BB141" s="20">
        <f t="shared" ca="1" si="31"/>
        <v>25</v>
      </c>
      <c r="BC141" s="20">
        <f t="shared" ca="1" si="31"/>
        <v>24</v>
      </c>
      <c r="BD141" s="20">
        <f t="shared" ca="1" si="31"/>
        <v>25</v>
      </c>
      <c r="BE141" s="20">
        <f t="shared" ca="1" si="31"/>
        <v>25</v>
      </c>
      <c r="BF141" s="20">
        <f t="shared" ca="1" si="31"/>
        <v>25</v>
      </c>
      <c r="BG141" s="20">
        <f t="shared" ca="1" si="31"/>
        <v>23</v>
      </c>
      <c r="BH141" s="20">
        <f t="shared" ca="1" si="22"/>
        <v>25</v>
      </c>
      <c r="BI141" s="20">
        <f t="shared" ca="1" si="22"/>
        <v>21</v>
      </c>
      <c r="BJ141" s="20">
        <f t="shared" ca="1" si="22"/>
        <v>25</v>
      </c>
      <c r="BK141" s="20">
        <f t="shared" ca="1" si="22"/>
        <v>25</v>
      </c>
      <c r="BL141" s="20">
        <f t="shared" ca="1" si="21"/>
        <v>25</v>
      </c>
      <c r="BM141" s="20">
        <f t="shared" ca="1" si="21"/>
        <v>25</v>
      </c>
      <c r="BN141" s="9">
        <f t="shared" si="28"/>
        <v>139</v>
      </c>
      <c r="BO141" s="9">
        <v>3</v>
      </c>
      <c r="BP141" s="22" cm="1">
        <f t="array" aca="1" ref="BP141" ca="1">IF(AV141&gt;INDIRECT(ADDRESS($BN141,$BO141)),0,1)</f>
        <v>0</v>
      </c>
      <c r="BQ141" s="22" cm="1">
        <f t="array" aca="1" ref="BQ141" ca="1">IF(AW141&gt;INDIRECT(ADDRESS($BN141,$BO141)),0,1)</f>
        <v>0</v>
      </c>
      <c r="BR141" s="22" cm="1">
        <f t="array" aca="1" ref="BR141" ca="1">IF(AX141&gt;INDIRECT(ADDRESS($BN141,$BO141)),0,1)</f>
        <v>0</v>
      </c>
      <c r="BS141" s="22" cm="1">
        <f t="array" aca="1" ref="BS141" ca="1">IF(AY141&gt;INDIRECT(ADDRESS($BN141,$BO141)),0,1)</f>
        <v>0</v>
      </c>
      <c r="BT141" s="22" cm="1">
        <f t="array" aca="1" ref="BT141" ca="1">IF(AZ141&gt;INDIRECT(ADDRESS($BN141,$BO141)),0,1)</f>
        <v>0</v>
      </c>
      <c r="BU141" s="22" cm="1">
        <f t="array" aca="1" ref="BU141" ca="1">IF(BA141&gt;INDIRECT(ADDRESS($BN141,$BO141)),0,1)</f>
        <v>0</v>
      </c>
      <c r="BV141" s="22" cm="1">
        <f t="array" aca="1" ref="BV141" ca="1">IF(BB141&gt;INDIRECT(ADDRESS($BN141,$BO141)),0,1)</f>
        <v>0</v>
      </c>
      <c r="BW141" s="22" cm="1">
        <f t="array" aca="1" ref="BW141" ca="1">IF(BC141&gt;INDIRECT(ADDRESS($BN141,$BO141)),0,1)</f>
        <v>0</v>
      </c>
      <c r="BX141" s="22" cm="1">
        <f t="array" aca="1" ref="BX141" ca="1">IF(BD141&gt;INDIRECT(ADDRESS($BN141,$BO141)),0,1)</f>
        <v>0</v>
      </c>
      <c r="BY141" s="22" cm="1">
        <f t="array" aca="1" ref="BY141" ca="1">IF(BE141&gt;INDIRECT(ADDRESS($BN141,$BO141)),0,1)</f>
        <v>0</v>
      </c>
      <c r="BZ141" s="22" cm="1">
        <f t="array" aca="1" ref="BZ141" ca="1">IF(BF141&gt;INDIRECT(ADDRESS($BN141,$BO141)),0,1)</f>
        <v>0</v>
      </c>
      <c r="CA141" s="22" cm="1">
        <f t="array" aca="1" ref="CA141" ca="1">IF(BG141&gt;INDIRECT(ADDRESS($BN141,$BO141)),0,1)</f>
        <v>0</v>
      </c>
      <c r="CB141" s="22" cm="1">
        <f t="array" aca="1" ref="CB141" ca="1">IF(BH141&gt;INDIRECT(ADDRESS($BN141,$BO141)),0,1)</f>
        <v>0</v>
      </c>
      <c r="CC141" s="22" cm="1">
        <f t="array" aca="1" ref="CC141" ca="1">IF(BI141&gt;INDIRECT(ADDRESS($BN141,$BO141)),0,1)</f>
        <v>0</v>
      </c>
      <c r="CD141" s="22" cm="1">
        <f t="array" aca="1" ref="CD141" ca="1">IF(BJ141&gt;INDIRECT(ADDRESS($BN141,$BO141)),0,1)</f>
        <v>0</v>
      </c>
      <c r="CE141" s="22" cm="1">
        <f t="array" aca="1" ref="CE141" ca="1">IF(BK141&gt;INDIRECT(ADDRESS($BN141,$BO141)),0,1)</f>
        <v>0</v>
      </c>
      <c r="CF141" s="22" cm="1">
        <f t="array" aca="1" ref="CF141" ca="1">IF(BL141&gt;INDIRECT(ADDRESS($BN141,$BO141)),0,1)</f>
        <v>0</v>
      </c>
      <c r="CG141" s="22" cm="1">
        <f t="array" aca="1" ref="CG141" ca="1">IF(BM141&gt;INDIRECT(ADDRESS($BN141,$BO141)),0,1)</f>
        <v>0</v>
      </c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55000000000000004">
      <c r="A142" s="3"/>
      <c r="B142" s="3" t="s">
        <v>59</v>
      </c>
      <c r="C142" s="3">
        <v>9</v>
      </c>
      <c r="D142" s="15">
        <f>VALUE(SUBSTITUTE('DPR KPU Raw'!B40,".",","))</f>
        <v>425332</v>
      </c>
      <c r="E142" s="15">
        <f>VALUE(SUBSTITUTE('DPR KPU Raw'!C40,".",","))</f>
        <v>349876</v>
      </c>
      <c r="F142" s="15">
        <f>VALUE(SUBSTITUTE('DPR KPU Raw'!D40,".",","))</f>
        <v>418293</v>
      </c>
      <c r="G142" s="15">
        <f>VALUE(SUBSTITUTE('DPR KPU Raw'!E40,".",","))</f>
        <v>261588</v>
      </c>
      <c r="H142" s="15">
        <f>VALUE(SUBSTITUTE('DPR KPU Raw'!F40,".",","))</f>
        <v>110992</v>
      </c>
      <c r="I142" s="15"/>
      <c r="J142" s="15"/>
      <c r="K142" s="15">
        <f>VALUE(SUBSTITUTE('DPR KPU Raw'!I40,".",","))</f>
        <v>191310</v>
      </c>
      <c r="L142" s="15"/>
      <c r="M142" s="15"/>
      <c r="N142" s="15"/>
      <c r="O142" s="15">
        <f>VALUE(SUBSTITUTE('DPR KPU Raw'!M40,".",","))</f>
        <v>58573</v>
      </c>
      <c r="P142" s="15"/>
      <c r="Q142" s="15">
        <f>VALUE(SUBSTITUTE('DPR KPU Raw'!O40,".",","))</f>
        <v>87228</v>
      </c>
      <c r="R142" s="15"/>
      <c r="S142" s="15"/>
      <c r="T142" s="15"/>
      <c r="U142" s="15"/>
      <c r="V142" s="5">
        <v>1</v>
      </c>
      <c r="W142" s="5">
        <f>W141+3</f>
        <v>142</v>
      </c>
      <c r="X142" s="5">
        <v>4</v>
      </c>
      <c r="Y142" s="5">
        <f t="shared" si="29"/>
        <v>26</v>
      </c>
      <c r="Z142" s="18" cm="1">
        <f t="array" aca="1" ref="Z142" ca="1">INDIRECT(ADDRESS($W142,COLUMN()-$Y142+$X142))/$V142</f>
        <v>425332</v>
      </c>
      <c r="AA142" s="18" cm="1">
        <f t="array" aca="1" ref="AA142" ca="1">INDIRECT(ADDRESS($W142,COLUMN()-$Y142+$X142))/$V142</f>
        <v>349876</v>
      </c>
      <c r="AB142" s="18" cm="1">
        <f t="array" aca="1" ref="AB142" ca="1">INDIRECT(ADDRESS($W142,COLUMN()-$Y142+$X142))/$V142</f>
        <v>418293</v>
      </c>
      <c r="AC142" s="18" cm="1">
        <f t="array" aca="1" ref="AC142" ca="1">INDIRECT(ADDRESS($W142,COLUMN()-$Y142+$X142))/$V142</f>
        <v>261588</v>
      </c>
      <c r="AD142" s="18" cm="1">
        <f t="array" aca="1" ref="AD142" ca="1">INDIRECT(ADDRESS($W142,COLUMN()-$Y142+$X142))/$V142</f>
        <v>110992</v>
      </c>
      <c r="AE142" s="18" cm="1">
        <f t="array" aca="1" ref="AE142" ca="1">INDIRECT(ADDRESS($W142,COLUMN()-$Y142+$X142))/$V142</f>
        <v>0</v>
      </c>
      <c r="AF142" s="18" cm="1">
        <f t="array" aca="1" ref="AF142" ca="1">INDIRECT(ADDRESS($W142,COLUMN()-$Y142+$X142))/$V142</f>
        <v>0</v>
      </c>
      <c r="AG142" s="18" cm="1">
        <f t="array" aca="1" ref="AG142" ca="1">INDIRECT(ADDRESS($W142,COLUMN()-$Y142+$X142))/$V142</f>
        <v>191310</v>
      </c>
      <c r="AH142" s="18" cm="1">
        <f t="array" aca="1" ref="AH142" ca="1">INDIRECT(ADDRESS($W142,COLUMN()-$Y142+$X142))/$V142</f>
        <v>0</v>
      </c>
      <c r="AI142" s="18" cm="1">
        <f t="array" aca="1" ref="AI142" ca="1">INDIRECT(ADDRESS($W142,COLUMN()-$Y142+$X142))/$V142</f>
        <v>0</v>
      </c>
      <c r="AJ142" s="18" cm="1">
        <f t="array" aca="1" ref="AJ142" ca="1">INDIRECT(ADDRESS($W142,COLUMN()-$Y142+$X142))/$V142</f>
        <v>0</v>
      </c>
      <c r="AK142" s="18" cm="1">
        <f t="array" aca="1" ref="AK142" ca="1">INDIRECT(ADDRESS($W142,COLUMN()-$Y142+$X142))/$V142</f>
        <v>58573</v>
      </c>
      <c r="AL142" s="18" cm="1">
        <f t="array" aca="1" ref="AL142" ca="1">INDIRECT(ADDRESS($W142,COLUMN()-$Y142+$X142))/$V142</f>
        <v>0</v>
      </c>
      <c r="AM142" s="18" cm="1">
        <f t="array" aca="1" ref="AM142" ca="1">INDIRECT(ADDRESS($W142,COLUMN()-$Y142+$X142))/$V142</f>
        <v>87228</v>
      </c>
      <c r="AN142" s="18" cm="1">
        <f t="array" aca="1" ref="AN142" ca="1">INDIRECT(ADDRESS($W142,COLUMN()-$Y142+$X142))/$V142</f>
        <v>0</v>
      </c>
      <c r="AO142" s="18" cm="1">
        <f t="array" aca="1" ref="AO142" ca="1">INDIRECT(ADDRESS($W142,COLUMN()-$Y142+$X142))/$V142</f>
        <v>0</v>
      </c>
      <c r="AP142" s="18" cm="1">
        <f t="array" aca="1" ref="AP142" ca="1">INDIRECT(ADDRESS($W142,COLUMN()-$Y142+$X142))/$V142</f>
        <v>0</v>
      </c>
      <c r="AQ142" s="18" cm="1">
        <f t="array" aca="1" ref="AQ142" ca="1">INDIRECT(ADDRESS($W142,COLUMN()-$Y142+$X142))/$V142</f>
        <v>0</v>
      </c>
      <c r="AR142" s="9">
        <f t="shared" si="26"/>
        <v>142</v>
      </c>
      <c r="AS142" s="9">
        <f t="shared" si="20"/>
        <v>144</v>
      </c>
      <c r="AT142" s="9">
        <f t="shared" si="27"/>
        <v>26</v>
      </c>
      <c r="AU142" s="3">
        <f t="shared" si="30"/>
        <v>43</v>
      </c>
      <c r="AV142" s="20">
        <f t="shared" ca="1" si="25"/>
        <v>1</v>
      </c>
      <c r="AW142" s="20">
        <f t="shared" ca="1" si="25"/>
        <v>3</v>
      </c>
      <c r="AX142" s="20">
        <f t="shared" ca="1" si="25"/>
        <v>2</v>
      </c>
      <c r="AY142" s="20">
        <f t="shared" ca="1" si="25"/>
        <v>4</v>
      </c>
      <c r="AZ142" s="20">
        <f t="shared" ca="1" si="25"/>
        <v>9</v>
      </c>
      <c r="BA142" s="20">
        <f t="shared" ca="1" si="25"/>
        <v>25</v>
      </c>
      <c r="BB142" s="20">
        <f t="shared" ca="1" si="31"/>
        <v>25</v>
      </c>
      <c r="BC142" s="20">
        <f t="shared" ca="1" si="31"/>
        <v>5</v>
      </c>
      <c r="BD142" s="20">
        <f t="shared" ca="1" si="31"/>
        <v>25</v>
      </c>
      <c r="BE142" s="20">
        <f t="shared" ca="1" si="31"/>
        <v>25</v>
      </c>
      <c r="BF142" s="20">
        <f t="shared" ca="1" si="31"/>
        <v>25</v>
      </c>
      <c r="BG142" s="20">
        <f t="shared" ca="1" si="31"/>
        <v>16</v>
      </c>
      <c r="BH142" s="20">
        <f t="shared" ca="1" si="22"/>
        <v>25</v>
      </c>
      <c r="BI142" s="20">
        <f t="shared" ca="1" si="22"/>
        <v>10</v>
      </c>
      <c r="BJ142" s="20">
        <f t="shared" ca="1" si="22"/>
        <v>25</v>
      </c>
      <c r="BK142" s="20">
        <f t="shared" ca="1" si="22"/>
        <v>25</v>
      </c>
      <c r="BL142" s="20">
        <f t="shared" ca="1" si="21"/>
        <v>25</v>
      </c>
      <c r="BM142" s="20">
        <f t="shared" ca="1" si="21"/>
        <v>25</v>
      </c>
      <c r="BN142" s="9">
        <f t="shared" si="28"/>
        <v>142</v>
      </c>
      <c r="BO142" s="9">
        <v>3</v>
      </c>
      <c r="BP142" s="22" cm="1">
        <f t="array" aca="1" ref="BP142" ca="1">IF(AV142&gt;INDIRECT(ADDRESS($BN142,$BO142)),0,1)</f>
        <v>1</v>
      </c>
      <c r="BQ142" s="22" cm="1">
        <f t="array" aca="1" ref="BQ142" ca="1">IF(AW142&gt;INDIRECT(ADDRESS($BN142,$BO142)),0,1)</f>
        <v>1</v>
      </c>
      <c r="BR142" s="22" cm="1">
        <f t="array" aca="1" ref="BR142" ca="1">IF(AX142&gt;INDIRECT(ADDRESS($BN142,$BO142)),0,1)</f>
        <v>1</v>
      </c>
      <c r="BS142" s="22" cm="1">
        <f t="array" aca="1" ref="BS142" ca="1">IF(AY142&gt;INDIRECT(ADDRESS($BN142,$BO142)),0,1)</f>
        <v>1</v>
      </c>
      <c r="BT142" s="22" cm="1">
        <f t="array" aca="1" ref="BT142" ca="1">IF(AZ142&gt;INDIRECT(ADDRESS($BN142,$BO142)),0,1)</f>
        <v>1</v>
      </c>
      <c r="BU142" s="22" cm="1">
        <f t="array" aca="1" ref="BU142" ca="1">IF(BA142&gt;INDIRECT(ADDRESS($BN142,$BO142)),0,1)</f>
        <v>0</v>
      </c>
      <c r="BV142" s="22" cm="1">
        <f t="array" aca="1" ref="BV142" ca="1">IF(BB142&gt;INDIRECT(ADDRESS($BN142,$BO142)),0,1)</f>
        <v>0</v>
      </c>
      <c r="BW142" s="22" cm="1">
        <f t="array" aca="1" ref="BW142" ca="1">IF(BC142&gt;INDIRECT(ADDRESS($BN142,$BO142)),0,1)</f>
        <v>1</v>
      </c>
      <c r="BX142" s="22" cm="1">
        <f t="array" aca="1" ref="BX142" ca="1">IF(BD142&gt;INDIRECT(ADDRESS($BN142,$BO142)),0,1)</f>
        <v>0</v>
      </c>
      <c r="BY142" s="22" cm="1">
        <f t="array" aca="1" ref="BY142" ca="1">IF(BE142&gt;INDIRECT(ADDRESS($BN142,$BO142)),0,1)</f>
        <v>0</v>
      </c>
      <c r="BZ142" s="22" cm="1">
        <f t="array" aca="1" ref="BZ142" ca="1">IF(BF142&gt;INDIRECT(ADDRESS($BN142,$BO142)),0,1)</f>
        <v>0</v>
      </c>
      <c r="CA142" s="22" cm="1">
        <f t="array" aca="1" ref="CA142" ca="1">IF(BG142&gt;INDIRECT(ADDRESS($BN142,$BO142)),0,1)</f>
        <v>0</v>
      </c>
      <c r="CB142" s="22" cm="1">
        <f t="array" aca="1" ref="CB142" ca="1">IF(BH142&gt;INDIRECT(ADDRESS($BN142,$BO142)),0,1)</f>
        <v>0</v>
      </c>
      <c r="CC142" s="22" cm="1">
        <f t="array" aca="1" ref="CC142" ca="1">IF(BI142&gt;INDIRECT(ADDRESS($BN142,$BO142)),0,1)</f>
        <v>0</v>
      </c>
      <c r="CD142" s="22" cm="1">
        <f t="array" aca="1" ref="CD142" ca="1">IF(BJ142&gt;INDIRECT(ADDRESS($BN142,$BO142)),0,1)</f>
        <v>0</v>
      </c>
      <c r="CE142" s="22" cm="1">
        <f t="array" aca="1" ref="CE142" ca="1">IF(BK142&gt;INDIRECT(ADDRESS($BN142,$BO142)),0,1)</f>
        <v>0</v>
      </c>
      <c r="CF142" s="22" cm="1">
        <f t="array" aca="1" ref="CF142" ca="1">IF(BL142&gt;INDIRECT(ADDRESS($BN142,$BO142)),0,1)</f>
        <v>0</v>
      </c>
      <c r="CG142" s="22" cm="1">
        <f t="array" aca="1" ref="CG142" ca="1">IF(BM142&gt;INDIRECT(ADDRESS($BN142,$BO142)),0,1)</f>
        <v>0</v>
      </c>
      <c r="CH142" s="9">
        <f>AR142</f>
        <v>142</v>
      </c>
      <c r="CI142" s="9">
        <f>AS142</f>
        <v>144</v>
      </c>
      <c r="CJ142" s="3">
        <f>COLUMN(BP142)</f>
        <v>68</v>
      </c>
      <c r="CK142" s="3">
        <f>COLUMN(CG142)</f>
        <v>85</v>
      </c>
      <c r="CL142" s="3">
        <f ca="1">SUM(OFFSET($A$1,CH142-1,CJ142-1,CI142-CH142+1,CK142-CJ142+1))</f>
        <v>9</v>
      </c>
      <c r="CM142" s="3" t="b">
        <f ca="1">CL142=C142</f>
        <v>1</v>
      </c>
      <c r="CN142" s="3">
        <f>COLUMN(V142)</f>
        <v>22</v>
      </c>
      <c r="CO142" s="3">
        <f ca="1">LARGE(OFFSET($A$1,$CH142-1,$CN142-1,$CI142-$CH142+1,1),1)</f>
        <v>5</v>
      </c>
      <c r="CP142" s="4">
        <f ca="1">LARGE(OFFSET($A$1,$AR142-1,$AT142-1,$AS142-$AR142+1,$AU142-$AT142+1),1)/(CO142+2)</f>
        <v>60761.714285714283</v>
      </c>
      <c r="CQ142" s="4">
        <f ca="1">LARGE(OFFSET($A$1,$AR142-1,$AT142-1,$AS142-$AR142+1,$AU142-$AT142+1),C142)</f>
        <v>110992</v>
      </c>
      <c r="CR142" s="3" t="b">
        <f ca="1">CQ142&gt;CP142</f>
        <v>1</v>
      </c>
    </row>
    <row r="143" spans="1:96" x14ac:dyDescent="0.55000000000000004">
      <c r="A143" s="3"/>
      <c r="B143" s="3"/>
      <c r="C143" s="3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5">
        <v>3</v>
      </c>
      <c r="W143" s="5">
        <f>W142</f>
        <v>142</v>
      </c>
      <c r="X143" s="5">
        <v>4</v>
      </c>
      <c r="Y143" s="5">
        <f t="shared" si="29"/>
        <v>26</v>
      </c>
      <c r="Z143" s="18" cm="1">
        <f t="array" aca="1" ref="Z143" ca="1">INDIRECT(ADDRESS($W143,COLUMN()-$Y143+$X143))/$V143</f>
        <v>141777.33333333334</v>
      </c>
      <c r="AA143" s="18" cm="1">
        <f t="array" aca="1" ref="AA143" ca="1">INDIRECT(ADDRESS($W143,COLUMN()-$Y143+$X143))/$V143</f>
        <v>116625.33333333333</v>
      </c>
      <c r="AB143" s="18" cm="1">
        <f t="array" aca="1" ref="AB143" ca="1">INDIRECT(ADDRESS($W143,COLUMN()-$Y143+$X143))/$V143</f>
        <v>139431</v>
      </c>
      <c r="AC143" s="18" cm="1">
        <f t="array" aca="1" ref="AC143" ca="1">INDIRECT(ADDRESS($W143,COLUMN()-$Y143+$X143))/$V143</f>
        <v>87196</v>
      </c>
      <c r="AD143" s="18" cm="1">
        <f t="array" aca="1" ref="AD143" ca="1">INDIRECT(ADDRESS($W143,COLUMN()-$Y143+$X143))/$V143</f>
        <v>36997.333333333336</v>
      </c>
      <c r="AE143" s="18" cm="1">
        <f t="array" aca="1" ref="AE143" ca="1">INDIRECT(ADDRESS($W143,COLUMN()-$Y143+$X143))/$V143</f>
        <v>0</v>
      </c>
      <c r="AF143" s="18" cm="1">
        <f t="array" aca="1" ref="AF143" ca="1">INDIRECT(ADDRESS($W143,COLUMN()-$Y143+$X143))/$V143</f>
        <v>0</v>
      </c>
      <c r="AG143" s="18" cm="1">
        <f t="array" aca="1" ref="AG143" ca="1">INDIRECT(ADDRESS($W143,COLUMN()-$Y143+$X143))/$V143</f>
        <v>63770</v>
      </c>
      <c r="AH143" s="18" cm="1">
        <f t="array" aca="1" ref="AH143" ca="1">INDIRECT(ADDRESS($W143,COLUMN()-$Y143+$X143))/$V143</f>
        <v>0</v>
      </c>
      <c r="AI143" s="18" cm="1">
        <f t="array" aca="1" ref="AI143" ca="1">INDIRECT(ADDRESS($W143,COLUMN()-$Y143+$X143))/$V143</f>
        <v>0</v>
      </c>
      <c r="AJ143" s="18" cm="1">
        <f t="array" aca="1" ref="AJ143" ca="1">INDIRECT(ADDRESS($W143,COLUMN()-$Y143+$X143))/$V143</f>
        <v>0</v>
      </c>
      <c r="AK143" s="18" cm="1">
        <f t="array" aca="1" ref="AK143" ca="1">INDIRECT(ADDRESS($W143,COLUMN()-$Y143+$X143))/$V143</f>
        <v>19524.333333333332</v>
      </c>
      <c r="AL143" s="18" cm="1">
        <f t="array" aca="1" ref="AL143" ca="1">INDIRECT(ADDRESS($W143,COLUMN()-$Y143+$X143))/$V143</f>
        <v>0</v>
      </c>
      <c r="AM143" s="18" cm="1">
        <f t="array" aca="1" ref="AM143" ca="1">INDIRECT(ADDRESS($W143,COLUMN()-$Y143+$X143))/$V143</f>
        <v>29076</v>
      </c>
      <c r="AN143" s="18" cm="1">
        <f t="array" aca="1" ref="AN143" ca="1">INDIRECT(ADDRESS($W143,COLUMN()-$Y143+$X143))/$V143</f>
        <v>0</v>
      </c>
      <c r="AO143" s="18" cm="1">
        <f t="array" aca="1" ref="AO143" ca="1">INDIRECT(ADDRESS($W143,COLUMN()-$Y143+$X143))/$V143</f>
        <v>0</v>
      </c>
      <c r="AP143" s="18" cm="1">
        <f t="array" aca="1" ref="AP143" ca="1">INDIRECT(ADDRESS($W143,COLUMN()-$Y143+$X143))/$V143</f>
        <v>0</v>
      </c>
      <c r="AQ143" s="18" cm="1">
        <f t="array" aca="1" ref="AQ143" ca="1">INDIRECT(ADDRESS($W143,COLUMN()-$Y143+$X143))/$V143</f>
        <v>0</v>
      </c>
      <c r="AR143" s="9">
        <f t="shared" si="26"/>
        <v>142</v>
      </c>
      <c r="AS143" s="9">
        <f t="shared" si="20"/>
        <v>144</v>
      </c>
      <c r="AT143" s="9">
        <f t="shared" si="27"/>
        <v>26</v>
      </c>
      <c r="AU143" s="3">
        <f t="shared" si="30"/>
        <v>43</v>
      </c>
      <c r="AV143" s="20">
        <f t="shared" ca="1" si="25"/>
        <v>6</v>
      </c>
      <c r="AW143" s="20">
        <f t="shared" ca="1" si="25"/>
        <v>8</v>
      </c>
      <c r="AX143" s="20">
        <f t="shared" ca="1" si="25"/>
        <v>7</v>
      </c>
      <c r="AY143" s="20">
        <f t="shared" ca="1" si="25"/>
        <v>11</v>
      </c>
      <c r="AZ143" s="20">
        <f t="shared" ca="1" si="25"/>
        <v>19</v>
      </c>
      <c r="BA143" s="20">
        <f t="shared" ca="1" si="25"/>
        <v>25</v>
      </c>
      <c r="BB143" s="20">
        <f t="shared" ca="1" si="31"/>
        <v>25</v>
      </c>
      <c r="BC143" s="20">
        <f t="shared" ca="1" si="31"/>
        <v>15</v>
      </c>
      <c r="BD143" s="20">
        <f t="shared" ca="1" si="31"/>
        <v>25</v>
      </c>
      <c r="BE143" s="20">
        <f t="shared" ca="1" si="31"/>
        <v>25</v>
      </c>
      <c r="BF143" s="20">
        <f t="shared" ca="1" si="31"/>
        <v>25</v>
      </c>
      <c r="BG143" s="20">
        <f t="shared" ca="1" si="31"/>
        <v>22</v>
      </c>
      <c r="BH143" s="20">
        <f t="shared" ca="1" si="22"/>
        <v>25</v>
      </c>
      <c r="BI143" s="20">
        <f t="shared" ca="1" si="22"/>
        <v>20</v>
      </c>
      <c r="BJ143" s="20">
        <f t="shared" ca="1" si="22"/>
        <v>25</v>
      </c>
      <c r="BK143" s="20">
        <f t="shared" ca="1" si="22"/>
        <v>25</v>
      </c>
      <c r="BL143" s="20">
        <f t="shared" ca="1" si="21"/>
        <v>25</v>
      </c>
      <c r="BM143" s="20">
        <f t="shared" ca="1" si="21"/>
        <v>25</v>
      </c>
      <c r="BN143" s="9">
        <f t="shared" si="28"/>
        <v>142</v>
      </c>
      <c r="BO143" s="9">
        <v>3</v>
      </c>
      <c r="BP143" s="22" cm="1">
        <f t="array" aca="1" ref="BP143" ca="1">IF(AV143&gt;INDIRECT(ADDRESS($BN143,$BO143)),0,1)</f>
        <v>1</v>
      </c>
      <c r="BQ143" s="22" cm="1">
        <f t="array" aca="1" ref="BQ143" ca="1">IF(AW143&gt;INDIRECT(ADDRESS($BN143,$BO143)),0,1)</f>
        <v>1</v>
      </c>
      <c r="BR143" s="22" cm="1">
        <f t="array" aca="1" ref="BR143" ca="1">IF(AX143&gt;INDIRECT(ADDRESS($BN143,$BO143)),0,1)</f>
        <v>1</v>
      </c>
      <c r="BS143" s="22" cm="1">
        <f t="array" aca="1" ref="BS143" ca="1">IF(AY143&gt;INDIRECT(ADDRESS($BN143,$BO143)),0,1)</f>
        <v>0</v>
      </c>
      <c r="BT143" s="22" cm="1">
        <f t="array" aca="1" ref="BT143" ca="1">IF(AZ143&gt;INDIRECT(ADDRESS($BN143,$BO143)),0,1)</f>
        <v>0</v>
      </c>
      <c r="BU143" s="22" cm="1">
        <f t="array" aca="1" ref="BU143" ca="1">IF(BA143&gt;INDIRECT(ADDRESS($BN143,$BO143)),0,1)</f>
        <v>0</v>
      </c>
      <c r="BV143" s="22" cm="1">
        <f t="array" aca="1" ref="BV143" ca="1">IF(BB143&gt;INDIRECT(ADDRESS($BN143,$BO143)),0,1)</f>
        <v>0</v>
      </c>
      <c r="BW143" s="22" cm="1">
        <f t="array" aca="1" ref="BW143" ca="1">IF(BC143&gt;INDIRECT(ADDRESS($BN143,$BO143)),0,1)</f>
        <v>0</v>
      </c>
      <c r="BX143" s="22" cm="1">
        <f t="array" aca="1" ref="BX143" ca="1">IF(BD143&gt;INDIRECT(ADDRESS($BN143,$BO143)),0,1)</f>
        <v>0</v>
      </c>
      <c r="BY143" s="22" cm="1">
        <f t="array" aca="1" ref="BY143" ca="1">IF(BE143&gt;INDIRECT(ADDRESS($BN143,$BO143)),0,1)</f>
        <v>0</v>
      </c>
      <c r="BZ143" s="22" cm="1">
        <f t="array" aca="1" ref="BZ143" ca="1">IF(BF143&gt;INDIRECT(ADDRESS($BN143,$BO143)),0,1)</f>
        <v>0</v>
      </c>
      <c r="CA143" s="22" cm="1">
        <f t="array" aca="1" ref="CA143" ca="1">IF(BG143&gt;INDIRECT(ADDRESS($BN143,$BO143)),0,1)</f>
        <v>0</v>
      </c>
      <c r="CB143" s="22" cm="1">
        <f t="array" aca="1" ref="CB143" ca="1">IF(BH143&gt;INDIRECT(ADDRESS($BN143,$BO143)),0,1)</f>
        <v>0</v>
      </c>
      <c r="CC143" s="22" cm="1">
        <f t="array" aca="1" ref="CC143" ca="1">IF(BI143&gt;INDIRECT(ADDRESS($BN143,$BO143)),0,1)</f>
        <v>0</v>
      </c>
      <c r="CD143" s="22" cm="1">
        <f t="array" aca="1" ref="CD143" ca="1">IF(BJ143&gt;INDIRECT(ADDRESS($BN143,$BO143)),0,1)</f>
        <v>0</v>
      </c>
      <c r="CE143" s="22" cm="1">
        <f t="array" aca="1" ref="CE143" ca="1">IF(BK143&gt;INDIRECT(ADDRESS($BN143,$BO143)),0,1)</f>
        <v>0</v>
      </c>
      <c r="CF143" s="22" cm="1">
        <f t="array" aca="1" ref="CF143" ca="1">IF(BL143&gt;INDIRECT(ADDRESS($BN143,$BO143)),0,1)</f>
        <v>0</v>
      </c>
      <c r="CG143" s="22" cm="1">
        <f t="array" aca="1" ref="CG143" ca="1">IF(BM143&gt;INDIRECT(ADDRESS($BN143,$BO143)),0,1)</f>
        <v>0</v>
      </c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55000000000000004">
      <c r="A144" s="3"/>
      <c r="B144" s="3"/>
      <c r="C144" s="3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5">
        <v>5</v>
      </c>
      <c r="W144" s="5">
        <f>W143</f>
        <v>142</v>
      </c>
      <c r="X144" s="5">
        <v>4</v>
      </c>
      <c r="Y144" s="5">
        <f t="shared" si="29"/>
        <v>26</v>
      </c>
      <c r="Z144" s="18" cm="1">
        <f t="array" aca="1" ref="Z144" ca="1">INDIRECT(ADDRESS($W144,COLUMN()-$Y144+$X144))/$V144</f>
        <v>85066.4</v>
      </c>
      <c r="AA144" s="18" cm="1">
        <f t="array" aca="1" ref="AA144" ca="1">INDIRECT(ADDRESS($W144,COLUMN()-$Y144+$X144))/$V144</f>
        <v>69975.199999999997</v>
      </c>
      <c r="AB144" s="18" cm="1">
        <f t="array" aca="1" ref="AB144" ca="1">INDIRECT(ADDRESS($W144,COLUMN()-$Y144+$X144))/$V144</f>
        <v>83658.600000000006</v>
      </c>
      <c r="AC144" s="18" cm="1">
        <f t="array" aca="1" ref="AC144" ca="1">INDIRECT(ADDRESS($W144,COLUMN()-$Y144+$X144))/$V144</f>
        <v>52317.599999999999</v>
      </c>
      <c r="AD144" s="18" cm="1">
        <f t="array" aca="1" ref="AD144" ca="1">INDIRECT(ADDRESS($W144,COLUMN()-$Y144+$X144))/$V144</f>
        <v>22198.400000000001</v>
      </c>
      <c r="AE144" s="18" cm="1">
        <f t="array" aca="1" ref="AE144" ca="1">INDIRECT(ADDRESS($W144,COLUMN()-$Y144+$X144))/$V144</f>
        <v>0</v>
      </c>
      <c r="AF144" s="18" cm="1">
        <f t="array" aca="1" ref="AF144" ca="1">INDIRECT(ADDRESS($W144,COLUMN()-$Y144+$X144))/$V144</f>
        <v>0</v>
      </c>
      <c r="AG144" s="18" cm="1">
        <f t="array" aca="1" ref="AG144" ca="1">INDIRECT(ADDRESS($W144,COLUMN()-$Y144+$X144))/$V144</f>
        <v>38262</v>
      </c>
      <c r="AH144" s="18" cm="1">
        <f t="array" aca="1" ref="AH144" ca="1">INDIRECT(ADDRESS($W144,COLUMN()-$Y144+$X144))/$V144</f>
        <v>0</v>
      </c>
      <c r="AI144" s="18" cm="1">
        <f t="array" aca="1" ref="AI144" ca="1">INDIRECT(ADDRESS($W144,COLUMN()-$Y144+$X144))/$V144</f>
        <v>0</v>
      </c>
      <c r="AJ144" s="18" cm="1">
        <f t="array" aca="1" ref="AJ144" ca="1">INDIRECT(ADDRESS($W144,COLUMN()-$Y144+$X144))/$V144</f>
        <v>0</v>
      </c>
      <c r="AK144" s="18" cm="1">
        <f t="array" aca="1" ref="AK144" ca="1">INDIRECT(ADDRESS($W144,COLUMN()-$Y144+$X144))/$V144</f>
        <v>11714.6</v>
      </c>
      <c r="AL144" s="18" cm="1">
        <f t="array" aca="1" ref="AL144" ca="1">INDIRECT(ADDRESS($W144,COLUMN()-$Y144+$X144))/$V144</f>
        <v>0</v>
      </c>
      <c r="AM144" s="18" cm="1">
        <f t="array" aca="1" ref="AM144" ca="1">INDIRECT(ADDRESS($W144,COLUMN()-$Y144+$X144))/$V144</f>
        <v>17445.599999999999</v>
      </c>
      <c r="AN144" s="18" cm="1">
        <f t="array" aca="1" ref="AN144" ca="1">INDIRECT(ADDRESS($W144,COLUMN()-$Y144+$X144))/$V144</f>
        <v>0</v>
      </c>
      <c r="AO144" s="18" cm="1">
        <f t="array" aca="1" ref="AO144" ca="1">INDIRECT(ADDRESS($W144,COLUMN()-$Y144+$X144))/$V144</f>
        <v>0</v>
      </c>
      <c r="AP144" s="18" cm="1">
        <f t="array" aca="1" ref="AP144" ca="1">INDIRECT(ADDRESS($W144,COLUMN()-$Y144+$X144))/$V144</f>
        <v>0</v>
      </c>
      <c r="AQ144" s="18" cm="1">
        <f t="array" aca="1" ref="AQ144" ca="1">INDIRECT(ADDRESS($W144,COLUMN()-$Y144+$X144))/$V144</f>
        <v>0</v>
      </c>
      <c r="AR144" s="9">
        <f t="shared" si="26"/>
        <v>142</v>
      </c>
      <c r="AS144" s="9">
        <f t="shared" si="20"/>
        <v>144</v>
      </c>
      <c r="AT144" s="9">
        <f t="shared" si="27"/>
        <v>26</v>
      </c>
      <c r="AU144" s="3">
        <f t="shared" si="30"/>
        <v>43</v>
      </c>
      <c r="AV144" s="20">
        <f t="shared" ca="1" si="25"/>
        <v>12</v>
      </c>
      <c r="AW144" s="20">
        <f t="shared" ca="1" si="25"/>
        <v>14</v>
      </c>
      <c r="AX144" s="20">
        <f t="shared" ca="1" si="25"/>
        <v>13</v>
      </c>
      <c r="AY144" s="20">
        <f t="shared" ca="1" si="25"/>
        <v>17</v>
      </c>
      <c r="AZ144" s="20">
        <f t="shared" ca="1" si="25"/>
        <v>21</v>
      </c>
      <c r="BA144" s="20">
        <f t="shared" ca="1" si="25"/>
        <v>25</v>
      </c>
      <c r="BB144" s="20">
        <f t="shared" ca="1" si="31"/>
        <v>25</v>
      </c>
      <c r="BC144" s="20">
        <f t="shared" ca="1" si="31"/>
        <v>18</v>
      </c>
      <c r="BD144" s="20">
        <f t="shared" ca="1" si="31"/>
        <v>25</v>
      </c>
      <c r="BE144" s="20">
        <f t="shared" ca="1" si="31"/>
        <v>25</v>
      </c>
      <c r="BF144" s="20">
        <f t="shared" ca="1" si="31"/>
        <v>25</v>
      </c>
      <c r="BG144" s="20">
        <f t="shared" ca="1" si="31"/>
        <v>24</v>
      </c>
      <c r="BH144" s="20">
        <f t="shared" ca="1" si="22"/>
        <v>25</v>
      </c>
      <c r="BI144" s="20">
        <f t="shared" ca="1" si="22"/>
        <v>23</v>
      </c>
      <c r="BJ144" s="20">
        <f t="shared" ca="1" si="22"/>
        <v>25</v>
      </c>
      <c r="BK144" s="20">
        <f t="shared" ca="1" si="22"/>
        <v>25</v>
      </c>
      <c r="BL144" s="20">
        <f t="shared" ca="1" si="21"/>
        <v>25</v>
      </c>
      <c r="BM144" s="20">
        <f t="shared" ca="1" si="21"/>
        <v>25</v>
      </c>
      <c r="BN144" s="9">
        <f t="shared" si="28"/>
        <v>142</v>
      </c>
      <c r="BO144" s="9">
        <v>3</v>
      </c>
      <c r="BP144" s="22" cm="1">
        <f t="array" aca="1" ref="BP144" ca="1">IF(AV144&gt;INDIRECT(ADDRESS($BN144,$BO144)),0,1)</f>
        <v>0</v>
      </c>
      <c r="BQ144" s="22" cm="1">
        <f t="array" aca="1" ref="BQ144" ca="1">IF(AW144&gt;INDIRECT(ADDRESS($BN144,$BO144)),0,1)</f>
        <v>0</v>
      </c>
      <c r="BR144" s="22" cm="1">
        <f t="array" aca="1" ref="BR144" ca="1">IF(AX144&gt;INDIRECT(ADDRESS($BN144,$BO144)),0,1)</f>
        <v>0</v>
      </c>
      <c r="BS144" s="22" cm="1">
        <f t="array" aca="1" ref="BS144" ca="1">IF(AY144&gt;INDIRECT(ADDRESS($BN144,$BO144)),0,1)</f>
        <v>0</v>
      </c>
      <c r="BT144" s="22" cm="1">
        <f t="array" aca="1" ref="BT144" ca="1">IF(AZ144&gt;INDIRECT(ADDRESS($BN144,$BO144)),0,1)</f>
        <v>0</v>
      </c>
      <c r="BU144" s="22" cm="1">
        <f t="array" aca="1" ref="BU144" ca="1">IF(BA144&gt;INDIRECT(ADDRESS($BN144,$BO144)),0,1)</f>
        <v>0</v>
      </c>
      <c r="BV144" s="22" cm="1">
        <f t="array" aca="1" ref="BV144" ca="1">IF(BB144&gt;INDIRECT(ADDRESS($BN144,$BO144)),0,1)</f>
        <v>0</v>
      </c>
      <c r="BW144" s="22" cm="1">
        <f t="array" aca="1" ref="BW144" ca="1">IF(BC144&gt;INDIRECT(ADDRESS($BN144,$BO144)),0,1)</f>
        <v>0</v>
      </c>
      <c r="BX144" s="22" cm="1">
        <f t="array" aca="1" ref="BX144" ca="1">IF(BD144&gt;INDIRECT(ADDRESS($BN144,$BO144)),0,1)</f>
        <v>0</v>
      </c>
      <c r="BY144" s="22" cm="1">
        <f t="array" aca="1" ref="BY144" ca="1">IF(BE144&gt;INDIRECT(ADDRESS($BN144,$BO144)),0,1)</f>
        <v>0</v>
      </c>
      <c r="BZ144" s="22" cm="1">
        <f t="array" aca="1" ref="BZ144" ca="1">IF(BF144&gt;INDIRECT(ADDRESS($BN144,$BO144)),0,1)</f>
        <v>0</v>
      </c>
      <c r="CA144" s="22" cm="1">
        <f t="array" aca="1" ref="CA144" ca="1">IF(BG144&gt;INDIRECT(ADDRESS($BN144,$BO144)),0,1)</f>
        <v>0</v>
      </c>
      <c r="CB144" s="22" cm="1">
        <f t="array" aca="1" ref="CB144" ca="1">IF(BH144&gt;INDIRECT(ADDRESS($BN144,$BO144)),0,1)</f>
        <v>0</v>
      </c>
      <c r="CC144" s="22" cm="1">
        <f t="array" aca="1" ref="CC144" ca="1">IF(BI144&gt;INDIRECT(ADDRESS($BN144,$BO144)),0,1)</f>
        <v>0</v>
      </c>
      <c r="CD144" s="22" cm="1">
        <f t="array" aca="1" ref="CD144" ca="1">IF(BJ144&gt;INDIRECT(ADDRESS($BN144,$BO144)),0,1)</f>
        <v>0</v>
      </c>
      <c r="CE144" s="22" cm="1">
        <f t="array" aca="1" ref="CE144" ca="1">IF(BK144&gt;INDIRECT(ADDRESS($BN144,$BO144)),0,1)</f>
        <v>0</v>
      </c>
      <c r="CF144" s="22" cm="1">
        <f t="array" aca="1" ref="CF144" ca="1">IF(BL144&gt;INDIRECT(ADDRESS($BN144,$BO144)),0,1)</f>
        <v>0</v>
      </c>
      <c r="CG144" s="22" cm="1">
        <f t="array" aca="1" ref="CG144" ca="1">IF(BM144&gt;INDIRECT(ADDRESS($BN144,$BO144)),0,1)</f>
        <v>0</v>
      </c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55000000000000004">
      <c r="A145" s="3"/>
      <c r="B145" s="3" t="s">
        <v>60</v>
      </c>
      <c r="C145" s="3">
        <v>8</v>
      </c>
      <c r="D145" s="15">
        <f>VALUE(SUBSTITUTE('DPR KPU Raw'!B41,".",","))</f>
        <v>397582</v>
      </c>
      <c r="E145" s="15">
        <f>VALUE(SUBSTITUTE('DPR KPU Raw'!C41,".",","))</f>
        <v>329383</v>
      </c>
      <c r="F145" s="15">
        <f>VALUE(SUBSTITUTE('DPR KPU Raw'!D41,".",","))</f>
        <v>548721</v>
      </c>
      <c r="G145" s="15">
        <f>VALUE(SUBSTITUTE('DPR KPU Raw'!E41,".",","))</f>
        <v>382448</v>
      </c>
      <c r="H145" s="15">
        <f>VALUE(SUBSTITUTE('DPR KPU Raw'!F41,".",","))</f>
        <v>177389</v>
      </c>
      <c r="I145" s="15"/>
      <c r="J145" s="15"/>
      <c r="K145" s="15">
        <f>VALUE(SUBSTITUTE('DPR KPU Raw'!I41,".",","))</f>
        <v>67543</v>
      </c>
      <c r="L145" s="15"/>
      <c r="M145" s="15"/>
      <c r="N145" s="15"/>
      <c r="O145" s="15">
        <f>VALUE(SUBSTITUTE('DPR KPU Raw'!M41,".",","))</f>
        <v>173342</v>
      </c>
      <c r="P145" s="15"/>
      <c r="Q145" s="15">
        <f>VALUE(SUBSTITUTE('DPR KPU Raw'!O41,".",","))</f>
        <v>122779</v>
      </c>
      <c r="R145" s="15"/>
      <c r="S145" s="15"/>
      <c r="T145" s="15"/>
      <c r="U145" s="15"/>
      <c r="V145" s="5">
        <v>1</v>
      </c>
      <c r="W145" s="5">
        <f>W144+3</f>
        <v>145</v>
      </c>
      <c r="X145" s="5">
        <v>4</v>
      </c>
      <c r="Y145" s="5">
        <f t="shared" si="29"/>
        <v>26</v>
      </c>
      <c r="Z145" s="18" cm="1">
        <f t="array" aca="1" ref="Z145" ca="1">INDIRECT(ADDRESS($W145,COLUMN()-$Y145+$X145))/$V145</f>
        <v>397582</v>
      </c>
      <c r="AA145" s="18" cm="1">
        <f t="array" aca="1" ref="AA145" ca="1">INDIRECT(ADDRESS($W145,COLUMN()-$Y145+$X145))/$V145</f>
        <v>329383</v>
      </c>
      <c r="AB145" s="18" cm="1">
        <f t="array" aca="1" ref="AB145" ca="1">INDIRECT(ADDRESS($W145,COLUMN()-$Y145+$X145))/$V145</f>
        <v>548721</v>
      </c>
      <c r="AC145" s="18" cm="1">
        <f t="array" aca="1" ref="AC145" ca="1">INDIRECT(ADDRESS($W145,COLUMN()-$Y145+$X145))/$V145</f>
        <v>382448</v>
      </c>
      <c r="AD145" s="18" cm="1">
        <f t="array" aca="1" ref="AD145" ca="1">INDIRECT(ADDRESS($W145,COLUMN()-$Y145+$X145))/$V145</f>
        <v>177389</v>
      </c>
      <c r="AE145" s="18" cm="1">
        <f t="array" aca="1" ref="AE145" ca="1">INDIRECT(ADDRESS($W145,COLUMN()-$Y145+$X145))/$V145</f>
        <v>0</v>
      </c>
      <c r="AF145" s="18" cm="1">
        <f t="array" aca="1" ref="AF145" ca="1">INDIRECT(ADDRESS($W145,COLUMN()-$Y145+$X145))/$V145</f>
        <v>0</v>
      </c>
      <c r="AG145" s="18" cm="1">
        <f t="array" aca="1" ref="AG145" ca="1">INDIRECT(ADDRESS($W145,COLUMN()-$Y145+$X145))/$V145</f>
        <v>67543</v>
      </c>
      <c r="AH145" s="18" cm="1">
        <f t="array" aca="1" ref="AH145" ca="1">INDIRECT(ADDRESS($W145,COLUMN()-$Y145+$X145))/$V145</f>
        <v>0</v>
      </c>
      <c r="AI145" s="18" cm="1">
        <f t="array" aca="1" ref="AI145" ca="1">INDIRECT(ADDRESS($W145,COLUMN()-$Y145+$X145))/$V145</f>
        <v>0</v>
      </c>
      <c r="AJ145" s="18" cm="1">
        <f t="array" aca="1" ref="AJ145" ca="1">INDIRECT(ADDRESS($W145,COLUMN()-$Y145+$X145))/$V145</f>
        <v>0</v>
      </c>
      <c r="AK145" s="18" cm="1">
        <f t="array" aca="1" ref="AK145" ca="1">INDIRECT(ADDRESS($W145,COLUMN()-$Y145+$X145))/$V145</f>
        <v>173342</v>
      </c>
      <c r="AL145" s="18" cm="1">
        <f t="array" aca="1" ref="AL145" ca="1">INDIRECT(ADDRESS($W145,COLUMN()-$Y145+$X145))/$V145</f>
        <v>0</v>
      </c>
      <c r="AM145" s="18" cm="1">
        <f t="array" aca="1" ref="AM145" ca="1">INDIRECT(ADDRESS($W145,COLUMN()-$Y145+$X145))/$V145</f>
        <v>122779</v>
      </c>
      <c r="AN145" s="18" cm="1">
        <f t="array" aca="1" ref="AN145" ca="1">INDIRECT(ADDRESS($W145,COLUMN()-$Y145+$X145))/$V145</f>
        <v>0</v>
      </c>
      <c r="AO145" s="18" cm="1">
        <f t="array" aca="1" ref="AO145" ca="1">INDIRECT(ADDRESS($W145,COLUMN()-$Y145+$X145))/$V145</f>
        <v>0</v>
      </c>
      <c r="AP145" s="18" cm="1">
        <f t="array" aca="1" ref="AP145" ca="1">INDIRECT(ADDRESS($W145,COLUMN()-$Y145+$X145))/$V145</f>
        <v>0</v>
      </c>
      <c r="AQ145" s="18" cm="1">
        <f t="array" aca="1" ref="AQ145" ca="1">INDIRECT(ADDRESS($W145,COLUMN()-$Y145+$X145))/$V145</f>
        <v>0</v>
      </c>
      <c r="AR145" s="9">
        <f t="shared" si="26"/>
        <v>145</v>
      </c>
      <c r="AS145" s="9">
        <f t="shared" ref="AS145:AS171" si="32">AR145+2</f>
        <v>147</v>
      </c>
      <c r="AT145" s="9">
        <f t="shared" si="27"/>
        <v>26</v>
      </c>
      <c r="AU145" s="3">
        <f t="shared" si="30"/>
        <v>43</v>
      </c>
      <c r="AV145" s="20">
        <f t="shared" ca="1" si="25"/>
        <v>2</v>
      </c>
      <c r="AW145" s="20">
        <f t="shared" ca="1" si="25"/>
        <v>4</v>
      </c>
      <c r="AX145" s="20">
        <f t="shared" ca="1" si="25"/>
        <v>1</v>
      </c>
      <c r="AY145" s="20">
        <f t="shared" ca="1" si="25"/>
        <v>3</v>
      </c>
      <c r="AZ145" s="20">
        <f t="shared" ca="1" si="25"/>
        <v>6</v>
      </c>
      <c r="BA145" s="20">
        <f t="shared" ca="1" si="25"/>
        <v>25</v>
      </c>
      <c r="BB145" s="20">
        <f t="shared" ca="1" si="31"/>
        <v>25</v>
      </c>
      <c r="BC145" s="20">
        <f t="shared" ca="1" si="31"/>
        <v>15</v>
      </c>
      <c r="BD145" s="20">
        <f t="shared" ca="1" si="31"/>
        <v>25</v>
      </c>
      <c r="BE145" s="20">
        <f t="shared" ca="1" si="31"/>
        <v>25</v>
      </c>
      <c r="BF145" s="20">
        <f t="shared" ca="1" si="31"/>
        <v>25</v>
      </c>
      <c r="BG145" s="20">
        <f t="shared" ca="1" si="31"/>
        <v>7</v>
      </c>
      <c r="BH145" s="20">
        <f t="shared" ca="1" si="22"/>
        <v>25</v>
      </c>
      <c r="BI145" s="20">
        <f t="shared" ca="1" si="22"/>
        <v>10</v>
      </c>
      <c r="BJ145" s="20">
        <f t="shared" ca="1" si="22"/>
        <v>25</v>
      </c>
      <c r="BK145" s="20">
        <f t="shared" ca="1" si="22"/>
        <v>25</v>
      </c>
      <c r="BL145" s="20">
        <f t="shared" ca="1" si="21"/>
        <v>25</v>
      </c>
      <c r="BM145" s="20">
        <f t="shared" ca="1" si="21"/>
        <v>25</v>
      </c>
      <c r="BN145" s="9">
        <f t="shared" si="28"/>
        <v>145</v>
      </c>
      <c r="BO145" s="9">
        <v>3</v>
      </c>
      <c r="BP145" s="22" cm="1">
        <f t="array" aca="1" ref="BP145" ca="1">IF(AV145&gt;INDIRECT(ADDRESS($BN145,$BO145)),0,1)</f>
        <v>1</v>
      </c>
      <c r="BQ145" s="22" cm="1">
        <f t="array" aca="1" ref="BQ145" ca="1">IF(AW145&gt;INDIRECT(ADDRESS($BN145,$BO145)),0,1)</f>
        <v>1</v>
      </c>
      <c r="BR145" s="22" cm="1">
        <f t="array" aca="1" ref="BR145" ca="1">IF(AX145&gt;INDIRECT(ADDRESS($BN145,$BO145)),0,1)</f>
        <v>1</v>
      </c>
      <c r="BS145" s="22" cm="1">
        <f t="array" aca="1" ref="BS145" ca="1">IF(AY145&gt;INDIRECT(ADDRESS($BN145,$BO145)),0,1)</f>
        <v>1</v>
      </c>
      <c r="BT145" s="22" cm="1">
        <f t="array" aca="1" ref="BT145" ca="1">IF(AZ145&gt;INDIRECT(ADDRESS($BN145,$BO145)),0,1)</f>
        <v>1</v>
      </c>
      <c r="BU145" s="22" cm="1">
        <f t="array" aca="1" ref="BU145" ca="1">IF(BA145&gt;INDIRECT(ADDRESS($BN145,$BO145)),0,1)</f>
        <v>0</v>
      </c>
      <c r="BV145" s="22" cm="1">
        <f t="array" aca="1" ref="BV145" ca="1">IF(BB145&gt;INDIRECT(ADDRESS($BN145,$BO145)),0,1)</f>
        <v>0</v>
      </c>
      <c r="BW145" s="22" cm="1">
        <f t="array" aca="1" ref="BW145" ca="1">IF(BC145&gt;INDIRECT(ADDRESS($BN145,$BO145)),0,1)</f>
        <v>0</v>
      </c>
      <c r="BX145" s="22" cm="1">
        <f t="array" aca="1" ref="BX145" ca="1">IF(BD145&gt;INDIRECT(ADDRESS($BN145,$BO145)),0,1)</f>
        <v>0</v>
      </c>
      <c r="BY145" s="22" cm="1">
        <f t="array" aca="1" ref="BY145" ca="1">IF(BE145&gt;INDIRECT(ADDRESS($BN145,$BO145)),0,1)</f>
        <v>0</v>
      </c>
      <c r="BZ145" s="22" cm="1">
        <f t="array" aca="1" ref="BZ145" ca="1">IF(BF145&gt;INDIRECT(ADDRESS($BN145,$BO145)),0,1)</f>
        <v>0</v>
      </c>
      <c r="CA145" s="22" cm="1">
        <f t="array" aca="1" ref="CA145" ca="1">IF(BG145&gt;INDIRECT(ADDRESS($BN145,$BO145)),0,1)</f>
        <v>1</v>
      </c>
      <c r="CB145" s="22" cm="1">
        <f t="array" aca="1" ref="CB145" ca="1">IF(BH145&gt;INDIRECT(ADDRESS($BN145,$BO145)),0,1)</f>
        <v>0</v>
      </c>
      <c r="CC145" s="22" cm="1">
        <f t="array" aca="1" ref="CC145" ca="1">IF(BI145&gt;INDIRECT(ADDRESS($BN145,$BO145)),0,1)</f>
        <v>0</v>
      </c>
      <c r="CD145" s="22" cm="1">
        <f t="array" aca="1" ref="CD145" ca="1">IF(BJ145&gt;INDIRECT(ADDRESS($BN145,$BO145)),0,1)</f>
        <v>0</v>
      </c>
      <c r="CE145" s="22" cm="1">
        <f t="array" aca="1" ref="CE145" ca="1">IF(BK145&gt;INDIRECT(ADDRESS($BN145,$BO145)),0,1)</f>
        <v>0</v>
      </c>
      <c r="CF145" s="22" cm="1">
        <f t="array" aca="1" ref="CF145" ca="1">IF(BL145&gt;INDIRECT(ADDRESS($BN145,$BO145)),0,1)</f>
        <v>0</v>
      </c>
      <c r="CG145" s="22" cm="1">
        <f t="array" aca="1" ref="CG145" ca="1">IF(BM145&gt;INDIRECT(ADDRESS($BN145,$BO145)),0,1)</f>
        <v>0</v>
      </c>
      <c r="CH145" s="9">
        <f>AR145</f>
        <v>145</v>
      </c>
      <c r="CI145" s="9">
        <f>AS145</f>
        <v>147</v>
      </c>
      <c r="CJ145" s="3">
        <f>COLUMN(BP145)</f>
        <v>68</v>
      </c>
      <c r="CK145" s="3">
        <f>COLUMN(CG145)</f>
        <v>85</v>
      </c>
      <c r="CL145" s="3">
        <f ca="1">SUM(OFFSET($A$1,CH145-1,CJ145-1,CI145-CH145+1,CK145-CJ145+1))</f>
        <v>8</v>
      </c>
      <c r="CM145" s="3" t="b">
        <f ca="1">CL145=C145</f>
        <v>1</v>
      </c>
      <c r="CN145" s="3">
        <f>COLUMN(V145)</f>
        <v>22</v>
      </c>
      <c r="CO145" s="3">
        <f ca="1">LARGE(OFFSET($A$1,$CH145-1,$CN145-1,$CI145-$CH145+1,1),1)</f>
        <v>5</v>
      </c>
      <c r="CP145" s="4">
        <f ca="1">LARGE(OFFSET($A$1,$AR145-1,$AT145-1,$AS145-$AR145+1,$AU145-$AT145+1),1)/(CO145+2)</f>
        <v>78388.71428571429</v>
      </c>
      <c r="CQ145" s="4">
        <f ca="1">LARGE(OFFSET($A$1,$AR145-1,$AT145-1,$AS145-$AR145+1,$AU145-$AT145+1),C145)</f>
        <v>132527.33333333334</v>
      </c>
      <c r="CR145" s="3" t="b">
        <f ca="1">CQ145&gt;CP145</f>
        <v>1</v>
      </c>
    </row>
    <row r="146" spans="1:96" x14ac:dyDescent="0.55000000000000004">
      <c r="A146" s="3"/>
      <c r="B146" s="3"/>
      <c r="C146" s="3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5">
        <v>3</v>
      </c>
      <c r="W146" s="5">
        <f>W145</f>
        <v>145</v>
      </c>
      <c r="X146" s="5">
        <v>4</v>
      </c>
      <c r="Y146" s="5">
        <f t="shared" si="29"/>
        <v>26</v>
      </c>
      <c r="Z146" s="18" cm="1">
        <f t="array" aca="1" ref="Z146" ca="1">INDIRECT(ADDRESS($W146,COLUMN()-$Y146+$X146))/$V146</f>
        <v>132527.33333333334</v>
      </c>
      <c r="AA146" s="18" cm="1">
        <f t="array" aca="1" ref="AA146" ca="1">INDIRECT(ADDRESS($W146,COLUMN()-$Y146+$X146))/$V146</f>
        <v>109794.33333333333</v>
      </c>
      <c r="AB146" s="18" cm="1">
        <f t="array" aca="1" ref="AB146" ca="1">INDIRECT(ADDRESS($W146,COLUMN()-$Y146+$X146))/$V146</f>
        <v>182907</v>
      </c>
      <c r="AC146" s="18" cm="1">
        <f t="array" aca="1" ref="AC146" ca="1">INDIRECT(ADDRESS($W146,COLUMN()-$Y146+$X146))/$V146</f>
        <v>127482.66666666667</v>
      </c>
      <c r="AD146" s="18" cm="1">
        <f t="array" aca="1" ref="AD146" ca="1">INDIRECT(ADDRESS($W146,COLUMN()-$Y146+$X146))/$V146</f>
        <v>59129.666666666664</v>
      </c>
      <c r="AE146" s="18" cm="1">
        <f t="array" aca="1" ref="AE146" ca="1">INDIRECT(ADDRESS($W146,COLUMN()-$Y146+$X146))/$V146</f>
        <v>0</v>
      </c>
      <c r="AF146" s="18" cm="1">
        <f t="array" aca="1" ref="AF146" ca="1">INDIRECT(ADDRESS($W146,COLUMN()-$Y146+$X146))/$V146</f>
        <v>0</v>
      </c>
      <c r="AG146" s="18" cm="1">
        <f t="array" aca="1" ref="AG146" ca="1">INDIRECT(ADDRESS($W146,COLUMN()-$Y146+$X146))/$V146</f>
        <v>22514.333333333332</v>
      </c>
      <c r="AH146" s="18" cm="1">
        <f t="array" aca="1" ref="AH146" ca="1">INDIRECT(ADDRESS($W146,COLUMN()-$Y146+$X146))/$V146</f>
        <v>0</v>
      </c>
      <c r="AI146" s="18" cm="1">
        <f t="array" aca="1" ref="AI146" ca="1">INDIRECT(ADDRESS($W146,COLUMN()-$Y146+$X146))/$V146</f>
        <v>0</v>
      </c>
      <c r="AJ146" s="18" cm="1">
        <f t="array" aca="1" ref="AJ146" ca="1">INDIRECT(ADDRESS($W146,COLUMN()-$Y146+$X146))/$V146</f>
        <v>0</v>
      </c>
      <c r="AK146" s="18" cm="1">
        <f t="array" aca="1" ref="AK146" ca="1">INDIRECT(ADDRESS($W146,COLUMN()-$Y146+$X146))/$V146</f>
        <v>57780.666666666664</v>
      </c>
      <c r="AL146" s="18" cm="1">
        <f t="array" aca="1" ref="AL146" ca="1">INDIRECT(ADDRESS($W146,COLUMN()-$Y146+$X146))/$V146</f>
        <v>0</v>
      </c>
      <c r="AM146" s="18" cm="1">
        <f t="array" aca="1" ref="AM146" ca="1">INDIRECT(ADDRESS($W146,COLUMN()-$Y146+$X146))/$V146</f>
        <v>40926.333333333336</v>
      </c>
      <c r="AN146" s="18" cm="1">
        <f t="array" aca="1" ref="AN146" ca="1">INDIRECT(ADDRESS($W146,COLUMN()-$Y146+$X146))/$V146</f>
        <v>0</v>
      </c>
      <c r="AO146" s="18" cm="1">
        <f t="array" aca="1" ref="AO146" ca="1">INDIRECT(ADDRESS($W146,COLUMN()-$Y146+$X146))/$V146</f>
        <v>0</v>
      </c>
      <c r="AP146" s="18" cm="1">
        <f t="array" aca="1" ref="AP146" ca="1">INDIRECT(ADDRESS($W146,COLUMN()-$Y146+$X146))/$V146</f>
        <v>0</v>
      </c>
      <c r="AQ146" s="18" cm="1">
        <f t="array" aca="1" ref="AQ146" ca="1">INDIRECT(ADDRESS($W146,COLUMN()-$Y146+$X146))/$V146</f>
        <v>0</v>
      </c>
      <c r="AR146" s="9">
        <f t="shared" si="26"/>
        <v>145</v>
      </c>
      <c r="AS146" s="9">
        <f t="shared" si="32"/>
        <v>147</v>
      </c>
      <c r="AT146" s="9">
        <f t="shared" si="27"/>
        <v>26</v>
      </c>
      <c r="AU146" s="3">
        <f t="shared" si="30"/>
        <v>43</v>
      </c>
      <c r="AV146" s="20">
        <f t="shared" ca="1" si="25"/>
        <v>8</v>
      </c>
      <c r="AW146" s="20">
        <f t="shared" ca="1" si="25"/>
        <v>11</v>
      </c>
      <c r="AX146" s="20">
        <f t="shared" ca="1" si="25"/>
        <v>5</v>
      </c>
      <c r="AY146" s="20">
        <f t="shared" ca="1" si="25"/>
        <v>9</v>
      </c>
      <c r="AZ146" s="20">
        <f t="shared" ca="1" si="25"/>
        <v>17</v>
      </c>
      <c r="BA146" s="20">
        <f t="shared" ca="1" si="25"/>
        <v>25</v>
      </c>
      <c r="BB146" s="20">
        <f t="shared" ca="1" si="31"/>
        <v>25</v>
      </c>
      <c r="BC146" s="20">
        <f t="shared" ca="1" si="31"/>
        <v>23</v>
      </c>
      <c r="BD146" s="20">
        <f t="shared" ca="1" si="31"/>
        <v>25</v>
      </c>
      <c r="BE146" s="20">
        <f t="shared" ca="1" si="31"/>
        <v>25</v>
      </c>
      <c r="BF146" s="20">
        <f t="shared" ca="1" si="31"/>
        <v>25</v>
      </c>
      <c r="BG146" s="20">
        <f t="shared" ca="1" si="31"/>
        <v>18</v>
      </c>
      <c r="BH146" s="20">
        <f t="shared" ca="1" si="22"/>
        <v>25</v>
      </c>
      <c r="BI146" s="20">
        <f t="shared" ca="1" si="22"/>
        <v>19</v>
      </c>
      <c r="BJ146" s="20">
        <f t="shared" ca="1" si="22"/>
        <v>25</v>
      </c>
      <c r="BK146" s="20">
        <f t="shared" ca="1" si="22"/>
        <v>25</v>
      </c>
      <c r="BL146" s="20">
        <f t="shared" ca="1" si="21"/>
        <v>25</v>
      </c>
      <c r="BM146" s="20">
        <f t="shared" ca="1" si="21"/>
        <v>25</v>
      </c>
      <c r="BN146" s="9">
        <f t="shared" si="28"/>
        <v>145</v>
      </c>
      <c r="BO146" s="9">
        <v>3</v>
      </c>
      <c r="BP146" s="22" cm="1">
        <f t="array" aca="1" ref="BP146" ca="1">IF(AV146&gt;INDIRECT(ADDRESS($BN146,$BO146)),0,1)</f>
        <v>1</v>
      </c>
      <c r="BQ146" s="22" cm="1">
        <f t="array" aca="1" ref="BQ146" ca="1">IF(AW146&gt;INDIRECT(ADDRESS($BN146,$BO146)),0,1)</f>
        <v>0</v>
      </c>
      <c r="BR146" s="22" cm="1">
        <f t="array" aca="1" ref="BR146" ca="1">IF(AX146&gt;INDIRECT(ADDRESS($BN146,$BO146)),0,1)</f>
        <v>1</v>
      </c>
      <c r="BS146" s="22" cm="1">
        <f t="array" aca="1" ref="BS146" ca="1">IF(AY146&gt;INDIRECT(ADDRESS($BN146,$BO146)),0,1)</f>
        <v>0</v>
      </c>
      <c r="BT146" s="22" cm="1">
        <f t="array" aca="1" ref="BT146" ca="1">IF(AZ146&gt;INDIRECT(ADDRESS($BN146,$BO146)),0,1)</f>
        <v>0</v>
      </c>
      <c r="BU146" s="22" cm="1">
        <f t="array" aca="1" ref="BU146" ca="1">IF(BA146&gt;INDIRECT(ADDRESS($BN146,$BO146)),0,1)</f>
        <v>0</v>
      </c>
      <c r="BV146" s="22" cm="1">
        <f t="array" aca="1" ref="BV146" ca="1">IF(BB146&gt;INDIRECT(ADDRESS($BN146,$BO146)),0,1)</f>
        <v>0</v>
      </c>
      <c r="BW146" s="22" cm="1">
        <f t="array" aca="1" ref="BW146" ca="1">IF(BC146&gt;INDIRECT(ADDRESS($BN146,$BO146)),0,1)</f>
        <v>0</v>
      </c>
      <c r="BX146" s="22" cm="1">
        <f t="array" aca="1" ref="BX146" ca="1">IF(BD146&gt;INDIRECT(ADDRESS($BN146,$BO146)),0,1)</f>
        <v>0</v>
      </c>
      <c r="BY146" s="22" cm="1">
        <f t="array" aca="1" ref="BY146" ca="1">IF(BE146&gt;INDIRECT(ADDRESS($BN146,$BO146)),0,1)</f>
        <v>0</v>
      </c>
      <c r="BZ146" s="22" cm="1">
        <f t="array" aca="1" ref="BZ146" ca="1">IF(BF146&gt;INDIRECT(ADDRESS($BN146,$BO146)),0,1)</f>
        <v>0</v>
      </c>
      <c r="CA146" s="22" cm="1">
        <f t="array" aca="1" ref="CA146" ca="1">IF(BG146&gt;INDIRECT(ADDRESS($BN146,$BO146)),0,1)</f>
        <v>0</v>
      </c>
      <c r="CB146" s="22" cm="1">
        <f t="array" aca="1" ref="CB146" ca="1">IF(BH146&gt;INDIRECT(ADDRESS($BN146,$BO146)),0,1)</f>
        <v>0</v>
      </c>
      <c r="CC146" s="22" cm="1">
        <f t="array" aca="1" ref="CC146" ca="1">IF(BI146&gt;INDIRECT(ADDRESS($BN146,$BO146)),0,1)</f>
        <v>0</v>
      </c>
      <c r="CD146" s="22" cm="1">
        <f t="array" aca="1" ref="CD146" ca="1">IF(BJ146&gt;INDIRECT(ADDRESS($BN146,$BO146)),0,1)</f>
        <v>0</v>
      </c>
      <c r="CE146" s="22" cm="1">
        <f t="array" aca="1" ref="CE146" ca="1">IF(BK146&gt;INDIRECT(ADDRESS($BN146,$BO146)),0,1)</f>
        <v>0</v>
      </c>
      <c r="CF146" s="22" cm="1">
        <f t="array" aca="1" ref="CF146" ca="1">IF(BL146&gt;INDIRECT(ADDRESS($BN146,$BO146)),0,1)</f>
        <v>0</v>
      </c>
      <c r="CG146" s="22" cm="1">
        <f t="array" aca="1" ref="CG146" ca="1">IF(BM146&gt;INDIRECT(ADDRESS($BN146,$BO146)),0,1)</f>
        <v>0</v>
      </c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55000000000000004">
      <c r="A147" s="3"/>
      <c r="B147" s="3"/>
      <c r="C147" s="3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5">
        <v>5</v>
      </c>
      <c r="W147" s="5">
        <f>W146</f>
        <v>145</v>
      </c>
      <c r="X147" s="5">
        <v>4</v>
      </c>
      <c r="Y147" s="5">
        <f t="shared" si="29"/>
        <v>26</v>
      </c>
      <c r="Z147" s="18" cm="1">
        <f t="array" aca="1" ref="Z147" ca="1">INDIRECT(ADDRESS($W147,COLUMN()-$Y147+$X147))/$V147</f>
        <v>79516.399999999994</v>
      </c>
      <c r="AA147" s="18" cm="1">
        <f t="array" aca="1" ref="AA147" ca="1">INDIRECT(ADDRESS($W147,COLUMN()-$Y147+$X147))/$V147</f>
        <v>65876.600000000006</v>
      </c>
      <c r="AB147" s="18" cm="1">
        <f t="array" aca="1" ref="AB147" ca="1">INDIRECT(ADDRESS($W147,COLUMN()-$Y147+$X147))/$V147</f>
        <v>109744.2</v>
      </c>
      <c r="AC147" s="18" cm="1">
        <f t="array" aca="1" ref="AC147" ca="1">INDIRECT(ADDRESS($W147,COLUMN()-$Y147+$X147))/$V147</f>
        <v>76489.600000000006</v>
      </c>
      <c r="AD147" s="18" cm="1">
        <f t="array" aca="1" ref="AD147" ca="1">INDIRECT(ADDRESS($W147,COLUMN()-$Y147+$X147))/$V147</f>
        <v>35477.800000000003</v>
      </c>
      <c r="AE147" s="18" cm="1">
        <f t="array" aca="1" ref="AE147" ca="1">INDIRECT(ADDRESS($W147,COLUMN()-$Y147+$X147))/$V147</f>
        <v>0</v>
      </c>
      <c r="AF147" s="18" cm="1">
        <f t="array" aca="1" ref="AF147" ca="1">INDIRECT(ADDRESS($W147,COLUMN()-$Y147+$X147))/$V147</f>
        <v>0</v>
      </c>
      <c r="AG147" s="18" cm="1">
        <f t="array" aca="1" ref="AG147" ca="1">INDIRECT(ADDRESS($W147,COLUMN()-$Y147+$X147))/$V147</f>
        <v>13508.6</v>
      </c>
      <c r="AH147" s="18" cm="1">
        <f t="array" aca="1" ref="AH147" ca="1">INDIRECT(ADDRESS($W147,COLUMN()-$Y147+$X147))/$V147</f>
        <v>0</v>
      </c>
      <c r="AI147" s="18" cm="1">
        <f t="array" aca="1" ref="AI147" ca="1">INDIRECT(ADDRESS($W147,COLUMN()-$Y147+$X147))/$V147</f>
        <v>0</v>
      </c>
      <c r="AJ147" s="18" cm="1">
        <f t="array" aca="1" ref="AJ147" ca="1">INDIRECT(ADDRESS($W147,COLUMN()-$Y147+$X147))/$V147</f>
        <v>0</v>
      </c>
      <c r="AK147" s="18" cm="1">
        <f t="array" aca="1" ref="AK147" ca="1">INDIRECT(ADDRESS($W147,COLUMN()-$Y147+$X147))/$V147</f>
        <v>34668.400000000001</v>
      </c>
      <c r="AL147" s="18" cm="1">
        <f t="array" aca="1" ref="AL147" ca="1">INDIRECT(ADDRESS($W147,COLUMN()-$Y147+$X147))/$V147</f>
        <v>0</v>
      </c>
      <c r="AM147" s="18" cm="1">
        <f t="array" aca="1" ref="AM147" ca="1">INDIRECT(ADDRESS($W147,COLUMN()-$Y147+$X147))/$V147</f>
        <v>24555.8</v>
      </c>
      <c r="AN147" s="18" cm="1">
        <f t="array" aca="1" ref="AN147" ca="1">INDIRECT(ADDRESS($W147,COLUMN()-$Y147+$X147))/$V147</f>
        <v>0</v>
      </c>
      <c r="AO147" s="18" cm="1">
        <f t="array" aca="1" ref="AO147" ca="1">INDIRECT(ADDRESS($W147,COLUMN()-$Y147+$X147))/$V147</f>
        <v>0</v>
      </c>
      <c r="AP147" s="18" cm="1">
        <f t="array" aca="1" ref="AP147" ca="1">INDIRECT(ADDRESS($W147,COLUMN()-$Y147+$X147))/$V147</f>
        <v>0</v>
      </c>
      <c r="AQ147" s="18" cm="1">
        <f t="array" aca="1" ref="AQ147" ca="1">INDIRECT(ADDRESS($W147,COLUMN()-$Y147+$X147))/$V147</f>
        <v>0</v>
      </c>
      <c r="AR147" s="9">
        <f t="shared" si="26"/>
        <v>145</v>
      </c>
      <c r="AS147" s="9">
        <f t="shared" si="32"/>
        <v>147</v>
      </c>
      <c r="AT147" s="9">
        <f t="shared" si="27"/>
        <v>26</v>
      </c>
      <c r="AU147" s="3">
        <f t="shared" si="30"/>
        <v>43</v>
      </c>
      <c r="AV147" s="20">
        <f t="shared" ca="1" si="25"/>
        <v>13</v>
      </c>
      <c r="AW147" s="20">
        <f t="shared" ca="1" si="25"/>
        <v>16</v>
      </c>
      <c r="AX147" s="20">
        <f t="shared" ca="1" si="25"/>
        <v>12</v>
      </c>
      <c r="AY147" s="20">
        <f t="shared" ca="1" si="25"/>
        <v>14</v>
      </c>
      <c r="AZ147" s="20">
        <f t="shared" ca="1" si="25"/>
        <v>20</v>
      </c>
      <c r="BA147" s="20">
        <f t="shared" ca="1" si="25"/>
        <v>25</v>
      </c>
      <c r="BB147" s="20">
        <f t="shared" ca="1" si="31"/>
        <v>25</v>
      </c>
      <c r="BC147" s="20">
        <f t="shared" ca="1" si="31"/>
        <v>24</v>
      </c>
      <c r="BD147" s="20">
        <f t="shared" ca="1" si="31"/>
        <v>25</v>
      </c>
      <c r="BE147" s="20">
        <f t="shared" ca="1" si="31"/>
        <v>25</v>
      </c>
      <c r="BF147" s="20">
        <f t="shared" ca="1" si="31"/>
        <v>25</v>
      </c>
      <c r="BG147" s="20">
        <f t="shared" ca="1" si="31"/>
        <v>21</v>
      </c>
      <c r="BH147" s="20">
        <f t="shared" ca="1" si="22"/>
        <v>25</v>
      </c>
      <c r="BI147" s="20">
        <f t="shared" ca="1" si="22"/>
        <v>22</v>
      </c>
      <c r="BJ147" s="20">
        <f t="shared" ca="1" si="22"/>
        <v>25</v>
      </c>
      <c r="BK147" s="20">
        <f t="shared" ca="1" si="22"/>
        <v>25</v>
      </c>
      <c r="BL147" s="20">
        <f t="shared" ca="1" si="22"/>
        <v>25</v>
      </c>
      <c r="BM147" s="20">
        <f t="shared" ca="1" si="22"/>
        <v>25</v>
      </c>
      <c r="BN147" s="9">
        <f t="shared" si="28"/>
        <v>145</v>
      </c>
      <c r="BO147" s="9">
        <v>3</v>
      </c>
      <c r="BP147" s="22" cm="1">
        <f t="array" aca="1" ref="BP147" ca="1">IF(AV147&gt;INDIRECT(ADDRESS($BN147,$BO147)),0,1)</f>
        <v>0</v>
      </c>
      <c r="BQ147" s="22" cm="1">
        <f t="array" aca="1" ref="BQ147" ca="1">IF(AW147&gt;INDIRECT(ADDRESS($BN147,$BO147)),0,1)</f>
        <v>0</v>
      </c>
      <c r="BR147" s="22" cm="1">
        <f t="array" aca="1" ref="BR147" ca="1">IF(AX147&gt;INDIRECT(ADDRESS($BN147,$BO147)),0,1)</f>
        <v>0</v>
      </c>
      <c r="BS147" s="22" cm="1">
        <f t="array" aca="1" ref="BS147" ca="1">IF(AY147&gt;INDIRECT(ADDRESS($BN147,$BO147)),0,1)</f>
        <v>0</v>
      </c>
      <c r="BT147" s="22" cm="1">
        <f t="array" aca="1" ref="BT147" ca="1">IF(AZ147&gt;INDIRECT(ADDRESS($BN147,$BO147)),0,1)</f>
        <v>0</v>
      </c>
      <c r="BU147" s="22" cm="1">
        <f t="array" aca="1" ref="BU147" ca="1">IF(BA147&gt;INDIRECT(ADDRESS($BN147,$BO147)),0,1)</f>
        <v>0</v>
      </c>
      <c r="BV147" s="22" cm="1">
        <f t="array" aca="1" ref="BV147" ca="1">IF(BB147&gt;INDIRECT(ADDRESS($BN147,$BO147)),0,1)</f>
        <v>0</v>
      </c>
      <c r="BW147" s="22" cm="1">
        <f t="array" aca="1" ref="BW147" ca="1">IF(BC147&gt;INDIRECT(ADDRESS($BN147,$BO147)),0,1)</f>
        <v>0</v>
      </c>
      <c r="BX147" s="22" cm="1">
        <f t="array" aca="1" ref="BX147" ca="1">IF(BD147&gt;INDIRECT(ADDRESS($BN147,$BO147)),0,1)</f>
        <v>0</v>
      </c>
      <c r="BY147" s="22" cm="1">
        <f t="array" aca="1" ref="BY147" ca="1">IF(BE147&gt;INDIRECT(ADDRESS($BN147,$BO147)),0,1)</f>
        <v>0</v>
      </c>
      <c r="BZ147" s="22" cm="1">
        <f t="array" aca="1" ref="BZ147" ca="1">IF(BF147&gt;INDIRECT(ADDRESS($BN147,$BO147)),0,1)</f>
        <v>0</v>
      </c>
      <c r="CA147" s="22" cm="1">
        <f t="array" aca="1" ref="CA147" ca="1">IF(BG147&gt;INDIRECT(ADDRESS($BN147,$BO147)),0,1)</f>
        <v>0</v>
      </c>
      <c r="CB147" s="22" cm="1">
        <f t="array" aca="1" ref="CB147" ca="1">IF(BH147&gt;INDIRECT(ADDRESS($BN147,$BO147)),0,1)</f>
        <v>0</v>
      </c>
      <c r="CC147" s="22" cm="1">
        <f t="array" aca="1" ref="CC147" ca="1">IF(BI147&gt;INDIRECT(ADDRESS($BN147,$BO147)),0,1)</f>
        <v>0</v>
      </c>
      <c r="CD147" s="22" cm="1">
        <f t="array" aca="1" ref="CD147" ca="1">IF(BJ147&gt;INDIRECT(ADDRESS($BN147,$BO147)),0,1)</f>
        <v>0</v>
      </c>
      <c r="CE147" s="22" cm="1">
        <f t="array" aca="1" ref="CE147" ca="1">IF(BK147&gt;INDIRECT(ADDRESS($BN147,$BO147)),0,1)</f>
        <v>0</v>
      </c>
      <c r="CF147" s="22" cm="1">
        <f t="array" aca="1" ref="CF147" ca="1">IF(BL147&gt;INDIRECT(ADDRESS($BN147,$BO147)),0,1)</f>
        <v>0</v>
      </c>
      <c r="CG147" s="22" cm="1">
        <f t="array" aca="1" ref="CG147" ca="1">IF(BM147&gt;INDIRECT(ADDRESS($BN147,$BO147)),0,1)</f>
        <v>0</v>
      </c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55000000000000004">
      <c r="A148" s="3"/>
      <c r="B148" s="3" t="s">
        <v>61</v>
      </c>
      <c r="C148" s="3">
        <v>10</v>
      </c>
      <c r="D148" s="15">
        <f>VALUE(SUBSTITUTE('DPR KPU Raw'!B42,".",","))</f>
        <v>286975</v>
      </c>
      <c r="E148" s="15">
        <f>VALUE(SUBSTITUTE('DPR KPU Raw'!C42,".",","))</f>
        <v>233133</v>
      </c>
      <c r="F148" s="15">
        <f>VALUE(SUBSTITUTE('DPR KPU Raw'!D42,".",","))</f>
        <v>444112</v>
      </c>
      <c r="G148" s="15">
        <f>VALUE(SUBSTITUTE('DPR KPU Raw'!E42,".",","))</f>
        <v>217707</v>
      </c>
      <c r="H148" s="15">
        <f>VALUE(SUBSTITUTE('DPR KPU Raw'!F42,".",","))</f>
        <v>123060</v>
      </c>
      <c r="I148" s="15"/>
      <c r="J148" s="15"/>
      <c r="K148" s="15">
        <f>VALUE(SUBSTITUTE('DPR KPU Raw'!I42,".",","))</f>
        <v>143054</v>
      </c>
      <c r="L148" s="15"/>
      <c r="M148" s="15"/>
      <c r="N148" s="15"/>
      <c r="O148" s="15">
        <f>VALUE(SUBSTITUTE('DPR KPU Raw'!M42,".",","))</f>
        <v>117699</v>
      </c>
      <c r="P148" s="15"/>
      <c r="Q148" s="15">
        <f>VALUE(SUBSTITUTE('DPR KPU Raw'!O42,".",","))</f>
        <v>476618</v>
      </c>
      <c r="R148" s="15"/>
      <c r="S148" s="15"/>
      <c r="T148" s="15"/>
      <c r="U148" s="15"/>
      <c r="V148" s="5">
        <v>1</v>
      </c>
      <c r="W148" s="5">
        <f>W147+3</f>
        <v>148</v>
      </c>
      <c r="X148" s="5">
        <v>4</v>
      </c>
      <c r="Y148" s="5">
        <f t="shared" si="29"/>
        <v>26</v>
      </c>
      <c r="Z148" s="18" cm="1">
        <f t="array" aca="1" ref="Z148" ca="1">INDIRECT(ADDRESS($W148,COLUMN()-$Y148+$X148))/$V148</f>
        <v>286975</v>
      </c>
      <c r="AA148" s="18" cm="1">
        <f t="array" aca="1" ref="AA148" ca="1">INDIRECT(ADDRESS($W148,COLUMN()-$Y148+$X148))/$V148</f>
        <v>233133</v>
      </c>
      <c r="AB148" s="18" cm="1">
        <f t="array" aca="1" ref="AB148" ca="1">INDIRECT(ADDRESS($W148,COLUMN()-$Y148+$X148))/$V148</f>
        <v>444112</v>
      </c>
      <c r="AC148" s="18" cm="1">
        <f t="array" aca="1" ref="AC148" ca="1">INDIRECT(ADDRESS($W148,COLUMN()-$Y148+$X148))/$V148</f>
        <v>217707</v>
      </c>
      <c r="AD148" s="18" cm="1">
        <f t="array" aca="1" ref="AD148" ca="1">INDIRECT(ADDRESS($W148,COLUMN()-$Y148+$X148))/$V148</f>
        <v>123060</v>
      </c>
      <c r="AE148" s="18" cm="1">
        <f t="array" aca="1" ref="AE148" ca="1">INDIRECT(ADDRESS($W148,COLUMN()-$Y148+$X148))/$V148</f>
        <v>0</v>
      </c>
      <c r="AF148" s="18" cm="1">
        <f t="array" aca="1" ref="AF148" ca="1">INDIRECT(ADDRESS($W148,COLUMN()-$Y148+$X148))/$V148</f>
        <v>0</v>
      </c>
      <c r="AG148" s="18" cm="1">
        <f t="array" aca="1" ref="AG148" ca="1">INDIRECT(ADDRESS($W148,COLUMN()-$Y148+$X148))/$V148</f>
        <v>143054</v>
      </c>
      <c r="AH148" s="18" cm="1">
        <f t="array" aca="1" ref="AH148" ca="1">INDIRECT(ADDRESS($W148,COLUMN()-$Y148+$X148))/$V148</f>
        <v>0</v>
      </c>
      <c r="AI148" s="18" cm="1">
        <f t="array" aca="1" ref="AI148" ca="1">INDIRECT(ADDRESS($W148,COLUMN()-$Y148+$X148))/$V148</f>
        <v>0</v>
      </c>
      <c r="AJ148" s="18" cm="1">
        <f t="array" aca="1" ref="AJ148" ca="1">INDIRECT(ADDRESS($W148,COLUMN()-$Y148+$X148))/$V148</f>
        <v>0</v>
      </c>
      <c r="AK148" s="18" cm="1">
        <f t="array" aca="1" ref="AK148" ca="1">INDIRECT(ADDRESS($W148,COLUMN()-$Y148+$X148))/$V148</f>
        <v>117699</v>
      </c>
      <c r="AL148" s="18" cm="1">
        <f t="array" aca="1" ref="AL148" ca="1">INDIRECT(ADDRESS($W148,COLUMN()-$Y148+$X148))/$V148</f>
        <v>0</v>
      </c>
      <c r="AM148" s="18" cm="1">
        <f t="array" aca="1" ref="AM148" ca="1">INDIRECT(ADDRESS($W148,COLUMN()-$Y148+$X148))/$V148</f>
        <v>476618</v>
      </c>
      <c r="AN148" s="18" cm="1">
        <f t="array" aca="1" ref="AN148" ca="1">INDIRECT(ADDRESS($W148,COLUMN()-$Y148+$X148))/$V148</f>
        <v>0</v>
      </c>
      <c r="AO148" s="18" cm="1">
        <f t="array" aca="1" ref="AO148" ca="1">INDIRECT(ADDRESS($W148,COLUMN()-$Y148+$X148))/$V148</f>
        <v>0</v>
      </c>
      <c r="AP148" s="18" cm="1">
        <f t="array" aca="1" ref="AP148" ca="1">INDIRECT(ADDRESS($W148,COLUMN()-$Y148+$X148))/$V148</f>
        <v>0</v>
      </c>
      <c r="AQ148" s="18" cm="1">
        <f t="array" aca="1" ref="AQ148" ca="1">INDIRECT(ADDRESS($W148,COLUMN()-$Y148+$X148))/$V148</f>
        <v>0</v>
      </c>
      <c r="AR148" s="9">
        <f t="shared" si="26"/>
        <v>148</v>
      </c>
      <c r="AS148" s="9">
        <f t="shared" si="32"/>
        <v>150</v>
      </c>
      <c r="AT148" s="9">
        <f t="shared" si="27"/>
        <v>26</v>
      </c>
      <c r="AU148" s="3">
        <f t="shared" si="30"/>
        <v>43</v>
      </c>
      <c r="AV148" s="20">
        <f t="shared" ca="1" si="25"/>
        <v>3</v>
      </c>
      <c r="AW148" s="20">
        <f t="shared" ca="1" si="25"/>
        <v>4</v>
      </c>
      <c r="AX148" s="20">
        <f t="shared" ca="1" si="25"/>
        <v>2</v>
      </c>
      <c r="AY148" s="20">
        <f t="shared" ca="1" si="25"/>
        <v>5</v>
      </c>
      <c r="AZ148" s="20">
        <f t="shared" ca="1" si="25"/>
        <v>9</v>
      </c>
      <c r="BA148" s="20">
        <f t="shared" ca="1" si="25"/>
        <v>25</v>
      </c>
      <c r="BB148" s="20">
        <f t="shared" ca="1" si="31"/>
        <v>25</v>
      </c>
      <c r="BC148" s="20">
        <f t="shared" ca="1" si="31"/>
        <v>8</v>
      </c>
      <c r="BD148" s="20">
        <f t="shared" ca="1" si="31"/>
        <v>25</v>
      </c>
      <c r="BE148" s="20">
        <f t="shared" ca="1" si="31"/>
        <v>25</v>
      </c>
      <c r="BF148" s="20">
        <f t="shared" ca="1" si="31"/>
        <v>25</v>
      </c>
      <c r="BG148" s="20">
        <f t="shared" ca="1" si="31"/>
        <v>10</v>
      </c>
      <c r="BH148" s="20">
        <f t="shared" ca="1" si="22"/>
        <v>25</v>
      </c>
      <c r="BI148" s="20">
        <f t="shared" ca="1" si="22"/>
        <v>1</v>
      </c>
      <c r="BJ148" s="20">
        <f t="shared" ca="1" si="22"/>
        <v>25</v>
      </c>
      <c r="BK148" s="20">
        <f t="shared" ca="1" si="22"/>
        <v>25</v>
      </c>
      <c r="BL148" s="20">
        <f t="shared" ca="1" si="22"/>
        <v>25</v>
      </c>
      <c r="BM148" s="20">
        <f t="shared" ref="BM148:BM211" ca="1" si="33">_xlfn.RANK.EQ(AQ148,OFFSET($A$1,$AR148-1,$AT148-1,$AS148-$AR148+1,$AU148-$AT148+1),0)</f>
        <v>25</v>
      </c>
      <c r="BN148" s="9">
        <f t="shared" si="28"/>
        <v>148</v>
      </c>
      <c r="BO148" s="9">
        <v>3</v>
      </c>
      <c r="BP148" s="22" cm="1">
        <f t="array" aca="1" ref="BP148" ca="1">IF(AV148&gt;INDIRECT(ADDRESS($BN148,$BO148)),0,1)</f>
        <v>1</v>
      </c>
      <c r="BQ148" s="22" cm="1">
        <f t="array" aca="1" ref="BQ148" ca="1">IF(AW148&gt;INDIRECT(ADDRESS($BN148,$BO148)),0,1)</f>
        <v>1</v>
      </c>
      <c r="BR148" s="22" cm="1">
        <f t="array" aca="1" ref="BR148" ca="1">IF(AX148&gt;INDIRECT(ADDRESS($BN148,$BO148)),0,1)</f>
        <v>1</v>
      </c>
      <c r="BS148" s="22" cm="1">
        <f t="array" aca="1" ref="BS148" ca="1">IF(AY148&gt;INDIRECT(ADDRESS($BN148,$BO148)),0,1)</f>
        <v>1</v>
      </c>
      <c r="BT148" s="22" cm="1">
        <f t="array" aca="1" ref="BT148" ca="1">IF(AZ148&gt;INDIRECT(ADDRESS($BN148,$BO148)),0,1)</f>
        <v>1</v>
      </c>
      <c r="BU148" s="22" cm="1">
        <f t="array" aca="1" ref="BU148" ca="1">IF(BA148&gt;INDIRECT(ADDRESS($BN148,$BO148)),0,1)</f>
        <v>0</v>
      </c>
      <c r="BV148" s="22" cm="1">
        <f t="array" aca="1" ref="BV148" ca="1">IF(BB148&gt;INDIRECT(ADDRESS($BN148,$BO148)),0,1)</f>
        <v>0</v>
      </c>
      <c r="BW148" s="22" cm="1">
        <f t="array" aca="1" ref="BW148" ca="1">IF(BC148&gt;INDIRECT(ADDRESS($BN148,$BO148)),0,1)</f>
        <v>1</v>
      </c>
      <c r="BX148" s="22" cm="1">
        <f t="array" aca="1" ref="BX148" ca="1">IF(BD148&gt;INDIRECT(ADDRESS($BN148,$BO148)),0,1)</f>
        <v>0</v>
      </c>
      <c r="BY148" s="22" cm="1">
        <f t="array" aca="1" ref="BY148" ca="1">IF(BE148&gt;INDIRECT(ADDRESS($BN148,$BO148)),0,1)</f>
        <v>0</v>
      </c>
      <c r="BZ148" s="22" cm="1">
        <f t="array" aca="1" ref="BZ148" ca="1">IF(BF148&gt;INDIRECT(ADDRESS($BN148,$BO148)),0,1)</f>
        <v>0</v>
      </c>
      <c r="CA148" s="22" cm="1">
        <f t="array" aca="1" ref="CA148" ca="1">IF(BG148&gt;INDIRECT(ADDRESS($BN148,$BO148)),0,1)</f>
        <v>1</v>
      </c>
      <c r="CB148" s="22" cm="1">
        <f t="array" aca="1" ref="CB148" ca="1">IF(BH148&gt;INDIRECT(ADDRESS($BN148,$BO148)),0,1)</f>
        <v>0</v>
      </c>
      <c r="CC148" s="22" cm="1">
        <f t="array" aca="1" ref="CC148" ca="1">IF(BI148&gt;INDIRECT(ADDRESS($BN148,$BO148)),0,1)</f>
        <v>1</v>
      </c>
      <c r="CD148" s="22" cm="1">
        <f t="array" aca="1" ref="CD148" ca="1">IF(BJ148&gt;INDIRECT(ADDRESS($BN148,$BO148)),0,1)</f>
        <v>0</v>
      </c>
      <c r="CE148" s="22" cm="1">
        <f t="array" aca="1" ref="CE148" ca="1">IF(BK148&gt;INDIRECT(ADDRESS($BN148,$BO148)),0,1)</f>
        <v>0</v>
      </c>
      <c r="CF148" s="22" cm="1">
        <f t="array" aca="1" ref="CF148" ca="1">IF(BL148&gt;INDIRECT(ADDRESS($BN148,$BO148)),0,1)</f>
        <v>0</v>
      </c>
      <c r="CG148" s="22" cm="1">
        <f t="array" aca="1" ref="CG148" ca="1">IF(BM148&gt;INDIRECT(ADDRESS($BN148,$BO148)),0,1)</f>
        <v>0</v>
      </c>
      <c r="CH148" s="9">
        <f>AR148</f>
        <v>148</v>
      </c>
      <c r="CI148" s="9">
        <f>AS148</f>
        <v>150</v>
      </c>
      <c r="CJ148" s="3">
        <f>COLUMN(BP148)</f>
        <v>68</v>
      </c>
      <c r="CK148" s="3">
        <f>COLUMN(CG148)</f>
        <v>85</v>
      </c>
      <c r="CL148" s="3">
        <f ca="1">SUM(OFFSET($A$1,CH148-1,CJ148-1,CI148-CH148+1,CK148-CJ148+1))</f>
        <v>10</v>
      </c>
      <c r="CM148" s="3" t="b">
        <f ca="1">CL148=C148</f>
        <v>1</v>
      </c>
      <c r="CN148" s="3">
        <f>COLUMN(V148)</f>
        <v>22</v>
      </c>
      <c r="CO148" s="3">
        <f ca="1">LARGE(OFFSET($A$1,$CH148-1,$CN148-1,$CI148-$CH148+1,1),1)</f>
        <v>5</v>
      </c>
      <c r="CP148" s="4">
        <f ca="1">LARGE(OFFSET($A$1,$AR148-1,$AT148-1,$AS148-$AR148+1,$AU148-$AT148+1),1)/(CO148+2)</f>
        <v>68088.28571428571</v>
      </c>
      <c r="CQ148" s="4">
        <f ca="1">LARGE(OFFSET($A$1,$AR148-1,$AT148-1,$AS148-$AR148+1,$AU148-$AT148+1),C148)</f>
        <v>117699</v>
      </c>
      <c r="CR148" s="3" t="b">
        <f ca="1">CQ148&gt;CP148</f>
        <v>1</v>
      </c>
    </row>
    <row r="149" spans="1:96" x14ac:dyDescent="0.55000000000000004">
      <c r="A149" s="3"/>
      <c r="B149" s="3"/>
      <c r="C149" s="3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5">
        <v>3</v>
      </c>
      <c r="W149" s="5">
        <f>W148</f>
        <v>148</v>
      </c>
      <c r="X149" s="5">
        <v>4</v>
      </c>
      <c r="Y149" s="5">
        <f t="shared" si="29"/>
        <v>26</v>
      </c>
      <c r="Z149" s="18" cm="1">
        <f t="array" aca="1" ref="Z149" ca="1">INDIRECT(ADDRESS($W149,COLUMN()-$Y149+$X149))/$V149</f>
        <v>95658.333333333328</v>
      </c>
      <c r="AA149" s="18" cm="1">
        <f t="array" aca="1" ref="AA149" ca="1">INDIRECT(ADDRESS($W149,COLUMN()-$Y149+$X149))/$V149</f>
        <v>77711</v>
      </c>
      <c r="AB149" s="18" cm="1">
        <f t="array" aca="1" ref="AB149" ca="1">INDIRECT(ADDRESS($W149,COLUMN()-$Y149+$X149))/$V149</f>
        <v>148037.33333333334</v>
      </c>
      <c r="AC149" s="18" cm="1">
        <f t="array" aca="1" ref="AC149" ca="1">INDIRECT(ADDRESS($W149,COLUMN()-$Y149+$X149))/$V149</f>
        <v>72569</v>
      </c>
      <c r="AD149" s="18" cm="1">
        <f t="array" aca="1" ref="AD149" ca="1">INDIRECT(ADDRESS($W149,COLUMN()-$Y149+$X149))/$V149</f>
        <v>41020</v>
      </c>
      <c r="AE149" s="18" cm="1">
        <f t="array" aca="1" ref="AE149" ca="1">INDIRECT(ADDRESS($W149,COLUMN()-$Y149+$X149))/$V149</f>
        <v>0</v>
      </c>
      <c r="AF149" s="18" cm="1">
        <f t="array" aca="1" ref="AF149" ca="1">INDIRECT(ADDRESS($W149,COLUMN()-$Y149+$X149))/$V149</f>
        <v>0</v>
      </c>
      <c r="AG149" s="18" cm="1">
        <f t="array" aca="1" ref="AG149" ca="1">INDIRECT(ADDRESS($W149,COLUMN()-$Y149+$X149))/$V149</f>
        <v>47684.666666666664</v>
      </c>
      <c r="AH149" s="18" cm="1">
        <f t="array" aca="1" ref="AH149" ca="1">INDIRECT(ADDRESS($W149,COLUMN()-$Y149+$X149))/$V149</f>
        <v>0</v>
      </c>
      <c r="AI149" s="18" cm="1">
        <f t="array" aca="1" ref="AI149" ca="1">INDIRECT(ADDRESS($W149,COLUMN()-$Y149+$X149))/$V149</f>
        <v>0</v>
      </c>
      <c r="AJ149" s="18" cm="1">
        <f t="array" aca="1" ref="AJ149" ca="1">INDIRECT(ADDRESS($W149,COLUMN()-$Y149+$X149))/$V149</f>
        <v>0</v>
      </c>
      <c r="AK149" s="18" cm="1">
        <f t="array" aca="1" ref="AK149" ca="1">INDIRECT(ADDRESS($W149,COLUMN()-$Y149+$X149))/$V149</f>
        <v>39233</v>
      </c>
      <c r="AL149" s="18" cm="1">
        <f t="array" aca="1" ref="AL149" ca="1">INDIRECT(ADDRESS($W149,COLUMN()-$Y149+$X149))/$V149</f>
        <v>0</v>
      </c>
      <c r="AM149" s="18" cm="1">
        <f t="array" aca="1" ref="AM149" ca="1">INDIRECT(ADDRESS($W149,COLUMN()-$Y149+$X149))/$V149</f>
        <v>158872.66666666666</v>
      </c>
      <c r="AN149" s="18" cm="1">
        <f t="array" aca="1" ref="AN149" ca="1">INDIRECT(ADDRESS($W149,COLUMN()-$Y149+$X149))/$V149</f>
        <v>0</v>
      </c>
      <c r="AO149" s="18" cm="1">
        <f t="array" aca="1" ref="AO149" ca="1">INDIRECT(ADDRESS($W149,COLUMN()-$Y149+$X149))/$V149</f>
        <v>0</v>
      </c>
      <c r="AP149" s="18" cm="1">
        <f t="array" aca="1" ref="AP149" ca="1">INDIRECT(ADDRESS($W149,COLUMN()-$Y149+$X149))/$V149</f>
        <v>0</v>
      </c>
      <c r="AQ149" s="18" cm="1">
        <f t="array" aca="1" ref="AQ149" ca="1">INDIRECT(ADDRESS($W149,COLUMN()-$Y149+$X149))/$V149</f>
        <v>0</v>
      </c>
      <c r="AR149" s="9">
        <f t="shared" si="26"/>
        <v>148</v>
      </c>
      <c r="AS149" s="9">
        <f t="shared" si="32"/>
        <v>150</v>
      </c>
      <c r="AT149" s="9">
        <f t="shared" si="27"/>
        <v>26</v>
      </c>
      <c r="AU149" s="3">
        <f t="shared" si="30"/>
        <v>43</v>
      </c>
      <c r="AV149" s="20">
        <f t="shared" ca="1" si="25"/>
        <v>11</v>
      </c>
      <c r="AW149" s="20">
        <f t="shared" ca="1" si="25"/>
        <v>14</v>
      </c>
      <c r="AX149" s="20">
        <f t="shared" ca="1" si="25"/>
        <v>7</v>
      </c>
      <c r="AY149" s="20">
        <f t="shared" ca="1" si="25"/>
        <v>15</v>
      </c>
      <c r="AZ149" s="20">
        <f t="shared" ca="1" si="25"/>
        <v>20</v>
      </c>
      <c r="BA149" s="20">
        <f t="shared" ca="1" si="25"/>
        <v>25</v>
      </c>
      <c r="BB149" s="20">
        <f t="shared" ca="1" si="31"/>
        <v>25</v>
      </c>
      <c r="BC149" s="20">
        <f t="shared" ca="1" si="31"/>
        <v>17</v>
      </c>
      <c r="BD149" s="20">
        <f t="shared" ca="1" si="31"/>
        <v>25</v>
      </c>
      <c r="BE149" s="20">
        <f t="shared" ca="1" si="31"/>
        <v>25</v>
      </c>
      <c r="BF149" s="20">
        <f t="shared" ca="1" si="31"/>
        <v>25</v>
      </c>
      <c r="BG149" s="20">
        <f t="shared" ca="1" si="31"/>
        <v>21</v>
      </c>
      <c r="BH149" s="20">
        <f t="shared" ca="1" si="31"/>
        <v>25</v>
      </c>
      <c r="BI149" s="20">
        <f t="shared" ca="1" si="31"/>
        <v>6</v>
      </c>
      <c r="BJ149" s="20">
        <f t="shared" ca="1" si="31"/>
        <v>25</v>
      </c>
      <c r="BK149" s="20">
        <f t="shared" ca="1" si="31"/>
        <v>25</v>
      </c>
      <c r="BL149" s="20">
        <f t="shared" ca="1" si="31"/>
        <v>25</v>
      </c>
      <c r="BM149" s="20">
        <f t="shared" ca="1" si="33"/>
        <v>25</v>
      </c>
      <c r="BN149" s="9">
        <f t="shared" si="28"/>
        <v>148</v>
      </c>
      <c r="BO149" s="9">
        <v>3</v>
      </c>
      <c r="BP149" s="22" cm="1">
        <f t="array" aca="1" ref="BP149" ca="1">IF(AV149&gt;INDIRECT(ADDRESS($BN149,$BO149)),0,1)</f>
        <v>0</v>
      </c>
      <c r="BQ149" s="22" cm="1">
        <f t="array" aca="1" ref="BQ149" ca="1">IF(AW149&gt;INDIRECT(ADDRESS($BN149,$BO149)),0,1)</f>
        <v>0</v>
      </c>
      <c r="BR149" s="22" cm="1">
        <f t="array" aca="1" ref="BR149" ca="1">IF(AX149&gt;INDIRECT(ADDRESS($BN149,$BO149)),0,1)</f>
        <v>1</v>
      </c>
      <c r="BS149" s="22" cm="1">
        <f t="array" aca="1" ref="BS149" ca="1">IF(AY149&gt;INDIRECT(ADDRESS($BN149,$BO149)),0,1)</f>
        <v>0</v>
      </c>
      <c r="BT149" s="22" cm="1">
        <f t="array" aca="1" ref="BT149" ca="1">IF(AZ149&gt;INDIRECT(ADDRESS($BN149,$BO149)),0,1)</f>
        <v>0</v>
      </c>
      <c r="BU149" s="22" cm="1">
        <f t="array" aca="1" ref="BU149" ca="1">IF(BA149&gt;INDIRECT(ADDRESS($BN149,$BO149)),0,1)</f>
        <v>0</v>
      </c>
      <c r="BV149" s="22" cm="1">
        <f t="array" aca="1" ref="BV149" ca="1">IF(BB149&gt;INDIRECT(ADDRESS($BN149,$BO149)),0,1)</f>
        <v>0</v>
      </c>
      <c r="BW149" s="22" cm="1">
        <f t="array" aca="1" ref="BW149" ca="1">IF(BC149&gt;INDIRECT(ADDRESS($BN149,$BO149)),0,1)</f>
        <v>0</v>
      </c>
      <c r="BX149" s="22" cm="1">
        <f t="array" aca="1" ref="BX149" ca="1">IF(BD149&gt;INDIRECT(ADDRESS($BN149,$BO149)),0,1)</f>
        <v>0</v>
      </c>
      <c r="BY149" s="22" cm="1">
        <f t="array" aca="1" ref="BY149" ca="1">IF(BE149&gt;INDIRECT(ADDRESS($BN149,$BO149)),0,1)</f>
        <v>0</v>
      </c>
      <c r="BZ149" s="22" cm="1">
        <f t="array" aca="1" ref="BZ149" ca="1">IF(BF149&gt;INDIRECT(ADDRESS($BN149,$BO149)),0,1)</f>
        <v>0</v>
      </c>
      <c r="CA149" s="22" cm="1">
        <f t="array" aca="1" ref="CA149" ca="1">IF(BG149&gt;INDIRECT(ADDRESS($BN149,$BO149)),0,1)</f>
        <v>0</v>
      </c>
      <c r="CB149" s="22" cm="1">
        <f t="array" aca="1" ref="CB149" ca="1">IF(BH149&gt;INDIRECT(ADDRESS($BN149,$BO149)),0,1)</f>
        <v>0</v>
      </c>
      <c r="CC149" s="22" cm="1">
        <f t="array" aca="1" ref="CC149" ca="1">IF(BI149&gt;INDIRECT(ADDRESS($BN149,$BO149)),0,1)</f>
        <v>1</v>
      </c>
      <c r="CD149" s="22" cm="1">
        <f t="array" aca="1" ref="CD149" ca="1">IF(BJ149&gt;INDIRECT(ADDRESS($BN149,$BO149)),0,1)</f>
        <v>0</v>
      </c>
      <c r="CE149" s="22" cm="1">
        <f t="array" aca="1" ref="CE149" ca="1">IF(BK149&gt;INDIRECT(ADDRESS($BN149,$BO149)),0,1)</f>
        <v>0</v>
      </c>
      <c r="CF149" s="22" cm="1">
        <f t="array" aca="1" ref="CF149" ca="1">IF(BL149&gt;INDIRECT(ADDRESS($BN149,$BO149)),0,1)</f>
        <v>0</v>
      </c>
      <c r="CG149" s="22" cm="1">
        <f t="array" aca="1" ref="CG149" ca="1">IF(BM149&gt;INDIRECT(ADDRESS($BN149,$BO149)),0,1)</f>
        <v>0</v>
      </c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55000000000000004">
      <c r="A150" s="3"/>
      <c r="B150" s="3"/>
      <c r="C150" s="3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5">
        <v>5</v>
      </c>
      <c r="W150" s="5">
        <f>W149</f>
        <v>148</v>
      </c>
      <c r="X150" s="5">
        <v>4</v>
      </c>
      <c r="Y150" s="5">
        <f t="shared" si="29"/>
        <v>26</v>
      </c>
      <c r="Z150" s="18" cm="1">
        <f t="array" aca="1" ref="Z150" ca="1">INDIRECT(ADDRESS($W150,COLUMN()-$Y150+$X150))/$V150</f>
        <v>57395</v>
      </c>
      <c r="AA150" s="18" cm="1">
        <f t="array" aca="1" ref="AA150" ca="1">INDIRECT(ADDRESS($W150,COLUMN()-$Y150+$X150))/$V150</f>
        <v>46626.6</v>
      </c>
      <c r="AB150" s="18" cm="1">
        <f t="array" aca="1" ref="AB150" ca="1">INDIRECT(ADDRESS($W150,COLUMN()-$Y150+$X150))/$V150</f>
        <v>88822.399999999994</v>
      </c>
      <c r="AC150" s="18" cm="1">
        <f t="array" aca="1" ref="AC150" ca="1">INDIRECT(ADDRESS($W150,COLUMN()-$Y150+$X150))/$V150</f>
        <v>43541.4</v>
      </c>
      <c r="AD150" s="18" cm="1">
        <f t="array" aca="1" ref="AD150" ca="1">INDIRECT(ADDRESS($W150,COLUMN()-$Y150+$X150))/$V150</f>
        <v>24612</v>
      </c>
      <c r="AE150" s="18" cm="1">
        <f t="array" aca="1" ref="AE150" ca="1">INDIRECT(ADDRESS($W150,COLUMN()-$Y150+$X150))/$V150</f>
        <v>0</v>
      </c>
      <c r="AF150" s="18" cm="1">
        <f t="array" aca="1" ref="AF150" ca="1">INDIRECT(ADDRESS($W150,COLUMN()-$Y150+$X150))/$V150</f>
        <v>0</v>
      </c>
      <c r="AG150" s="18" cm="1">
        <f t="array" aca="1" ref="AG150" ca="1">INDIRECT(ADDRESS($W150,COLUMN()-$Y150+$X150))/$V150</f>
        <v>28610.799999999999</v>
      </c>
      <c r="AH150" s="18" cm="1">
        <f t="array" aca="1" ref="AH150" ca="1">INDIRECT(ADDRESS($W150,COLUMN()-$Y150+$X150))/$V150</f>
        <v>0</v>
      </c>
      <c r="AI150" s="18" cm="1">
        <f t="array" aca="1" ref="AI150" ca="1">INDIRECT(ADDRESS($W150,COLUMN()-$Y150+$X150))/$V150</f>
        <v>0</v>
      </c>
      <c r="AJ150" s="18" cm="1">
        <f t="array" aca="1" ref="AJ150" ca="1">INDIRECT(ADDRESS($W150,COLUMN()-$Y150+$X150))/$V150</f>
        <v>0</v>
      </c>
      <c r="AK150" s="18" cm="1">
        <f t="array" aca="1" ref="AK150" ca="1">INDIRECT(ADDRESS($W150,COLUMN()-$Y150+$X150))/$V150</f>
        <v>23539.8</v>
      </c>
      <c r="AL150" s="18" cm="1">
        <f t="array" aca="1" ref="AL150" ca="1">INDIRECT(ADDRESS($W150,COLUMN()-$Y150+$X150))/$V150</f>
        <v>0</v>
      </c>
      <c r="AM150" s="18" cm="1">
        <f t="array" aca="1" ref="AM150" ca="1">INDIRECT(ADDRESS($W150,COLUMN()-$Y150+$X150))/$V150</f>
        <v>95323.6</v>
      </c>
      <c r="AN150" s="18" cm="1">
        <f t="array" aca="1" ref="AN150" ca="1">INDIRECT(ADDRESS($W150,COLUMN()-$Y150+$X150))/$V150</f>
        <v>0</v>
      </c>
      <c r="AO150" s="18" cm="1">
        <f t="array" aca="1" ref="AO150" ca="1">INDIRECT(ADDRESS($W150,COLUMN()-$Y150+$X150))/$V150</f>
        <v>0</v>
      </c>
      <c r="AP150" s="18" cm="1">
        <f t="array" aca="1" ref="AP150" ca="1">INDIRECT(ADDRESS($W150,COLUMN()-$Y150+$X150))/$V150</f>
        <v>0</v>
      </c>
      <c r="AQ150" s="18" cm="1">
        <f t="array" aca="1" ref="AQ150" ca="1">INDIRECT(ADDRESS($W150,COLUMN()-$Y150+$X150))/$V150</f>
        <v>0</v>
      </c>
      <c r="AR150" s="9">
        <f t="shared" si="26"/>
        <v>148</v>
      </c>
      <c r="AS150" s="9">
        <f t="shared" si="32"/>
        <v>150</v>
      </c>
      <c r="AT150" s="9">
        <f t="shared" si="27"/>
        <v>26</v>
      </c>
      <c r="AU150" s="3">
        <f t="shared" si="30"/>
        <v>43</v>
      </c>
      <c r="AV150" s="20">
        <f t="shared" ca="1" si="25"/>
        <v>16</v>
      </c>
      <c r="AW150" s="20">
        <f t="shared" ca="1" si="25"/>
        <v>18</v>
      </c>
      <c r="AX150" s="20">
        <f t="shared" ca="1" si="25"/>
        <v>13</v>
      </c>
      <c r="AY150" s="20">
        <f t="shared" ca="1" si="25"/>
        <v>19</v>
      </c>
      <c r="AZ150" s="20">
        <f t="shared" ca="1" si="25"/>
        <v>23</v>
      </c>
      <c r="BA150" s="20">
        <f t="shared" ca="1" si="25"/>
        <v>25</v>
      </c>
      <c r="BB150" s="20">
        <f t="shared" ca="1" si="31"/>
        <v>25</v>
      </c>
      <c r="BC150" s="20">
        <f t="shared" ca="1" si="31"/>
        <v>22</v>
      </c>
      <c r="BD150" s="20">
        <f t="shared" ca="1" si="31"/>
        <v>25</v>
      </c>
      <c r="BE150" s="20">
        <f t="shared" ca="1" si="31"/>
        <v>25</v>
      </c>
      <c r="BF150" s="20">
        <f t="shared" ca="1" si="31"/>
        <v>25</v>
      </c>
      <c r="BG150" s="20">
        <f t="shared" ca="1" si="31"/>
        <v>24</v>
      </c>
      <c r="BH150" s="20">
        <f t="shared" ca="1" si="31"/>
        <v>25</v>
      </c>
      <c r="BI150" s="20">
        <f t="shared" ca="1" si="31"/>
        <v>12</v>
      </c>
      <c r="BJ150" s="20">
        <f t="shared" ca="1" si="31"/>
        <v>25</v>
      </c>
      <c r="BK150" s="20">
        <f t="shared" ca="1" si="31"/>
        <v>25</v>
      </c>
      <c r="BL150" s="20">
        <f t="shared" ca="1" si="31"/>
        <v>25</v>
      </c>
      <c r="BM150" s="20">
        <f t="shared" ca="1" si="33"/>
        <v>25</v>
      </c>
      <c r="BN150" s="9">
        <f t="shared" si="28"/>
        <v>148</v>
      </c>
      <c r="BO150" s="9">
        <v>3</v>
      </c>
      <c r="BP150" s="22" cm="1">
        <f t="array" aca="1" ref="BP150" ca="1">IF(AV150&gt;INDIRECT(ADDRESS($BN150,$BO150)),0,1)</f>
        <v>0</v>
      </c>
      <c r="BQ150" s="22" cm="1">
        <f t="array" aca="1" ref="BQ150" ca="1">IF(AW150&gt;INDIRECT(ADDRESS($BN150,$BO150)),0,1)</f>
        <v>0</v>
      </c>
      <c r="BR150" s="22" cm="1">
        <f t="array" aca="1" ref="BR150" ca="1">IF(AX150&gt;INDIRECT(ADDRESS($BN150,$BO150)),0,1)</f>
        <v>0</v>
      </c>
      <c r="BS150" s="22" cm="1">
        <f t="array" aca="1" ref="BS150" ca="1">IF(AY150&gt;INDIRECT(ADDRESS($BN150,$BO150)),0,1)</f>
        <v>0</v>
      </c>
      <c r="BT150" s="22" cm="1">
        <f t="array" aca="1" ref="BT150" ca="1">IF(AZ150&gt;INDIRECT(ADDRESS($BN150,$BO150)),0,1)</f>
        <v>0</v>
      </c>
      <c r="BU150" s="22" cm="1">
        <f t="array" aca="1" ref="BU150" ca="1">IF(BA150&gt;INDIRECT(ADDRESS($BN150,$BO150)),0,1)</f>
        <v>0</v>
      </c>
      <c r="BV150" s="22" cm="1">
        <f t="array" aca="1" ref="BV150" ca="1">IF(BB150&gt;INDIRECT(ADDRESS($BN150,$BO150)),0,1)</f>
        <v>0</v>
      </c>
      <c r="BW150" s="22" cm="1">
        <f t="array" aca="1" ref="BW150" ca="1">IF(BC150&gt;INDIRECT(ADDRESS($BN150,$BO150)),0,1)</f>
        <v>0</v>
      </c>
      <c r="BX150" s="22" cm="1">
        <f t="array" aca="1" ref="BX150" ca="1">IF(BD150&gt;INDIRECT(ADDRESS($BN150,$BO150)),0,1)</f>
        <v>0</v>
      </c>
      <c r="BY150" s="22" cm="1">
        <f t="array" aca="1" ref="BY150" ca="1">IF(BE150&gt;INDIRECT(ADDRESS($BN150,$BO150)),0,1)</f>
        <v>0</v>
      </c>
      <c r="BZ150" s="22" cm="1">
        <f t="array" aca="1" ref="BZ150" ca="1">IF(BF150&gt;INDIRECT(ADDRESS($BN150,$BO150)),0,1)</f>
        <v>0</v>
      </c>
      <c r="CA150" s="22" cm="1">
        <f t="array" aca="1" ref="CA150" ca="1">IF(BG150&gt;INDIRECT(ADDRESS($BN150,$BO150)),0,1)</f>
        <v>0</v>
      </c>
      <c r="CB150" s="22" cm="1">
        <f t="array" aca="1" ref="CB150" ca="1">IF(BH150&gt;INDIRECT(ADDRESS($BN150,$BO150)),0,1)</f>
        <v>0</v>
      </c>
      <c r="CC150" s="22" cm="1">
        <f t="array" aca="1" ref="CC150" ca="1">IF(BI150&gt;INDIRECT(ADDRESS($BN150,$BO150)),0,1)</f>
        <v>0</v>
      </c>
      <c r="CD150" s="22" cm="1">
        <f t="array" aca="1" ref="CD150" ca="1">IF(BJ150&gt;INDIRECT(ADDRESS($BN150,$BO150)),0,1)</f>
        <v>0</v>
      </c>
      <c r="CE150" s="22" cm="1">
        <f t="array" aca="1" ref="CE150" ca="1">IF(BK150&gt;INDIRECT(ADDRESS($BN150,$BO150)),0,1)</f>
        <v>0</v>
      </c>
      <c r="CF150" s="22" cm="1">
        <f t="array" aca="1" ref="CF150" ca="1">IF(BL150&gt;INDIRECT(ADDRESS($BN150,$BO150)),0,1)</f>
        <v>0</v>
      </c>
      <c r="CG150" s="22" cm="1">
        <f t="array" aca="1" ref="CG150" ca="1">IF(BM150&gt;INDIRECT(ADDRESS($BN150,$BO150)),0,1)</f>
        <v>0</v>
      </c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55000000000000004">
      <c r="A151" s="3"/>
      <c r="B151" s="3" t="s">
        <v>62</v>
      </c>
      <c r="C151" s="3">
        <v>6</v>
      </c>
      <c r="D151" s="15">
        <f>VALUE(SUBSTITUTE('DPR KPU Raw'!B39,".",","))</f>
        <v>376858</v>
      </c>
      <c r="E151" s="15">
        <f>VALUE(SUBSTITUTE('DPR KPU Raw'!C39,".",","))</f>
        <v>152430</v>
      </c>
      <c r="F151" s="15">
        <f>VALUE(SUBSTITUTE('DPR KPU Raw'!D39,".",","))</f>
        <v>151805</v>
      </c>
      <c r="G151" s="15">
        <f>VALUE(SUBSTITUTE('DPR KPU Raw'!E39,".",","))</f>
        <v>377188</v>
      </c>
      <c r="H151" s="15">
        <f>VALUE(SUBSTITUTE('DPR KPU Raw'!F39,".",","))</f>
        <v>109599</v>
      </c>
      <c r="I151" s="15"/>
      <c r="J151" s="15"/>
      <c r="K151" s="15">
        <f>VALUE(SUBSTITUTE('DPR KPU Raw'!I39,".",","))</f>
        <v>54041</v>
      </c>
      <c r="L151" s="15"/>
      <c r="M151" s="15"/>
      <c r="N151" s="15"/>
      <c r="O151" s="15">
        <f>VALUE(SUBSTITUTE('DPR KPU Raw'!M39,".",","))</f>
        <v>77148</v>
      </c>
      <c r="P151" s="15"/>
      <c r="Q151" s="15">
        <f>VALUE(SUBSTITUTE('DPR KPU Raw'!O39,".",","))</f>
        <v>98095</v>
      </c>
      <c r="R151" s="15"/>
      <c r="S151" s="15"/>
      <c r="T151" s="15"/>
      <c r="U151" s="15"/>
      <c r="V151" s="5">
        <v>1</v>
      </c>
      <c r="W151" s="5">
        <f>W150+3</f>
        <v>151</v>
      </c>
      <c r="X151" s="5">
        <v>4</v>
      </c>
      <c r="Y151" s="5">
        <f t="shared" si="29"/>
        <v>26</v>
      </c>
      <c r="Z151" s="18" cm="1">
        <f t="array" aca="1" ref="Z151" ca="1">INDIRECT(ADDRESS($W151,COLUMN()-$Y151+$X151))/$V151</f>
        <v>376858</v>
      </c>
      <c r="AA151" s="18" cm="1">
        <f t="array" aca="1" ref="AA151" ca="1">INDIRECT(ADDRESS($W151,COLUMN()-$Y151+$X151))/$V151</f>
        <v>152430</v>
      </c>
      <c r="AB151" s="18" cm="1">
        <f t="array" aca="1" ref="AB151" ca="1">INDIRECT(ADDRESS($W151,COLUMN()-$Y151+$X151))/$V151</f>
        <v>151805</v>
      </c>
      <c r="AC151" s="18" cm="1">
        <f t="array" aca="1" ref="AC151" ca="1">INDIRECT(ADDRESS($W151,COLUMN()-$Y151+$X151))/$V151</f>
        <v>377188</v>
      </c>
      <c r="AD151" s="18" cm="1">
        <f t="array" aca="1" ref="AD151" ca="1">INDIRECT(ADDRESS($W151,COLUMN()-$Y151+$X151))/$V151</f>
        <v>109599</v>
      </c>
      <c r="AE151" s="18" cm="1">
        <f t="array" aca="1" ref="AE151" ca="1">INDIRECT(ADDRESS($W151,COLUMN()-$Y151+$X151))/$V151</f>
        <v>0</v>
      </c>
      <c r="AF151" s="18" cm="1">
        <f t="array" aca="1" ref="AF151" ca="1">INDIRECT(ADDRESS($W151,COLUMN()-$Y151+$X151))/$V151</f>
        <v>0</v>
      </c>
      <c r="AG151" s="18" cm="1">
        <f t="array" aca="1" ref="AG151" ca="1">INDIRECT(ADDRESS($W151,COLUMN()-$Y151+$X151))/$V151</f>
        <v>54041</v>
      </c>
      <c r="AH151" s="18" cm="1">
        <f t="array" aca="1" ref="AH151" ca="1">INDIRECT(ADDRESS($W151,COLUMN()-$Y151+$X151))/$V151</f>
        <v>0</v>
      </c>
      <c r="AI151" s="18" cm="1">
        <f t="array" aca="1" ref="AI151" ca="1">INDIRECT(ADDRESS($W151,COLUMN()-$Y151+$X151))/$V151</f>
        <v>0</v>
      </c>
      <c r="AJ151" s="18" cm="1">
        <f t="array" aca="1" ref="AJ151" ca="1">INDIRECT(ADDRESS($W151,COLUMN()-$Y151+$X151))/$V151</f>
        <v>0</v>
      </c>
      <c r="AK151" s="18" cm="1">
        <f t="array" aca="1" ref="AK151" ca="1">INDIRECT(ADDRESS($W151,COLUMN()-$Y151+$X151))/$V151</f>
        <v>77148</v>
      </c>
      <c r="AL151" s="18" cm="1">
        <f t="array" aca="1" ref="AL151" ca="1">INDIRECT(ADDRESS($W151,COLUMN()-$Y151+$X151))/$V151</f>
        <v>0</v>
      </c>
      <c r="AM151" s="18" cm="1">
        <f t="array" aca="1" ref="AM151" ca="1">INDIRECT(ADDRESS($W151,COLUMN()-$Y151+$X151))/$V151</f>
        <v>98095</v>
      </c>
      <c r="AN151" s="18" cm="1">
        <f t="array" aca="1" ref="AN151" ca="1">INDIRECT(ADDRESS($W151,COLUMN()-$Y151+$X151))/$V151</f>
        <v>0</v>
      </c>
      <c r="AO151" s="18" cm="1">
        <f t="array" aca="1" ref="AO151" ca="1">INDIRECT(ADDRESS($W151,COLUMN()-$Y151+$X151))/$V151</f>
        <v>0</v>
      </c>
      <c r="AP151" s="18" cm="1">
        <f t="array" aca="1" ref="AP151" ca="1">INDIRECT(ADDRESS($W151,COLUMN()-$Y151+$X151))/$V151</f>
        <v>0</v>
      </c>
      <c r="AQ151" s="18" cm="1">
        <f t="array" aca="1" ref="AQ151" ca="1">INDIRECT(ADDRESS($W151,COLUMN()-$Y151+$X151))/$V151</f>
        <v>0</v>
      </c>
      <c r="AR151" s="9">
        <f t="shared" si="26"/>
        <v>151</v>
      </c>
      <c r="AS151" s="9">
        <f t="shared" si="32"/>
        <v>153</v>
      </c>
      <c r="AT151" s="9">
        <f t="shared" si="27"/>
        <v>26</v>
      </c>
      <c r="AU151" s="3">
        <f t="shared" si="30"/>
        <v>43</v>
      </c>
      <c r="AV151" s="20">
        <f t="shared" ca="1" si="25"/>
        <v>2</v>
      </c>
      <c r="AW151" s="20">
        <f t="shared" ca="1" si="25"/>
        <v>3</v>
      </c>
      <c r="AX151" s="20">
        <f t="shared" ca="1" si="25"/>
        <v>4</v>
      </c>
      <c r="AY151" s="20">
        <f t="shared" ca="1" si="25"/>
        <v>1</v>
      </c>
      <c r="AZ151" s="20">
        <f t="shared" ca="1" si="25"/>
        <v>7</v>
      </c>
      <c r="BA151" s="20">
        <f t="shared" ca="1" si="25"/>
        <v>25</v>
      </c>
      <c r="BB151" s="20">
        <f t="shared" ca="1" si="31"/>
        <v>25</v>
      </c>
      <c r="BC151" s="20">
        <f t="shared" ca="1" si="31"/>
        <v>12</v>
      </c>
      <c r="BD151" s="20">
        <f t="shared" ca="1" si="31"/>
        <v>25</v>
      </c>
      <c r="BE151" s="20">
        <f t="shared" ca="1" si="31"/>
        <v>25</v>
      </c>
      <c r="BF151" s="20">
        <f t="shared" ca="1" si="31"/>
        <v>25</v>
      </c>
      <c r="BG151" s="20">
        <f t="shared" ca="1" si="31"/>
        <v>9</v>
      </c>
      <c r="BH151" s="20">
        <f t="shared" ca="1" si="31"/>
        <v>25</v>
      </c>
      <c r="BI151" s="20">
        <f t="shared" ca="1" si="31"/>
        <v>8</v>
      </c>
      <c r="BJ151" s="20">
        <f t="shared" ca="1" si="31"/>
        <v>25</v>
      </c>
      <c r="BK151" s="20">
        <f t="shared" ca="1" si="31"/>
        <v>25</v>
      </c>
      <c r="BL151" s="20">
        <f t="shared" ca="1" si="31"/>
        <v>25</v>
      </c>
      <c r="BM151" s="20">
        <f t="shared" ca="1" si="33"/>
        <v>25</v>
      </c>
      <c r="BN151" s="9">
        <f t="shared" si="28"/>
        <v>151</v>
      </c>
      <c r="BO151" s="9">
        <v>3</v>
      </c>
      <c r="BP151" s="22" cm="1">
        <f t="array" aca="1" ref="BP151" ca="1">IF(AV151&gt;INDIRECT(ADDRESS($BN151,$BO151)),0,1)</f>
        <v>1</v>
      </c>
      <c r="BQ151" s="22" cm="1">
        <f t="array" aca="1" ref="BQ151" ca="1">IF(AW151&gt;INDIRECT(ADDRESS($BN151,$BO151)),0,1)</f>
        <v>1</v>
      </c>
      <c r="BR151" s="22" cm="1">
        <f t="array" aca="1" ref="BR151" ca="1">IF(AX151&gt;INDIRECT(ADDRESS($BN151,$BO151)),0,1)</f>
        <v>1</v>
      </c>
      <c r="BS151" s="22" cm="1">
        <f t="array" aca="1" ref="BS151" ca="1">IF(AY151&gt;INDIRECT(ADDRESS($BN151,$BO151)),0,1)</f>
        <v>1</v>
      </c>
      <c r="BT151" s="22" cm="1">
        <f t="array" aca="1" ref="BT151" ca="1">IF(AZ151&gt;INDIRECT(ADDRESS($BN151,$BO151)),0,1)</f>
        <v>0</v>
      </c>
      <c r="BU151" s="22" cm="1">
        <f t="array" aca="1" ref="BU151" ca="1">IF(BA151&gt;INDIRECT(ADDRESS($BN151,$BO151)),0,1)</f>
        <v>0</v>
      </c>
      <c r="BV151" s="22" cm="1">
        <f t="array" aca="1" ref="BV151" ca="1">IF(BB151&gt;INDIRECT(ADDRESS($BN151,$BO151)),0,1)</f>
        <v>0</v>
      </c>
      <c r="BW151" s="22" cm="1">
        <f t="array" aca="1" ref="BW151" ca="1">IF(BC151&gt;INDIRECT(ADDRESS($BN151,$BO151)),0,1)</f>
        <v>0</v>
      </c>
      <c r="BX151" s="22" cm="1">
        <f t="array" aca="1" ref="BX151" ca="1">IF(BD151&gt;INDIRECT(ADDRESS($BN151,$BO151)),0,1)</f>
        <v>0</v>
      </c>
      <c r="BY151" s="22" cm="1">
        <f t="array" aca="1" ref="BY151" ca="1">IF(BE151&gt;INDIRECT(ADDRESS($BN151,$BO151)),0,1)</f>
        <v>0</v>
      </c>
      <c r="BZ151" s="22" cm="1">
        <f t="array" aca="1" ref="BZ151" ca="1">IF(BF151&gt;INDIRECT(ADDRESS($BN151,$BO151)),0,1)</f>
        <v>0</v>
      </c>
      <c r="CA151" s="22" cm="1">
        <f t="array" aca="1" ref="CA151" ca="1">IF(BG151&gt;INDIRECT(ADDRESS($BN151,$BO151)),0,1)</f>
        <v>0</v>
      </c>
      <c r="CB151" s="22" cm="1">
        <f t="array" aca="1" ref="CB151" ca="1">IF(BH151&gt;INDIRECT(ADDRESS($BN151,$BO151)),0,1)</f>
        <v>0</v>
      </c>
      <c r="CC151" s="22" cm="1">
        <f t="array" aca="1" ref="CC151" ca="1">IF(BI151&gt;INDIRECT(ADDRESS($BN151,$BO151)),0,1)</f>
        <v>0</v>
      </c>
      <c r="CD151" s="22" cm="1">
        <f t="array" aca="1" ref="CD151" ca="1">IF(BJ151&gt;INDIRECT(ADDRESS($BN151,$BO151)),0,1)</f>
        <v>0</v>
      </c>
      <c r="CE151" s="22" cm="1">
        <f t="array" aca="1" ref="CE151" ca="1">IF(BK151&gt;INDIRECT(ADDRESS($BN151,$BO151)),0,1)</f>
        <v>0</v>
      </c>
      <c r="CF151" s="22" cm="1">
        <f t="array" aca="1" ref="CF151" ca="1">IF(BL151&gt;INDIRECT(ADDRESS($BN151,$BO151)),0,1)</f>
        <v>0</v>
      </c>
      <c r="CG151" s="22" cm="1">
        <f t="array" aca="1" ref="CG151" ca="1">IF(BM151&gt;INDIRECT(ADDRESS($BN151,$BO151)),0,1)</f>
        <v>0</v>
      </c>
      <c r="CH151" s="9">
        <f>AR151</f>
        <v>151</v>
      </c>
      <c r="CI151" s="9">
        <f>AS151</f>
        <v>153</v>
      </c>
      <c r="CJ151" s="3">
        <f>COLUMN(BP151)</f>
        <v>68</v>
      </c>
      <c r="CK151" s="3">
        <f>COLUMN(CG151)</f>
        <v>85</v>
      </c>
      <c r="CL151" s="3">
        <f ca="1">SUM(OFFSET($A$1,CH151-1,CJ151-1,CI151-CH151+1,CK151-CJ151+1))</f>
        <v>6</v>
      </c>
      <c r="CM151" s="3" t="b">
        <f ca="1">CL151=C151</f>
        <v>1</v>
      </c>
      <c r="CN151" s="3">
        <f>COLUMN(V151)</f>
        <v>22</v>
      </c>
      <c r="CO151" s="3">
        <f ca="1">LARGE(OFFSET($A$1,$CH151-1,$CN151-1,$CI151-$CH151+1,1),1)</f>
        <v>5</v>
      </c>
      <c r="CP151" s="4">
        <f ca="1">LARGE(OFFSET($A$1,$AR151-1,$AT151-1,$AS151-$AR151+1,$AU151-$AT151+1),1)/(CO151+2)</f>
        <v>53884</v>
      </c>
      <c r="CQ151" s="4">
        <f ca="1">LARGE(OFFSET($A$1,$AR151-1,$AT151-1,$AS151-$AR151+1,$AU151-$AT151+1),C151)</f>
        <v>125619.33333333333</v>
      </c>
      <c r="CR151" s="3" t="b">
        <f ca="1">CQ151&gt;CP151</f>
        <v>1</v>
      </c>
    </row>
    <row r="152" spans="1:96" x14ac:dyDescent="0.55000000000000004">
      <c r="A152" s="3"/>
      <c r="B152" s="3"/>
      <c r="C152" s="3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5">
        <v>3</v>
      </c>
      <c r="W152" s="5">
        <f>W151</f>
        <v>151</v>
      </c>
      <c r="X152" s="5">
        <v>4</v>
      </c>
      <c r="Y152" s="5">
        <f t="shared" si="29"/>
        <v>26</v>
      </c>
      <c r="Z152" s="18" cm="1">
        <f t="array" aca="1" ref="Z152" ca="1">INDIRECT(ADDRESS($W152,COLUMN()-$Y152+$X152))/$V152</f>
        <v>125619.33333333333</v>
      </c>
      <c r="AA152" s="18" cm="1">
        <f t="array" aca="1" ref="AA152" ca="1">INDIRECT(ADDRESS($W152,COLUMN()-$Y152+$X152))/$V152</f>
        <v>50810</v>
      </c>
      <c r="AB152" s="18" cm="1">
        <f t="array" aca="1" ref="AB152" ca="1">INDIRECT(ADDRESS($W152,COLUMN()-$Y152+$X152))/$V152</f>
        <v>50601.666666666664</v>
      </c>
      <c r="AC152" s="18" cm="1">
        <f t="array" aca="1" ref="AC152" ca="1">INDIRECT(ADDRESS($W152,COLUMN()-$Y152+$X152))/$V152</f>
        <v>125729.33333333333</v>
      </c>
      <c r="AD152" s="18" cm="1">
        <f t="array" aca="1" ref="AD152" ca="1">INDIRECT(ADDRESS($W152,COLUMN()-$Y152+$X152))/$V152</f>
        <v>36533</v>
      </c>
      <c r="AE152" s="18" cm="1">
        <f t="array" aca="1" ref="AE152" ca="1">INDIRECT(ADDRESS($W152,COLUMN()-$Y152+$X152))/$V152</f>
        <v>0</v>
      </c>
      <c r="AF152" s="18" cm="1">
        <f t="array" aca="1" ref="AF152" ca="1">INDIRECT(ADDRESS($W152,COLUMN()-$Y152+$X152))/$V152</f>
        <v>0</v>
      </c>
      <c r="AG152" s="18" cm="1">
        <f t="array" aca="1" ref="AG152" ca="1">INDIRECT(ADDRESS($W152,COLUMN()-$Y152+$X152))/$V152</f>
        <v>18013.666666666668</v>
      </c>
      <c r="AH152" s="18" cm="1">
        <f t="array" aca="1" ref="AH152" ca="1">INDIRECT(ADDRESS($W152,COLUMN()-$Y152+$X152))/$V152</f>
        <v>0</v>
      </c>
      <c r="AI152" s="18" cm="1">
        <f t="array" aca="1" ref="AI152" ca="1">INDIRECT(ADDRESS($W152,COLUMN()-$Y152+$X152))/$V152</f>
        <v>0</v>
      </c>
      <c r="AJ152" s="18" cm="1">
        <f t="array" aca="1" ref="AJ152" ca="1">INDIRECT(ADDRESS($W152,COLUMN()-$Y152+$X152))/$V152</f>
        <v>0</v>
      </c>
      <c r="AK152" s="18" cm="1">
        <f t="array" aca="1" ref="AK152" ca="1">INDIRECT(ADDRESS($W152,COLUMN()-$Y152+$X152))/$V152</f>
        <v>25716</v>
      </c>
      <c r="AL152" s="18" cm="1">
        <f t="array" aca="1" ref="AL152" ca="1">INDIRECT(ADDRESS($W152,COLUMN()-$Y152+$X152))/$V152</f>
        <v>0</v>
      </c>
      <c r="AM152" s="18" cm="1">
        <f t="array" aca="1" ref="AM152" ca="1">INDIRECT(ADDRESS($W152,COLUMN()-$Y152+$X152))/$V152</f>
        <v>32698.333333333332</v>
      </c>
      <c r="AN152" s="18" cm="1">
        <f t="array" aca="1" ref="AN152" ca="1">INDIRECT(ADDRESS($W152,COLUMN()-$Y152+$X152))/$V152</f>
        <v>0</v>
      </c>
      <c r="AO152" s="18" cm="1">
        <f t="array" aca="1" ref="AO152" ca="1">INDIRECT(ADDRESS($W152,COLUMN()-$Y152+$X152))/$V152</f>
        <v>0</v>
      </c>
      <c r="AP152" s="18" cm="1">
        <f t="array" aca="1" ref="AP152" ca="1">INDIRECT(ADDRESS($W152,COLUMN()-$Y152+$X152))/$V152</f>
        <v>0</v>
      </c>
      <c r="AQ152" s="18" cm="1">
        <f t="array" aca="1" ref="AQ152" ca="1">INDIRECT(ADDRESS($W152,COLUMN()-$Y152+$X152))/$V152</f>
        <v>0</v>
      </c>
      <c r="AR152" s="9">
        <f t="shared" si="26"/>
        <v>151</v>
      </c>
      <c r="AS152" s="9">
        <f t="shared" si="32"/>
        <v>153</v>
      </c>
      <c r="AT152" s="9">
        <f t="shared" si="27"/>
        <v>26</v>
      </c>
      <c r="AU152" s="3">
        <f t="shared" si="30"/>
        <v>43</v>
      </c>
      <c r="AV152" s="20">
        <f t="shared" ca="1" si="25"/>
        <v>6</v>
      </c>
      <c r="AW152" s="20">
        <f t="shared" ca="1" si="25"/>
        <v>13</v>
      </c>
      <c r="AX152" s="20">
        <f t="shared" ca="1" si="25"/>
        <v>14</v>
      </c>
      <c r="AY152" s="20">
        <f t="shared" ca="1" si="25"/>
        <v>5</v>
      </c>
      <c r="AZ152" s="20">
        <f t="shared" ca="1" si="25"/>
        <v>15</v>
      </c>
      <c r="BA152" s="20">
        <f t="shared" ca="1" si="25"/>
        <v>25</v>
      </c>
      <c r="BB152" s="20">
        <f t="shared" ca="1" si="31"/>
        <v>25</v>
      </c>
      <c r="BC152" s="20">
        <f t="shared" ca="1" si="31"/>
        <v>22</v>
      </c>
      <c r="BD152" s="20">
        <f t="shared" ca="1" si="31"/>
        <v>25</v>
      </c>
      <c r="BE152" s="20">
        <f t="shared" ca="1" si="31"/>
        <v>25</v>
      </c>
      <c r="BF152" s="20">
        <f t="shared" ca="1" si="31"/>
        <v>25</v>
      </c>
      <c r="BG152" s="20">
        <f t="shared" ca="1" si="31"/>
        <v>19</v>
      </c>
      <c r="BH152" s="20">
        <f t="shared" ca="1" si="31"/>
        <v>25</v>
      </c>
      <c r="BI152" s="20">
        <f t="shared" ca="1" si="31"/>
        <v>16</v>
      </c>
      <c r="BJ152" s="20">
        <f t="shared" ca="1" si="31"/>
        <v>25</v>
      </c>
      <c r="BK152" s="20">
        <f t="shared" ca="1" si="31"/>
        <v>25</v>
      </c>
      <c r="BL152" s="20">
        <f t="shared" ca="1" si="31"/>
        <v>25</v>
      </c>
      <c r="BM152" s="20">
        <f t="shared" ca="1" si="33"/>
        <v>25</v>
      </c>
      <c r="BN152" s="9">
        <f t="shared" si="28"/>
        <v>151</v>
      </c>
      <c r="BO152" s="9">
        <v>3</v>
      </c>
      <c r="BP152" s="22" cm="1">
        <f t="array" aca="1" ref="BP152" ca="1">IF(AV152&gt;INDIRECT(ADDRESS($BN152,$BO152)),0,1)</f>
        <v>1</v>
      </c>
      <c r="BQ152" s="22" cm="1">
        <f t="array" aca="1" ref="BQ152" ca="1">IF(AW152&gt;INDIRECT(ADDRESS($BN152,$BO152)),0,1)</f>
        <v>0</v>
      </c>
      <c r="BR152" s="22" cm="1">
        <f t="array" aca="1" ref="BR152" ca="1">IF(AX152&gt;INDIRECT(ADDRESS($BN152,$BO152)),0,1)</f>
        <v>0</v>
      </c>
      <c r="BS152" s="22" cm="1">
        <f t="array" aca="1" ref="BS152" ca="1">IF(AY152&gt;INDIRECT(ADDRESS($BN152,$BO152)),0,1)</f>
        <v>1</v>
      </c>
      <c r="BT152" s="22" cm="1">
        <f t="array" aca="1" ref="BT152" ca="1">IF(AZ152&gt;INDIRECT(ADDRESS($BN152,$BO152)),0,1)</f>
        <v>0</v>
      </c>
      <c r="BU152" s="22" cm="1">
        <f t="array" aca="1" ref="BU152" ca="1">IF(BA152&gt;INDIRECT(ADDRESS($BN152,$BO152)),0,1)</f>
        <v>0</v>
      </c>
      <c r="BV152" s="22" cm="1">
        <f t="array" aca="1" ref="BV152" ca="1">IF(BB152&gt;INDIRECT(ADDRESS($BN152,$BO152)),0,1)</f>
        <v>0</v>
      </c>
      <c r="BW152" s="22" cm="1">
        <f t="array" aca="1" ref="BW152" ca="1">IF(BC152&gt;INDIRECT(ADDRESS($BN152,$BO152)),0,1)</f>
        <v>0</v>
      </c>
      <c r="BX152" s="22" cm="1">
        <f t="array" aca="1" ref="BX152" ca="1">IF(BD152&gt;INDIRECT(ADDRESS($BN152,$BO152)),0,1)</f>
        <v>0</v>
      </c>
      <c r="BY152" s="22" cm="1">
        <f t="array" aca="1" ref="BY152" ca="1">IF(BE152&gt;INDIRECT(ADDRESS($BN152,$BO152)),0,1)</f>
        <v>0</v>
      </c>
      <c r="BZ152" s="22" cm="1">
        <f t="array" aca="1" ref="BZ152" ca="1">IF(BF152&gt;INDIRECT(ADDRESS($BN152,$BO152)),0,1)</f>
        <v>0</v>
      </c>
      <c r="CA152" s="22" cm="1">
        <f t="array" aca="1" ref="CA152" ca="1">IF(BG152&gt;INDIRECT(ADDRESS($BN152,$BO152)),0,1)</f>
        <v>0</v>
      </c>
      <c r="CB152" s="22" cm="1">
        <f t="array" aca="1" ref="CB152" ca="1">IF(BH152&gt;INDIRECT(ADDRESS($BN152,$BO152)),0,1)</f>
        <v>0</v>
      </c>
      <c r="CC152" s="22" cm="1">
        <f t="array" aca="1" ref="CC152" ca="1">IF(BI152&gt;INDIRECT(ADDRESS($BN152,$BO152)),0,1)</f>
        <v>0</v>
      </c>
      <c r="CD152" s="22" cm="1">
        <f t="array" aca="1" ref="CD152" ca="1">IF(BJ152&gt;INDIRECT(ADDRESS($BN152,$BO152)),0,1)</f>
        <v>0</v>
      </c>
      <c r="CE152" s="22" cm="1">
        <f t="array" aca="1" ref="CE152" ca="1">IF(BK152&gt;INDIRECT(ADDRESS($BN152,$BO152)),0,1)</f>
        <v>0</v>
      </c>
      <c r="CF152" s="22" cm="1">
        <f t="array" aca="1" ref="CF152" ca="1">IF(BL152&gt;INDIRECT(ADDRESS($BN152,$BO152)),0,1)</f>
        <v>0</v>
      </c>
      <c r="CG152" s="22" cm="1">
        <f t="array" aca="1" ref="CG152" ca="1">IF(BM152&gt;INDIRECT(ADDRESS($BN152,$BO152)),0,1)</f>
        <v>0</v>
      </c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55000000000000004">
      <c r="A153" s="3"/>
      <c r="B153" s="3"/>
      <c r="C153" s="3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5">
        <v>5</v>
      </c>
      <c r="W153" s="5">
        <f>W152</f>
        <v>151</v>
      </c>
      <c r="X153" s="5">
        <v>4</v>
      </c>
      <c r="Y153" s="5">
        <f t="shared" si="29"/>
        <v>26</v>
      </c>
      <c r="Z153" s="18" cm="1">
        <f t="array" aca="1" ref="Z153" ca="1">INDIRECT(ADDRESS($W153,COLUMN()-$Y153+$X153))/$V153</f>
        <v>75371.600000000006</v>
      </c>
      <c r="AA153" s="18" cm="1">
        <f t="array" aca="1" ref="AA153" ca="1">INDIRECT(ADDRESS($W153,COLUMN()-$Y153+$X153))/$V153</f>
        <v>30486</v>
      </c>
      <c r="AB153" s="18" cm="1">
        <f t="array" aca="1" ref="AB153" ca="1">INDIRECT(ADDRESS($W153,COLUMN()-$Y153+$X153))/$V153</f>
        <v>30361</v>
      </c>
      <c r="AC153" s="18" cm="1">
        <f t="array" aca="1" ref="AC153" ca="1">INDIRECT(ADDRESS($W153,COLUMN()-$Y153+$X153))/$V153</f>
        <v>75437.600000000006</v>
      </c>
      <c r="AD153" s="18" cm="1">
        <f t="array" aca="1" ref="AD153" ca="1">INDIRECT(ADDRESS($W153,COLUMN()-$Y153+$X153))/$V153</f>
        <v>21919.8</v>
      </c>
      <c r="AE153" s="18" cm="1">
        <f t="array" aca="1" ref="AE153" ca="1">INDIRECT(ADDRESS($W153,COLUMN()-$Y153+$X153))/$V153</f>
        <v>0</v>
      </c>
      <c r="AF153" s="18" cm="1">
        <f t="array" aca="1" ref="AF153" ca="1">INDIRECT(ADDRESS($W153,COLUMN()-$Y153+$X153))/$V153</f>
        <v>0</v>
      </c>
      <c r="AG153" s="18" cm="1">
        <f t="array" aca="1" ref="AG153" ca="1">INDIRECT(ADDRESS($W153,COLUMN()-$Y153+$X153))/$V153</f>
        <v>10808.2</v>
      </c>
      <c r="AH153" s="18" cm="1">
        <f t="array" aca="1" ref="AH153" ca="1">INDIRECT(ADDRESS($W153,COLUMN()-$Y153+$X153))/$V153</f>
        <v>0</v>
      </c>
      <c r="AI153" s="18" cm="1">
        <f t="array" aca="1" ref="AI153" ca="1">INDIRECT(ADDRESS($W153,COLUMN()-$Y153+$X153))/$V153</f>
        <v>0</v>
      </c>
      <c r="AJ153" s="18" cm="1">
        <f t="array" aca="1" ref="AJ153" ca="1">INDIRECT(ADDRESS($W153,COLUMN()-$Y153+$X153))/$V153</f>
        <v>0</v>
      </c>
      <c r="AK153" s="18" cm="1">
        <f t="array" aca="1" ref="AK153" ca="1">INDIRECT(ADDRESS($W153,COLUMN()-$Y153+$X153))/$V153</f>
        <v>15429.6</v>
      </c>
      <c r="AL153" s="18" cm="1">
        <f t="array" aca="1" ref="AL153" ca="1">INDIRECT(ADDRESS($W153,COLUMN()-$Y153+$X153))/$V153</f>
        <v>0</v>
      </c>
      <c r="AM153" s="18" cm="1">
        <f t="array" aca="1" ref="AM153" ca="1">INDIRECT(ADDRESS($W153,COLUMN()-$Y153+$X153))/$V153</f>
        <v>19619</v>
      </c>
      <c r="AN153" s="18" cm="1">
        <f t="array" aca="1" ref="AN153" ca="1">INDIRECT(ADDRESS($W153,COLUMN()-$Y153+$X153))/$V153</f>
        <v>0</v>
      </c>
      <c r="AO153" s="18" cm="1">
        <f t="array" aca="1" ref="AO153" ca="1">INDIRECT(ADDRESS($W153,COLUMN()-$Y153+$X153))/$V153</f>
        <v>0</v>
      </c>
      <c r="AP153" s="18" cm="1">
        <f t="array" aca="1" ref="AP153" ca="1">INDIRECT(ADDRESS($W153,COLUMN()-$Y153+$X153))/$V153</f>
        <v>0</v>
      </c>
      <c r="AQ153" s="18" cm="1">
        <f t="array" aca="1" ref="AQ153" ca="1">INDIRECT(ADDRESS($W153,COLUMN()-$Y153+$X153))/$V153</f>
        <v>0</v>
      </c>
      <c r="AR153" s="9">
        <f t="shared" si="26"/>
        <v>151</v>
      </c>
      <c r="AS153" s="9">
        <f t="shared" si="32"/>
        <v>153</v>
      </c>
      <c r="AT153" s="9">
        <f t="shared" si="27"/>
        <v>26</v>
      </c>
      <c r="AU153" s="3">
        <f t="shared" si="30"/>
        <v>43</v>
      </c>
      <c r="AV153" s="20">
        <f t="shared" ca="1" si="25"/>
        <v>11</v>
      </c>
      <c r="AW153" s="20">
        <f t="shared" ca="1" si="25"/>
        <v>17</v>
      </c>
      <c r="AX153" s="20">
        <f t="shared" ca="1" si="25"/>
        <v>18</v>
      </c>
      <c r="AY153" s="20">
        <f t="shared" ca="1" si="25"/>
        <v>10</v>
      </c>
      <c r="AZ153" s="20">
        <f t="shared" ca="1" si="25"/>
        <v>20</v>
      </c>
      <c r="BA153" s="20">
        <f t="shared" ca="1" si="25"/>
        <v>25</v>
      </c>
      <c r="BB153" s="20">
        <f t="shared" ca="1" si="31"/>
        <v>25</v>
      </c>
      <c r="BC153" s="20">
        <f t="shared" ca="1" si="31"/>
        <v>24</v>
      </c>
      <c r="BD153" s="20">
        <f t="shared" ca="1" si="31"/>
        <v>25</v>
      </c>
      <c r="BE153" s="20">
        <f t="shared" ca="1" si="31"/>
        <v>25</v>
      </c>
      <c r="BF153" s="20">
        <f t="shared" ca="1" si="31"/>
        <v>25</v>
      </c>
      <c r="BG153" s="20">
        <f t="shared" ca="1" si="31"/>
        <v>23</v>
      </c>
      <c r="BH153" s="20">
        <f t="shared" ca="1" si="31"/>
        <v>25</v>
      </c>
      <c r="BI153" s="20">
        <f t="shared" ca="1" si="31"/>
        <v>21</v>
      </c>
      <c r="BJ153" s="20">
        <f t="shared" ca="1" si="31"/>
        <v>25</v>
      </c>
      <c r="BK153" s="20">
        <f t="shared" ca="1" si="31"/>
        <v>25</v>
      </c>
      <c r="BL153" s="20">
        <f t="shared" ca="1" si="31"/>
        <v>25</v>
      </c>
      <c r="BM153" s="20">
        <f t="shared" ca="1" si="33"/>
        <v>25</v>
      </c>
      <c r="BN153" s="9">
        <f t="shared" si="28"/>
        <v>151</v>
      </c>
      <c r="BO153" s="9">
        <v>3</v>
      </c>
      <c r="BP153" s="22" cm="1">
        <f t="array" aca="1" ref="BP153" ca="1">IF(AV153&gt;INDIRECT(ADDRESS($BN153,$BO153)),0,1)</f>
        <v>0</v>
      </c>
      <c r="BQ153" s="22" cm="1">
        <f t="array" aca="1" ref="BQ153" ca="1">IF(AW153&gt;INDIRECT(ADDRESS($BN153,$BO153)),0,1)</f>
        <v>0</v>
      </c>
      <c r="BR153" s="22" cm="1">
        <f t="array" aca="1" ref="BR153" ca="1">IF(AX153&gt;INDIRECT(ADDRESS($BN153,$BO153)),0,1)</f>
        <v>0</v>
      </c>
      <c r="BS153" s="22" cm="1">
        <f t="array" aca="1" ref="BS153" ca="1">IF(AY153&gt;INDIRECT(ADDRESS($BN153,$BO153)),0,1)</f>
        <v>0</v>
      </c>
      <c r="BT153" s="22" cm="1">
        <f t="array" aca="1" ref="BT153" ca="1">IF(AZ153&gt;INDIRECT(ADDRESS($BN153,$BO153)),0,1)</f>
        <v>0</v>
      </c>
      <c r="BU153" s="22" cm="1">
        <f t="array" aca="1" ref="BU153" ca="1">IF(BA153&gt;INDIRECT(ADDRESS($BN153,$BO153)),0,1)</f>
        <v>0</v>
      </c>
      <c r="BV153" s="22" cm="1">
        <f t="array" aca="1" ref="BV153" ca="1">IF(BB153&gt;INDIRECT(ADDRESS($BN153,$BO153)),0,1)</f>
        <v>0</v>
      </c>
      <c r="BW153" s="22" cm="1">
        <f t="array" aca="1" ref="BW153" ca="1">IF(BC153&gt;INDIRECT(ADDRESS($BN153,$BO153)),0,1)</f>
        <v>0</v>
      </c>
      <c r="BX153" s="22" cm="1">
        <f t="array" aca="1" ref="BX153" ca="1">IF(BD153&gt;INDIRECT(ADDRESS($BN153,$BO153)),0,1)</f>
        <v>0</v>
      </c>
      <c r="BY153" s="22" cm="1">
        <f t="array" aca="1" ref="BY153" ca="1">IF(BE153&gt;INDIRECT(ADDRESS($BN153,$BO153)),0,1)</f>
        <v>0</v>
      </c>
      <c r="BZ153" s="22" cm="1">
        <f t="array" aca="1" ref="BZ153" ca="1">IF(BF153&gt;INDIRECT(ADDRESS($BN153,$BO153)),0,1)</f>
        <v>0</v>
      </c>
      <c r="CA153" s="22" cm="1">
        <f t="array" aca="1" ref="CA153" ca="1">IF(BG153&gt;INDIRECT(ADDRESS($BN153,$BO153)),0,1)</f>
        <v>0</v>
      </c>
      <c r="CB153" s="22" cm="1">
        <f t="array" aca="1" ref="CB153" ca="1">IF(BH153&gt;INDIRECT(ADDRESS($BN153,$BO153)),0,1)</f>
        <v>0</v>
      </c>
      <c r="CC153" s="22" cm="1">
        <f t="array" aca="1" ref="CC153" ca="1">IF(BI153&gt;INDIRECT(ADDRESS($BN153,$BO153)),0,1)</f>
        <v>0</v>
      </c>
      <c r="CD153" s="22" cm="1">
        <f t="array" aca="1" ref="CD153" ca="1">IF(BJ153&gt;INDIRECT(ADDRESS($BN153,$BO153)),0,1)</f>
        <v>0</v>
      </c>
      <c r="CE153" s="22" cm="1">
        <f t="array" aca="1" ref="CE153" ca="1">IF(BK153&gt;INDIRECT(ADDRESS($BN153,$BO153)),0,1)</f>
        <v>0</v>
      </c>
      <c r="CF153" s="22" cm="1">
        <f t="array" aca="1" ref="CF153" ca="1">IF(BL153&gt;INDIRECT(ADDRESS($BN153,$BO153)),0,1)</f>
        <v>0</v>
      </c>
      <c r="CG153" s="22" cm="1">
        <f t="array" aca="1" ref="CG153" ca="1">IF(BM153&gt;INDIRECT(ADDRESS($BN153,$BO153)),0,1)</f>
        <v>0</v>
      </c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55000000000000004">
      <c r="A154" s="3"/>
      <c r="B154" s="3" t="s">
        <v>63</v>
      </c>
      <c r="C154" s="3">
        <v>6</v>
      </c>
      <c r="D154" s="15">
        <f>VALUE(SUBSTITUTE('DPR KPU Raw'!B44,".",","))</f>
        <v>272154</v>
      </c>
      <c r="E154" s="15">
        <f>VALUE(SUBSTITUTE('DPR KPU Raw'!C44,".",","))</f>
        <v>158782</v>
      </c>
      <c r="F154" s="15">
        <f>VALUE(SUBSTITUTE('DPR KPU Raw'!D44,".",","))</f>
        <v>345576</v>
      </c>
      <c r="G154" s="15">
        <f>VALUE(SUBSTITUTE('DPR KPU Raw'!E44,".",","))</f>
        <v>241599</v>
      </c>
      <c r="H154" s="15">
        <f>VALUE(SUBSTITUTE('DPR KPU Raw'!F44,".",","))</f>
        <v>162320</v>
      </c>
      <c r="I154" s="15"/>
      <c r="J154" s="15"/>
      <c r="K154" s="15">
        <f>VALUE(SUBSTITUTE('DPR KPU Raw'!I44,".",","))</f>
        <v>25024</v>
      </c>
      <c r="L154" s="15"/>
      <c r="M154" s="15"/>
      <c r="N154" s="15"/>
      <c r="O154" s="15">
        <f>VALUE(SUBSTITUTE('DPR KPU Raw'!M44,".",","))</f>
        <v>90173</v>
      </c>
      <c r="P154" s="15"/>
      <c r="Q154" s="15">
        <f>VALUE(SUBSTITUTE('DPR KPU Raw'!O44,".",","))</f>
        <v>53738</v>
      </c>
      <c r="R154" s="15"/>
      <c r="S154" s="15"/>
      <c r="T154" s="15"/>
      <c r="U154" s="15"/>
      <c r="V154" s="5">
        <v>1</v>
      </c>
      <c r="W154" s="5">
        <f>W153+3</f>
        <v>154</v>
      </c>
      <c r="X154" s="5">
        <v>4</v>
      </c>
      <c r="Y154" s="5">
        <f t="shared" si="29"/>
        <v>26</v>
      </c>
      <c r="Z154" s="18" cm="1">
        <f t="array" aca="1" ref="Z154" ca="1">INDIRECT(ADDRESS($W154,COLUMN()-$Y154+$X154))/$V154</f>
        <v>272154</v>
      </c>
      <c r="AA154" s="18" cm="1">
        <f t="array" aca="1" ref="AA154" ca="1">INDIRECT(ADDRESS($W154,COLUMN()-$Y154+$X154))/$V154</f>
        <v>158782</v>
      </c>
      <c r="AB154" s="18" cm="1">
        <f t="array" aca="1" ref="AB154" ca="1">INDIRECT(ADDRESS($W154,COLUMN()-$Y154+$X154))/$V154</f>
        <v>345576</v>
      </c>
      <c r="AC154" s="18" cm="1">
        <f t="array" aca="1" ref="AC154" ca="1">INDIRECT(ADDRESS($W154,COLUMN()-$Y154+$X154))/$V154</f>
        <v>241599</v>
      </c>
      <c r="AD154" s="18" cm="1">
        <f t="array" aca="1" ref="AD154" ca="1">INDIRECT(ADDRESS($W154,COLUMN()-$Y154+$X154))/$V154</f>
        <v>162320</v>
      </c>
      <c r="AE154" s="18" cm="1">
        <f t="array" aca="1" ref="AE154" ca="1">INDIRECT(ADDRESS($W154,COLUMN()-$Y154+$X154))/$V154</f>
        <v>0</v>
      </c>
      <c r="AF154" s="18" cm="1">
        <f t="array" aca="1" ref="AF154" ca="1">INDIRECT(ADDRESS($W154,COLUMN()-$Y154+$X154))/$V154</f>
        <v>0</v>
      </c>
      <c r="AG154" s="18" cm="1">
        <f t="array" aca="1" ref="AG154" ca="1">INDIRECT(ADDRESS($W154,COLUMN()-$Y154+$X154))/$V154</f>
        <v>25024</v>
      </c>
      <c r="AH154" s="18" cm="1">
        <f t="array" aca="1" ref="AH154" ca="1">INDIRECT(ADDRESS($W154,COLUMN()-$Y154+$X154))/$V154</f>
        <v>0</v>
      </c>
      <c r="AI154" s="18" cm="1">
        <f t="array" aca="1" ref="AI154" ca="1">INDIRECT(ADDRESS($W154,COLUMN()-$Y154+$X154))/$V154</f>
        <v>0</v>
      </c>
      <c r="AJ154" s="18" cm="1">
        <f t="array" aca="1" ref="AJ154" ca="1">INDIRECT(ADDRESS($W154,COLUMN()-$Y154+$X154))/$V154</f>
        <v>0</v>
      </c>
      <c r="AK154" s="18" cm="1">
        <f t="array" aca="1" ref="AK154" ca="1">INDIRECT(ADDRESS($W154,COLUMN()-$Y154+$X154))/$V154</f>
        <v>90173</v>
      </c>
      <c r="AL154" s="18" cm="1">
        <f t="array" aca="1" ref="AL154" ca="1">INDIRECT(ADDRESS($W154,COLUMN()-$Y154+$X154))/$V154</f>
        <v>0</v>
      </c>
      <c r="AM154" s="18" cm="1">
        <f t="array" aca="1" ref="AM154" ca="1">INDIRECT(ADDRESS($W154,COLUMN()-$Y154+$X154))/$V154</f>
        <v>53738</v>
      </c>
      <c r="AN154" s="18" cm="1">
        <f t="array" aca="1" ref="AN154" ca="1">INDIRECT(ADDRESS($W154,COLUMN()-$Y154+$X154))/$V154</f>
        <v>0</v>
      </c>
      <c r="AO154" s="18" cm="1">
        <f t="array" aca="1" ref="AO154" ca="1">INDIRECT(ADDRESS($W154,COLUMN()-$Y154+$X154))/$V154</f>
        <v>0</v>
      </c>
      <c r="AP154" s="18" cm="1">
        <f t="array" aca="1" ref="AP154" ca="1">INDIRECT(ADDRESS($W154,COLUMN()-$Y154+$X154))/$V154</f>
        <v>0</v>
      </c>
      <c r="AQ154" s="18" cm="1">
        <f t="array" aca="1" ref="AQ154" ca="1">INDIRECT(ADDRESS($W154,COLUMN()-$Y154+$X154))/$V154</f>
        <v>0</v>
      </c>
      <c r="AR154" s="9">
        <f t="shared" si="26"/>
        <v>154</v>
      </c>
      <c r="AS154" s="9">
        <f t="shared" si="32"/>
        <v>156</v>
      </c>
      <c r="AT154" s="9">
        <f t="shared" si="27"/>
        <v>26</v>
      </c>
      <c r="AU154" s="3">
        <f t="shared" si="30"/>
        <v>43</v>
      </c>
      <c r="AV154" s="20">
        <f t="shared" ca="1" si="25"/>
        <v>2</v>
      </c>
      <c r="AW154" s="20">
        <f t="shared" ca="1" si="25"/>
        <v>5</v>
      </c>
      <c r="AX154" s="20">
        <f t="shared" ca="1" si="25"/>
        <v>1</v>
      </c>
      <c r="AY154" s="20">
        <f t="shared" ca="1" si="25"/>
        <v>3</v>
      </c>
      <c r="AZ154" s="20">
        <f t="shared" ca="1" si="25"/>
        <v>4</v>
      </c>
      <c r="BA154" s="20">
        <f t="shared" ca="1" si="25"/>
        <v>25</v>
      </c>
      <c r="BB154" s="20">
        <f t="shared" ca="1" si="31"/>
        <v>25</v>
      </c>
      <c r="BC154" s="20">
        <f t="shared" ca="1" si="31"/>
        <v>19</v>
      </c>
      <c r="BD154" s="20">
        <f t="shared" ca="1" si="31"/>
        <v>25</v>
      </c>
      <c r="BE154" s="20">
        <f t="shared" ca="1" si="31"/>
        <v>25</v>
      </c>
      <c r="BF154" s="20">
        <f t="shared" ca="1" si="31"/>
        <v>25</v>
      </c>
      <c r="BG154" s="20">
        <f t="shared" ca="1" si="31"/>
        <v>8</v>
      </c>
      <c r="BH154" s="20">
        <f t="shared" ca="1" si="31"/>
        <v>25</v>
      </c>
      <c r="BI154" s="20">
        <f t="shared" ca="1" si="31"/>
        <v>13</v>
      </c>
      <c r="BJ154" s="20">
        <f t="shared" ca="1" si="31"/>
        <v>25</v>
      </c>
      <c r="BK154" s="20">
        <f t="shared" ca="1" si="31"/>
        <v>25</v>
      </c>
      <c r="BL154" s="20">
        <f t="shared" ca="1" si="31"/>
        <v>25</v>
      </c>
      <c r="BM154" s="20">
        <f t="shared" ca="1" si="33"/>
        <v>25</v>
      </c>
      <c r="BN154" s="9">
        <f t="shared" si="28"/>
        <v>154</v>
      </c>
      <c r="BO154" s="9">
        <v>3</v>
      </c>
      <c r="BP154" s="22" cm="1">
        <f t="array" aca="1" ref="BP154" ca="1">IF(AV154&gt;INDIRECT(ADDRESS($BN154,$BO154)),0,1)</f>
        <v>1</v>
      </c>
      <c r="BQ154" s="22" cm="1">
        <f t="array" aca="1" ref="BQ154" ca="1">IF(AW154&gt;INDIRECT(ADDRESS($BN154,$BO154)),0,1)</f>
        <v>1</v>
      </c>
      <c r="BR154" s="22" cm="1">
        <f t="array" aca="1" ref="BR154" ca="1">IF(AX154&gt;INDIRECT(ADDRESS($BN154,$BO154)),0,1)</f>
        <v>1</v>
      </c>
      <c r="BS154" s="22" cm="1">
        <f t="array" aca="1" ref="BS154" ca="1">IF(AY154&gt;INDIRECT(ADDRESS($BN154,$BO154)),0,1)</f>
        <v>1</v>
      </c>
      <c r="BT154" s="22" cm="1">
        <f t="array" aca="1" ref="BT154" ca="1">IF(AZ154&gt;INDIRECT(ADDRESS($BN154,$BO154)),0,1)</f>
        <v>1</v>
      </c>
      <c r="BU154" s="22" cm="1">
        <f t="array" aca="1" ref="BU154" ca="1">IF(BA154&gt;INDIRECT(ADDRESS($BN154,$BO154)),0,1)</f>
        <v>0</v>
      </c>
      <c r="BV154" s="22" cm="1">
        <f t="array" aca="1" ref="BV154" ca="1">IF(BB154&gt;INDIRECT(ADDRESS($BN154,$BO154)),0,1)</f>
        <v>0</v>
      </c>
      <c r="BW154" s="22" cm="1">
        <f t="array" aca="1" ref="BW154" ca="1">IF(BC154&gt;INDIRECT(ADDRESS($BN154,$BO154)),0,1)</f>
        <v>0</v>
      </c>
      <c r="BX154" s="22" cm="1">
        <f t="array" aca="1" ref="BX154" ca="1">IF(BD154&gt;INDIRECT(ADDRESS($BN154,$BO154)),0,1)</f>
        <v>0</v>
      </c>
      <c r="BY154" s="22" cm="1">
        <f t="array" aca="1" ref="BY154" ca="1">IF(BE154&gt;INDIRECT(ADDRESS($BN154,$BO154)),0,1)</f>
        <v>0</v>
      </c>
      <c r="BZ154" s="22" cm="1">
        <f t="array" aca="1" ref="BZ154" ca="1">IF(BF154&gt;INDIRECT(ADDRESS($BN154,$BO154)),0,1)</f>
        <v>0</v>
      </c>
      <c r="CA154" s="22" cm="1">
        <f t="array" aca="1" ref="CA154" ca="1">IF(BG154&gt;INDIRECT(ADDRESS($BN154,$BO154)),0,1)</f>
        <v>0</v>
      </c>
      <c r="CB154" s="22" cm="1">
        <f t="array" aca="1" ref="CB154" ca="1">IF(BH154&gt;INDIRECT(ADDRESS($BN154,$BO154)),0,1)</f>
        <v>0</v>
      </c>
      <c r="CC154" s="22" cm="1">
        <f t="array" aca="1" ref="CC154" ca="1">IF(BI154&gt;INDIRECT(ADDRESS($BN154,$BO154)),0,1)</f>
        <v>0</v>
      </c>
      <c r="CD154" s="22" cm="1">
        <f t="array" aca="1" ref="CD154" ca="1">IF(BJ154&gt;INDIRECT(ADDRESS($BN154,$BO154)),0,1)</f>
        <v>0</v>
      </c>
      <c r="CE154" s="22" cm="1">
        <f t="array" aca="1" ref="CE154" ca="1">IF(BK154&gt;INDIRECT(ADDRESS($BN154,$BO154)),0,1)</f>
        <v>0</v>
      </c>
      <c r="CF154" s="22" cm="1">
        <f t="array" aca="1" ref="CF154" ca="1">IF(BL154&gt;INDIRECT(ADDRESS($BN154,$BO154)),0,1)</f>
        <v>0</v>
      </c>
      <c r="CG154" s="22" cm="1">
        <f t="array" aca="1" ref="CG154" ca="1">IF(BM154&gt;INDIRECT(ADDRESS($BN154,$BO154)),0,1)</f>
        <v>0</v>
      </c>
      <c r="CH154" s="9">
        <f>AR154</f>
        <v>154</v>
      </c>
      <c r="CI154" s="9">
        <f>AS154</f>
        <v>156</v>
      </c>
      <c r="CJ154" s="3">
        <f>COLUMN(BP154)</f>
        <v>68</v>
      </c>
      <c r="CK154" s="3">
        <f>COLUMN(CG154)</f>
        <v>85</v>
      </c>
      <c r="CL154" s="3">
        <f ca="1">SUM(OFFSET($A$1,CH154-1,CJ154-1,CI154-CH154+1,CK154-CJ154+1))</f>
        <v>6</v>
      </c>
      <c r="CM154" s="3" t="b">
        <f ca="1">CL154=C154</f>
        <v>1</v>
      </c>
      <c r="CN154" s="3">
        <f>COLUMN(V154)</f>
        <v>22</v>
      </c>
      <c r="CO154" s="3">
        <f ca="1">LARGE(OFFSET($A$1,$CH154-1,$CN154-1,$CI154-$CH154+1,1),1)</f>
        <v>5</v>
      </c>
      <c r="CP154" s="4">
        <f ca="1">LARGE(OFFSET($A$1,$AR154-1,$AT154-1,$AS154-$AR154+1,$AU154-$AT154+1),1)/(CO154+2)</f>
        <v>49368</v>
      </c>
      <c r="CQ154" s="4">
        <f ca="1">LARGE(OFFSET($A$1,$AR154-1,$AT154-1,$AS154-$AR154+1,$AU154-$AT154+1),C154)</f>
        <v>115192</v>
      </c>
      <c r="CR154" s="3" t="b">
        <f ca="1">CQ154&gt;CP154</f>
        <v>1</v>
      </c>
    </row>
    <row r="155" spans="1:96" x14ac:dyDescent="0.55000000000000004">
      <c r="A155" s="3"/>
      <c r="B155" s="3"/>
      <c r="C155" s="3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5">
        <v>3</v>
      </c>
      <c r="W155" s="5">
        <f>W154</f>
        <v>154</v>
      </c>
      <c r="X155" s="5">
        <v>4</v>
      </c>
      <c r="Y155" s="5">
        <f t="shared" si="29"/>
        <v>26</v>
      </c>
      <c r="Z155" s="18" cm="1">
        <f t="array" aca="1" ref="Z155" ca="1">INDIRECT(ADDRESS($W155,COLUMN()-$Y155+$X155))/$V155</f>
        <v>90718</v>
      </c>
      <c r="AA155" s="18" cm="1">
        <f t="array" aca="1" ref="AA155" ca="1">INDIRECT(ADDRESS($W155,COLUMN()-$Y155+$X155))/$V155</f>
        <v>52927.333333333336</v>
      </c>
      <c r="AB155" s="18" cm="1">
        <f t="array" aca="1" ref="AB155" ca="1">INDIRECT(ADDRESS($W155,COLUMN()-$Y155+$X155))/$V155</f>
        <v>115192</v>
      </c>
      <c r="AC155" s="18" cm="1">
        <f t="array" aca="1" ref="AC155" ca="1">INDIRECT(ADDRESS($W155,COLUMN()-$Y155+$X155))/$V155</f>
        <v>80533</v>
      </c>
      <c r="AD155" s="18" cm="1">
        <f t="array" aca="1" ref="AD155" ca="1">INDIRECT(ADDRESS($W155,COLUMN()-$Y155+$X155))/$V155</f>
        <v>54106.666666666664</v>
      </c>
      <c r="AE155" s="18" cm="1">
        <f t="array" aca="1" ref="AE155" ca="1">INDIRECT(ADDRESS($W155,COLUMN()-$Y155+$X155))/$V155</f>
        <v>0</v>
      </c>
      <c r="AF155" s="18" cm="1">
        <f t="array" aca="1" ref="AF155" ca="1">INDIRECT(ADDRESS($W155,COLUMN()-$Y155+$X155))/$V155</f>
        <v>0</v>
      </c>
      <c r="AG155" s="18" cm="1">
        <f t="array" aca="1" ref="AG155" ca="1">INDIRECT(ADDRESS($W155,COLUMN()-$Y155+$X155))/$V155</f>
        <v>8341.3333333333339</v>
      </c>
      <c r="AH155" s="18" cm="1">
        <f t="array" aca="1" ref="AH155" ca="1">INDIRECT(ADDRESS($W155,COLUMN()-$Y155+$X155))/$V155</f>
        <v>0</v>
      </c>
      <c r="AI155" s="18" cm="1">
        <f t="array" aca="1" ref="AI155" ca="1">INDIRECT(ADDRESS($W155,COLUMN()-$Y155+$X155))/$V155</f>
        <v>0</v>
      </c>
      <c r="AJ155" s="18" cm="1">
        <f t="array" aca="1" ref="AJ155" ca="1">INDIRECT(ADDRESS($W155,COLUMN()-$Y155+$X155))/$V155</f>
        <v>0</v>
      </c>
      <c r="AK155" s="18" cm="1">
        <f t="array" aca="1" ref="AK155" ca="1">INDIRECT(ADDRESS($W155,COLUMN()-$Y155+$X155))/$V155</f>
        <v>30057.666666666668</v>
      </c>
      <c r="AL155" s="18" cm="1">
        <f t="array" aca="1" ref="AL155" ca="1">INDIRECT(ADDRESS($W155,COLUMN()-$Y155+$X155))/$V155</f>
        <v>0</v>
      </c>
      <c r="AM155" s="18" cm="1">
        <f t="array" aca="1" ref="AM155" ca="1">INDIRECT(ADDRESS($W155,COLUMN()-$Y155+$X155))/$V155</f>
        <v>17912.666666666668</v>
      </c>
      <c r="AN155" s="18" cm="1">
        <f t="array" aca="1" ref="AN155" ca="1">INDIRECT(ADDRESS($W155,COLUMN()-$Y155+$X155))/$V155</f>
        <v>0</v>
      </c>
      <c r="AO155" s="18" cm="1">
        <f t="array" aca="1" ref="AO155" ca="1">INDIRECT(ADDRESS($W155,COLUMN()-$Y155+$X155))/$V155</f>
        <v>0</v>
      </c>
      <c r="AP155" s="18" cm="1">
        <f t="array" aca="1" ref="AP155" ca="1">INDIRECT(ADDRESS($W155,COLUMN()-$Y155+$X155))/$V155</f>
        <v>0</v>
      </c>
      <c r="AQ155" s="18" cm="1">
        <f t="array" aca="1" ref="AQ155" ca="1">INDIRECT(ADDRESS($W155,COLUMN()-$Y155+$X155))/$V155</f>
        <v>0</v>
      </c>
      <c r="AR155" s="9">
        <f t="shared" si="26"/>
        <v>154</v>
      </c>
      <c r="AS155" s="9">
        <f t="shared" si="32"/>
        <v>156</v>
      </c>
      <c r="AT155" s="9">
        <f t="shared" si="27"/>
        <v>26</v>
      </c>
      <c r="AU155" s="3">
        <f t="shared" si="30"/>
        <v>43</v>
      </c>
      <c r="AV155" s="20">
        <f t="shared" ca="1" si="25"/>
        <v>7</v>
      </c>
      <c r="AW155" s="20">
        <f t="shared" ca="1" si="25"/>
        <v>14</v>
      </c>
      <c r="AX155" s="20">
        <f t="shared" ca="1" si="25"/>
        <v>6</v>
      </c>
      <c r="AY155" s="20">
        <f t="shared" ca="1" si="25"/>
        <v>9</v>
      </c>
      <c r="AZ155" s="20">
        <f t="shared" ca="1" si="25"/>
        <v>12</v>
      </c>
      <c r="BA155" s="20">
        <f t="shared" ca="1" si="25"/>
        <v>25</v>
      </c>
      <c r="BB155" s="20">
        <f t="shared" ca="1" si="31"/>
        <v>25</v>
      </c>
      <c r="BC155" s="20">
        <f t="shared" ca="1" si="31"/>
        <v>23</v>
      </c>
      <c r="BD155" s="20">
        <f t="shared" ca="1" si="31"/>
        <v>25</v>
      </c>
      <c r="BE155" s="20">
        <f t="shared" ca="1" si="31"/>
        <v>25</v>
      </c>
      <c r="BF155" s="20">
        <f t="shared" ca="1" si="31"/>
        <v>25</v>
      </c>
      <c r="BG155" s="20">
        <f t="shared" ca="1" si="31"/>
        <v>18</v>
      </c>
      <c r="BH155" s="20">
        <f t="shared" ca="1" si="31"/>
        <v>25</v>
      </c>
      <c r="BI155" s="20">
        <f t="shared" ca="1" si="31"/>
        <v>21</v>
      </c>
      <c r="BJ155" s="20">
        <f t="shared" ca="1" si="31"/>
        <v>25</v>
      </c>
      <c r="BK155" s="20">
        <f t="shared" ca="1" si="31"/>
        <v>25</v>
      </c>
      <c r="BL155" s="20">
        <f t="shared" ca="1" si="31"/>
        <v>25</v>
      </c>
      <c r="BM155" s="20">
        <f t="shared" ca="1" si="33"/>
        <v>25</v>
      </c>
      <c r="BN155" s="9">
        <f t="shared" si="28"/>
        <v>154</v>
      </c>
      <c r="BO155" s="9">
        <v>3</v>
      </c>
      <c r="BP155" s="22" cm="1">
        <f t="array" aca="1" ref="BP155" ca="1">IF(AV155&gt;INDIRECT(ADDRESS($BN155,$BO155)),0,1)</f>
        <v>0</v>
      </c>
      <c r="BQ155" s="22" cm="1">
        <f t="array" aca="1" ref="BQ155" ca="1">IF(AW155&gt;INDIRECT(ADDRESS($BN155,$BO155)),0,1)</f>
        <v>0</v>
      </c>
      <c r="BR155" s="22" cm="1">
        <f t="array" aca="1" ref="BR155" ca="1">IF(AX155&gt;INDIRECT(ADDRESS($BN155,$BO155)),0,1)</f>
        <v>1</v>
      </c>
      <c r="BS155" s="22" cm="1">
        <f t="array" aca="1" ref="BS155" ca="1">IF(AY155&gt;INDIRECT(ADDRESS($BN155,$BO155)),0,1)</f>
        <v>0</v>
      </c>
      <c r="BT155" s="22" cm="1">
        <f t="array" aca="1" ref="BT155" ca="1">IF(AZ155&gt;INDIRECT(ADDRESS($BN155,$BO155)),0,1)</f>
        <v>0</v>
      </c>
      <c r="BU155" s="22" cm="1">
        <f t="array" aca="1" ref="BU155" ca="1">IF(BA155&gt;INDIRECT(ADDRESS($BN155,$BO155)),0,1)</f>
        <v>0</v>
      </c>
      <c r="BV155" s="22" cm="1">
        <f t="array" aca="1" ref="BV155" ca="1">IF(BB155&gt;INDIRECT(ADDRESS($BN155,$BO155)),0,1)</f>
        <v>0</v>
      </c>
      <c r="BW155" s="22" cm="1">
        <f t="array" aca="1" ref="BW155" ca="1">IF(BC155&gt;INDIRECT(ADDRESS($BN155,$BO155)),0,1)</f>
        <v>0</v>
      </c>
      <c r="BX155" s="22" cm="1">
        <f t="array" aca="1" ref="BX155" ca="1">IF(BD155&gt;INDIRECT(ADDRESS($BN155,$BO155)),0,1)</f>
        <v>0</v>
      </c>
      <c r="BY155" s="22" cm="1">
        <f t="array" aca="1" ref="BY155" ca="1">IF(BE155&gt;INDIRECT(ADDRESS($BN155,$BO155)),0,1)</f>
        <v>0</v>
      </c>
      <c r="BZ155" s="22" cm="1">
        <f t="array" aca="1" ref="BZ155" ca="1">IF(BF155&gt;INDIRECT(ADDRESS($BN155,$BO155)),0,1)</f>
        <v>0</v>
      </c>
      <c r="CA155" s="22" cm="1">
        <f t="array" aca="1" ref="CA155" ca="1">IF(BG155&gt;INDIRECT(ADDRESS($BN155,$BO155)),0,1)</f>
        <v>0</v>
      </c>
      <c r="CB155" s="22" cm="1">
        <f t="array" aca="1" ref="CB155" ca="1">IF(BH155&gt;INDIRECT(ADDRESS($BN155,$BO155)),0,1)</f>
        <v>0</v>
      </c>
      <c r="CC155" s="22" cm="1">
        <f t="array" aca="1" ref="CC155" ca="1">IF(BI155&gt;INDIRECT(ADDRESS($BN155,$BO155)),0,1)</f>
        <v>0</v>
      </c>
      <c r="CD155" s="22" cm="1">
        <f t="array" aca="1" ref="CD155" ca="1">IF(BJ155&gt;INDIRECT(ADDRESS($BN155,$BO155)),0,1)</f>
        <v>0</v>
      </c>
      <c r="CE155" s="22" cm="1">
        <f t="array" aca="1" ref="CE155" ca="1">IF(BK155&gt;INDIRECT(ADDRESS($BN155,$BO155)),0,1)</f>
        <v>0</v>
      </c>
      <c r="CF155" s="22" cm="1">
        <f t="array" aca="1" ref="CF155" ca="1">IF(BL155&gt;INDIRECT(ADDRESS($BN155,$BO155)),0,1)</f>
        <v>0</v>
      </c>
      <c r="CG155" s="22" cm="1">
        <f t="array" aca="1" ref="CG155" ca="1">IF(BM155&gt;INDIRECT(ADDRESS($BN155,$BO155)),0,1)</f>
        <v>0</v>
      </c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55000000000000004">
      <c r="A156" s="3"/>
      <c r="B156" s="3"/>
      <c r="C156" s="3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5">
        <v>5</v>
      </c>
      <c r="W156" s="5">
        <f>W155</f>
        <v>154</v>
      </c>
      <c r="X156" s="5">
        <v>4</v>
      </c>
      <c r="Y156" s="5">
        <f t="shared" si="29"/>
        <v>26</v>
      </c>
      <c r="Z156" s="18" cm="1">
        <f t="array" aca="1" ref="Z156" ca="1">INDIRECT(ADDRESS($W156,COLUMN()-$Y156+$X156))/$V156</f>
        <v>54430.8</v>
      </c>
      <c r="AA156" s="18" cm="1">
        <f t="array" aca="1" ref="AA156" ca="1">INDIRECT(ADDRESS($W156,COLUMN()-$Y156+$X156))/$V156</f>
        <v>31756.400000000001</v>
      </c>
      <c r="AB156" s="18" cm="1">
        <f t="array" aca="1" ref="AB156" ca="1">INDIRECT(ADDRESS($W156,COLUMN()-$Y156+$X156))/$V156</f>
        <v>69115.199999999997</v>
      </c>
      <c r="AC156" s="18" cm="1">
        <f t="array" aca="1" ref="AC156" ca="1">INDIRECT(ADDRESS($W156,COLUMN()-$Y156+$X156))/$V156</f>
        <v>48319.8</v>
      </c>
      <c r="AD156" s="18" cm="1">
        <f t="array" aca="1" ref="AD156" ca="1">INDIRECT(ADDRESS($W156,COLUMN()-$Y156+$X156))/$V156</f>
        <v>32464</v>
      </c>
      <c r="AE156" s="18" cm="1">
        <f t="array" aca="1" ref="AE156" ca="1">INDIRECT(ADDRESS($W156,COLUMN()-$Y156+$X156))/$V156</f>
        <v>0</v>
      </c>
      <c r="AF156" s="18" cm="1">
        <f t="array" aca="1" ref="AF156" ca="1">INDIRECT(ADDRESS($W156,COLUMN()-$Y156+$X156))/$V156</f>
        <v>0</v>
      </c>
      <c r="AG156" s="18" cm="1">
        <f t="array" aca="1" ref="AG156" ca="1">INDIRECT(ADDRESS($W156,COLUMN()-$Y156+$X156))/$V156</f>
        <v>5004.8</v>
      </c>
      <c r="AH156" s="18" cm="1">
        <f t="array" aca="1" ref="AH156" ca="1">INDIRECT(ADDRESS($W156,COLUMN()-$Y156+$X156))/$V156</f>
        <v>0</v>
      </c>
      <c r="AI156" s="18" cm="1">
        <f t="array" aca="1" ref="AI156" ca="1">INDIRECT(ADDRESS($W156,COLUMN()-$Y156+$X156))/$V156</f>
        <v>0</v>
      </c>
      <c r="AJ156" s="18" cm="1">
        <f t="array" aca="1" ref="AJ156" ca="1">INDIRECT(ADDRESS($W156,COLUMN()-$Y156+$X156))/$V156</f>
        <v>0</v>
      </c>
      <c r="AK156" s="18" cm="1">
        <f t="array" aca="1" ref="AK156" ca="1">INDIRECT(ADDRESS($W156,COLUMN()-$Y156+$X156))/$V156</f>
        <v>18034.599999999999</v>
      </c>
      <c r="AL156" s="18" cm="1">
        <f t="array" aca="1" ref="AL156" ca="1">INDIRECT(ADDRESS($W156,COLUMN()-$Y156+$X156))/$V156</f>
        <v>0</v>
      </c>
      <c r="AM156" s="18" cm="1">
        <f t="array" aca="1" ref="AM156" ca="1">INDIRECT(ADDRESS($W156,COLUMN()-$Y156+$X156))/$V156</f>
        <v>10747.6</v>
      </c>
      <c r="AN156" s="18" cm="1">
        <f t="array" aca="1" ref="AN156" ca="1">INDIRECT(ADDRESS($W156,COLUMN()-$Y156+$X156))/$V156</f>
        <v>0</v>
      </c>
      <c r="AO156" s="18" cm="1">
        <f t="array" aca="1" ref="AO156" ca="1">INDIRECT(ADDRESS($W156,COLUMN()-$Y156+$X156))/$V156</f>
        <v>0</v>
      </c>
      <c r="AP156" s="18" cm="1">
        <f t="array" aca="1" ref="AP156" ca="1">INDIRECT(ADDRESS($W156,COLUMN()-$Y156+$X156))/$V156</f>
        <v>0</v>
      </c>
      <c r="AQ156" s="18" cm="1">
        <f t="array" aca="1" ref="AQ156" ca="1">INDIRECT(ADDRESS($W156,COLUMN()-$Y156+$X156))/$V156</f>
        <v>0</v>
      </c>
      <c r="AR156" s="9">
        <f t="shared" si="26"/>
        <v>154</v>
      </c>
      <c r="AS156" s="9">
        <f t="shared" si="32"/>
        <v>156</v>
      </c>
      <c r="AT156" s="9">
        <f t="shared" si="27"/>
        <v>26</v>
      </c>
      <c r="AU156" s="3">
        <f t="shared" si="30"/>
        <v>43</v>
      </c>
      <c r="AV156" s="20">
        <f t="shared" ca="1" si="25"/>
        <v>11</v>
      </c>
      <c r="AW156" s="20">
        <f t="shared" ca="1" si="25"/>
        <v>17</v>
      </c>
      <c r="AX156" s="20">
        <f t="shared" ca="1" si="25"/>
        <v>10</v>
      </c>
      <c r="AY156" s="20">
        <f t="shared" ca="1" si="25"/>
        <v>15</v>
      </c>
      <c r="AZ156" s="20">
        <f t="shared" ca="1" si="25"/>
        <v>16</v>
      </c>
      <c r="BA156" s="20">
        <f t="shared" ca="1" si="25"/>
        <v>25</v>
      </c>
      <c r="BB156" s="20">
        <f t="shared" ca="1" si="31"/>
        <v>25</v>
      </c>
      <c r="BC156" s="20">
        <f t="shared" ca="1" si="31"/>
        <v>24</v>
      </c>
      <c r="BD156" s="20">
        <f t="shared" ca="1" si="31"/>
        <v>25</v>
      </c>
      <c r="BE156" s="20">
        <f t="shared" ca="1" si="31"/>
        <v>25</v>
      </c>
      <c r="BF156" s="20">
        <f t="shared" ca="1" si="31"/>
        <v>25</v>
      </c>
      <c r="BG156" s="20">
        <f t="shared" ca="1" si="31"/>
        <v>20</v>
      </c>
      <c r="BH156" s="20">
        <f t="shared" ca="1" si="31"/>
        <v>25</v>
      </c>
      <c r="BI156" s="20">
        <f t="shared" ca="1" si="31"/>
        <v>22</v>
      </c>
      <c r="BJ156" s="20">
        <f t="shared" ca="1" si="31"/>
        <v>25</v>
      </c>
      <c r="BK156" s="20">
        <f t="shared" ca="1" si="31"/>
        <v>25</v>
      </c>
      <c r="BL156" s="20">
        <f t="shared" ca="1" si="31"/>
        <v>25</v>
      </c>
      <c r="BM156" s="20">
        <f t="shared" ca="1" si="33"/>
        <v>25</v>
      </c>
      <c r="BN156" s="9">
        <f t="shared" si="28"/>
        <v>154</v>
      </c>
      <c r="BO156" s="9">
        <v>3</v>
      </c>
      <c r="BP156" s="22" cm="1">
        <f t="array" aca="1" ref="BP156" ca="1">IF(AV156&gt;INDIRECT(ADDRESS($BN156,$BO156)),0,1)</f>
        <v>0</v>
      </c>
      <c r="BQ156" s="22" cm="1">
        <f t="array" aca="1" ref="BQ156" ca="1">IF(AW156&gt;INDIRECT(ADDRESS($BN156,$BO156)),0,1)</f>
        <v>0</v>
      </c>
      <c r="BR156" s="22" cm="1">
        <f t="array" aca="1" ref="BR156" ca="1">IF(AX156&gt;INDIRECT(ADDRESS($BN156,$BO156)),0,1)</f>
        <v>0</v>
      </c>
      <c r="BS156" s="22" cm="1">
        <f t="array" aca="1" ref="BS156" ca="1">IF(AY156&gt;INDIRECT(ADDRESS($BN156,$BO156)),0,1)</f>
        <v>0</v>
      </c>
      <c r="BT156" s="22" cm="1">
        <f t="array" aca="1" ref="BT156" ca="1">IF(AZ156&gt;INDIRECT(ADDRESS($BN156,$BO156)),0,1)</f>
        <v>0</v>
      </c>
      <c r="BU156" s="22" cm="1">
        <f t="array" aca="1" ref="BU156" ca="1">IF(BA156&gt;INDIRECT(ADDRESS($BN156,$BO156)),0,1)</f>
        <v>0</v>
      </c>
      <c r="BV156" s="22" cm="1">
        <f t="array" aca="1" ref="BV156" ca="1">IF(BB156&gt;INDIRECT(ADDRESS($BN156,$BO156)),0,1)</f>
        <v>0</v>
      </c>
      <c r="BW156" s="22" cm="1">
        <f t="array" aca="1" ref="BW156" ca="1">IF(BC156&gt;INDIRECT(ADDRESS($BN156,$BO156)),0,1)</f>
        <v>0</v>
      </c>
      <c r="BX156" s="22" cm="1">
        <f t="array" aca="1" ref="BX156" ca="1">IF(BD156&gt;INDIRECT(ADDRESS($BN156,$BO156)),0,1)</f>
        <v>0</v>
      </c>
      <c r="BY156" s="22" cm="1">
        <f t="array" aca="1" ref="BY156" ca="1">IF(BE156&gt;INDIRECT(ADDRESS($BN156,$BO156)),0,1)</f>
        <v>0</v>
      </c>
      <c r="BZ156" s="22" cm="1">
        <f t="array" aca="1" ref="BZ156" ca="1">IF(BF156&gt;INDIRECT(ADDRESS($BN156,$BO156)),0,1)</f>
        <v>0</v>
      </c>
      <c r="CA156" s="22" cm="1">
        <f t="array" aca="1" ref="CA156" ca="1">IF(BG156&gt;INDIRECT(ADDRESS($BN156,$BO156)),0,1)</f>
        <v>0</v>
      </c>
      <c r="CB156" s="22" cm="1">
        <f t="array" aca="1" ref="CB156" ca="1">IF(BH156&gt;INDIRECT(ADDRESS($BN156,$BO156)),0,1)</f>
        <v>0</v>
      </c>
      <c r="CC156" s="22" cm="1">
        <f t="array" aca="1" ref="CC156" ca="1">IF(BI156&gt;INDIRECT(ADDRESS($BN156,$BO156)),0,1)</f>
        <v>0</v>
      </c>
      <c r="CD156" s="22" cm="1">
        <f t="array" aca="1" ref="CD156" ca="1">IF(BJ156&gt;INDIRECT(ADDRESS($BN156,$BO156)),0,1)</f>
        <v>0</v>
      </c>
      <c r="CE156" s="22" cm="1">
        <f t="array" aca="1" ref="CE156" ca="1">IF(BK156&gt;INDIRECT(ADDRESS($BN156,$BO156)),0,1)</f>
        <v>0</v>
      </c>
      <c r="CF156" s="22" cm="1">
        <f t="array" aca="1" ref="CF156" ca="1">IF(BL156&gt;INDIRECT(ADDRESS($BN156,$BO156)),0,1)</f>
        <v>0</v>
      </c>
      <c r="CG156" s="22" cm="1">
        <f t="array" aca="1" ref="CG156" ca="1">IF(BM156&gt;INDIRECT(ADDRESS($BN156,$BO156)),0,1)</f>
        <v>0</v>
      </c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55000000000000004">
      <c r="A157" s="3"/>
      <c r="B157" s="3" t="s">
        <v>64</v>
      </c>
      <c r="C157" s="3">
        <v>8</v>
      </c>
      <c r="D157" s="15">
        <f>VALUE(SUBSTITUTE('DPR KPU Raw'!B45,".",","))</f>
        <v>316380</v>
      </c>
      <c r="E157" s="15">
        <f>VALUE(SUBSTITUTE('DPR KPU Raw'!C45,".",","))</f>
        <v>247837</v>
      </c>
      <c r="F157" s="15">
        <f>VALUE(SUBSTITUTE('DPR KPU Raw'!D45,".",","))</f>
        <v>659980</v>
      </c>
      <c r="G157" s="15">
        <f>VALUE(SUBSTITUTE('DPR KPU Raw'!E45,".",","))</f>
        <v>509793</v>
      </c>
      <c r="H157" s="15">
        <f>VALUE(SUBSTITUTE('DPR KPU Raw'!F45,".",","))</f>
        <v>265822</v>
      </c>
      <c r="I157" s="15"/>
      <c r="J157" s="15"/>
      <c r="K157" s="15">
        <f>VALUE(SUBSTITUTE('DPR KPU Raw'!I45,".",","))</f>
        <v>17376</v>
      </c>
      <c r="L157" s="15"/>
      <c r="M157" s="15"/>
      <c r="N157" s="15"/>
      <c r="O157" s="15">
        <f>VALUE(SUBSTITUTE('DPR KPU Raw'!M45,".",","))</f>
        <v>269199</v>
      </c>
      <c r="P157" s="15"/>
      <c r="Q157" s="15">
        <f>VALUE(SUBSTITUTE('DPR KPU Raw'!O45,".",","))</f>
        <v>265524</v>
      </c>
      <c r="R157" s="15"/>
      <c r="S157" s="15"/>
      <c r="T157" s="15"/>
      <c r="U157" s="15"/>
      <c r="V157" s="5">
        <v>1</v>
      </c>
      <c r="W157" s="5">
        <f>W156+3</f>
        <v>157</v>
      </c>
      <c r="X157" s="5">
        <v>4</v>
      </c>
      <c r="Y157" s="5">
        <f t="shared" si="29"/>
        <v>26</v>
      </c>
      <c r="Z157" s="18" cm="1">
        <f t="array" aca="1" ref="Z157" ca="1">INDIRECT(ADDRESS($W157,COLUMN()-$Y157+$X157))/$V157</f>
        <v>316380</v>
      </c>
      <c r="AA157" s="18" cm="1">
        <f t="array" aca="1" ref="AA157" ca="1">INDIRECT(ADDRESS($W157,COLUMN()-$Y157+$X157))/$V157</f>
        <v>247837</v>
      </c>
      <c r="AB157" s="18" cm="1">
        <f t="array" aca="1" ref="AB157" ca="1">INDIRECT(ADDRESS($W157,COLUMN()-$Y157+$X157))/$V157</f>
        <v>659980</v>
      </c>
      <c r="AC157" s="18" cm="1">
        <f t="array" aca="1" ref="AC157" ca="1">INDIRECT(ADDRESS($W157,COLUMN()-$Y157+$X157))/$V157</f>
        <v>509793</v>
      </c>
      <c r="AD157" s="18" cm="1">
        <f t="array" aca="1" ref="AD157" ca="1">INDIRECT(ADDRESS($W157,COLUMN()-$Y157+$X157))/$V157</f>
        <v>265822</v>
      </c>
      <c r="AE157" s="18" cm="1">
        <f t="array" aca="1" ref="AE157" ca="1">INDIRECT(ADDRESS($W157,COLUMN()-$Y157+$X157))/$V157</f>
        <v>0</v>
      </c>
      <c r="AF157" s="18" cm="1">
        <f t="array" aca="1" ref="AF157" ca="1">INDIRECT(ADDRESS($W157,COLUMN()-$Y157+$X157))/$V157</f>
        <v>0</v>
      </c>
      <c r="AG157" s="18" cm="1">
        <f t="array" aca="1" ref="AG157" ca="1">INDIRECT(ADDRESS($W157,COLUMN()-$Y157+$X157))/$V157</f>
        <v>17376</v>
      </c>
      <c r="AH157" s="18" cm="1">
        <f t="array" aca="1" ref="AH157" ca="1">INDIRECT(ADDRESS($W157,COLUMN()-$Y157+$X157))/$V157</f>
        <v>0</v>
      </c>
      <c r="AI157" s="18" cm="1">
        <f t="array" aca="1" ref="AI157" ca="1">INDIRECT(ADDRESS($W157,COLUMN()-$Y157+$X157))/$V157</f>
        <v>0</v>
      </c>
      <c r="AJ157" s="18" cm="1">
        <f t="array" aca="1" ref="AJ157" ca="1">INDIRECT(ADDRESS($W157,COLUMN()-$Y157+$X157))/$V157</f>
        <v>0</v>
      </c>
      <c r="AK157" s="18" cm="1">
        <f t="array" aca="1" ref="AK157" ca="1">INDIRECT(ADDRESS($W157,COLUMN()-$Y157+$X157))/$V157</f>
        <v>269199</v>
      </c>
      <c r="AL157" s="18" cm="1">
        <f t="array" aca="1" ref="AL157" ca="1">INDIRECT(ADDRESS($W157,COLUMN()-$Y157+$X157))/$V157</f>
        <v>0</v>
      </c>
      <c r="AM157" s="18" cm="1">
        <f t="array" aca="1" ref="AM157" ca="1">INDIRECT(ADDRESS($W157,COLUMN()-$Y157+$X157))/$V157</f>
        <v>265524</v>
      </c>
      <c r="AN157" s="18" cm="1">
        <f t="array" aca="1" ref="AN157" ca="1">INDIRECT(ADDRESS($W157,COLUMN()-$Y157+$X157))/$V157</f>
        <v>0</v>
      </c>
      <c r="AO157" s="18" cm="1">
        <f t="array" aca="1" ref="AO157" ca="1">INDIRECT(ADDRESS($W157,COLUMN()-$Y157+$X157))/$V157</f>
        <v>0</v>
      </c>
      <c r="AP157" s="18" cm="1">
        <f t="array" aca="1" ref="AP157" ca="1">INDIRECT(ADDRESS($W157,COLUMN()-$Y157+$X157))/$V157</f>
        <v>0</v>
      </c>
      <c r="AQ157" s="18" cm="1">
        <f t="array" aca="1" ref="AQ157" ca="1">INDIRECT(ADDRESS($W157,COLUMN()-$Y157+$X157))/$V157</f>
        <v>0</v>
      </c>
      <c r="AR157" s="9">
        <f t="shared" si="26"/>
        <v>157</v>
      </c>
      <c r="AS157" s="9">
        <f t="shared" si="32"/>
        <v>159</v>
      </c>
      <c r="AT157" s="9">
        <f t="shared" si="27"/>
        <v>26</v>
      </c>
      <c r="AU157" s="3">
        <f t="shared" si="30"/>
        <v>43</v>
      </c>
      <c r="AV157" s="20">
        <f t="shared" ca="1" si="25"/>
        <v>3</v>
      </c>
      <c r="AW157" s="20">
        <f t="shared" ca="1" si="25"/>
        <v>7</v>
      </c>
      <c r="AX157" s="20">
        <f t="shared" ca="1" si="25"/>
        <v>1</v>
      </c>
      <c r="AY157" s="20">
        <f t="shared" ca="1" si="25"/>
        <v>2</v>
      </c>
      <c r="AZ157" s="20">
        <f t="shared" ca="1" si="25"/>
        <v>5</v>
      </c>
      <c r="BA157" s="20">
        <f t="shared" ca="1" si="25"/>
        <v>25</v>
      </c>
      <c r="BB157" s="20">
        <f t="shared" ca="1" si="31"/>
        <v>25</v>
      </c>
      <c r="BC157" s="20">
        <f t="shared" ca="1" si="31"/>
        <v>22</v>
      </c>
      <c r="BD157" s="20">
        <f t="shared" ca="1" si="31"/>
        <v>25</v>
      </c>
      <c r="BE157" s="20">
        <f t="shared" ca="1" si="31"/>
        <v>25</v>
      </c>
      <c r="BF157" s="20">
        <f t="shared" ca="1" si="31"/>
        <v>25</v>
      </c>
      <c r="BG157" s="20">
        <f t="shared" ca="1" si="31"/>
        <v>4</v>
      </c>
      <c r="BH157" s="20">
        <f t="shared" ca="1" si="31"/>
        <v>25</v>
      </c>
      <c r="BI157" s="20">
        <f t="shared" ca="1" si="31"/>
        <v>6</v>
      </c>
      <c r="BJ157" s="20">
        <f t="shared" ca="1" si="31"/>
        <v>25</v>
      </c>
      <c r="BK157" s="20">
        <f t="shared" ca="1" si="31"/>
        <v>25</v>
      </c>
      <c r="BL157" s="20">
        <f t="shared" ca="1" si="31"/>
        <v>25</v>
      </c>
      <c r="BM157" s="20">
        <f t="shared" ca="1" si="33"/>
        <v>25</v>
      </c>
      <c r="BN157" s="9">
        <f t="shared" si="28"/>
        <v>157</v>
      </c>
      <c r="BO157" s="9">
        <v>3</v>
      </c>
      <c r="BP157" s="22" cm="1">
        <f t="array" aca="1" ref="BP157" ca="1">IF(AV157&gt;INDIRECT(ADDRESS($BN157,$BO157)),0,1)</f>
        <v>1</v>
      </c>
      <c r="BQ157" s="22" cm="1">
        <f t="array" aca="1" ref="BQ157" ca="1">IF(AW157&gt;INDIRECT(ADDRESS($BN157,$BO157)),0,1)</f>
        <v>1</v>
      </c>
      <c r="BR157" s="22" cm="1">
        <f t="array" aca="1" ref="BR157" ca="1">IF(AX157&gt;INDIRECT(ADDRESS($BN157,$BO157)),0,1)</f>
        <v>1</v>
      </c>
      <c r="BS157" s="22" cm="1">
        <f t="array" aca="1" ref="BS157" ca="1">IF(AY157&gt;INDIRECT(ADDRESS($BN157,$BO157)),0,1)</f>
        <v>1</v>
      </c>
      <c r="BT157" s="22" cm="1">
        <f t="array" aca="1" ref="BT157" ca="1">IF(AZ157&gt;INDIRECT(ADDRESS($BN157,$BO157)),0,1)</f>
        <v>1</v>
      </c>
      <c r="BU157" s="22" cm="1">
        <f t="array" aca="1" ref="BU157" ca="1">IF(BA157&gt;INDIRECT(ADDRESS($BN157,$BO157)),0,1)</f>
        <v>0</v>
      </c>
      <c r="BV157" s="22" cm="1">
        <f t="array" aca="1" ref="BV157" ca="1">IF(BB157&gt;INDIRECT(ADDRESS($BN157,$BO157)),0,1)</f>
        <v>0</v>
      </c>
      <c r="BW157" s="22" cm="1">
        <f t="array" aca="1" ref="BW157" ca="1">IF(BC157&gt;INDIRECT(ADDRESS($BN157,$BO157)),0,1)</f>
        <v>0</v>
      </c>
      <c r="BX157" s="22" cm="1">
        <f t="array" aca="1" ref="BX157" ca="1">IF(BD157&gt;INDIRECT(ADDRESS($BN157,$BO157)),0,1)</f>
        <v>0</v>
      </c>
      <c r="BY157" s="22" cm="1">
        <f t="array" aca="1" ref="BY157" ca="1">IF(BE157&gt;INDIRECT(ADDRESS($BN157,$BO157)),0,1)</f>
        <v>0</v>
      </c>
      <c r="BZ157" s="22" cm="1">
        <f t="array" aca="1" ref="BZ157" ca="1">IF(BF157&gt;INDIRECT(ADDRESS($BN157,$BO157)),0,1)</f>
        <v>0</v>
      </c>
      <c r="CA157" s="22" cm="1">
        <f t="array" aca="1" ref="CA157" ca="1">IF(BG157&gt;INDIRECT(ADDRESS($BN157,$BO157)),0,1)</f>
        <v>1</v>
      </c>
      <c r="CB157" s="22" cm="1">
        <f t="array" aca="1" ref="CB157" ca="1">IF(BH157&gt;INDIRECT(ADDRESS($BN157,$BO157)),0,1)</f>
        <v>0</v>
      </c>
      <c r="CC157" s="22" cm="1">
        <f t="array" aca="1" ref="CC157" ca="1">IF(BI157&gt;INDIRECT(ADDRESS($BN157,$BO157)),0,1)</f>
        <v>1</v>
      </c>
      <c r="CD157" s="22" cm="1">
        <f t="array" aca="1" ref="CD157" ca="1">IF(BJ157&gt;INDIRECT(ADDRESS($BN157,$BO157)),0,1)</f>
        <v>0</v>
      </c>
      <c r="CE157" s="22" cm="1">
        <f t="array" aca="1" ref="CE157" ca="1">IF(BK157&gt;INDIRECT(ADDRESS($BN157,$BO157)),0,1)</f>
        <v>0</v>
      </c>
      <c r="CF157" s="22" cm="1">
        <f t="array" aca="1" ref="CF157" ca="1">IF(BL157&gt;INDIRECT(ADDRESS($BN157,$BO157)),0,1)</f>
        <v>0</v>
      </c>
      <c r="CG157" s="22" cm="1">
        <f t="array" aca="1" ref="CG157" ca="1">IF(BM157&gt;INDIRECT(ADDRESS($BN157,$BO157)),0,1)</f>
        <v>0</v>
      </c>
      <c r="CH157" s="9">
        <f>AR157</f>
        <v>157</v>
      </c>
      <c r="CI157" s="9">
        <f>AS157</f>
        <v>159</v>
      </c>
      <c r="CJ157" s="3">
        <f>COLUMN(BP157)</f>
        <v>68</v>
      </c>
      <c r="CK157" s="3">
        <f>COLUMN(CG157)</f>
        <v>85</v>
      </c>
      <c r="CL157" s="3">
        <f ca="1">SUM(OFFSET($A$1,CH157-1,CJ157-1,CI157-CH157+1,CK157-CJ157+1))</f>
        <v>8</v>
      </c>
      <c r="CM157" s="3" t="b">
        <f ca="1">CL157=C157</f>
        <v>1</v>
      </c>
      <c r="CN157" s="3">
        <f>COLUMN(V157)</f>
        <v>22</v>
      </c>
      <c r="CO157" s="3">
        <f ca="1">LARGE(OFFSET($A$1,$CH157-1,$CN157-1,$CI157-$CH157+1,1),1)</f>
        <v>5</v>
      </c>
      <c r="CP157" s="4">
        <f ca="1">LARGE(OFFSET($A$1,$AR157-1,$AT157-1,$AS157-$AR157+1,$AU157-$AT157+1),1)/(CO157+2)</f>
        <v>94282.857142857145</v>
      </c>
      <c r="CQ157" s="4">
        <f ca="1">LARGE(OFFSET($A$1,$AR157-1,$AT157-1,$AS157-$AR157+1,$AU157-$AT157+1),C157)</f>
        <v>219993.33333333334</v>
      </c>
      <c r="CR157" s="3" t="b">
        <f ca="1">CQ157&gt;CP157</f>
        <v>1</v>
      </c>
    </row>
    <row r="158" spans="1:96" x14ac:dyDescent="0.55000000000000004">
      <c r="A158" s="3"/>
      <c r="B158" s="3"/>
      <c r="C158" s="3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5">
        <v>3</v>
      </c>
      <c r="W158" s="5">
        <f>W157</f>
        <v>157</v>
      </c>
      <c r="X158" s="5">
        <v>4</v>
      </c>
      <c r="Y158" s="5">
        <f t="shared" si="29"/>
        <v>26</v>
      </c>
      <c r="Z158" s="18" cm="1">
        <f t="array" aca="1" ref="Z158" ca="1">INDIRECT(ADDRESS($W158,COLUMN()-$Y158+$X158))/$V158</f>
        <v>105460</v>
      </c>
      <c r="AA158" s="18" cm="1">
        <f t="array" aca="1" ref="AA158" ca="1">INDIRECT(ADDRESS($W158,COLUMN()-$Y158+$X158))/$V158</f>
        <v>82612.333333333328</v>
      </c>
      <c r="AB158" s="18" cm="1">
        <f t="array" aca="1" ref="AB158" ca="1">INDIRECT(ADDRESS($W158,COLUMN()-$Y158+$X158))/$V158</f>
        <v>219993.33333333334</v>
      </c>
      <c r="AC158" s="18" cm="1">
        <f t="array" aca="1" ref="AC158" ca="1">INDIRECT(ADDRESS($W158,COLUMN()-$Y158+$X158))/$V158</f>
        <v>169931</v>
      </c>
      <c r="AD158" s="18" cm="1">
        <f t="array" aca="1" ref="AD158" ca="1">INDIRECT(ADDRESS($W158,COLUMN()-$Y158+$X158))/$V158</f>
        <v>88607.333333333328</v>
      </c>
      <c r="AE158" s="18" cm="1">
        <f t="array" aca="1" ref="AE158" ca="1">INDIRECT(ADDRESS($W158,COLUMN()-$Y158+$X158))/$V158</f>
        <v>0</v>
      </c>
      <c r="AF158" s="18" cm="1">
        <f t="array" aca="1" ref="AF158" ca="1">INDIRECT(ADDRESS($W158,COLUMN()-$Y158+$X158))/$V158</f>
        <v>0</v>
      </c>
      <c r="AG158" s="18" cm="1">
        <f t="array" aca="1" ref="AG158" ca="1">INDIRECT(ADDRESS($W158,COLUMN()-$Y158+$X158))/$V158</f>
        <v>5792</v>
      </c>
      <c r="AH158" s="18" cm="1">
        <f t="array" aca="1" ref="AH158" ca="1">INDIRECT(ADDRESS($W158,COLUMN()-$Y158+$X158))/$V158</f>
        <v>0</v>
      </c>
      <c r="AI158" s="18" cm="1">
        <f t="array" aca="1" ref="AI158" ca="1">INDIRECT(ADDRESS($W158,COLUMN()-$Y158+$X158))/$V158</f>
        <v>0</v>
      </c>
      <c r="AJ158" s="18" cm="1">
        <f t="array" aca="1" ref="AJ158" ca="1">INDIRECT(ADDRESS($W158,COLUMN()-$Y158+$X158))/$V158</f>
        <v>0</v>
      </c>
      <c r="AK158" s="18" cm="1">
        <f t="array" aca="1" ref="AK158" ca="1">INDIRECT(ADDRESS($W158,COLUMN()-$Y158+$X158))/$V158</f>
        <v>89733</v>
      </c>
      <c r="AL158" s="18" cm="1">
        <f t="array" aca="1" ref="AL158" ca="1">INDIRECT(ADDRESS($W158,COLUMN()-$Y158+$X158))/$V158</f>
        <v>0</v>
      </c>
      <c r="AM158" s="18" cm="1">
        <f t="array" aca="1" ref="AM158" ca="1">INDIRECT(ADDRESS($W158,COLUMN()-$Y158+$X158))/$V158</f>
        <v>88508</v>
      </c>
      <c r="AN158" s="18" cm="1">
        <f t="array" aca="1" ref="AN158" ca="1">INDIRECT(ADDRESS($W158,COLUMN()-$Y158+$X158))/$V158</f>
        <v>0</v>
      </c>
      <c r="AO158" s="18" cm="1">
        <f t="array" aca="1" ref="AO158" ca="1">INDIRECT(ADDRESS($W158,COLUMN()-$Y158+$X158))/$V158</f>
        <v>0</v>
      </c>
      <c r="AP158" s="18" cm="1">
        <f t="array" aca="1" ref="AP158" ca="1">INDIRECT(ADDRESS($W158,COLUMN()-$Y158+$X158))/$V158</f>
        <v>0</v>
      </c>
      <c r="AQ158" s="18" cm="1">
        <f t="array" aca="1" ref="AQ158" ca="1">INDIRECT(ADDRESS($W158,COLUMN()-$Y158+$X158))/$V158</f>
        <v>0</v>
      </c>
      <c r="AR158" s="9">
        <f t="shared" si="26"/>
        <v>157</v>
      </c>
      <c r="AS158" s="9">
        <f t="shared" si="32"/>
        <v>159</v>
      </c>
      <c r="AT158" s="9">
        <f t="shared" si="27"/>
        <v>26</v>
      </c>
      <c r="AU158" s="3">
        <f t="shared" si="30"/>
        <v>43</v>
      </c>
      <c r="AV158" s="20">
        <f t="shared" ca="1" si="25"/>
        <v>11</v>
      </c>
      <c r="AW158" s="20">
        <f t="shared" ca="1" si="25"/>
        <v>16</v>
      </c>
      <c r="AX158" s="20">
        <f t="shared" ca="1" si="25"/>
        <v>8</v>
      </c>
      <c r="AY158" s="20">
        <f t="shared" ca="1" si="25"/>
        <v>9</v>
      </c>
      <c r="AZ158" s="20">
        <f t="shared" ca="1" si="25"/>
        <v>14</v>
      </c>
      <c r="BA158" s="20">
        <f t="shared" ca="1" si="25"/>
        <v>25</v>
      </c>
      <c r="BB158" s="20">
        <f t="shared" ca="1" si="31"/>
        <v>25</v>
      </c>
      <c r="BC158" s="20">
        <f t="shared" ca="1" si="31"/>
        <v>23</v>
      </c>
      <c r="BD158" s="20">
        <f t="shared" ca="1" si="31"/>
        <v>25</v>
      </c>
      <c r="BE158" s="20">
        <f t="shared" ca="1" si="31"/>
        <v>25</v>
      </c>
      <c r="BF158" s="20">
        <f t="shared" ca="1" si="31"/>
        <v>25</v>
      </c>
      <c r="BG158" s="20">
        <f t="shared" ca="1" si="31"/>
        <v>13</v>
      </c>
      <c r="BH158" s="20">
        <f t="shared" ca="1" si="31"/>
        <v>25</v>
      </c>
      <c r="BI158" s="20">
        <f t="shared" ca="1" si="31"/>
        <v>15</v>
      </c>
      <c r="BJ158" s="20">
        <f t="shared" ca="1" si="31"/>
        <v>25</v>
      </c>
      <c r="BK158" s="20">
        <f t="shared" ca="1" si="31"/>
        <v>25</v>
      </c>
      <c r="BL158" s="20">
        <f t="shared" ca="1" si="31"/>
        <v>25</v>
      </c>
      <c r="BM158" s="20">
        <f t="shared" ca="1" si="33"/>
        <v>25</v>
      </c>
      <c r="BN158" s="9">
        <f t="shared" si="28"/>
        <v>157</v>
      </c>
      <c r="BO158" s="9">
        <v>3</v>
      </c>
      <c r="BP158" s="22" cm="1">
        <f t="array" aca="1" ref="BP158" ca="1">IF(AV158&gt;INDIRECT(ADDRESS($BN158,$BO158)),0,1)</f>
        <v>0</v>
      </c>
      <c r="BQ158" s="22" cm="1">
        <f t="array" aca="1" ref="BQ158" ca="1">IF(AW158&gt;INDIRECT(ADDRESS($BN158,$BO158)),0,1)</f>
        <v>0</v>
      </c>
      <c r="BR158" s="22" cm="1">
        <f t="array" aca="1" ref="BR158" ca="1">IF(AX158&gt;INDIRECT(ADDRESS($BN158,$BO158)),0,1)</f>
        <v>1</v>
      </c>
      <c r="BS158" s="22" cm="1">
        <f t="array" aca="1" ref="BS158" ca="1">IF(AY158&gt;INDIRECT(ADDRESS($BN158,$BO158)),0,1)</f>
        <v>0</v>
      </c>
      <c r="BT158" s="22" cm="1">
        <f t="array" aca="1" ref="BT158" ca="1">IF(AZ158&gt;INDIRECT(ADDRESS($BN158,$BO158)),0,1)</f>
        <v>0</v>
      </c>
      <c r="BU158" s="22" cm="1">
        <f t="array" aca="1" ref="BU158" ca="1">IF(BA158&gt;INDIRECT(ADDRESS($BN158,$BO158)),0,1)</f>
        <v>0</v>
      </c>
      <c r="BV158" s="22" cm="1">
        <f t="array" aca="1" ref="BV158" ca="1">IF(BB158&gt;INDIRECT(ADDRESS($BN158,$BO158)),0,1)</f>
        <v>0</v>
      </c>
      <c r="BW158" s="22" cm="1">
        <f t="array" aca="1" ref="BW158" ca="1">IF(BC158&gt;INDIRECT(ADDRESS($BN158,$BO158)),0,1)</f>
        <v>0</v>
      </c>
      <c r="BX158" s="22" cm="1">
        <f t="array" aca="1" ref="BX158" ca="1">IF(BD158&gt;INDIRECT(ADDRESS($BN158,$BO158)),0,1)</f>
        <v>0</v>
      </c>
      <c r="BY158" s="22" cm="1">
        <f t="array" aca="1" ref="BY158" ca="1">IF(BE158&gt;INDIRECT(ADDRESS($BN158,$BO158)),0,1)</f>
        <v>0</v>
      </c>
      <c r="BZ158" s="22" cm="1">
        <f t="array" aca="1" ref="BZ158" ca="1">IF(BF158&gt;INDIRECT(ADDRESS($BN158,$BO158)),0,1)</f>
        <v>0</v>
      </c>
      <c r="CA158" s="22" cm="1">
        <f t="array" aca="1" ref="CA158" ca="1">IF(BG158&gt;INDIRECT(ADDRESS($BN158,$BO158)),0,1)</f>
        <v>0</v>
      </c>
      <c r="CB158" s="22" cm="1">
        <f t="array" aca="1" ref="CB158" ca="1">IF(BH158&gt;INDIRECT(ADDRESS($BN158,$BO158)),0,1)</f>
        <v>0</v>
      </c>
      <c r="CC158" s="22" cm="1">
        <f t="array" aca="1" ref="CC158" ca="1">IF(BI158&gt;INDIRECT(ADDRESS($BN158,$BO158)),0,1)</f>
        <v>0</v>
      </c>
      <c r="CD158" s="22" cm="1">
        <f t="array" aca="1" ref="CD158" ca="1">IF(BJ158&gt;INDIRECT(ADDRESS($BN158,$BO158)),0,1)</f>
        <v>0</v>
      </c>
      <c r="CE158" s="22" cm="1">
        <f t="array" aca="1" ref="CE158" ca="1">IF(BK158&gt;INDIRECT(ADDRESS($BN158,$BO158)),0,1)</f>
        <v>0</v>
      </c>
      <c r="CF158" s="22" cm="1">
        <f t="array" aca="1" ref="CF158" ca="1">IF(BL158&gt;INDIRECT(ADDRESS($BN158,$BO158)),0,1)</f>
        <v>0</v>
      </c>
      <c r="CG158" s="22" cm="1">
        <f t="array" aca="1" ref="CG158" ca="1">IF(BM158&gt;INDIRECT(ADDRESS($BN158,$BO158)),0,1)</f>
        <v>0</v>
      </c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55000000000000004">
      <c r="A159" s="3"/>
      <c r="B159" s="3"/>
      <c r="C159" s="3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5">
        <v>5</v>
      </c>
      <c r="W159" s="5">
        <f>W158</f>
        <v>157</v>
      </c>
      <c r="X159" s="5">
        <v>4</v>
      </c>
      <c r="Y159" s="5">
        <f t="shared" si="29"/>
        <v>26</v>
      </c>
      <c r="Z159" s="18" cm="1">
        <f t="array" aca="1" ref="Z159" ca="1">INDIRECT(ADDRESS($W159,COLUMN()-$Y159+$X159))/$V159</f>
        <v>63276</v>
      </c>
      <c r="AA159" s="18" cm="1">
        <f t="array" aca="1" ref="AA159" ca="1">INDIRECT(ADDRESS($W159,COLUMN()-$Y159+$X159))/$V159</f>
        <v>49567.4</v>
      </c>
      <c r="AB159" s="18" cm="1">
        <f t="array" aca="1" ref="AB159" ca="1">INDIRECT(ADDRESS($W159,COLUMN()-$Y159+$X159))/$V159</f>
        <v>131996</v>
      </c>
      <c r="AC159" s="18" cm="1">
        <f t="array" aca="1" ref="AC159" ca="1">INDIRECT(ADDRESS($W159,COLUMN()-$Y159+$X159))/$V159</f>
        <v>101958.6</v>
      </c>
      <c r="AD159" s="18" cm="1">
        <f t="array" aca="1" ref="AD159" ca="1">INDIRECT(ADDRESS($W159,COLUMN()-$Y159+$X159))/$V159</f>
        <v>53164.4</v>
      </c>
      <c r="AE159" s="18" cm="1">
        <f t="array" aca="1" ref="AE159" ca="1">INDIRECT(ADDRESS($W159,COLUMN()-$Y159+$X159))/$V159</f>
        <v>0</v>
      </c>
      <c r="AF159" s="18" cm="1">
        <f t="array" aca="1" ref="AF159" ca="1">INDIRECT(ADDRESS($W159,COLUMN()-$Y159+$X159))/$V159</f>
        <v>0</v>
      </c>
      <c r="AG159" s="18" cm="1">
        <f t="array" aca="1" ref="AG159" ca="1">INDIRECT(ADDRESS($W159,COLUMN()-$Y159+$X159))/$V159</f>
        <v>3475.2</v>
      </c>
      <c r="AH159" s="18" cm="1">
        <f t="array" aca="1" ref="AH159" ca="1">INDIRECT(ADDRESS($W159,COLUMN()-$Y159+$X159))/$V159</f>
        <v>0</v>
      </c>
      <c r="AI159" s="18" cm="1">
        <f t="array" aca="1" ref="AI159" ca="1">INDIRECT(ADDRESS($W159,COLUMN()-$Y159+$X159))/$V159</f>
        <v>0</v>
      </c>
      <c r="AJ159" s="18" cm="1">
        <f t="array" aca="1" ref="AJ159" ca="1">INDIRECT(ADDRESS($W159,COLUMN()-$Y159+$X159))/$V159</f>
        <v>0</v>
      </c>
      <c r="AK159" s="18" cm="1">
        <f t="array" aca="1" ref="AK159" ca="1">INDIRECT(ADDRESS($W159,COLUMN()-$Y159+$X159))/$V159</f>
        <v>53839.8</v>
      </c>
      <c r="AL159" s="18" cm="1">
        <f t="array" aca="1" ref="AL159" ca="1">INDIRECT(ADDRESS($W159,COLUMN()-$Y159+$X159))/$V159</f>
        <v>0</v>
      </c>
      <c r="AM159" s="18" cm="1">
        <f t="array" aca="1" ref="AM159" ca="1">INDIRECT(ADDRESS($W159,COLUMN()-$Y159+$X159))/$V159</f>
        <v>53104.800000000003</v>
      </c>
      <c r="AN159" s="18" cm="1">
        <f t="array" aca="1" ref="AN159" ca="1">INDIRECT(ADDRESS($W159,COLUMN()-$Y159+$X159))/$V159</f>
        <v>0</v>
      </c>
      <c r="AO159" s="18" cm="1">
        <f t="array" aca="1" ref="AO159" ca="1">INDIRECT(ADDRESS($W159,COLUMN()-$Y159+$X159))/$V159</f>
        <v>0</v>
      </c>
      <c r="AP159" s="18" cm="1">
        <f t="array" aca="1" ref="AP159" ca="1">INDIRECT(ADDRESS($W159,COLUMN()-$Y159+$X159))/$V159</f>
        <v>0</v>
      </c>
      <c r="AQ159" s="18" cm="1">
        <f t="array" aca="1" ref="AQ159" ca="1">INDIRECT(ADDRESS($W159,COLUMN()-$Y159+$X159))/$V159</f>
        <v>0</v>
      </c>
      <c r="AR159" s="9">
        <f t="shared" si="26"/>
        <v>157</v>
      </c>
      <c r="AS159" s="9">
        <f t="shared" si="32"/>
        <v>159</v>
      </c>
      <c r="AT159" s="9">
        <f t="shared" si="27"/>
        <v>26</v>
      </c>
      <c r="AU159" s="3">
        <f t="shared" si="30"/>
        <v>43</v>
      </c>
      <c r="AV159" s="20">
        <f t="shared" ca="1" si="25"/>
        <v>17</v>
      </c>
      <c r="AW159" s="20">
        <f t="shared" ca="1" si="25"/>
        <v>21</v>
      </c>
      <c r="AX159" s="20">
        <f t="shared" ca="1" si="25"/>
        <v>10</v>
      </c>
      <c r="AY159" s="20">
        <f t="shared" ca="1" si="25"/>
        <v>12</v>
      </c>
      <c r="AZ159" s="20">
        <f t="shared" ca="1" si="25"/>
        <v>19</v>
      </c>
      <c r="BA159" s="20">
        <f t="shared" ca="1" si="25"/>
        <v>25</v>
      </c>
      <c r="BB159" s="20">
        <f t="shared" ca="1" si="31"/>
        <v>25</v>
      </c>
      <c r="BC159" s="20">
        <f t="shared" ca="1" si="31"/>
        <v>24</v>
      </c>
      <c r="BD159" s="20">
        <f t="shared" ca="1" si="31"/>
        <v>25</v>
      </c>
      <c r="BE159" s="20">
        <f t="shared" ca="1" si="31"/>
        <v>25</v>
      </c>
      <c r="BF159" s="20">
        <f t="shared" ca="1" si="31"/>
        <v>25</v>
      </c>
      <c r="BG159" s="20">
        <f t="shared" ca="1" si="31"/>
        <v>18</v>
      </c>
      <c r="BH159" s="20">
        <f t="shared" ca="1" si="31"/>
        <v>25</v>
      </c>
      <c r="BI159" s="20">
        <f t="shared" ca="1" si="31"/>
        <v>20</v>
      </c>
      <c r="BJ159" s="20">
        <f t="shared" ca="1" si="31"/>
        <v>25</v>
      </c>
      <c r="BK159" s="20">
        <f t="shared" ca="1" si="31"/>
        <v>25</v>
      </c>
      <c r="BL159" s="20">
        <f t="shared" ca="1" si="31"/>
        <v>25</v>
      </c>
      <c r="BM159" s="20">
        <f t="shared" ca="1" si="33"/>
        <v>25</v>
      </c>
      <c r="BN159" s="9">
        <f t="shared" si="28"/>
        <v>157</v>
      </c>
      <c r="BO159" s="9">
        <v>3</v>
      </c>
      <c r="BP159" s="22" cm="1">
        <f t="array" aca="1" ref="BP159" ca="1">IF(AV159&gt;INDIRECT(ADDRESS($BN159,$BO159)),0,1)</f>
        <v>0</v>
      </c>
      <c r="BQ159" s="22" cm="1">
        <f t="array" aca="1" ref="BQ159" ca="1">IF(AW159&gt;INDIRECT(ADDRESS($BN159,$BO159)),0,1)</f>
        <v>0</v>
      </c>
      <c r="BR159" s="22" cm="1">
        <f t="array" aca="1" ref="BR159" ca="1">IF(AX159&gt;INDIRECT(ADDRESS($BN159,$BO159)),0,1)</f>
        <v>0</v>
      </c>
      <c r="BS159" s="22" cm="1">
        <f t="array" aca="1" ref="BS159" ca="1">IF(AY159&gt;INDIRECT(ADDRESS($BN159,$BO159)),0,1)</f>
        <v>0</v>
      </c>
      <c r="BT159" s="22" cm="1">
        <f t="array" aca="1" ref="BT159" ca="1">IF(AZ159&gt;INDIRECT(ADDRESS($BN159,$BO159)),0,1)</f>
        <v>0</v>
      </c>
      <c r="BU159" s="22" cm="1">
        <f t="array" aca="1" ref="BU159" ca="1">IF(BA159&gt;INDIRECT(ADDRESS($BN159,$BO159)),0,1)</f>
        <v>0</v>
      </c>
      <c r="BV159" s="22" cm="1">
        <f t="array" aca="1" ref="BV159" ca="1">IF(BB159&gt;INDIRECT(ADDRESS($BN159,$BO159)),0,1)</f>
        <v>0</v>
      </c>
      <c r="BW159" s="22" cm="1">
        <f t="array" aca="1" ref="BW159" ca="1">IF(BC159&gt;INDIRECT(ADDRESS($BN159,$BO159)),0,1)</f>
        <v>0</v>
      </c>
      <c r="BX159" s="22" cm="1">
        <f t="array" aca="1" ref="BX159" ca="1">IF(BD159&gt;INDIRECT(ADDRESS($BN159,$BO159)),0,1)</f>
        <v>0</v>
      </c>
      <c r="BY159" s="22" cm="1">
        <f t="array" aca="1" ref="BY159" ca="1">IF(BE159&gt;INDIRECT(ADDRESS($BN159,$BO159)),0,1)</f>
        <v>0</v>
      </c>
      <c r="BZ159" s="22" cm="1">
        <f t="array" aca="1" ref="BZ159" ca="1">IF(BF159&gt;INDIRECT(ADDRESS($BN159,$BO159)),0,1)</f>
        <v>0</v>
      </c>
      <c r="CA159" s="22" cm="1">
        <f t="array" aca="1" ref="CA159" ca="1">IF(BG159&gt;INDIRECT(ADDRESS($BN159,$BO159)),0,1)</f>
        <v>0</v>
      </c>
      <c r="CB159" s="22" cm="1">
        <f t="array" aca="1" ref="CB159" ca="1">IF(BH159&gt;INDIRECT(ADDRESS($BN159,$BO159)),0,1)</f>
        <v>0</v>
      </c>
      <c r="CC159" s="22" cm="1">
        <f t="array" aca="1" ref="CC159" ca="1">IF(BI159&gt;INDIRECT(ADDRESS($BN159,$BO159)),0,1)</f>
        <v>0</v>
      </c>
      <c r="CD159" s="22" cm="1">
        <f t="array" aca="1" ref="CD159" ca="1">IF(BJ159&gt;INDIRECT(ADDRESS($BN159,$BO159)),0,1)</f>
        <v>0</v>
      </c>
      <c r="CE159" s="22" cm="1">
        <f t="array" aca="1" ref="CE159" ca="1">IF(BK159&gt;INDIRECT(ADDRESS($BN159,$BO159)),0,1)</f>
        <v>0</v>
      </c>
      <c r="CF159" s="22" cm="1">
        <f t="array" aca="1" ref="CF159" ca="1">IF(BL159&gt;INDIRECT(ADDRESS($BN159,$BO159)),0,1)</f>
        <v>0</v>
      </c>
      <c r="CG159" s="22" cm="1">
        <f t="array" aca="1" ref="CG159" ca="1">IF(BM159&gt;INDIRECT(ADDRESS($BN159,$BO159)),0,1)</f>
        <v>0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55000000000000004">
      <c r="A160" s="3" t="s">
        <v>65</v>
      </c>
      <c r="B160" s="3" t="s">
        <v>66</v>
      </c>
      <c r="C160" s="3">
        <v>8</v>
      </c>
      <c r="D160" s="15">
        <f>VALUE(SUBSTITUTE('DPR KPU Raw'!B8,".",","))</f>
        <v>245627</v>
      </c>
      <c r="E160" s="15">
        <f>VALUE(SUBSTITUTE('DPR KPU Raw'!C8,".",","))</f>
        <v>272165</v>
      </c>
      <c r="F160" s="15">
        <f>VALUE(SUBSTITUTE('DPR KPU Raw'!D8,".",","))</f>
        <v>593969</v>
      </c>
      <c r="G160" s="15">
        <f>VALUE(SUBSTITUTE('DPR KPU Raw'!E8,".",","))</f>
        <v>302845</v>
      </c>
      <c r="H160" s="15">
        <f>VALUE(SUBSTITUTE('DPR KPU Raw'!F8,".",","))</f>
        <v>130830</v>
      </c>
      <c r="I160" s="15"/>
      <c r="J160" s="15"/>
      <c r="K160" s="15">
        <f>VALUE(SUBSTITUTE('DPR KPU Raw'!I8,".",","))</f>
        <v>272061</v>
      </c>
      <c r="L160" s="15"/>
      <c r="M160" s="15"/>
      <c r="N160" s="15"/>
      <c r="O160" s="15">
        <f>VALUE(SUBSTITUTE('DPR KPU Raw'!M8,".",","))</f>
        <v>198662</v>
      </c>
      <c r="P160" s="15"/>
      <c r="Q160" s="15">
        <f>VALUE(SUBSTITUTE('DPR KPU Raw'!O8,".",","))</f>
        <v>49203</v>
      </c>
      <c r="R160" s="15"/>
      <c r="S160" s="15"/>
      <c r="T160" s="15"/>
      <c r="U160" s="15"/>
      <c r="V160" s="5">
        <v>1</v>
      </c>
      <c r="W160" s="5">
        <f>W159+3</f>
        <v>160</v>
      </c>
      <c r="X160" s="5">
        <v>4</v>
      </c>
      <c r="Y160" s="5">
        <f t="shared" si="29"/>
        <v>26</v>
      </c>
      <c r="Z160" s="18" cm="1">
        <f t="array" aca="1" ref="Z160" ca="1">INDIRECT(ADDRESS($W160,COLUMN()-$Y160+$X160))/$V160</f>
        <v>245627</v>
      </c>
      <c r="AA160" s="18" cm="1">
        <f t="array" aca="1" ref="AA160" ca="1">INDIRECT(ADDRESS($W160,COLUMN()-$Y160+$X160))/$V160</f>
        <v>272165</v>
      </c>
      <c r="AB160" s="18" cm="1">
        <f t="array" aca="1" ref="AB160" ca="1">INDIRECT(ADDRESS($W160,COLUMN()-$Y160+$X160))/$V160</f>
        <v>593969</v>
      </c>
      <c r="AC160" s="18" cm="1">
        <f t="array" aca="1" ref="AC160" ca="1">INDIRECT(ADDRESS($W160,COLUMN()-$Y160+$X160))/$V160</f>
        <v>302845</v>
      </c>
      <c r="AD160" s="18" cm="1">
        <f t="array" aca="1" ref="AD160" ca="1">INDIRECT(ADDRESS($W160,COLUMN()-$Y160+$X160))/$V160</f>
        <v>130830</v>
      </c>
      <c r="AE160" s="18" cm="1">
        <f t="array" aca="1" ref="AE160" ca="1">INDIRECT(ADDRESS($W160,COLUMN()-$Y160+$X160))/$V160</f>
        <v>0</v>
      </c>
      <c r="AF160" s="18" cm="1">
        <f t="array" aca="1" ref="AF160" ca="1">INDIRECT(ADDRESS($W160,COLUMN()-$Y160+$X160))/$V160</f>
        <v>0</v>
      </c>
      <c r="AG160" s="18" cm="1">
        <f t="array" aca="1" ref="AG160" ca="1">INDIRECT(ADDRESS($W160,COLUMN()-$Y160+$X160))/$V160</f>
        <v>272061</v>
      </c>
      <c r="AH160" s="18" cm="1">
        <f t="array" aca="1" ref="AH160" ca="1">INDIRECT(ADDRESS($W160,COLUMN()-$Y160+$X160))/$V160</f>
        <v>0</v>
      </c>
      <c r="AI160" s="18" cm="1">
        <f t="array" aca="1" ref="AI160" ca="1">INDIRECT(ADDRESS($W160,COLUMN()-$Y160+$X160))/$V160</f>
        <v>0</v>
      </c>
      <c r="AJ160" s="18" cm="1">
        <f t="array" aca="1" ref="AJ160" ca="1">INDIRECT(ADDRESS($W160,COLUMN()-$Y160+$X160))/$V160</f>
        <v>0</v>
      </c>
      <c r="AK160" s="18" cm="1">
        <f t="array" aca="1" ref="AK160" ca="1">INDIRECT(ADDRESS($W160,COLUMN()-$Y160+$X160))/$V160</f>
        <v>198662</v>
      </c>
      <c r="AL160" s="18" cm="1">
        <f t="array" aca="1" ref="AL160" ca="1">INDIRECT(ADDRESS($W160,COLUMN()-$Y160+$X160))/$V160</f>
        <v>0</v>
      </c>
      <c r="AM160" s="18" cm="1">
        <f t="array" aca="1" ref="AM160" ca="1">INDIRECT(ADDRESS($W160,COLUMN()-$Y160+$X160))/$V160</f>
        <v>49203</v>
      </c>
      <c r="AN160" s="18" cm="1">
        <f t="array" aca="1" ref="AN160" ca="1">INDIRECT(ADDRESS($W160,COLUMN()-$Y160+$X160))/$V160</f>
        <v>0</v>
      </c>
      <c r="AO160" s="18" cm="1">
        <f t="array" aca="1" ref="AO160" ca="1">INDIRECT(ADDRESS($W160,COLUMN()-$Y160+$X160))/$V160</f>
        <v>0</v>
      </c>
      <c r="AP160" s="18" cm="1">
        <f t="array" aca="1" ref="AP160" ca="1">INDIRECT(ADDRESS($W160,COLUMN()-$Y160+$X160))/$V160</f>
        <v>0</v>
      </c>
      <c r="AQ160" s="18" cm="1">
        <f t="array" aca="1" ref="AQ160" ca="1">INDIRECT(ADDRESS($W160,COLUMN()-$Y160+$X160))/$V160</f>
        <v>0</v>
      </c>
      <c r="AR160" s="9">
        <f t="shared" si="26"/>
        <v>160</v>
      </c>
      <c r="AS160" s="9">
        <f t="shared" si="32"/>
        <v>162</v>
      </c>
      <c r="AT160" s="9">
        <f t="shared" si="27"/>
        <v>26</v>
      </c>
      <c r="AU160" s="3">
        <f t="shared" si="30"/>
        <v>43</v>
      </c>
      <c r="AV160" s="20">
        <f t="shared" ca="1" si="25"/>
        <v>5</v>
      </c>
      <c r="AW160" s="20">
        <f t="shared" ca="1" si="25"/>
        <v>3</v>
      </c>
      <c r="AX160" s="20">
        <f t="shared" ca="1" si="25"/>
        <v>1</v>
      </c>
      <c r="AY160" s="20">
        <f t="shared" ca="1" si="25"/>
        <v>2</v>
      </c>
      <c r="AZ160" s="20">
        <f t="shared" ca="1" si="25"/>
        <v>8</v>
      </c>
      <c r="BA160" s="20">
        <f t="shared" ca="1" si="25"/>
        <v>25</v>
      </c>
      <c r="BB160" s="20">
        <f t="shared" ca="1" si="31"/>
        <v>25</v>
      </c>
      <c r="BC160" s="20">
        <f t="shared" ca="1" si="31"/>
        <v>4</v>
      </c>
      <c r="BD160" s="20">
        <f t="shared" ca="1" si="31"/>
        <v>25</v>
      </c>
      <c r="BE160" s="20">
        <f t="shared" ca="1" si="31"/>
        <v>25</v>
      </c>
      <c r="BF160" s="20">
        <f t="shared" ca="1" si="31"/>
        <v>25</v>
      </c>
      <c r="BG160" s="20">
        <f t="shared" ca="1" si="31"/>
        <v>6</v>
      </c>
      <c r="BH160" s="20">
        <f t="shared" ca="1" si="31"/>
        <v>25</v>
      </c>
      <c r="BI160" s="20">
        <f t="shared" ca="1" si="31"/>
        <v>18</v>
      </c>
      <c r="BJ160" s="20">
        <f t="shared" ca="1" si="31"/>
        <v>25</v>
      </c>
      <c r="BK160" s="20">
        <f t="shared" ca="1" si="31"/>
        <v>25</v>
      </c>
      <c r="BL160" s="20">
        <f t="shared" ca="1" si="31"/>
        <v>25</v>
      </c>
      <c r="BM160" s="20">
        <f t="shared" ca="1" si="33"/>
        <v>25</v>
      </c>
      <c r="BN160" s="9">
        <f t="shared" si="28"/>
        <v>160</v>
      </c>
      <c r="BO160" s="9">
        <v>3</v>
      </c>
      <c r="BP160" s="22" cm="1">
        <f t="array" aca="1" ref="BP160" ca="1">IF(AV160&gt;INDIRECT(ADDRESS($BN160,$BO160)),0,1)</f>
        <v>1</v>
      </c>
      <c r="BQ160" s="22" cm="1">
        <f t="array" aca="1" ref="BQ160" ca="1">IF(AW160&gt;INDIRECT(ADDRESS($BN160,$BO160)),0,1)</f>
        <v>1</v>
      </c>
      <c r="BR160" s="22" cm="1">
        <f t="array" aca="1" ref="BR160" ca="1">IF(AX160&gt;INDIRECT(ADDRESS($BN160,$BO160)),0,1)</f>
        <v>1</v>
      </c>
      <c r="BS160" s="22" cm="1">
        <f t="array" aca="1" ref="BS160" ca="1">IF(AY160&gt;INDIRECT(ADDRESS($BN160,$BO160)),0,1)</f>
        <v>1</v>
      </c>
      <c r="BT160" s="22" cm="1">
        <f t="array" aca="1" ref="BT160" ca="1">IF(AZ160&gt;INDIRECT(ADDRESS($BN160,$BO160)),0,1)</f>
        <v>1</v>
      </c>
      <c r="BU160" s="22" cm="1">
        <f t="array" aca="1" ref="BU160" ca="1">IF(BA160&gt;INDIRECT(ADDRESS($BN160,$BO160)),0,1)</f>
        <v>0</v>
      </c>
      <c r="BV160" s="22" cm="1">
        <f t="array" aca="1" ref="BV160" ca="1">IF(BB160&gt;INDIRECT(ADDRESS($BN160,$BO160)),0,1)</f>
        <v>0</v>
      </c>
      <c r="BW160" s="22" cm="1">
        <f t="array" aca="1" ref="BW160" ca="1">IF(BC160&gt;INDIRECT(ADDRESS($BN160,$BO160)),0,1)</f>
        <v>1</v>
      </c>
      <c r="BX160" s="22" cm="1">
        <f t="array" aca="1" ref="BX160" ca="1">IF(BD160&gt;INDIRECT(ADDRESS($BN160,$BO160)),0,1)</f>
        <v>0</v>
      </c>
      <c r="BY160" s="22" cm="1">
        <f t="array" aca="1" ref="BY160" ca="1">IF(BE160&gt;INDIRECT(ADDRESS($BN160,$BO160)),0,1)</f>
        <v>0</v>
      </c>
      <c r="BZ160" s="22" cm="1">
        <f t="array" aca="1" ref="BZ160" ca="1">IF(BF160&gt;INDIRECT(ADDRESS($BN160,$BO160)),0,1)</f>
        <v>0</v>
      </c>
      <c r="CA160" s="22" cm="1">
        <f t="array" aca="1" ref="CA160" ca="1">IF(BG160&gt;INDIRECT(ADDRESS($BN160,$BO160)),0,1)</f>
        <v>1</v>
      </c>
      <c r="CB160" s="22" cm="1">
        <f t="array" aca="1" ref="CB160" ca="1">IF(BH160&gt;INDIRECT(ADDRESS($BN160,$BO160)),0,1)</f>
        <v>0</v>
      </c>
      <c r="CC160" s="22" cm="1">
        <f t="array" aca="1" ref="CC160" ca="1">IF(BI160&gt;INDIRECT(ADDRESS($BN160,$BO160)),0,1)</f>
        <v>0</v>
      </c>
      <c r="CD160" s="22" cm="1">
        <f t="array" aca="1" ref="CD160" ca="1">IF(BJ160&gt;INDIRECT(ADDRESS($BN160,$BO160)),0,1)</f>
        <v>0</v>
      </c>
      <c r="CE160" s="22" cm="1">
        <f t="array" aca="1" ref="CE160" ca="1">IF(BK160&gt;INDIRECT(ADDRESS($BN160,$BO160)),0,1)</f>
        <v>0</v>
      </c>
      <c r="CF160" s="22" cm="1">
        <f t="array" aca="1" ref="CF160" ca="1">IF(BL160&gt;INDIRECT(ADDRESS($BN160,$BO160)),0,1)</f>
        <v>0</v>
      </c>
      <c r="CG160" s="22" cm="1">
        <f t="array" aca="1" ref="CG160" ca="1">IF(BM160&gt;INDIRECT(ADDRESS($BN160,$BO160)),0,1)</f>
        <v>0</v>
      </c>
      <c r="CH160" s="9">
        <f>AR160</f>
        <v>160</v>
      </c>
      <c r="CI160" s="9">
        <f>AS160</f>
        <v>162</v>
      </c>
      <c r="CJ160" s="3">
        <f>COLUMN(BP160)</f>
        <v>68</v>
      </c>
      <c r="CK160" s="3">
        <f>COLUMN(CG160)</f>
        <v>85</v>
      </c>
      <c r="CL160" s="3">
        <f ca="1">SUM(OFFSET($A$1,CH160-1,CJ160-1,CI160-CH160+1,CK160-CJ160+1))</f>
        <v>8</v>
      </c>
      <c r="CM160" s="3" t="b">
        <f ca="1">CL160=C160</f>
        <v>1</v>
      </c>
      <c r="CN160" s="3">
        <f>COLUMN(V160)</f>
        <v>22</v>
      </c>
      <c r="CO160" s="3">
        <f ca="1">LARGE(OFFSET($A$1,$CH160-1,$CN160-1,$CI160-$CH160+1,1),1)</f>
        <v>5</v>
      </c>
      <c r="CP160" s="4">
        <f ca="1">LARGE(OFFSET($A$1,$AR160-1,$AT160-1,$AS160-$AR160+1,$AU160-$AT160+1),1)/(CO160+2)</f>
        <v>84852.71428571429</v>
      </c>
      <c r="CQ160" s="4">
        <f ca="1">LARGE(OFFSET($A$1,$AR160-1,$AT160-1,$AS160-$AR160+1,$AU160-$AT160+1),C160)</f>
        <v>130830</v>
      </c>
      <c r="CR160" s="3" t="b">
        <f ca="1">CQ160&gt;CP160</f>
        <v>1</v>
      </c>
    </row>
    <row r="161" spans="1:96" x14ac:dyDescent="0.55000000000000004">
      <c r="A161" s="3"/>
      <c r="B161" s="3"/>
      <c r="C161" s="3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5">
        <v>3</v>
      </c>
      <c r="W161" s="5">
        <f>W160</f>
        <v>160</v>
      </c>
      <c r="X161" s="5">
        <v>4</v>
      </c>
      <c r="Y161" s="5">
        <f t="shared" si="29"/>
        <v>26</v>
      </c>
      <c r="Z161" s="18" cm="1">
        <f t="array" aca="1" ref="Z161" ca="1">INDIRECT(ADDRESS($W161,COLUMN()-$Y161+$X161))/$V161</f>
        <v>81875.666666666672</v>
      </c>
      <c r="AA161" s="18" cm="1">
        <f t="array" aca="1" ref="AA161" ca="1">INDIRECT(ADDRESS($W161,COLUMN()-$Y161+$X161))/$V161</f>
        <v>90721.666666666672</v>
      </c>
      <c r="AB161" s="18" cm="1">
        <f t="array" aca="1" ref="AB161" ca="1">INDIRECT(ADDRESS($W161,COLUMN()-$Y161+$X161))/$V161</f>
        <v>197989.66666666666</v>
      </c>
      <c r="AC161" s="18" cm="1">
        <f t="array" aca="1" ref="AC161" ca="1">INDIRECT(ADDRESS($W161,COLUMN()-$Y161+$X161))/$V161</f>
        <v>100948.33333333333</v>
      </c>
      <c r="AD161" s="18" cm="1">
        <f t="array" aca="1" ref="AD161" ca="1">INDIRECT(ADDRESS($W161,COLUMN()-$Y161+$X161))/$V161</f>
        <v>43610</v>
      </c>
      <c r="AE161" s="18" cm="1">
        <f t="array" aca="1" ref="AE161" ca="1">INDIRECT(ADDRESS($W161,COLUMN()-$Y161+$X161))/$V161</f>
        <v>0</v>
      </c>
      <c r="AF161" s="18" cm="1">
        <f t="array" aca="1" ref="AF161" ca="1">INDIRECT(ADDRESS($W161,COLUMN()-$Y161+$X161))/$V161</f>
        <v>0</v>
      </c>
      <c r="AG161" s="18" cm="1">
        <f t="array" aca="1" ref="AG161" ca="1">INDIRECT(ADDRESS($W161,COLUMN()-$Y161+$X161))/$V161</f>
        <v>90687</v>
      </c>
      <c r="AH161" s="18" cm="1">
        <f t="array" aca="1" ref="AH161" ca="1">INDIRECT(ADDRESS($W161,COLUMN()-$Y161+$X161))/$V161</f>
        <v>0</v>
      </c>
      <c r="AI161" s="18" cm="1">
        <f t="array" aca="1" ref="AI161" ca="1">INDIRECT(ADDRESS($W161,COLUMN()-$Y161+$X161))/$V161</f>
        <v>0</v>
      </c>
      <c r="AJ161" s="18" cm="1">
        <f t="array" aca="1" ref="AJ161" ca="1">INDIRECT(ADDRESS($W161,COLUMN()-$Y161+$X161))/$V161</f>
        <v>0</v>
      </c>
      <c r="AK161" s="18" cm="1">
        <f t="array" aca="1" ref="AK161" ca="1">INDIRECT(ADDRESS($W161,COLUMN()-$Y161+$X161))/$V161</f>
        <v>66220.666666666672</v>
      </c>
      <c r="AL161" s="18" cm="1">
        <f t="array" aca="1" ref="AL161" ca="1">INDIRECT(ADDRESS($W161,COLUMN()-$Y161+$X161))/$V161</f>
        <v>0</v>
      </c>
      <c r="AM161" s="18" cm="1">
        <f t="array" aca="1" ref="AM161" ca="1">INDIRECT(ADDRESS($W161,COLUMN()-$Y161+$X161))/$V161</f>
        <v>16401</v>
      </c>
      <c r="AN161" s="18" cm="1">
        <f t="array" aca="1" ref="AN161" ca="1">INDIRECT(ADDRESS($W161,COLUMN()-$Y161+$X161))/$V161</f>
        <v>0</v>
      </c>
      <c r="AO161" s="18" cm="1">
        <f t="array" aca="1" ref="AO161" ca="1">INDIRECT(ADDRESS($W161,COLUMN()-$Y161+$X161))/$V161</f>
        <v>0</v>
      </c>
      <c r="AP161" s="18" cm="1">
        <f t="array" aca="1" ref="AP161" ca="1">INDIRECT(ADDRESS($W161,COLUMN()-$Y161+$X161))/$V161</f>
        <v>0</v>
      </c>
      <c r="AQ161" s="18" cm="1">
        <f t="array" aca="1" ref="AQ161" ca="1">INDIRECT(ADDRESS($W161,COLUMN()-$Y161+$X161))/$V161</f>
        <v>0</v>
      </c>
      <c r="AR161" s="9">
        <f t="shared" si="26"/>
        <v>160</v>
      </c>
      <c r="AS161" s="9">
        <f t="shared" si="32"/>
        <v>162</v>
      </c>
      <c r="AT161" s="9">
        <f t="shared" si="27"/>
        <v>26</v>
      </c>
      <c r="AU161" s="3">
        <f t="shared" si="30"/>
        <v>43</v>
      </c>
      <c r="AV161" s="20">
        <f t="shared" ca="1" si="25"/>
        <v>13</v>
      </c>
      <c r="AW161" s="20">
        <f t="shared" ca="1" si="25"/>
        <v>11</v>
      </c>
      <c r="AX161" s="20">
        <f t="shared" ca="1" si="25"/>
        <v>7</v>
      </c>
      <c r="AY161" s="20">
        <f t="shared" ca="1" si="25"/>
        <v>10</v>
      </c>
      <c r="AZ161" s="20">
        <f t="shared" ca="1" si="25"/>
        <v>20</v>
      </c>
      <c r="BA161" s="20">
        <f t="shared" ca="1" si="25"/>
        <v>25</v>
      </c>
      <c r="BB161" s="20">
        <f t="shared" ca="1" si="31"/>
        <v>25</v>
      </c>
      <c r="BC161" s="20">
        <f t="shared" ca="1" si="31"/>
        <v>12</v>
      </c>
      <c r="BD161" s="20">
        <f t="shared" ca="1" si="31"/>
        <v>25</v>
      </c>
      <c r="BE161" s="20">
        <f t="shared" ca="1" si="31"/>
        <v>25</v>
      </c>
      <c r="BF161" s="20">
        <f t="shared" ca="1" si="31"/>
        <v>25</v>
      </c>
      <c r="BG161" s="20">
        <f t="shared" ca="1" si="31"/>
        <v>14</v>
      </c>
      <c r="BH161" s="20">
        <f t="shared" ca="1" si="31"/>
        <v>25</v>
      </c>
      <c r="BI161" s="20">
        <f t="shared" ca="1" si="31"/>
        <v>23</v>
      </c>
      <c r="BJ161" s="20">
        <f t="shared" ca="1" si="31"/>
        <v>25</v>
      </c>
      <c r="BK161" s="20">
        <f t="shared" ca="1" si="31"/>
        <v>25</v>
      </c>
      <c r="BL161" s="20">
        <f t="shared" ca="1" si="31"/>
        <v>25</v>
      </c>
      <c r="BM161" s="20">
        <f t="shared" ca="1" si="33"/>
        <v>25</v>
      </c>
      <c r="BN161" s="9">
        <f t="shared" si="28"/>
        <v>160</v>
      </c>
      <c r="BO161" s="9">
        <v>3</v>
      </c>
      <c r="BP161" s="22" cm="1">
        <f t="array" aca="1" ref="BP161" ca="1">IF(AV161&gt;INDIRECT(ADDRESS($BN161,$BO161)),0,1)</f>
        <v>0</v>
      </c>
      <c r="BQ161" s="22" cm="1">
        <f t="array" aca="1" ref="BQ161" ca="1">IF(AW161&gt;INDIRECT(ADDRESS($BN161,$BO161)),0,1)</f>
        <v>0</v>
      </c>
      <c r="BR161" s="22" cm="1">
        <f t="array" aca="1" ref="BR161" ca="1">IF(AX161&gt;INDIRECT(ADDRESS($BN161,$BO161)),0,1)</f>
        <v>1</v>
      </c>
      <c r="BS161" s="22" cm="1">
        <f t="array" aca="1" ref="BS161" ca="1">IF(AY161&gt;INDIRECT(ADDRESS($BN161,$BO161)),0,1)</f>
        <v>0</v>
      </c>
      <c r="BT161" s="22" cm="1">
        <f t="array" aca="1" ref="BT161" ca="1">IF(AZ161&gt;INDIRECT(ADDRESS($BN161,$BO161)),0,1)</f>
        <v>0</v>
      </c>
      <c r="BU161" s="22" cm="1">
        <f t="array" aca="1" ref="BU161" ca="1">IF(BA161&gt;INDIRECT(ADDRESS($BN161,$BO161)),0,1)</f>
        <v>0</v>
      </c>
      <c r="BV161" s="22" cm="1">
        <f t="array" aca="1" ref="BV161" ca="1">IF(BB161&gt;INDIRECT(ADDRESS($BN161,$BO161)),0,1)</f>
        <v>0</v>
      </c>
      <c r="BW161" s="22" cm="1">
        <f t="array" aca="1" ref="BW161" ca="1">IF(BC161&gt;INDIRECT(ADDRESS($BN161,$BO161)),0,1)</f>
        <v>0</v>
      </c>
      <c r="BX161" s="22" cm="1">
        <f t="array" aca="1" ref="BX161" ca="1">IF(BD161&gt;INDIRECT(ADDRESS($BN161,$BO161)),0,1)</f>
        <v>0</v>
      </c>
      <c r="BY161" s="22" cm="1">
        <f t="array" aca="1" ref="BY161" ca="1">IF(BE161&gt;INDIRECT(ADDRESS($BN161,$BO161)),0,1)</f>
        <v>0</v>
      </c>
      <c r="BZ161" s="22" cm="1">
        <f t="array" aca="1" ref="BZ161" ca="1">IF(BF161&gt;INDIRECT(ADDRESS($BN161,$BO161)),0,1)</f>
        <v>0</v>
      </c>
      <c r="CA161" s="22" cm="1">
        <f t="array" aca="1" ref="CA161" ca="1">IF(BG161&gt;INDIRECT(ADDRESS($BN161,$BO161)),0,1)</f>
        <v>0</v>
      </c>
      <c r="CB161" s="22" cm="1">
        <f t="array" aca="1" ref="CB161" ca="1">IF(BH161&gt;INDIRECT(ADDRESS($BN161,$BO161)),0,1)</f>
        <v>0</v>
      </c>
      <c r="CC161" s="22" cm="1">
        <f t="array" aca="1" ref="CC161" ca="1">IF(BI161&gt;INDIRECT(ADDRESS($BN161,$BO161)),0,1)</f>
        <v>0</v>
      </c>
      <c r="CD161" s="22" cm="1">
        <f t="array" aca="1" ref="CD161" ca="1">IF(BJ161&gt;INDIRECT(ADDRESS($BN161,$BO161)),0,1)</f>
        <v>0</v>
      </c>
      <c r="CE161" s="22" cm="1">
        <f t="array" aca="1" ref="CE161" ca="1">IF(BK161&gt;INDIRECT(ADDRESS($BN161,$BO161)),0,1)</f>
        <v>0</v>
      </c>
      <c r="CF161" s="22" cm="1">
        <f t="array" aca="1" ref="CF161" ca="1">IF(BL161&gt;INDIRECT(ADDRESS($BN161,$BO161)),0,1)</f>
        <v>0</v>
      </c>
      <c r="CG161" s="22" cm="1">
        <f t="array" aca="1" ref="CG161" ca="1">IF(BM161&gt;INDIRECT(ADDRESS($BN161,$BO161)),0,1)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55000000000000004">
      <c r="A162" s="3"/>
      <c r="B162" s="3"/>
      <c r="C162" s="3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5">
        <v>5</v>
      </c>
      <c r="W162" s="5">
        <f>W161</f>
        <v>160</v>
      </c>
      <c r="X162" s="5">
        <v>4</v>
      </c>
      <c r="Y162" s="5">
        <f t="shared" si="29"/>
        <v>26</v>
      </c>
      <c r="Z162" s="18" cm="1">
        <f t="array" aca="1" ref="Z162" ca="1">INDIRECT(ADDRESS($W162,COLUMN()-$Y162+$X162))/$V162</f>
        <v>49125.4</v>
      </c>
      <c r="AA162" s="18" cm="1">
        <f t="array" aca="1" ref="AA162" ca="1">INDIRECT(ADDRESS($W162,COLUMN()-$Y162+$X162))/$V162</f>
        <v>54433</v>
      </c>
      <c r="AB162" s="18" cm="1">
        <f t="array" aca="1" ref="AB162" ca="1">INDIRECT(ADDRESS($W162,COLUMN()-$Y162+$X162))/$V162</f>
        <v>118793.8</v>
      </c>
      <c r="AC162" s="18" cm="1">
        <f t="array" aca="1" ref="AC162" ca="1">INDIRECT(ADDRESS($W162,COLUMN()-$Y162+$X162))/$V162</f>
        <v>60569</v>
      </c>
      <c r="AD162" s="18" cm="1">
        <f t="array" aca="1" ref="AD162" ca="1">INDIRECT(ADDRESS($W162,COLUMN()-$Y162+$X162))/$V162</f>
        <v>26166</v>
      </c>
      <c r="AE162" s="18" cm="1">
        <f t="array" aca="1" ref="AE162" ca="1">INDIRECT(ADDRESS($W162,COLUMN()-$Y162+$X162))/$V162</f>
        <v>0</v>
      </c>
      <c r="AF162" s="18" cm="1">
        <f t="array" aca="1" ref="AF162" ca="1">INDIRECT(ADDRESS($W162,COLUMN()-$Y162+$X162))/$V162</f>
        <v>0</v>
      </c>
      <c r="AG162" s="18" cm="1">
        <f t="array" aca="1" ref="AG162" ca="1">INDIRECT(ADDRESS($W162,COLUMN()-$Y162+$X162))/$V162</f>
        <v>54412.2</v>
      </c>
      <c r="AH162" s="18" cm="1">
        <f t="array" aca="1" ref="AH162" ca="1">INDIRECT(ADDRESS($W162,COLUMN()-$Y162+$X162))/$V162</f>
        <v>0</v>
      </c>
      <c r="AI162" s="18" cm="1">
        <f t="array" aca="1" ref="AI162" ca="1">INDIRECT(ADDRESS($W162,COLUMN()-$Y162+$X162))/$V162</f>
        <v>0</v>
      </c>
      <c r="AJ162" s="18" cm="1">
        <f t="array" aca="1" ref="AJ162" ca="1">INDIRECT(ADDRESS($W162,COLUMN()-$Y162+$X162))/$V162</f>
        <v>0</v>
      </c>
      <c r="AK162" s="18" cm="1">
        <f t="array" aca="1" ref="AK162" ca="1">INDIRECT(ADDRESS($W162,COLUMN()-$Y162+$X162))/$V162</f>
        <v>39732.400000000001</v>
      </c>
      <c r="AL162" s="18" cm="1">
        <f t="array" aca="1" ref="AL162" ca="1">INDIRECT(ADDRESS($W162,COLUMN()-$Y162+$X162))/$V162</f>
        <v>0</v>
      </c>
      <c r="AM162" s="18" cm="1">
        <f t="array" aca="1" ref="AM162" ca="1">INDIRECT(ADDRESS($W162,COLUMN()-$Y162+$X162))/$V162</f>
        <v>9840.6</v>
      </c>
      <c r="AN162" s="18" cm="1">
        <f t="array" aca="1" ref="AN162" ca="1">INDIRECT(ADDRESS($W162,COLUMN()-$Y162+$X162))/$V162</f>
        <v>0</v>
      </c>
      <c r="AO162" s="18" cm="1">
        <f t="array" aca="1" ref="AO162" ca="1">INDIRECT(ADDRESS($W162,COLUMN()-$Y162+$X162))/$V162</f>
        <v>0</v>
      </c>
      <c r="AP162" s="18" cm="1">
        <f t="array" aca="1" ref="AP162" ca="1">INDIRECT(ADDRESS($W162,COLUMN()-$Y162+$X162))/$V162</f>
        <v>0</v>
      </c>
      <c r="AQ162" s="18" cm="1">
        <f t="array" aca="1" ref="AQ162" ca="1">INDIRECT(ADDRESS($W162,COLUMN()-$Y162+$X162))/$V162</f>
        <v>0</v>
      </c>
      <c r="AR162" s="9">
        <f t="shared" si="26"/>
        <v>160</v>
      </c>
      <c r="AS162" s="9">
        <f t="shared" si="32"/>
        <v>162</v>
      </c>
      <c r="AT162" s="9">
        <f t="shared" si="27"/>
        <v>26</v>
      </c>
      <c r="AU162" s="3">
        <f t="shared" si="30"/>
        <v>43</v>
      </c>
      <c r="AV162" s="20">
        <f t="shared" ca="1" si="25"/>
        <v>19</v>
      </c>
      <c r="AW162" s="20">
        <f t="shared" ca="1" si="25"/>
        <v>16</v>
      </c>
      <c r="AX162" s="20">
        <f t="shared" ca="1" si="25"/>
        <v>9</v>
      </c>
      <c r="AY162" s="20">
        <f t="shared" ca="1" si="25"/>
        <v>15</v>
      </c>
      <c r="AZ162" s="20">
        <f t="shared" ca="1" si="25"/>
        <v>22</v>
      </c>
      <c r="BA162" s="20">
        <f t="shared" ca="1" si="25"/>
        <v>25</v>
      </c>
      <c r="BB162" s="20">
        <f t="shared" ca="1" si="31"/>
        <v>25</v>
      </c>
      <c r="BC162" s="20">
        <f t="shared" ca="1" si="31"/>
        <v>17</v>
      </c>
      <c r="BD162" s="20">
        <f t="shared" ca="1" si="31"/>
        <v>25</v>
      </c>
      <c r="BE162" s="20">
        <f t="shared" ca="1" si="31"/>
        <v>25</v>
      </c>
      <c r="BF162" s="20">
        <f t="shared" ca="1" si="31"/>
        <v>25</v>
      </c>
      <c r="BG162" s="20">
        <f t="shared" ca="1" si="31"/>
        <v>21</v>
      </c>
      <c r="BH162" s="20">
        <f t="shared" ca="1" si="31"/>
        <v>25</v>
      </c>
      <c r="BI162" s="20">
        <f t="shared" ca="1" si="31"/>
        <v>24</v>
      </c>
      <c r="BJ162" s="20">
        <f t="shared" ca="1" si="31"/>
        <v>25</v>
      </c>
      <c r="BK162" s="20">
        <f t="shared" ca="1" si="31"/>
        <v>25</v>
      </c>
      <c r="BL162" s="20">
        <f t="shared" ca="1" si="31"/>
        <v>25</v>
      </c>
      <c r="BM162" s="20">
        <f t="shared" ca="1" si="33"/>
        <v>25</v>
      </c>
      <c r="BN162" s="9">
        <f t="shared" si="28"/>
        <v>160</v>
      </c>
      <c r="BO162" s="9">
        <v>3</v>
      </c>
      <c r="BP162" s="22" cm="1">
        <f t="array" aca="1" ref="BP162" ca="1">IF(AV162&gt;INDIRECT(ADDRESS($BN162,$BO162)),0,1)</f>
        <v>0</v>
      </c>
      <c r="BQ162" s="22" cm="1">
        <f t="array" aca="1" ref="BQ162" ca="1">IF(AW162&gt;INDIRECT(ADDRESS($BN162,$BO162)),0,1)</f>
        <v>0</v>
      </c>
      <c r="BR162" s="22" cm="1">
        <f t="array" aca="1" ref="BR162" ca="1">IF(AX162&gt;INDIRECT(ADDRESS($BN162,$BO162)),0,1)</f>
        <v>0</v>
      </c>
      <c r="BS162" s="22" cm="1">
        <f t="array" aca="1" ref="BS162" ca="1">IF(AY162&gt;INDIRECT(ADDRESS($BN162,$BO162)),0,1)</f>
        <v>0</v>
      </c>
      <c r="BT162" s="22" cm="1">
        <f t="array" aca="1" ref="BT162" ca="1">IF(AZ162&gt;INDIRECT(ADDRESS($BN162,$BO162)),0,1)</f>
        <v>0</v>
      </c>
      <c r="BU162" s="22" cm="1">
        <f t="array" aca="1" ref="BU162" ca="1">IF(BA162&gt;INDIRECT(ADDRESS($BN162,$BO162)),0,1)</f>
        <v>0</v>
      </c>
      <c r="BV162" s="22" cm="1">
        <f t="array" aca="1" ref="BV162" ca="1">IF(BB162&gt;INDIRECT(ADDRESS($BN162,$BO162)),0,1)</f>
        <v>0</v>
      </c>
      <c r="BW162" s="22" cm="1">
        <f t="array" aca="1" ref="BW162" ca="1">IF(BC162&gt;INDIRECT(ADDRESS($BN162,$BO162)),0,1)</f>
        <v>0</v>
      </c>
      <c r="BX162" s="22" cm="1">
        <f t="array" aca="1" ref="BX162" ca="1">IF(BD162&gt;INDIRECT(ADDRESS($BN162,$BO162)),0,1)</f>
        <v>0</v>
      </c>
      <c r="BY162" s="22" cm="1">
        <f t="array" aca="1" ref="BY162" ca="1">IF(BE162&gt;INDIRECT(ADDRESS($BN162,$BO162)),0,1)</f>
        <v>0</v>
      </c>
      <c r="BZ162" s="22" cm="1">
        <f t="array" aca="1" ref="BZ162" ca="1">IF(BF162&gt;INDIRECT(ADDRESS($BN162,$BO162)),0,1)</f>
        <v>0</v>
      </c>
      <c r="CA162" s="22" cm="1">
        <f t="array" aca="1" ref="CA162" ca="1">IF(BG162&gt;INDIRECT(ADDRESS($BN162,$BO162)),0,1)</f>
        <v>0</v>
      </c>
      <c r="CB162" s="22" cm="1">
        <f t="array" aca="1" ref="CB162" ca="1">IF(BH162&gt;INDIRECT(ADDRESS($BN162,$BO162)),0,1)</f>
        <v>0</v>
      </c>
      <c r="CC162" s="22" cm="1">
        <f t="array" aca="1" ref="CC162" ca="1">IF(BI162&gt;INDIRECT(ADDRESS($BN162,$BO162)),0,1)</f>
        <v>0</v>
      </c>
      <c r="CD162" s="22" cm="1">
        <f t="array" aca="1" ref="CD162" ca="1">IF(BJ162&gt;INDIRECT(ADDRESS($BN162,$BO162)),0,1)</f>
        <v>0</v>
      </c>
      <c r="CE162" s="22" cm="1">
        <f t="array" aca="1" ref="CE162" ca="1">IF(BK162&gt;INDIRECT(ADDRESS($BN162,$BO162)),0,1)</f>
        <v>0</v>
      </c>
      <c r="CF162" s="22" cm="1">
        <f t="array" aca="1" ref="CF162" ca="1">IF(BL162&gt;INDIRECT(ADDRESS($BN162,$BO162)),0,1)</f>
        <v>0</v>
      </c>
      <c r="CG162" s="22" cm="1">
        <f t="array" aca="1" ref="CG162" ca="1">IF(BM162&gt;INDIRECT(ADDRESS($BN162,$BO162)),0,1)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55000000000000004">
      <c r="A163" s="3" t="s">
        <v>67</v>
      </c>
      <c r="B163" s="3" t="s">
        <v>68</v>
      </c>
      <c r="C163" s="3">
        <v>6</v>
      </c>
      <c r="D163" s="15">
        <f>VALUE(SUBSTITUTE('DPR KPU Raw'!B4,".",","))</f>
        <v>318356</v>
      </c>
      <c r="E163" s="15">
        <f>VALUE(SUBSTITUTE('DPR KPU Raw'!C4,".",","))</f>
        <v>145046</v>
      </c>
      <c r="F163" s="15">
        <f>VALUE(SUBSTITUTE('DPR KPU Raw'!D4,".",","))</f>
        <v>141731</v>
      </c>
      <c r="G163" s="15">
        <f>VALUE(SUBSTITUTE('DPR KPU Raw'!E4,".",","))</f>
        <v>117653</v>
      </c>
      <c r="H163" s="15">
        <f>VALUE(SUBSTITUTE('DPR KPU Raw'!F4,".",","))</f>
        <v>129989</v>
      </c>
      <c r="I163" s="15"/>
      <c r="J163" s="15"/>
      <c r="K163" s="15">
        <f>VALUE(SUBSTITUTE('DPR KPU Raw'!I4,".",","))</f>
        <v>101131</v>
      </c>
      <c r="L163" s="15"/>
      <c r="M163" s="15"/>
      <c r="N163" s="15"/>
      <c r="O163" s="15">
        <f>VALUE(SUBSTITUTE('DPR KPU Raw'!M4,".",","))</f>
        <v>69024</v>
      </c>
      <c r="P163" s="15"/>
      <c r="Q163" s="15">
        <f>VALUE(SUBSTITUTE('DPR KPU Raw'!O4,".",","))</f>
        <v>247664</v>
      </c>
      <c r="R163" s="15"/>
      <c r="S163" s="15"/>
      <c r="T163" s="15"/>
      <c r="U163" s="15"/>
      <c r="V163" s="5">
        <v>1</v>
      </c>
      <c r="W163" s="5">
        <f>W162+3</f>
        <v>163</v>
      </c>
      <c r="X163" s="5">
        <v>4</v>
      </c>
      <c r="Y163" s="5">
        <f t="shared" si="29"/>
        <v>26</v>
      </c>
      <c r="Z163" s="18" cm="1">
        <f t="array" aca="1" ref="Z163" ca="1">INDIRECT(ADDRESS($W163,COLUMN()-$Y163+$X163))/$V163</f>
        <v>318356</v>
      </c>
      <c r="AA163" s="18" cm="1">
        <f t="array" aca="1" ref="AA163" ca="1">INDIRECT(ADDRESS($W163,COLUMN()-$Y163+$X163))/$V163</f>
        <v>145046</v>
      </c>
      <c r="AB163" s="18" cm="1">
        <f t="array" aca="1" ref="AB163" ca="1">INDIRECT(ADDRESS($W163,COLUMN()-$Y163+$X163))/$V163</f>
        <v>141731</v>
      </c>
      <c r="AC163" s="18" cm="1">
        <f t="array" aca="1" ref="AC163" ca="1">INDIRECT(ADDRESS($W163,COLUMN()-$Y163+$X163))/$V163</f>
        <v>117653</v>
      </c>
      <c r="AD163" s="18" cm="1">
        <f t="array" aca="1" ref="AD163" ca="1">INDIRECT(ADDRESS($W163,COLUMN()-$Y163+$X163))/$V163</f>
        <v>129989</v>
      </c>
      <c r="AE163" s="18" cm="1">
        <f t="array" aca="1" ref="AE163" ca="1">INDIRECT(ADDRESS($W163,COLUMN()-$Y163+$X163))/$V163</f>
        <v>0</v>
      </c>
      <c r="AF163" s="18" cm="1">
        <f t="array" aca="1" ref="AF163" ca="1">INDIRECT(ADDRESS($W163,COLUMN()-$Y163+$X163))/$V163</f>
        <v>0</v>
      </c>
      <c r="AG163" s="18" cm="1">
        <f t="array" aca="1" ref="AG163" ca="1">INDIRECT(ADDRESS($W163,COLUMN()-$Y163+$X163))/$V163</f>
        <v>101131</v>
      </c>
      <c r="AH163" s="18" cm="1">
        <f t="array" aca="1" ref="AH163" ca="1">INDIRECT(ADDRESS($W163,COLUMN()-$Y163+$X163))/$V163</f>
        <v>0</v>
      </c>
      <c r="AI163" s="18" cm="1">
        <f t="array" aca="1" ref="AI163" ca="1">INDIRECT(ADDRESS($W163,COLUMN()-$Y163+$X163))/$V163</f>
        <v>0</v>
      </c>
      <c r="AJ163" s="18" cm="1">
        <f t="array" aca="1" ref="AJ163" ca="1">INDIRECT(ADDRESS($W163,COLUMN()-$Y163+$X163))/$V163</f>
        <v>0</v>
      </c>
      <c r="AK163" s="18" cm="1">
        <f t="array" aca="1" ref="AK163" ca="1">INDIRECT(ADDRESS($W163,COLUMN()-$Y163+$X163))/$V163</f>
        <v>69024</v>
      </c>
      <c r="AL163" s="18" cm="1">
        <f t="array" aca="1" ref="AL163" ca="1">INDIRECT(ADDRESS($W163,COLUMN()-$Y163+$X163))/$V163</f>
        <v>0</v>
      </c>
      <c r="AM163" s="18" cm="1">
        <f t="array" aca="1" ref="AM163" ca="1">INDIRECT(ADDRESS($W163,COLUMN()-$Y163+$X163))/$V163</f>
        <v>247664</v>
      </c>
      <c r="AN163" s="18" cm="1">
        <f t="array" aca="1" ref="AN163" ca="1">INDIRECT(ADDRESS($W163,COLUMN()-$Y163+$X163))/$V163</f>
        <v>0</v>
      </c>
      <c r="AO163" s="18" cm="1">
        <f t="array" aca="1" ref="AO163" ca="1">INDIRECT(ADDRESS($W163,COLUMN()-$Y163+$X163))/$V163</f>
        <v>0</v>
      </c>
      <c r="AP163" s="18" cm="1">
        <f t="array" aca="1" ref="AP163" ca="1">INDIRECT(ADDRESS($W163,COLUMN()-$Y163+$X163))/$V163</f>
        <v>0</v>
      </c>
      <c r="AQ163" s="18" cm="1">
        <f t="array" aca="1" ref="AQ163" ca="1">INDIRECT(ADDRESS($W163,COLUMN()-$Y163+$X163))/$V163</f>
        <v>0</v>
      </c>
      <c r="AR163" s="9">
        <f t="shared" si="26"/>
        <v>163</v>
      </c>
      <c r="AS163" s="9">
        <f t="shared" si="32"/>
        <v>165</v>
      </c>
      <c r="AT163" s="9">
        <f t="shared" si="27"/>
        <v>26</v>
      </c>
      <c r="AU163" s="3">
        <f t="shared" si="30"/>
        <v>43</v>
      </c>
      <c r="AV163" s="20">
        <f t="shared" ca="1" si="25"/>
        <v>1</v>
      </c>
      <c r="AW163" s="20">
        <f t="shared" ca="1" si="25"/>
        <v>3</v>
      </c>
      <c r="AX163" s="20">
        <f t="shared" ca="1" si="25"/>
        <v>4</v>
      </c>
      <c r="AY163" s="20">
        <f t="shared" ca="1" si="25"/>
        <v>6</v>
      </c>
      <c r="AZ163" s="20">
        <f t="shared" ca="1" si="25"/>
        <v>5</v>
      </c>
      <c r="BA163" s="20">
        <f t="shared" ca="1" si="25"/>
        <v>25</v>
      </c>
      <c r="BB163" s="20">
        <f t="shared" ca="1" si="31"/>
        <v>25</v>
      </c>
      <c r="BC163" s="20">
        <f t="shared" ca="1" si="31"/>
        <v>8</v>
      </c>
      <c r="BD163" s="20">
        <f t="shared" ca="1" si="31"/>
        <v>25</v>
      </c>
      <c r="BE163" s="20">
        <f t="shared" ca="1" si="31"/>
        <v>25</v>
      </c>
      <c r="BF163" s="20">
        <f t="shared" ca="1" si="31"/>
        <v>25</v>
      </c>
      <c r="BG163" s="20">
        <f t="shared" ca="1" si="31"/>
        <v>10</v>
      </c>
      <c r="BH163" s="20">
        <f t="shared" ca="1" si="31"/>
        <v>25</v>
      </c>
      <c r="BI163" s="20">
        <f t="shared" ca="1" si="31"/>
        <v>2</v>
      </c>
      <c r="BJ163" s="20">
        <f t="shared" ca="1" si="31"/>
        <v>25</v>
      </c>
      <c r="BK163" s="20">
        <f t="shared" ca="1" si="31"/>
        <v>25</v>
      </c>
      <c r="BL163" s="20">
        <f t="shared" ca="1" si="31"/>
        <v>25</v>
      </c>
      <c r="BM163" s="20">
        <f t="shared" ca="1" si="33"/>
        <v>25</v>
      </c>
      <c r="BN163" s="9">
        <f t="shared" si="28"/>
        <v>163</v>
      </c>
      <c r="BO163" s="9">
        <v>3</v>
      </c>
      <c r="BP163" s="22" cm="1">
        <f t="array" aca="1" ref="BP163" ca="1">IF(AV163&gt;INDIRECT(ADDRESS($BN163,$BO163)),0,1)</f>
        <v>1</v>
      </c>
      <c r="BQ163" s="22" cm="1">
        <f t="array" aca="1" ref="BQ163" ca="1">IF(AW163&gt;INDIRECT(ADDRESS($BN163,$BO163)),0,1)</f>
        <v>1</v>
      </c>
      <c r="BR163" s="22" cm="1">
        <f t="array" aca="1" ref="BR163" ca="1">IF(AX163&gt;INDIRECT(ADDRESS($BN163,$BO163)),0,1)</f>
        <v>1</v>
      </c>
      <c r="BS163" s="22" cm="1">
        <f t="array" aca="1" ref="BS163" ca="1">IF(AY163&gt;INDIRECT(ADDRESS($BN163,$BO163)),0,1)</f>
        <v>1</v>
      </c>
      <c r="BT163" s="22" cm="1">
        <f t="array" aca="1" ref="BT163" ca="1">IF(AZ163&gt;INDIRECT(ADDRESS($BN163,$BO163)),0,1)</f>
        <v>1</v>
      </c>
      <c r="BU163" s="22" cm="1">
        <f t="array" aca="1" ref="BU163" ca="1">IF(BA163&gt;INDIRECT(ADDRESS($BN163,$BO163)),0,1)</f>
        <v>0</v>
      </c>
      <c r="BV163" s="22" cm="1">
        <f t="array" aca="1" ref="BV163" ca="1">IF(BB163&gt;INDIRECT(ADDRESS($BN163,$BO163)),0,1)</f>
        <v>0</v>
      </c>
      <c r="BW163" s="22" cm="1">
        <f t="array" aca="1" ref="BW163" ca="1">IF(BC163&gt;INDIRECT(ADDRESS($BN163,$BO163)),0,1)</f>
        <v>0</v>
      </c>
      <c r="BX163" s="22" cm="1">
        <f t="array" aca="1" ref="BX163" ca="1">IF(BD163&gt;INDIRECT(ADDRESS($BN163,$BO163)),0,1)</f>
        <v>0</v>
      </c>
      <c r="BY163" s="22" cm="1">
        <f t="array" aca="1" ref="BY163" ca="1">IF(BE163&gt;INDIRECT(ADDRESS($BN163,$BO163)),0,1)</f>
        <v>0</v>
      </c>
      <c r="BZ163" s="22" cm="1">
        <f t="array" aca="1" ref="BZ163" ca="1">IF(BF163&gt;INDIRECT(ADDRESS($BN163,$BO163)),0,1)</f>
        <v>0</v>
      </c>
      <c r="CA163" s="22" cm="1">
        <f t="array" aca="1" ref="CA163" ca="1">IF(BG163&gt;INDIRECT(ADDRESS($BN163,$BO163)),0,1)</f>
        <v>0</v>
      </c>
      <c r="CB163" s="22" cm="1">
        <f t="array" aca="1" ref="CB163" ca="1">IF(BH163&gt;INDIRECT(ADDRESS($BN163,$BO163)),0,1)</f>
        <v>0</v>
      </c>
      <c r="CC163" s="22" cm="1">
        <f t="array" aca="1" ref="CC163" ca="1">IF(BI163&gt;INDIRECT(ADDRESS($BN163,$BO163)),0,1)</f>
        <v>1</v>
      </c>
      <c r="CD163" s="22" cm="1">
        <f t="array" aca="1" ref="CD163" ca="1">IF(BJ163&gt;INDIRECT(ADDRESS($BN163,$BO163)),0,1)</f>
        <v>0</v>
      </c>
      <c r="CE163" s="22" cm="1">
        <f t="array" aca="1" ref="CE163" ca="1">IF(BK163&gt;INDIRECT(ADDRESS($BN163,$BO163)),0,1)</f>
        <v>0</v>
      </c>
      <c r="CF163" s="22" cm="1">
        <f t="array" aca="1" ref="CF163" ca="1">IF(BL163&gt;INDIRECT(ADDRESS($BN163,$BO163)),0,1)</f>
        <v>0</v>
      </c>
      <c r="CG163" s="22" cm="1">
        <f t="array" aca="1" ref="CG163" ca="1">IF(BM163&gt;INDIRECT(ADDRESS($BN163,$BO163)),0,1)</f>
        <v>0</v>
      </c>
      <c r="CH163" s="9">
        <f>AR163</f>
        <v>163</v>
      </c>
      <c r="CI163" s="9">
        <f>AS163</f>
        <v>165</v>
      </c>
      <c r="CJ163" s="3">
        <f>COLUMN(BP163)</f>
        <v>68</v>
      </c>
      <c r="CK163" s="3">
        <f>COLUMN(CG163)</f>
        <v>85</v>
      </c>
      <c r="CL163" s="3">
        <f ca="1">SUM(OFFSET($A$1,CH163-1,CJ163-1,CI163-CH163+1,CK163-CJ163+1))</f>
        <v>6</v>
      </c>
      <c r="CM163" s="3" t="b">
        <f ca="1">CL163=C163</f>
        <v>1</v>
      </c>
      <c r="CN163" s="3">
        <f>COLUMN(V163)</f>
        <v>22</v>
      </c>
      <c r="CO163" s="3">
        <f ca="1">LARGE(OFFSET($A$1,$CH163-1,$CN163-1,$CI163-$CH163+1,1),1)</f>
        <v>5</v>
      </c>
      <c r="CP163" s="4">
        <f ca="1">LARGE(OFFSET($A$1,$AR163-1,$AT163-1,$AS163-$AR163+1,$AU163-$AT163+1),1)/(CO163+2)</f>
        <v>45479.428571428572</v>
      </c>
      <c r="CQ163" s="4">
        <f ca="1">LARGE(OFFSET($A$1,$AR163-1,$AT163-1,$AS163-$AR163+1,$AU163-$AT163+1),C163)</f>
        <v>117653</v>
      </c>
      <c r="CR163" s="3" t="b">
        <f ca="1">CQ163&gt;CP163</f>
        <v>1</v>
      </c>
    </row>
    <row r="164" spans="1:96" x14ac:dyDescent="0.55000000000000004">
      <c r="A164" s="3"/>
      <c r="B164" s="3"/>
      <c r="C164" s="3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5">
        <v>3</v>
      </c>
      <c r="W164" s="5">
        <f>W163</f>
        <v>163</v>
      </c>
      <c r="X164" s="5">
        <v>4</v>
      </c>
      <c r="Y164" s="5">
        <f t="shared" si="29"/>
        <v>26</v>
      </c>
      <c r="Z164" s="18" cm="1">
        <f t="array" aca="1" ref="Z164" ca="1">INDIRECT(ADDRESS($W164,COLUMN()-$Y164+$X164))/$V164</f>
        <v>106118.66666666667</v>
      </c>
      <c r="AA164" s="18" cm="1">
        <f t="array" aca="1" ref="AA164" ca="1">INDIRECT(ADDRESS($W164,COLUMN()-$Y164+$X164))/$V164</f>
        <v>48348.666666666664</v>
      </c>
      <c r="AB164" s="18" cm="1">
        <f t="array" aca="1" ref="AB164" ca="1">INDIRECT(ADDRESS($W164,COLUMN()-$Y164+$X164))/$V164</f>
        <v>47243.666666666664</v>
      </c>
      <c r="AC164" s="18" cm="1">
        <f t="array" aca="1" ref="AC164" ca="1">INDIRECT(ADDRESS($W164,COLUMN()-$Y164+$X164))/$V164</f>
        <v>39217.666666666664</v>
      </c>
      <c r="AD164" s="18" cm="1">
        <f t="array" aca="1" ref="AD164" ca="1">INDIRECT(ADDRESS($W164,COLUMN()-$Y164+$X164))/$V164</f>
        <v>43329.666666666664</v>
      </c>
      <c r="AE164" s="18" cm="1">
        <f t="array" aca="1" ref="AE164" ca="1">INDIRECT(ADDRESS($W164,COLUMN()-$Y164+$X164))/$V164</f>
        <v>0</v>
      </c>
      <c r="AF164" s="18" cm="1">
        <f t="array" aca="1" ref="AF164" ca="1">INDIRECT(ADDRESS($W164,COLUMN()-$Y164+$X164))/$V164</f>
        <v>0</v>
      </c>
      <c r="AG164" s="18" cm="1">
        <f t="array" aca="1" ref="AG164" ca="1">INDIRECT(ADDRESS($W164,COLUMN()-$Y164+$X164))/$V164</f>
        <v>33710.333333333336</v>
      </c>
      <c r="AH164" s="18" cm="1">
        <f t="array" aca="1" ref="AH164" ca="1">INDIRECT(ADDRESS($W164,COLUMN()-$Y164+$X164))/$V164</f>
        <v>0</v>
      </c>
      <c r="AI164" s="18" cm="1">
        <f t="array" aca="1" ref="AI164" ca="1">INDIRECT(ADDRESS($W164,COLUMN()-$Y164+$X164))/$V164</f>
        <v>0</v>
      </c>
      <c r="AJ164" s="18" cm="1">
        <f t="array" aca="1" ref="AJ164" ca="1">INDIRECT(ADDRESS($W164,COLUMN()-$Y164+$X164))/$V164</f>
        <v>0</v>
      </c>
      <c r="AK164" s="18" cm="1">
        <f t="array" aca="1" ref="AK164" ca="1">INDIRECT(ADDRESS($W164,COLUMN()-$Y164+$X164))/$V164</f>
        <v>23008</v>
      </c>
      <c r="AL164" s="18" cm="1">
        <f t="array" aca="1" ref="AL164" ca="1">INDIRECT(ADDRESS($W164,COLUMN()-$Y164+$X164))/$V164</f>
        <v>0</v>
      </c>
      <c r="AM164" s="18" cm="1">
        <f t="array" aca="1" ref="AM164" ca="1">INDIRECT(ADDRESS($W164,COLUMN()-$Y164+$X164))/$V164</f>
        <v>82554.666666666672</v>
      </c>
      <c r="AN164" s="18" cm="1">
        <f t="array" aca="1" ref="AN164" ca="1">INDIRECT(ADDRESS($W164,COLUMN()-$Y164+$X164))/$V164</f>
        <v>0</v>
      </c>
      <c r="AO164" s="18" cm="1">
        <f t="array" aca="1" ref="AO164" ca="1">INDIRECT(ADDRESS($W164,COLUMN()-$Y164+$X164))/$V164</f>
        <v>0</v>
      </c>
      <c r="AP164" s="18" cm="1">
        <f t="array" aca="1" ref="AP164" ca="1">INDIRECT(ADDRESS($W164,COLUMN()-$Y164+$X164))/$V164</f>
        <v>0</v>
      </c>
      <c r="AQ164" s="18" cm="1">
        <f t="array" aca="1" ref="AQ164" ca="1">INDIRECT(ADDRESS($W164,COLUMN()-$Y164+$X164))/$V164</f>
        <v>0</v>
      </c>
      <c r="AR164" s="9">
        <f t="shared" si="26"/>
        <v>163</v>
      </c>
      <c r="AS164" s="9">
        <f t="shared" si="32"/>
        <v>165</v>
      </c>
      <c r="AT164" s="9">
        <f t="shared" si="27"/>
        <v>26</v>
      </c>
      <c r="AU164" s="3">
        <f t="shared" si="30"/>
        <v>43</v>
      </c>
      <c r="AV164" s="20">
        <f t="shared" ca="1" si="25"/>
        <v>7</v>
      </c>
      <c r="AW164" s="20">
        <f t="shared" ca="1" si="25"/>
        <v>13</v>
      </c>
      <c r="AX164" s="20">
        <f t="shared" ca="1" si="25"/>
        <v>14</v>
      </c>
      <c r="AY164" s="20">
        <f t="shared" ca="1" si="25"/>
        <v>16</v>
      </c>
      <c r="AZ164" s="20">
        <f t="shared" ca="1" si="25"/>
        <v>15</v>
      </c>
      <c r="BA164" s="20">
        <f t="shared" ca="1" si="25"/>
        <v>25</v>
      </c>
      <c r="BB164" s="20">
        <f t="shared" ca="1" si="31"/>
        <v>25</v>
      </c>
      <c r="BC164" s="20">
        <f t="shared" ca="1" si="31"/>
        <v>17</v>
      </c>
      <c r="BD164" s="20">
        <f t="shared" ca="1" si="31"/>
        <v>25</v>
      </c>
      <c r="BE164" s="20">
        <f t="shared" ca="1" si="31"/>
        <v>25</v>
      </c>
      <c r="BF164" s="20">
        <f t="shared" ca="1" si="31"/>
        <v>25</v>
      </c>
      <c r="BG164" s="20">
        <f t="shared" ca="1" si="31"/>
        <v>22</v>
      </c>
      <c r="BH164" s="20">
        <f t="shared" ca="1" si="31"/>
        <v>25</v>
      </c>
      <c r="BI164" s="20">
        <f t="shared" ca="1" si="31"/>
        <v>9</v>
      </c>
      <c r="BJ164" s="20">
        <f t="shared" ca="1" si="31"/>
        <v>25</v>
      </c>
      <c r="BK164" s="20">
        <f t="shared" ca="1" si="31"/>
        <v>25</v>
      </c>
      <c r="BL164" s="20">
        <f t="shared" ca="1" si="31"/>
        <v>25</v>
      </c>
      <c r="BM164" s="20">
        <f t="shared" ca="1" si="33"/>
        <v>25</v>
      </c>
      <c r="BN164" s="9">
        <f t="shared" si="28"/>
        <v>163</v>
      </c>
      <c r="BO164" s="9">
        <v>3</v>
      </c>
      <c r="BP164" s="22" cm="1">
        <f t="array" aca="1" ref="BP164" ca="1">IF(AV164&gt;INDIRECT(ADDRESS($BN164,$BO164)),0,1)</f>
        <v>0</v>
      </c>
      <c r="BQ164" s="22" cm="1">
        <f t="array" aca="1" ref="BQ164" ca="1">IF(AW164&gt;INDIRECT(ADDRESS($BN164,$BO164)),0,1)</f>
        <v>0</v>
      </c>
      <c r="BR164" s="22" cm="1">
        <f t="array" aca="1" ref="BR164" ca="1">IF(AX164&gt;INDIRECT(ADDRESS($BN164,$BO164)),0,1)</f>
        <v>0</v>
      </c>
      <c r="BS164" s="22" cm="1">
        <f t="array" aca="1" ref="BS164" ca="1">IF(AY164&gt;INDIRECT(ADDRESS($BN164,$BO164)),0,1)</f>
        <v>0</v>
      </c>
      <c r="BT164" s="22" cm="1">
        <f t="array" aca="1" ref="BT164" ca="1">IF(AZ164&gt;INDIRECT(ADDRESS($BN164,$BO164)),0,1)</f>
        <v>0</v>
      </c>
      <c r="BU164" s="22" cm="1">
        <f t="array" aca="1" ref="BU164" ca="1">IF(BA164&gt;INDIRECT(ADDRESS($BN164,$BO164)),0,1)</f>
        <v>0</v>
      </c>
      <c r="BV164" s="22" cm="1">
        <f t="array" aca="1" ref="BV164" ca="1">IF(BB164&gt;INDIRECT(ADDRESS($BN164,$BO164)),0,1)</f>
        <v>0</v>
      </c>
      <c r="BW164" s="22" cm="1">
        <f t="array" aca="1" ref="BW164" ca="1">IF(BC164&gt;INDIRECT(ADDRESS($BN164,$BO164)),0,1)</f>
        <v>0</v>
      </c>
      <c r="BX164" s="22" cm="1">
        <f t="array" aca="1" ref="BX164" ca="1">IF(BD164&gt;INDIRECT(ADDRESS($BN164,$BO164)),0,1)</f>
        <v>0</v>
      </c>
      <c r="BY164" s="22" cm="1">
        <f t="array" aca="1" ref="BY164" ca="1">IF(BE164&gt;INDIRECT(ADDRESS($BN164,$BO164)),0,1)</f>
        <v>0</v>
      </c>
      <c r="BZ164" s="22" cm="1">
        <f t="array" aca="1" ref="BZ164" ca="1">IF(BF164&gt;INDIRECT(ADDRESS($BN164,$BO164)),0,1)</f>
        <v>0</v>
      </c>
      <c r="CA164" s="22" cm="1">
        <f t="array" aca="1" ref="CA164" ca="1">IF(BG164&gt;INDIRECT(ADDRESS($BN164,$BO164)),0,1)</f>
        <v>0</v>
      </c>
      <c r="CB164" s="22" cm="1">
        <f t="array" aca="1" ref="CB164" ca="1">IF(BH164&gt;INDIRECT(ADDRESS($BN164,$BO164)),0,1)</f>
        <v>0</v>
      </c>
      <c r="CC164" s="22" cm="1">
        <f t="array" aca="1" ref="CC164" ca="1">IF(BI164&gt;INDIRECT(ADDRESS($BN164,$BO164)),0,1)</f>
        <v>0</v>
      </c>
      <c r="CD164" s="22" cm="1">
        <f t="array" aca="1" ref="CD164" ca="1">IF(BJ164&gt;INDIRECT(ADDRESS($BN164,$BO164)),0,1)</f>
        <v>0</v>
      </c>
      <c r="CE164" s="22" cm="1">
        <f t="array" aca="1" ref="CE164" ca="1">IF(BK164&gt;INDIRECT(ADDRESS($BN164,$BO164)),0,1)</f>
        <v>0</v>
      </c>
      <c r="CF164" s="22" cm="1">
        <f t="array" aca="1" ref="CF164" ca="1">IF(BL164&gt;INDIRECT(ADDRESS($BN164,$BO164)),0,1)</f>
        <v>0</v>
      </c>
      <c r="CG164" s="22" cm="1">
        <f t="array" aca="1" ref="CG164" ca="1">IF(BM164&gt;INDIRECT(ADDRESS($BN164,$BO164)),0,1)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55000000000000004">
      <c r="A165" s="3"/>
      <c r="B165" s="3"/>
      <c r="C165" s="3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5">
        <v>5</v>
      </c>
      <c r="W165" s="5">
        <f>W164</f>
        <v>163</v>
      </c>
      <c r="X165" s="5">
        <v>4</v>
      </c>
      <c r="Y165" s="5">
        <f t="shared" si="29"/>
        <v>26</v>
      </c>
      <c r="Z165" s="18" cm="1">
        <f t="array" aca="1" ref="Z165" ca="1">INDIRECT(ADDRESS($W165,COLUMN()-$Y165+$X165))/$V165</f>
        <v>63671.199999999997</v>
      </c>
      <c r="AA165" s="18" cm="1">
        <f t="array" aca="1" ref="AA165" ca="1">INDIRECT(ADDRESS($W165,COLUMN()-$Y165+$X165))/$V165</f>
        <v>29009.200000000001</v>
      </c>
      <c r="AB165" s="18" cm="1">
        <f t="array" aca="1" ref="AB165" ca="1">INDIRECT(ADDRESS($W165,COLUMN()-$Y165+$X165))/$V165</f>
        <v>28346.2</v>
      </c>
      <c r="AC165" s="18" cm="1">
        <f t="array" aca="1" ref="AC165" ca="1">INDIRECT(ADDRESS($W165,COLUMN()-$Y165+$X165))/$V165</f>
        <v>23530.6</v>
      </c>
      <c r="AD165" s="18" cm="1">
        <f t="array" aca="1" ref="AD165" ca="1">INDIRECT(ADDRESS($W165,COLUMN()-$Y165+$X165))/$V165</f>
        <v>25997.8</v>
      </c>
      <c r="AE165" s="18" cm="1">
        <f t="array" aca="1" ref="AE165" ca="1">INDIRECT(ADDRESS($W165,COLUMN()-$Y165+$X165))/$V165</f>
        <v>0</v>
      </c>
      <c r="AF165" s="18" cm="1">
        <f t="array" aca="1" ref="AF165" ca="1">INDIRECT(ADDRESS($W165,COLUMN()-$Y165+$X165))/$V165</f>
        <v>0</v>
      </c>
      <c r="AG165" s="18" cm="1">
        <f t="array" aca="1" ref="AG165" ca="1">INDIRECT(ADDRESS($W165,COLUMN()-$Y165+$X165))/$V165</f>
        <v>20226.2</v>
      </c>
      <c r="AH165" s="18" cm="1">
        <f t="array" aca="1" ref="AH165" ca="1">INDIRECT(ADDRESS($W165,COLUMN()-$Y165+$X165))/$V165</f>
        <v>0</v>
      </c>
      <c r="AI165" s="18" cm="1">
        <f t="array" aca="1" ref="AI165" ca="1">INDIRECT(ADDRESS($W165,COLUMN()-$Y165+$X165))/$V165</f>
        <v>0</v>
      </c>
      <c r="AJ165" s="18" cm="1">
        <f t="array" aca="1" ref="AJ165" ca="1">INDIRECT(ADDRESS($W165,COLUMN()-$Y165+$X165))/$V165</f>
        <v>0</v>
      </c>
      <c r="AK165" s="18" cm="1">
        <f t="array" aca="1" ref="AK165" ca="1">INDIRECT(ADDRESS($W165,COLUMN()-$Y165+$X165))/$V165</f>
        <v>13804.8</v>
      </c>
      <c r="AL165" s="18" cm="1">
        <f t="array" aca="1" ref="AL165" ca="1">INDIRECT(ADDRESS($W165,COLUMN()-$Y165+$X165))/$V165</f>
        <v>0</v>
      </c>
      <c r="AM165" s="18" cm="1">
        <f t="array" aca="1" ref="AM165" ca="1">INDIRECT(ADDRESS($W165,COLUMN()-$Y165+$X165))/$V165</f>
        <v>49532.800000000003</v>
      </c>
      <c r="AN165" s="18" cm="1">
        <f t="array" aca="1" ref="AN165" ca="1">INDIRECT(ADDRESS($W165,COLUMN()-$Y165+$X165))/$V165</f>
        <v>0</v>
      </c>
      <c r="AO165" s="18" cm="1">
        <f t="array" aca="1" ref="AO165" ca="1">INDIRECT(ADDRESS($W165,COLUMN()-$Y165+$X165))/$V165</f>
        <v>0</v>
      </c>
      <c r="AP165" s="18" cm="1">
        <f t="array" aca="1" ref="AP165" ca="1">INDIRECT(ADDRESS($W165,COLUMN()-$Y165+$X165))/$V165</f>
        <v>0</v>
      </c>
      <c r="AQ165" s="18" cm="1">
        <f t="array" aca="1" ref="AQ165" ca="1">INDIRECT(ADDRESS($W165,COLUMN()-$Y165+$X165))/$V165</f>
        <v>0</v>
      </c>
      <c r="AR165" s="9">
        <f t="shared" si="26"/>
        <v>163</v>
      </c>
      <c r="AS165" s="9">
        <f t="shared" si="32"/>
        <v>165</v>
      </c>
      <c r="AT165" s="9">
        <f t="shared" si="27"/>
        <v>26</v>
      </c>
      <c r="AU165" s="3">
        <f t="shared" si="30"/>
        <v>43</v>
      </c>
      <c r="AV165" s="20">
        <f t="shared" ca="1" si="25"/>
        <v>11</v>
      </c>
      <c r="AW165" s="20">
        <f t="shared" ca="1" si="25"/>
        <v>18</v>
      </c>
      <c r="AX165" s="20">
        <f t="shared" ca="1" si="25"/>
        <v>19</v>
      </c>
      <c r="AY165" s="20">
        <f t="shared" ref="AY165:BG207" ca="1" si="34">_xlfn.RANK.EQ(AC165,OFFSET($A$1,$AR165-1,$AT165-1,$AS165-$AR165+1,$AU165-$AT165+1),0)</f>
        <v>21</v>
      </c>
      <c r="AZ165" s="20">
        <f t="shared" ca="1" si="34"/>
        <v>20</v>
      </c>
      <c r="BA165" s="20">
        <f t="shared" ca="1" si="34"/>
        <v>25</v>
      </c>
      <c r="BB165" s="20">
        <f t="shared" ca="1" si="31"/>
        <v>25</v>
      </c>
      <c r="BC165" s="20">
        <f t="shared" ref="BC165:BL190" ca="1" si="35">_xlfn.RANK.EQ(AG165,OFFSET($A$1,$AR165-1,$AT165-1,$AS165-$AR165+1,$AU165-$AT165+1),0)</f>
        <v>23</v>
      </c>
      <c r="BD165" s="20">
        <f t="shared" ca="1" si="35"/>
        <v>25</v>
      </c>
      <c r="BE165" s="20">
        <f t="shared" ca="1" si="35"/>
        <v>25</v>
      </c>
      <c r="BF165" s="20">
        <f t="shared" ca="1" si="35"/>
        <v>25</v>
      </c>
      <c r="BG165" s="20">
        <f t="shared" ca="1" si="35"/>
        <v>24</v>
      </c>
      <c r="BH165" s="20">
        <f t="shared" ca="1" si="35"/>
        <v>25</v>
      </c>
      <c r="BI165" s="20">
        <f t="shared" ca="1" si="35"/>
        <v>12</v>
      </c>
      <c r="BJ165" s="20">
        <f t="shared" ca="1" si="35"/>
        <v>25</v>
      </c>
      <c r="BK165" s="20">
        <f t="shared" ca="1" si="35"/>
        <v>25</v>
      </c>
      <c r="BL165" s="20">
        <f t="shared" ca="1" si="35"/>
        <v>25</v>
      </c>
      <c r="BM165" s="20">
        <f t="shared" ca="1" si="33"/>
        <v>25</v>
      </c>
      <c r="BN165" s="9">
        <f t="shared" si="28"/>
        <v>163</v>
      </c>
      <c r="BO165" s="9">
        <v>3</v>
      </c>
      <c r="BP165" s="22" cm="1">
        <f t="array" aca="1" ref="BP165" ca="1">IF(AV165&gt;INDIRECT(ADDRESS($BN165,$BO165)),0,1)</f>
        <v>0</v>
      </c>
      <c r="BQ165" s="22" cm="1">
        <f t="array" aca="1" ref="BQ165" ca="1">IF(AW165&gt;INDIRECT(ADDRESS($BN165,$BO165)),0,1)</f>
        <v>0</v>
      </c>
      <c r="BR165" s="22" cm="1">
        <f t="array" aca="1" ref="BR165" ca="1">IF(AX165&gt;INDIRECT(ADDRESS($BN165,$BO165)),0,1)</f>
        <v>0</v>
      </c>
      <c r="BS165" s="22" cm="1">
        <f t="array" aca="1" ref="BS165" ca="1">IF(AY165&gt;INDIRECT(ADDRESS($BN165,$BO165)),0,1)</f>
        <v>0</v>
      </c>
      <c r="BT165" s="22" cm="1">
        <f t="array" aca="1" ref="BT165" ca="1">IF(AZ165&gt;INDIRECT(ADDRESS($BN165,$BO165)),0,1)</f>
        <v>0</v>
      </c>
      <c r="BU165" s="22" cm="1">
        <f t="array" aca="1" ref="BU165" ca="1">IF(BA165&gt;INDIRECT(ADDRESS($BN165,$BO165)),0,1)</f>
        <v>0</v>
      </c>
      <c r="BV165" s="22" cm="1">
        <f t="array" aca="1" ref="BV165" ca="1">IF(BB165&gt;INDIRECT(ADDRESS($BN165,$BO165)),0,1)</f>
        <v>0</v>
      </c>
      <c r="BW165" s="22" cm="1">
        <f t="array" aca="1" ref="BW165" ca="1">IF(BC165&gt;INDIRECT(ADDRESS($BN165,$BO165)),0,1)</f>
        <v>0</v>
      </c>
      <c r="BX165" s="22" cm="1">
        <f t="array" aca="1" ref="BX165" ca="1">IF(BD165&gt;INDIRECT(ADDRESS($BN165,$BO165)),0,1)</f>
        <v>0</v>
      </c>
      <c r="BY165" s="22" cm="1">
        <f t="array" aca="1" ref="BY165" ca="1">IF(BE165&gt;INDIRECT(ADDRESS($BN165,$BO165)),0,1)</f>
        <v>0</v>
      </c>
      <c r="BZ165" s="22" cm="1">
        <f t="array" aca="1" ref="BZ165" ca="1">IF(BF165&gt;INDIRECT(ADDRESS($BN165,$BO165)),0,1)</f>
        <v>0</v>
      </c>
      <c r="CA165" s="22" cm="1">
        <f t="array" aca="1" ref="CA165" ca="1">IF(BG165&gt;INDIRECT(ADDRESS($BN165,$BO165)),0,1)</f>
        <v>0</v>
      </c>
      <c r="CB165" s="22" cm="1">
        <f t="array" aca="1" ref="CB165" ca="1">IF(BH165&gt;INDIRECT(ADDRESS($BN165,$BO165)),0,1)</f>
        <v>0</v>
      </c>
      <c r="CC165" s="22" cm="1">
        <f t="array" aca="1" ref="CC165" ca="1">IF(BI165&gt;INDIRECT(ADDRESS($BN165,$BO165)),0,1)</f>
        <v>0</v>
      </c>
      <c r="CD165" s="22" cm="1">
        <f t="array" aca="1" ref="CD165" ca="1">IF(BJ165&gt;INDIRECT(ADDRESS($BN165,$BO165)),0,1)</f>
        <v>0</v>
      </c>
      <c r="CE165" s="22" cm="1">
        <f t="array" aca="1" ref="CE165" ca="1">IF(BK165&gt;INDIRECT(ADDRESS($BN165,$BO165)),0,1)</f>
        <v>0</v>
      </c>
      <c r="CF165" s="22" cm="1">
        <f t="array" aca="1" ref="CF165" ca="1">IF(BL165&gt;INDIRECT(ADDRESS($BN165,$BO165)),0,1)</f>
        <v>0</v>
      </c>
      <c r="CG165" s="22" cm="1">
        <f t="array" aca="1" ref="CG165" ca="1">IF(BM165&gt;INDIRECT(ADDRESS($BN165,$BO165)),0,1)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55000000000000004">
      <c r="A166" s="3"/>
      <c r="B166" s="3" t="s">
        <v>69</v>
      </c>
      <c r="C166" s="3">
        <v>6</v>
      </c>
      <c r="D166" s="15">
        <f>VALUE(SUBSTITUTE('DPR KPU Raw'!B5,".",","))</f>
        <v>86766</v>
      </c>
      <c r="E166" s="15">
        <f>VALUE(SUBSTITUTE('DPR KPU Raw'!C5,".",","))</f>
        <v>197429</v>
      </c>
      <c r="F166" s="15">
        <f>VALUE(SUBSTITUTE('DPR KPU Raw'!D5,".",","))</f>
        <v>143703</v>
      </c>
      <c r="G166" s="15">
        <f>VALUE(SUBSTITUTE('DPR KPU Raw'!E5,".",","))</f>
        <v>174577</v>
      </c>
      <c r="H166" s="15">
        <f>VALUE(SUBSTITUTE('DPR KPU Raw'!F5,".",","))</f>
        <v>208803</v>
      </c>
      <c r="I166" s="15"/>
      <c r="J166" s="15"/>
      <c r="K166" s="15">
        <f>VALUE(SUBSTITUTE('DPR KPU Raw'!I5,".",","))</f>
        <v>165436</v>
      </c>
      <c r="L166" s="15"/>
      <c r="M166" s="15"/>
      <c r="N166" s="15"/>
      <c r="O166" s="15">
        <f>VALUE(SUBSTITUTE('DPR KPU Raw'!M5,".",","))</f>
        <v>244983</v>
      </c>
      <c r="P166" s="15"/>
      <c r="Q166" s="15">
        <f>VALUE(SUBSTITUTE('DPR KPU Raw'!O5,".",","))</f>
        <v>142279</v>
      </c>
      <c r="R166" s="15"/>
      <c r="S166" s="15"/>
      <c r="T166" s="15"/>
      <c r="U166" s="15"/>
      <c r="V166" s="5">
        <v>1</v>
      </c>
      <c r="W166" s="5">
        <f>W165+3</f>
        <v>166</v>
      </c>
      <c r="X166" s="5">
        <v>4</v>
      </c>
      <c r="Y166" s="5">
        <f t="shared" si="29"/>
        <v>26</v>
      </c>
      <c r="Z166" s="18" cm="1">
        <f t="array" aca="1" ref="Z166" ca="1">INDIRECT(ADDRESS($W166,COLUMN()-$Y166+$X166))/$V166</f>
        <v>86766</v>
      </c>
      <c r="AA166" s="18" cm="1">
        <f t="array" aca="1" ref="AA166" ca="1">INDIRECT(ADDRESS($W166,COLUMN()-$Y166+$X166))/$V166</f>
        <v>197429</v>
      </c>
      <c r="AB166" s="18" cm="1">
        <f t="array" aca="1" ref="AB166" ca="1">INDIRECT(ADDRESS($W166,COLUMN()-$Y166+$X166))/$V166</f>
        <v>143703</v>
      </c>
      <c r="AC166" s="18" cm="1">
        <f t="array" aca="1" ref="AC166" ca="1">INDIRECT(ADDRESS($W166,COLUMN()-$Y166+$X166))/$V166</f>
        <v>174577</v>
      </c>
      <c r="AD166" s="18" cm="1">
        <f t="array" aca="1" ref="AD166" ca="1">INDIRECT(ADDRESS($W166,COLUMN()-$Y166+$X166))/$V166</f>
        <v>208803</v>
      </c>
      <c r="AE166" s="18" cm="1">
        <f t="array" aca="1" ref="AE166" ca="1">INDIRECT(ADDRESS($W166,COLUMN()-$Y166+$X166))/$V166</f>
        <v>0</v>
      </c>
      <c r="AF166" s="18" cm="1">
        <f t="array" aca="1" ref="AF166" ca="1">INDIRECT(ADDRESS($W166,COLUMN()-$Y166+$X166))/$V166</f>
        <v>0</v>
      </c>
      <c r="AG166" s="18" cm="1">
        <f t="array" aca="1" ref="AG166" ca="1">INDIRECT(ADDRESS($W166,COLUMN()-$Y166+$X166))/$V166</f>
        <v>165436</v>
      </c>
      <c r="AH166" s="18" cm="1">
        <f t="array" aca="1" ref="AH166" ca="1">INDIRECT(ADDRESS($W166,COLUMN()-$Y166+$X166))/$V166</f>
        <v>0</v>
      </c>
      <c r="AI166" s="18" cm="1">
        <f t="array" aca="1" ref="AI166" ca="1">INDIRECT(ADDRESS($W166,COLUMN()-$Y166+$X166))/$V166</f>
        <v>0</v>
      </c>
      <c r="AJ166" s="18" cm="1">
        <f t="array" aca="1" ref="AJ166" ca="1">INDIRECT(ADDRESS($W166,COLUMN()-$Y166+$X166))/$V166</f>
        <v>0</v>
      </c>
      <c r="AK166" s="18" cm="1">
        <f t="array" aca="1" ref="AK166" ca="1">INDIRECT(ADDRESS($W166,COLUMN()-$Y166+$X166))/$V166</f>
        <v>244983</v>
      </c>
      <c r="AL166" s="18" cm="1">
        <f t="array" aca="1" ref="AL166" ca="1">INDIRECT(ADDRESS($W166,COLUMN()-$Y166+$X166))/$V166</f>
        <v>0</v>
      </c>
      <c r="AM166" s="18" cm="1">
        <f t="array" aca="1" ref="AM166" ca="1">INDIRECT(ADDRESS($W166,COLUMN()-$Y166+$X166))/$V166</f>
        <v>142279</v>
      </c>
      <c r="AN166" s="18" cm="1">
        <f t="array" aca="1" ref="AN166" ca="1">INDIRECT(ADDRESS($W166,COLUMN()-$Y166+$X166))/$V166</f>
        <v>0</v>
      </c>
      <c r="AO166" s="18" cm="1">
        <f t="array" aca="1" ref="AO166" ca="1">INDIRECT(ADDRESS($W166,COLUMN()-$Y166+$X166))/$V166</f>
        <v>0</v>
      </c>
      <c r="AP166" s="18" cm="1">
        <f t="array" aca="1" ref="AP166" ca="1">INDIRECT(ADDRESS($W166,COLUMN()-$Y166+$X166))/$V166</f>
        <v>0</v>
      </c>
      <c r="AQ166" s="18" cm="1">
        <f t="array" aca="1" ref="AQ166" ca="1">INDIRECT(ADDRESS($W166,COLUMN()-$Y166+$X166))/$V166</f>
        <v>0</v>
      </c>
      <c r="AR166" s="9">
        <f t="shared" si="26"/>
        <v>166</v>
      </c>
      <c r="AS166" s="9">
        <f t="shared" si="32"/>
        <v>168</v>
      </c>
      <c r="AT166" s="9">
        <f t="shared" si="27"/>
        <v>26</v>
      </c>
      <c r="AU166" s="3">
        <f t="shared" si="30"/>
        <v>43</v>
      </c>
      <c r="AV166" s="20">
        <f t="shared" ref="AV166:BF219" ca="1" si="36">_xlfn.RANK.EQ(Z166,OFFSET($A$1,$AR166-1,$AT166-1,$AS166-$AR166+1,$AU166-$AT166+1),0)</f>
        <v>8</v>
      </c>
      <c r="AW166" s="20">
        <f t="shared" ca="1" si="36"/>
        <v>3</v>
      </c>
      <c r="AX166" s="20">
        <f t="shared" ca="1" si="36"/>
        <v>6</v>
      </c>
      <c r="AY166" s="20">
        <f t="shared" ca="1" si="34"/>
        <v>4</v>
      </c>
      <c r="AZ166" s="20">
        <f t="shared" ca="1" si="34"/>
        <v>2</v>
      </c>
      <c r="BA166" s="20">
        <f t="shared" ca="1" si="34"/>
        <v>25</v>
      </c>
      <c r="BB166" s="20">
        <f t="shared" ca="1" si="34"/>
        <v>25</v>
      </c>
      <c r="BC166" s="20">
        <f t="shared" ca="1" si="35"/>
        <v>5</v>
      </c>
      <c r="BD166" s="20">
        <f t="shared" ca="1" si="35"/>
        <v>25</v>
      </c>
      <c r="BE166" s="20">
        <f t="shared" ca="1" si="35"/>
        <v>25</v>
      </c>
      <c r="BF166" s="20">
        <f t="shared" ca="1" si="35"/>
        <v>25</v>
      </c>
      <c r="BG166" s="20">
        <f t="shared" ca="1" si="35"/>
        <v>1</v>
      </c>
      <c r="BH166" s="20">
        <f t="shared" ca="1" si="35"/>
        <v>25</v>
      </c>
      <c r="BI166" s="20">
        <f t="shared" ca="1" si="35"/>
        <v>7</v>
      </c>
      <c r="BJ166" s="20">
        <f t="shared" ca="1" si="35"/>
        <v>25</v>
      </c>
      <c r="BK166" s="20">
        <f t="shared" ca="1" si="35"/>
        <v>25</v>
      </c>
      <c r="BL166" s="20">
        <f t="shared" ca="1" si="35"/>
        <v>25</v>
      </c>
      <c r="BM166" s="20">
        <f t="shared" ca="1" si="33"/>
        <v>25</v>
      </c>
      <c r="BN166" s="9">
        <f t="shared" si="28"/>
        <v>166</v>
      </c>
      <c r="BO166" s="9">
        <v>3</v>
      </c>
      <c r="BP166" s="22" cm="1">
        <f t="array" aca="1" ref="BP166" ca="1">IF(AV166&gt;INDIRECT(ADDRESS($BN166,$BO166)),0,1)</f>
        <v>0</v>
      </c>
      <c r="BQ166" s="22" cm="1">
        <f t="array" aca="1" ref="BQ166" ca="1">IF(AW166&gt;INDIRECT(ADDRESS($BN166,$BO166)),0,1)</f>
        <v>1</v>
      </c>
      <c r="BR166" s="22" cm="1">
        <f t="array" aca="1" ref="BR166" ca="1">IF(AX166&gt;INDIRECT(ADDRESS($BN166,$BO166)),0,1)</f>
        <v>1</v>
      </c>
      <c r="BS166" s="22" cm="1">
        <f t="array" aca="1" ref="BS166" ca="1">IF(AY166&gt;INDIRECT(ADDRESS($BN166,$BO166)),0,1)</f>
        <v>1</v>
      </c>
      <c r="BT166" s="22" cm="1">
        <f t="array" aca="1" ref="BT166" ca="1">IF(AZ166&gt;INDIRECT(ADDRESS($BN166,$BO166)),0,1)</f>
        <v>1</v>
      </c>
      <c r="BU166" s="22" cm="1">
        <f t="array" aca="1" ref="BU166" ca="1">IF(BA166&gt;INDIRECT(ADDRESS($BN166,$BO166)),0,1)</f>
        <v>0</v>
      </c>
      <c r="BV166" s="22" cm="1">
        <f t="array" aca="1" ref="BV166" ca="1">IF(BB166&gt;INDIRECT(ADDRESS($BN166,$BO166)),0,1)</f>
        <v>0</v>
      </c>
      <c r="BW166" s="22" cm="1">
        <f t="array" aca="1" ref="BW166" ca="1">IF(BC166&gt;INDIRECT(ADDRESS($BN166,$BO166)),0,1)</f>
        <v>1</v>
      </c>
      <c r="BX166" s="22" cm="1">
        <f t="array" aca="1" ref="BX166" ca="1">IF(BD166&gt;INDIRECT(ADDRESS($BN166,$BO166)),0,1)</f>
        <v>0</v>
      </c>
      <c r="BY166" s="22" cm="1">
        <f t="array" aca="1" ref="BY166" ca="1">IF(BE166&gt;INDIRECT(ADDRESS($BN166,$BO166)),0,1)</f>
        <v>0</v>
      </c>
      <c r="BZ166" s="22" cm="1">
        <f t="array" aca="1" ref="BZ166" ca="1">IF(BF166&gt;INDIRECT(ADDRESS($BN166,$BO166)),0,1)</f>
        <v>0</v>
      </c>
      <c r="CA166" s="22" cm="1">
        <f t="array" aca="1" ref="CA166" ca="1">IF(BG166&gt;INDIRECT(ADDRESS($BN166,$BO166)),0,1)</f>
        <v>1</v>
      </c>
      <c r="CB166" s="22" cm="1">
        <f t="array" aca="1" ref="CB166" ca="1">IF(BH166&gt;INDIRECT(ADDRESS($BN166,$BO166)),0,1)</f>
        <v>0</v>
      </c>
      <c r="CC166" s="22" cm="1">
        <f t="array" aca="1" ref="CC166" ca="1">IF(BI166&gt;INDIRECT(ADDRESS($BN166,$BO166)),0,1)</f>
        <v>0</v>
      </c>
      <c r="CD166" s="22" cm="1">
        <f t="array" aca="1" ref="CD166" ca="1">IF(BJ166&gt;INDIRECT(ADDRESS($BN166,$BO166)),0,1)</f>
        <v>0</v>
      </c>
      <c r="CE166" s="22" cm="1">
        <f t="array" aca="1" ref="CE166" ca="1">IF(BK166&gt;INDIRECT(ADDRESS($BN166,$BO166)),0,1)</f>
        <v>0</v>
      </c>
      <c r="CF166" s="22" cm="1">
        <f t="array" aca="1" ref="CF166" ca="1">IF(BL166&gt;INDIRECT(ADDRESS($BN166,$BO166)),0,1)</f>
        <v>0</v>
      </c>
      <c r="CG166" s="22" cm="1">
        <f t="array" aca="1" ref="CG166" ca="1">IF(BM166&gt;INDIRECT(ADDRESS($BN166,$BO166)),0,1)</f>
        <v>0</v>
      </c>
      <c r="CH166" s="9">
        <f>AR166</f>
        <v>166</v>
      </c>
      <c r="CI166" s="9">
        <f>AS166</f>
        <v>168</v>
      </c>
      <c r="CJ166" s="3">
        <f>COLUMN(BP166)</f>
        <v>68</v>
      </c>
      <c r="CK166" s="3">
        <f>COLUMN(CG166)</f>
        <v>85</v>
      </c>
      <c r="CL166" s="3">
        <f ca="1">SUM(OFFSET($A$1,CH166-1,CJ166-1,CI166-CH166+1,CK166-CJ166+1))</f>
        <v>6</v>
      </c>
      <c r="CM166" s="3" t="b">
        <f ca="1">CL166=C166</f>
        <v>1</v>
      </c>
      <c r="CN166" s="3">
        <f>COLUMN(V166)</f>
        <v>22</v>
      </c>
      <c r="CO166" s="3">
        <f ca="1">LARGE(OFFSET($A$1,$CH166-1,$CN166-1,$CI166-$CH166+1,1),1)</f>
        <v>5</v>
      </c>
      <c r="CP166" s="4">
        <f ca="1">LARGE(OFFSET($A$1,$AR166-1,$AT166-1,$AS166-$AR166+1,$AU166-$AT166+1),1)/(CO166+2)</f>
        <v>34997.571428571428</v>
      </c>
      <c r="CQ166" s="4">
        <f ca="1">LARGE(OFFSET($A$1,$AR166-1,$AT166-1,$AS166-$AR166+1,$AU166-$AT166+1),C166)</f>
        <v>143703</v>
      </c>
      <c r="CR166" s="3" t="b">
        <f ca="1">CQ166&gt;CP166</f>
        <v>1</v>
      </c>
    </row>
    <row r="167" spans="1:96" x14ac:dyDescent="0.55000000000000004">
      <c r="A167" s="3"/>
      <c r="B167" s="3"/>
      <c r="C167" s="3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5">
        <v>3</v>
      </c>
      <c r="W167" s="5">
        <f>W166</f>
        <v>166</v>
      </c>
      <c r="X167" s="5">
        <v>4</v>
      </c>
      <c r="Y167" s="5">
        <f t="shared" si="29"/>
        <v>26</v>
      </c>
      <c r="Z167" s="18" cm="1">
        <f t="array" aca="1" ref="Z167" ca="1">INDIRECT(ADDRESS($W167,COLUMN()-$Y167+$X167))/$V167</f>
        <v>28922</v>
      </c>
      <c r="AA167" s="18" cm="1">
        <f t="array" aca="1" ref="AA167" ca="1">INDIRECT(ADDRESS($W167,COLUMN()-$Y167+$X167))/$V167</f>
        <v>65809.666666666672</v>
      </c>
      <c r="AB167" s="18" cm="1">
        <f t="array" aca="1" ref="AB167" ca="1">INDIRECT(ADDRESS($W167,COLUMN()-$Y167+$X167))/$V167</f>
        <v>47901</v>
      </c>
      <c r="AC167" s="18" cm="1">
        <f t="array" aca="1" ref="AC167" ca="1">INDIRECT(ADDRESS($W167,COLUMN()-$Y167+$X167))/$V167</f>
        <v>58192.333333333336</v>
      </c>
      <c r="AD167" s="18" cm="1">
        <f t="array" aca="1" ref="AD167" ca="1">INDIRECT(ADDRESS($W167,COLUMN()-$Y167+$X167))/$V167</f>
        <v>69601</v>
      </c>
      <c r="AE167" s="18" cm="1">
        <f t="array" aca="1" ref="AE167" ca="1">INDIRECT(ADDRESS($W167,COLUMN()-$Y167+$X167))/$V167</f>
        <v>0</v>
      </c>
      <c r="AF167" s="18" cm="1">
        <f t="array" aca="1" ref="AF167" ca="1">INDIRECT(ADDRESS($W167,COLUMN()-$Y167+$X167))/$V167</f>
        <v>0</v>
      </c>
      <c r="AG167" s="18" cm="1">
        <f t="array" aca="1" ref="AG167" ca="1">INDIRECT(ADDRESS($W167,COLUMN()-$Y167+$X167))/$V167</f>
        <v>55145.333333333336</v>
      </c>
      <c r="AH167" s="18" cm="1">
        <f t="array" aca="1" ref="AH167" ca="1">INDIRECT(ADDRESS($W167,COLUMN()-$Y167+$X167))/$V167</f>
        <v>0</v>
      </c>
      <c r="AI167" s="18" cm="1">
        <f t="array" aca="1" ref="AI167" ca="1">INDIRECT(ADDRESS($W167,COLUMN()-$Y167+$X167))/$V167</f>
        <v>0</v>
      </c>
      <c r="AJ167" s="18" cm="1">
        <f t="array" aca="1" ref="AJ167" ca="1">INDIRECT(ADDRESS($W167,COLUMN()-$Y167+$X167))/$V167</f>
        <v>0</v>
      </c>
      <c r="AK167" s="18" cm="1">
        <f t="array" aca="1" ref="AK167" ca="1">INDIRECT(ADDRESS($W167,COLUMN()-$Y167+$X167))/$V167</f>
        <v>81661</v>
      </c>
      <c r="AL167" s="18" cm="1">
        <f t="array" aca="1" ref="AL167" ca="1">INDIRECT(ADDRESS($W167,COLUMN()-$Y167+$X167))/$V167</f>
        <v>0</v>
      </c>
      <c r="AM167" s="18" cm="1">
        <f t="array" aca="1" ref="AM167" ca="1">INDIRECT(ADDRESS($W167,COLUMN()-$Y167+$X167))/$V167</f>
        <v>47426.333333333336</v>
      </c>
      <c r="AN167" s="18" cm="1">
        <f t="array" aca="1" ref="AN167" ca="1">INDIRECT(ADDRESS($W167,COLUMN()-$Y167+$X167))/$V167</f>
        <v>0</v>
      </c>
      <c r="AO167" s="18" cm="1">
        <f t="array" aca="1" ref="AO167" ca="1">INDIRECT(ADDRESS($W167,COLUMN()-$Y167+$X167))/$V167</f>
        <v>0</v>
      </c>
      <c r="AP167" s="18" cm="1">
        <f t="array" aca="1" ref="AP167" ca="1">INDIRECT(ADDRESS($W167,COLUMN()-$Y167+$X167))/$V167</f>
        <v>0</v>
      </c>
      <c r="AQ167" s="18" cm="1">
        <f t="array" aca="1" ref="AQ167" ca="1">INDIRECT(ADDRESS($W167,COLUMN()-$Y167+$X167))/$V167</f>
        <v>0</v>
      </c>
      <c r="AR167" s="9">
        <f t="shared" si="26"/>
        <v>166</v>
      </c>
      <c r="AS167" s="9">
        <f t="shared" si="32"/>
        <v>168</v>
      </c>
      <c r="AT167" s="9">
        <f t="shared" si="27"/>
        <v>26</v>
      </c>
      <c r="AU167" s="3">
        <f t="shared" si="30"/>
        <v>43</v>
      </c>
      <c r="AV167" s="20">
        <f t="shared" ca="1" si="36"/>
        <v>21</v>
      </c>
      <c r="AW167" s="20">
        <f t="shared" ca="1" si="36"/>
        <v>11</v>
      </c>
      <c r="AX167" s="20">
        <f t="shared" ca="1" si="36"/>
        <v>15</v>
      </c>
      <c r="AY167" s="20">
        <f t="shared" ca="1" si="34"/>
        <v>12</v>
      </c>
      <c r="AZ167" s="20">
        <f t="shared" ca="1" si="34"/>
        <v>10</v>
      </c>
      <c r="BA167" s="20">
        <f t="shared" ca="1" si="34"/>
        <v>25</v>
      </c>
      <c r="BB167" s="20">
        <f t="shared" ca="1" si="34"/>
        <v>25</v>
      </c>
      <c r="BC167" s="20">
        <f t="shared" ca="1" si="35"/>
        <v>13</v>
      </c>
      <c r="BD167" s="20">
        <f t="shared" ca="1" si="35"/>
        <v>25</v>
      </c>
      <c r="BE167" s="20">
        <f t="shared" ca="1" si="35"/>
        <v>25</v>
      </c>
      <c r="BF167" s="20">
        <f t="shared" ca="1" si="35"/>
        <v>25</v>
      </c>
      <c r="BG167" s="20">
        <f t="shared" ca="1" si="35"/>
        <v>9</v>
      </c>
      <c r="BH167" s="20">
        <f t="shared" ca="1" si="35"/>
        <v>25</v>
      </c>
      <c r="BI167" s="20">
        <f t="shared" ca="1" si="35"/>
        <v>16</v>
      </c>
      <c r="BJ167" s="20">
        <f t="shared" ca="1" si="35"/>
        <v>25</v>
      </c>
      <c r="BK167" s="20">
        <f t="shared" ca="1" si="35"/>
        <v>25</v>
      </c>
      <c r="BL167" s="20">
        <f t="shared" ca="1" si="35"/>
        <v>25</v>
      </c>
      <c r="BM167" s="20">
        <f t="shared" ca="1" si="33"/>
        <v>25</v>
      </c>
      <c r="BN167" s="9">
        <f t="shared" si="28"/>
        <v>166</v>
      </c>
      <c r="BO167" s="9">
        <v>3</v>
      </c>
      <c r="BP167" s="22" cm="1">
        <f t="array" aca="1" ref="BP167" ca="1">IF(AV167&gt;INDIRECT(ADDRESS($BN167,$BO167)),0,1)</f>
        <v>0</v>
      </c>
      <c r="BQ167" s="22" cm="1">
        <f t="array" aca="1" ref="BQ167" ca="1">IF(AW167&gt;INDIRECT(ADDRESS($BN167,$BO167)),0,1)</f>
        <v>0</v>
      </c>
      <c r="BR167" s="22" cm="1">
        <f t="array" aca="1" ref="BR167" ca="1">IF(AX167&gt;INDIRECT(ADDRESS($BN167,$BO167)),0,1)</f>
        <v>0</v>
      </c>
      <c r="BS167" s="22" cm="1">
        <f t="array" aca="1" ref="BS167" ca="1">IF(AY167&gt;INDIRECT(ADDRESS($BN167,$BO167)),0,1)</f>
        <v>0</v>
      </c>
      <c r="BT167" s="22" cm="1">
        <f t="array" aca="1" ref="BT167" ca="1">IF(AZ167&gt;INDIRECT(ADDRESS($BN167,$BO167)),0,1)</f>
        <v>0</v>
      </c>
      <c r="BU167" s="22" cm="1">
        <f t="array" aca="1" ref="BU167" ca="1">IF(BA167&gt;INDIRECT(ADDRESS($BN167,$BO167)),0,1)</f>
        <v>0</v>
      </c>
      <c r="BV167" s="22" cm="1">
        <f t="array" aca="1" ref="BV167" ca="1">IF(BB167&gt;INDIRECT(ADDRESS($BN167,$BO167)),0,1)</f>
        <v>0</v>
      </c>
      <c r="BW167" s="22" cm="1">
        <f t="array" aca="1" ref="BW167" ca="1">IF(BC167&gt;INDIRECT(ADDRESS($BN167,$BO167)),0,1)</f>
        <v>0</v>
      </c>
      <c r="BX167" s="22" cm="1">
        <f t="array" aca="1" ref="BX167" ca="1">IF(BD167&gt;INDIRECT(ADDRESS($BN167,$BO167)),0,1)</f>
        <v>0</v>
      </c>
      <c r="BY167" s="22" cm="1">
        <f t="array" aca="1" ref="BY167" ca="1">IF(BE167&gt;INDIRECT(ADDRESS($BN167,$BO167)),0,1)</f>
        <v>0</v>
      </c>
      <c r="BZ167" s="22" cm="1">
        <f t="array" aca="1" ref="BZ167" ca="1">IF(BF167&gt;INDIRECT(ADDRESS($BN167,$BO167)),0,1)</f>
        <v>0</v>
      </c>
      <c r="CA167" s="22" cm="1">
        <f t="array" aca="1" ref="CA167" ca="1">IF(BG167&gt;INDIRECT(ADDRESS($BN167,$BO167)),0,1)</f>
        <v>0</v>
      </c>
      <c r="CB167" s="22" cm="1">
        <f t="array" aca="1" ref="CB167" ca="1">IF(BH167&gt;INDIRECT(ADDRESS($BN167,$BO167)),0,1)</f>
        <v>0</v>
      </c>
      <c r="CC167" s="22" cm="1">
        <f t="array" aca="1" ref="CC167" ca="1">IF(BI167&gt;INDIRECT(ADDRESS($BN167,$BO167)),0,1)</f>
        <v>0</v>
      </c>
      <c r="CD167" s="22" cm="1">
        <f t="array" aca="1" ref="CD167" ca="1">IF(BJ167&gt;INDIRECT(ADDRESS($BN167,$BO167)),0,1)</f>
        <v>0</v>
      </c>
      <c r="CE167" s="22" cm="1">
        <f t="array" aca="1" ref="CE167" ca="1">IF(BK167&gt;INDIRECT(ADDRESS($BN167,$BO167)),0,1)</f>
        <v>0</v>
      </c>
      <c r="CF167" s="22" cm="1">
        <f t="array" aca="1" ref="CF167" ca="1">IF(BL167&gt;INDIRECT(ADDRESS($BN167,$BO167)),0,1)</f>
        <v>0</v>
      </c>
      <c r="CG167" s="22" cm="1">
        <f t="array" aca="1" ref="CG167" ca="1">IF(BM167&gt;INDIRECT(ADDRESS($BN167,$BO167)),0,1)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55000000000000004">
      <c r="A168" s="3"/>
      <c r="B168" s="3"/>
      <c r="C168" s="3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5">
        <v>5</v>
      </c>
      <c r="W168" s="5">
        <f>W167</f>
        <v>166</v>
      </c>
      <c r="X168" s="5">
        <v>4</v>
      </c>
      <c r="Y168" s="5">
        <f t="shared" si="29"/>
        <v>26</v>
      </c>
      <c r="Z168" s="18" cm="1">
        <f t="array" aca="1" ref="Z168" ca="1">INDIRECT(ADDRESS($W168,COLUMN()-$Y168+$X168))/$V168</f>
        <v>17353.2</v>
      </c>
      <c r="AA168" s="18" cm="1">
        <f t="array" aca="1" ref="AA168" ca="1">INDIRECT(ADDRESS($W168,COLUMN()-$Y168+$X168))/$V168</f>
        <v>39485.800000000003</v>
      </c>
      <c r="AB168" s="18" cm="1">
        <f t="array" aca="1" ref="AB168" ca="1">INDIRECT(ADDRESS($W168,COLUMN()-$Y168+$X168))/$V168</f>
        <v>28740.6</v>
      </c>
      <c r="AC168" s="18" cm="1">
        <f t="array" aca="1" ref="AC168" ca="1">INDIRECT(ADDRESS($W168,COLUMN()-$Y168+$X168))/$V168</f>
        <v>34915.4</v>
      </c>
      <c r="AD168" s="18" cm="1">
        <f t="array" aca="1" ref="AD168" ca="1">INDIRECT(ADDRESS($W168,COLUMN()-$Y168+$X168))/$V168</f>
        <v>41760.6</v>
      </c>
      <c r="AE168" s="18" cm="1">
        <f t="array" aca="1" ref="AE168" ca="1">INDIRECT(ADDRESS($W168,COLUMN()-$Y168+$X168))/$V168</f>
        <v>0</v>
      </c>
      <c r="AF168" s="18" cm="1">
        <f t="array" aca="1" ref="AF168" ca="1">INDIRECT(ADDRESS($W168,COLUMN()-$Y168+$X168))/$V168</f>
        <v>0</v>
      </c>
      <c r="AG168" s="18" cm="1">
        <f t="array" aca="1" ref="AG168" ca="1">INDIRECT(ADDRESS($W168,COLUMN()-$Y168+$X168))/$V168</f>
        <v>33087.199999999997</v>
      </c>
      <c r="AH168" s="18" cm="1">
        <f t="array" aca="1" ref="AH168" ca="1">INDIRECT(ADDRESS($W168,COLUMN()-$Y168+$X168))/$V168</f>
        <v>0</v>
      </c>
      <c r="AI168" s="18" cm="1">
        <f t="array" aca="1" ref="AI168" ca="1">INDIRECT(ADDRESS($W168,COLUMN()-$Y168+$X168))/$V168</f>
        <v>0</v>
      </c>
      <c r="AJ168" s="18" cm="1">
        <f t="array" aca="1" ref="AJ168" ca="1">INDIRECT(ADDRESS($W168,COLUMN()-$Y168+$X168))/$V168</f>
        <v>0</v>
      </c>
      <c r="AK168" s="18" cm="1">
        <f t="array" aca="1" ref="AK168" ca="1">INDIRECT(ADDRESS($W168,COLUMN()-$Y168+$X168))/$V168</f>
        <v>48996.6</v>
      </c>
      <c r="AL168" s="18" cm="1">
        <f t="array" aca="1" ref="AL168" ca="1">INDIRECT(ADDRESS($W168,COLUMN()-$Y168+$X168))/$V168</f>
        <v>0</v>
      </c>
      <c r="AM168" s="18" cm="1">
        <f t="array" aca="1" ref="AM168" ca="1">INDIRECT(ADDRESS($W168,COLUMN()-$Y168+$X168))/$V168</f>
        <v>28455.8</v>
      </c>
      <c r="AN168" s="18" cm="1">
        <f t="array" aca="1" ref="AN168" ca="1">INDIRECT(ADDRESS($W168,COLUMN()-$Y168+$X168))/$V168</f>
        <v>0</v>
      </c>
      <c r="AO168" s="18" cm="1">
        <f t="array" aca="1" ref="AO168" ca="1">INDIRECT(ADDRESS($W168,COLUMN()-$Y168+$X168))/$V168</f>
        <v>0</v>
      </c>
      <c r="AP168" s="18" cm="1">
        <f t="array" aca="1" ref="AP168" ca="1">INDIRECT(ADDRESS($W168,COLUMN()-$Y168+$X168))/$V168</f>
        <v>0</v>
      </c>
      <c r="AQ168" s="18" cm="1">
        <f t="array" aca="1" ref="AQ168" ca="1">INDIRECT(ADDRESS($W168,COLUMN()-$Y168+$X168))/$V168</f>
        <v>0</v>
      </c>
      <c r="AR168" s="9">
        <f t="shared" si="26"/>
        <v>166</v>
      </c>
      <c r="AS168" s="9">
        <f t="shared" si="32"/>
        <v>168</v>
      </c>
      <c r="AT168" s="9">
        <f t="shared" si="27"/>
        <v>26</v>
      </c>
      <c r="AU168" s="3">
        <f t="shared" si="30"/>
        <v>43</v>
      </c>
      <c r="AV168" s="20">
        <f t="shared" ca="1" si="36"/>
        <v>24</v>
      </c>
      <c r="AW168" s="20">
        <f t="shared" ca="1" si="36"/>
        <v>18</v>
      </c>
      <c r="AX168" s="20">
        <f t="shared" ca="1" si="36"/>
        <v>22</v>
      </c>
      <c r="AY168" s="20">
        <f t="shared" ca="1" si="34"/>
        <v>19</v>
      </c>
      <c r="AZ168" s="20">
        <f t="shared" ca="1" si="34"/>
        <v>17</v>
      </c>
      <c r="BA168" s="20">
        <f t="shared" ca="1" si="34"/>
        <v>25</v>
      </c>
      <c r="BB168" s="20">
        <f t="shared" ca="1" si="34"/>
        <v>25</v>
      </c>
      <c r="BC168" s="20">
        <f t="shared" ca="1" si="35"/>
        <v>20</v>
      </c>
      <c r="BD168" s="20">
        <f t="shared" ca="1" si="35"/>
        <v>25</v>
      </c>
      <c r="BE168" s="20">
        <f t="shared" ca="1" si="35"/>
        <v>25</v>
      </c>
      <c r="BF168" s="20">
        <f t="shared" ca="1" si="35"/>
        <v>25</v>
      </c>
      <c r="BG168" s="20">
        <f t="shared" ca="1" si="35"/>
        <v>14</v>
      </c>
      <c r="BH168" s="20">
        <f t="shared" ca="1" si="35"/>
        <v>25</v>
      </c>
      <c r="BI168" s="20">
        <f t="shared" ca="1" si="35"/>
        <v>23</v>
      </c>
      <c r="BJ168" s="20">
        <f t="shared" ca="1" si="35"/>
        <v>25</v>
      </c>
      <c r="BK168" s="20">
        <f t="shared" ca="1" si="35"/>
        <v>25</v>
      </c>
      <c r="BL168" s="20">
        <f t="shared" ca="1" si="35"/>
        <v>25</v>
      </c>
      <c r="BM168" s="20">
        <f t="shared" ca="1" si="33"/>
        <v>25</v>
      </c>
      <c r="BN168" s="9">
        <f t="shared" si="28"/>
        <v>166</v>
      </c>
      <c r="BO168" s="9">
        <v>3</v>
      </c>
      <c r="BP168" s="22" cm="1">
        <f t="array" aca="1" ref="BP168" ca="1">IF(AV168&gt;INDIRECT(ADDRESS($BN168,$BO168)),0,1)</f>
        <v>0</v>
      </c>
      <c r="BQ168" s="22" cm="1">
        <f t="array" aca="1" ref="BQ168" ca="1">IF(AW168&gt;INDIRECT(ADDRESS($BN168,$BO168)),0,1)</f>
        <v>0</v>
      </c>
      <c r="BR168" s="22" cm="1">
        <f t="array" aca="1" ref="BR168" ca="1">IF(AX168&gt;INDIRECT(ADDRESS($BN168,$BO168)),0,1)</f>
        <v>0</v>
      </c>
      <c r="BS168" s="22" cm="1">
        <f t="array" aca="1" ref="BS168" ca="1">IF(AY168&gt;INDIRECT(ADDRESS($BN168,$BO168)),0,1)</f>
        <v>0</v>
      </c>
      <c r="BT168" s="22" cm="1">
        <f t="array" aca="1" ref="BT168" ca="1">IF(AZ168&gt;INDIRECT(ADDRESS($BN168,$BO168)),0,1)</f>
        <v>0</v>
      </c>
      <c r="BU168" s="22" cm="1">
        <f t="array" aca="1" ref="BU168" ca="1">IF(BA168&gt;INDIRECT(ADDRESS($BN168,$BO168)),0,1)</f>
        <v>0</v>
      </c>
      <c r="BV168" s="22" cm="1">
        <f t="array" aca="1" ref="BV168" ca="1">IF(BB168&gt;INDIRECT(ADDRESS($BN168,$BO168)),0,1)</f>
        <v>0</v>
      </c>
      <c r="BW168" s="22" cm="1">
        <f t="array" aca="1" ref="BW168" ca="1">IF(BC168&gt;INDIRECT(ADDRESS($BN168,$BO168)),0,1)</f>
        <v>0</v>
      </c>
      <c r="BX168" s="22" cm="1">
        <f t="array" aca="1" ref="BX168" ca="1">IF(BD168&gt;INDIRECT(ADDRESS($BN168,$BO168)),0,1)</f>
        <v>0</v>
      </c>
      <c r="BY168" s="22" cm="1">
        <f t="array" aca="1" ref="BY168" ca="1">IF(BE168&gt;INDIRECT(ADDRESS($BN168,$BO168)),0,1)</f>
        <v>0</v>
      </c>
      <c r="BZ168" s="22" cm="1">
        <f t="array" aca="1" ref="BZ168" ca="1">IF(BF168&gt;INDIRECT(ADDRESS($BN168,$BO168)),0,1)</f>
        <v>0</v>
      </c>
      <c r="CA168" s="22" cm="1">
        <f t="array" aca="1" ref="CA168" ca="1">IF(BG168&gt;INDIRECT(ADDRESS($BN168,$BO168)),0,1)</f>
        <v>0</v>
      </c>
      <c r="CB168" s="22" cm="1">
        <f t="array" aca="1" ref="CB168" ca="1">IF(BH168&gt;INDIRECT(ADDRESS($BN168,$BO168)),0,1)</f>
        <v>0</v>
      </c>
      <c r="CC168" s="22" cm="1">
        <f t="array" aca="1" ref="CC168" ca="1">IF(BI168&gt;INDIRECT(ADDRESS($BN168,$BO168)),0,1)</f>
        <v>0</v>
      </c>
      <c r="CD168" s="22" cm="1">
        <f t="array" aca="1" ref="CD168" ca="1">IF(BJ168&gt;INDIRECT(ADDRESS($BN168,$BO168)),0,1)</f>
        <v>0</v>
      </c>
      <c r="CE168" s="22" cm="1">
        <f t="array" aca="1" ref="CE168" ca="1">IF(BK168&gt;INDIRECT(ADDRESS($BN168,$BO168)),0,1)</f>
        <v>0</v>
      </c>
      <c r="CF168" s="22" cm="1">
        <f t="array" aca="1" ref="CF168" ca="1">IF(BL168&gt;INDIRECT(ADDRESS($BN168,$BO168)),0,1)</f>
        <v>0</v>
      </c>
      <c r="CG168" s="22" cm="1">
        <f t="array" aca="1" ref="CG168" ca="1">IF(BM168&gt;INDIRECT(ADDRESS($BN168,$BO168)),0,1)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55000000000000004">
      <c r="A169" s="3"/>
      <c r="B169" s="3" t="s">
        <v>70</v>
      </c>
      <c r="C169" s="3">
        <v>10</v>
      </c>
      <c r="D169" s="15">
        <f>VALUE(SUBSTITUTE('DPR KPU Raw'!B6,".",","))</f>
        <v>286556</v>
      </c>
      <c r="E169" s="15">
        <f>VALUE(SUBSTITUTE('DPR KPU Raw'!C6,".",","))</f>
        <v>364440</v>
      </c>
      <c r="F169" s="15">
        <f>VALUE(SUBSTITUTE('DPR KPU Raw'!D6,".",","))</f>
        <v>535004</v>
      </c>
      <c r="G169" s="15">
        <f>VALUE(SUBSTITUTE('DPR KPU Raw'!E6,".",","))</f>
        <v>639064</v>
      </c>
      <c r="H169" s="15">
        <f>VALUE(SUBSTITUTE('DPR KPU Raw'!F6,".",","))</f>
        <v>231754</v>
      </c>
      <c r="I169" s="15"/>
      <c r="J169" s="15"/>
      <c r="K169" s="15">
        <f>VALUE(SUBSTITUTE('DPR KPU Raw'!I6,".",","))</f>
        <v>419898</v>
      </c>
      <c r="L169" s="15"/>
      <c r="M169" s="15"/>
      <c r="N169" s="15"/>
      <c r="O169" s="15">
        <f>VALUE(SUBSTITUTE('DPR KPU Raw'!M6,".",","))</f>
        <v>267138</v>
      </c>
      <c r="P169" s="15"/>
      <c r="Q169" s="15">
        <f>VALUE(SUBSTITUTE('DPR KPU Raw'!O6,".",","))</f>
        <v>237876</v>
      </c>
      <c r="R169" s="15"/>
      <c r="S169" s="15"/>
      <c r="T169" s="15"/>
      <c r="U169" s="15"/>
      <c r="V169" s="5">
        <v>1</v>
      </c>
      <c r="W169" s="5">
        <f>W168+3</f>
        <v>169</v>
      </c>
      <c r="X169" s="5">
        <v>4</v>
      </c>
      <c r="Y169" s="5">
        <f t="shared" si="29"/>
        <v>26</v>
      </c>
      <c r="Z169" s="18" cm="1">
        <f t="array" aca="1" ref="Z169" ca="1">INDIRECT(ADDRESS($W169,COLUMN()-$Y169+$X169))/$V169</f>
        <v>286556</v>
      </c>
      <c r="AA169" s="18" cm="1">
        <f t="array" aca="1" ref="AA169" ca="1">INDIRECT(ADDRESS($W169,COLUMN()-$Y169+$X169))/$V169</f>
        <v>364440</v>
      </c>
      <c r="AB169" s="18" cm="1">
        <f t="array" aca="1" ref="AB169" ca="1">INDIRECT(ADDRESS($W169,COLUMN()-$Y169+$X169))/$V169</f>
        <v>535004</v>
      </c>
      <c r="AC169" s="18" cm="1">
        <f t="array" aca="1" ref="AC169" ca="1">INDIRECT(ADDRESS($W169,COLUMN()-$Y169+$X169))/$V169</f>
        <v>639064</v>
      </c>
      <c r="AD169" s="18" cm="1">
        <f t="array" aca="1" ref="AD169" ca="1">INDIRECT(ADDRESS($W169,COLUMN()-$Y169+$X169))/$V169</f>
        <v>231754</v>
      </c>
      <c r="AE169" s="18" cm="1">
        <f t="array" aca="1" ref="AE169" ca="1">INDIRECT(ADDRESS($W169,COLUMN()-$Y169+$X169))/$V169</f>
        <v>0</v>
      </c>
      <c r="AF169" s="18" cm="1">
        <f t="array" aca="1" ref="AF169" ca="1">INDIRECT(ADDRESS($W169,COLUMN()-$Y169+$X169))/$V169</f>
        <v>0</v>
      </c>
      <c r="AG169" s="18" cm="1">
        <f t="array" aca="1" ref="AG169" ca="1">INDIRECT(ADDRESS($W169,COLUMN()-$Y169+$X169))/$V169</f>
        <v>419898</v>
      </c>
      <c r="AH169" s="18" cm="1">
        <f t="array" aca="1" ref="AH169" ca="1">INDIRECT(ADDRESS($W169,COLUMN()-$Y169+$X169))/$V169</f>
        <v>0</v>
      </c>
      <c r="AI169" s="18" cm="1">
        <f t="array" aca="1" ref="AI169" ca="1">INDIRECT(ADDRESS($W169,COLUMN()-$Y169+$X169))/$V169</f>
        <v>0</v>
      </c>
      <c r="AJ169" s="18" cm="1">
        <f t="array" aca="1" ref="AJ169" ca="1">INDIRECT(ADDRESS($W169,COLUMN()-$Y169+$X169))/$V169</f>
        <v>0</v>
      </c>
      <c r="AK169" s="18" cm="1">
        <f t="array" aca="1" ref="AK169" ca="1">INDIRECT(ADDRESS($W169,COLUMN()-$Y169+$X169))/$V169</f>
        <v>267138</v>
      </c>
      <c r="AL169" s="18" cm="1">
        <f t="array" aca="1" ref="AL169" ca="1">INDIRECT(ADDRESS($W169,COLUMN()-$Y169+$X169))/$V169</f>
        <v>0</v>
      </c>
      <c r="AM169" s="18" cm="1">
        <f t="array" aca="1" ref="AM169" ca="1">INDIRECT(ADDRESS($W169,COLUMN()-$Y169+$X169))/$V169</f>
        <v>237876</v>
      </c>
      <c r="AN169" s="18" cm="1">
        <f t="array" aca="1" ref="AN169" ca="1">INDIRECT(ADDRESS($W169,COLUMN()-$Y169+$X169))/$V169</f>
        <v>0</v>
      </c>
      <c r="AO169" s="18" cm="1">
        <f t="array" aca="1" ref="AO169" ca="1">INDIRECT(ADDRESS($W169,COLUMN()-$Y169+$X169))/$V169</f>
        <v>0</v>
      </c>
      <c r="AP169" s="18" cm="1">
        <f t="array" aca="1" ref="AP169" ca="1">INDIRECT(ADDRESS($W169,COLUMN()-$Y169+$X169))/$V169</f>
        <v>0</v>
      </c>
      <c r="AQ169" s="18" cm="1">
        <f t="array" aca="1" ref="AQ169" ca="1">INDIRECT(ADDRESS($W169,COLUMN()-$Y169+$X169))/$V169</f>
        <v>0</v>
      </c>
      <c r="AR169" s="9">
        <f t="shared" si="26"/>
        <v>169</v>
      </c>
      <c r="AS169" s="9">
        <f t="shared" si="32"/>
        <v>171</v>
      </c>
      <c r="AT169" s="9">
        <f t="shared" si="27"/>
        <v>26</v>
      </c>
      <c r="AU169" s="3">
        <f t="shared" si="30"/>
        <v>43</v>
      </c>
      <c r="AV169" s="20">
        <f t="shared" ca="1" si="36"/>
        <v>5</v>
      </c>
      <c r="AW169" s="20">
        <f t="shared" ca="1" si="36"/>
        <v>4</v>
      </c>
      <c r="AX169" s="20">
        <f t="shared" ca="1" si="36"/>
        <v>2</v>
      </c>
      <c r="AY169" s="20">
        <f t="shared" ca="1" si="34"/>
        <v>1</v>
      </c>
      <c r="AZ169" s="20">
        <f t="shared" ca="1" si="34"/>
        <v>8</v>
      </c>
      <c r="BA169" s="20">
        <f t="shared" ca="1" si="34"/>
        <v>25</v>
      </c>
      <c r="BB169" s="20">
        <f t="shared" ca="1" si="34"/>
        <v>25</v>
      </c>
      <c r="BC169" s="20">
        <f t="shared" ca="1" si="35"/>
        <v>3</v>
      </c>
      <c r="BD169" s="20">
        <f t="shared" ca="1" si="35"/>
        <v>25</v>
      </c>
      <c r="BE169" s="20">
        <f t="shared" ca="1" si="35"/>
        <v>25</v>
      </c>
      <c r="BF169" s="20">
        <f t="shared" ca="1" si="35"/>
        <v>25</v>
      </c>
      <c r="BG169" s="20">
        <f t="shared" ca="1" si="35"/>
        <v>6</v>
      </c>
      <c r="BH169" s="20">
        <f t="shared" ca="1" si="35"/>
        <v>25</v>
      </c>
      <c r="BI169" s="20">
        <f t="shared" ca="1" si="35"/>
        <v>7</v>
      </c>
      <c r="BJ169" s="20">
        <f t="shared" ca="1" si="35"/>
        <v>25</v>
      </c>
      <c r="BK169" s="20">
        <f t="shared" ca="1" si="35"/>
        <v>25</v>
      </c>
      <c r="BL169" s="20">
        <f t="shared" ca="1" si="35"/>
        <v>25</v>
      </c>
      <c r="BM169" s="20">
        <f t="shared" ca="1" si="33"/>
        <v>25</v>
      </c>
      <c r="BN169" s="9">
        <f t="shared" si="28"/>
        <v>169</v>
      </c>
      <c r="BO169" s="9">
        <v>3</v>
      </c>
      <c r="BP169" s="22" cm="1">
        <f t="array" aca="1" ref="BP169" ca="1">IF(AV169&gt;INDIRECT(ADDRESS($BN169,$BO169)),0,1)</f>
        <v>1</v>
      </c>
      <c r="BQ169" s="22" cm="1">
        <f t="array" aca="1" ref="BQ169" ca="1">IF(AW169&gt;INDIRECT(ADDRESS($BN169,$BO169)),0,1)</f>
        <v>1</v>
      </c>
      <c r="BR169" s="22" cm="1">
        <f t="array" aca="1" ref="BR169" ca="1">IF(AX169&gt;INDIRECT(ADDRESS($BN169,$BO169)),0,1)</f>
        <v>1</v>
      </c>
      <c r="BS169" s="22" cm="1">
        <f t="array" aca="1" ref="BS169" ca="1">IF(AY169&gt;INDIRECT(ADDRESS($BN169,$BO169)),0,1)</f>
        <v>1</v>
      </c>
      <c r="BT169" s="22" cm="1">
        <f t="array" aca="1" ref="BT169" ca="1">IF(AZ169&gt;INDIRECT(ADDRESS($BN169,$BO169)),0,1)</f>
        <v>1</v>
      </c>
      <c r="BU169" s="22" cm="1">
        <f t="array" aca="1" ref="BU169" ca="1">IF(BA169&gt;INDIRECT(ADDRESS($BN169,$BO169)),0,1)</f>
        <v>0</v>
      </c>
      <c r="BV169" s="22" cm="1">
        <f t="array" aca="1" ref="BV169" ca="1">IF(BB169&gt;INDIRECT(ADDRESS($BN169,$BO169)),0,1)</f>
        <v>0</v>
      </c>
      <c r="BW169" s="22" cm="1">
        <f t="array" aca="1" ref="BW169" ca="1">IF(BC169&gt;INDIRECT(ADDRESS($BN169,$BO169)),0,1)</f>
        <v>1</v>
      </c>
      <c r="BX169" s="22" cm="1">
        <f t="array" aca="1" ref="BX169" ca="1">IF(BD169&gt;INDIRECT(ADDRESS($BN169,$BO169)),0,1)</f>
        <v>0</v>
      </c>
      <c r="BY169" s="22" cm="1">
        <f t="array" aca="1" ref="BY169" ca="1">IF(BE169&gt;INDIRECT(ADDRESS($BN169,$BO169)),0,1)</f>
        <v>0</v>
      </c>
      <c r="BZ169" s="22" cm="1">
        <f t="array" aca="1" ref="BZ169" ca="1">IF(BF169&gt;INDIRECT(ADDRESS($BN169,$BO169)),0,1)</f>
        <v>0</v>
      </c>
      <c r="CA169" s="22" cm="1">
        <f t="array" aca="1" ref="CA169" ca="1">IF(BG169&gt;INDIRECT(ADDRESS($BN169,$BO169)),0,1)</f>
        <v>1</v>
      </c>
      <c r="CB169" s="22" cm="1">
        <f t="array" aca="1" ref="CB169" ca="1">IF(BH169&gt;INDIRECT(ADDRESS($BN169,$BO169)),0,1)</f>
        <v>0</v>
      </c>
      <c r="CC169" s="22" cm="1">
        <f t="array" aca="1" ref="CC169" ca="1">IF(BI169&gt;INDIRECT(ADDRESS($BN169,$BO169)),0,1)</f>
        <v>1</v>
      </c>
      <c r="CD169" s="22" cm="1">
        <f t="array" aca="1" ref="CD169" ca="1">IF(BJ169&gt;INDIRECT(ADDRESS($BN169,$BO169)),0,1)</f>
        <v>0</v>
      </c>
      <c r="CE169" s="22" cm="1">
        <f t="array" aca="1" ref="CE169" ca="1">IF(BK169&gt;INDIRECT(ADDRESS($BN169,$BO169)),0,1)</f>
        <v>0</v>
      </c>
      <c r="CF169" s="22" cm="1">
        <f t="array" aca="1" ref="CF169" ca="1">IF(BL169&gt;INDIRECT(ADDRESS($BN169,$BO169)),0,1)</f>
        <v>0</v>
      </c>
      <c r="CG169" s="22" cm="1">
        <f t="array" aca="1" ref="CG169" ca="1">IF(BM169&gt;INDIRECT(ADDRESS($BN169,$BO169)),0,1)</f>
        <v>0</v>
      </c>
      <c r="CH169" s="9">
        <f>AR169</f>
        <v>169</v>
      </c>
      <c r="CI169" s="9">
        <f>AS169</f>
        <v>171</v>
      </c>
      <c r="CJ169" s="3">
        <f>COLUMN(BP169)</f>
        <v>68</v>
      </c>
      <c r="CK169" s="3">
        <f>COLUMN(CG169)</f>
        <v>85</v>
      </c>
      <c r="CL169" s="3">
        <f ca="1">SUM(OFFSET($A$1,CH169-1,CJ169-1,CI169-CH169+1,CK169-CJ169+1))</f>
        <v>10</v>
      </c>
      <c r="CM169" s="3" t="b">
        <f ca="1">CL169=C169</f>
        <v>1</v>
      </c>
      <c r="CN169" s="3">
        <f>COLUMN(V169)</f>
        <v>22</v>
      </c>
      <c r="CO169" s="3">
        <f ca="1">LARGE(OFFSET($A$1,$CH169-1,$CN169-1,$CI169-$CH169+1,1),1)</f>
        <v>5</v>
      </c>
      <c r="CP169" s="4">
        <f ca="1">LARGE(OFFSET($A$1,$AR169-1,$AT169-1,$AS169-$AR169+1,$AU169-$AT169+1),1)/(CO169+2)</f>
        <v>91294.857142857145</v>
      </c>
      <c r="CQ169" s="4">
        <f ca="1">LARGE(OFFSET($A$1,$AR169-1,$AT169-1,$AS169-$AR169+1,$AU169-$AT169+1),C169)</f>
        <v>178334.66666666666</v>
      </c>
      <c r="CR169" s="3" t="b">
        <f ca="1">CQ169&gt;CP169</f>
        <v>1</v>
      </c>
    </row>
    <row r="170" spans="1:96" x14ac:dyDescent="0.55000000000000004">
      <c r="A170" s="3"/>
      <c r="B170" s="3"/>
      <c r="C170" s="3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5">
        <v>3</v>
      </c>
      <c r="W170" s="5">
        <f>W169</f>
        <v>169</v>
      </c>
      <c r="X170" s="5">
        <v>4</v>
      </c>
      <c r="Y170" s="5">
        <f t="shared" si="29"/>
        <v>26</v>
      </c>
      <c r="Z170" s="18" cm="1">
        <f t="array" aca="1" ref="Z170" ca="1">INDIRECT(ADDRESS($W170,COLUMN()-$Y170+$X170))/$V170</f>
        <v>95518.666666666672</v>
      </c>
      <c r="AA170" s="18" cm="1">
        <f t="array" aca="1" ref="AA170" ca="1">INDIRECT(ADDRESS($W170,COLUMN()-$Y170+$X170))/$V170</f>
        <v>121480</v>
      </c>
      <c r="AB170" s="18" cm="1">
        <f t="array" aca="1" ref="AB170" ca="1">INDIRECT(ADDRESS($W170,COLUMN()-$Y170+$X170))/$V170</f>
        <v>178334.66666666666</v>
      </c>
      <c r="AC170" s="18" cm="1">
        <f t="array" aca="1" ref="AC170" ca="1">INDIRECT(ADDRESS($W170,COLUMN()-$Y170+$X170))/$V170</f>
        <v>213021.33333333334</v>
      </c>
      <c r="AD170" s="18" cm="1">
        <f t="array" aca="1" ref="AD170" ca="1">INDIRECT(ADDRESS($W170,COLUMN()-$Y170+$X170))/$V170</f>
        <v>77251.333333333328</v>
      </c>
      <c r="AE170" s="18" cm="1">
        <f t="array" aca="1" ref="AE170" ca="1">INDIRECT(ADDRESS($W170,COLUMN()-$Y170+$X170))/$V170</f>
        <v>0</v>
      </c>
      <c r="AF170" s="18" cm="1">
        <f t="array" aca="1" ref="AF170" ca="1">INDIRECT(ADDRESS($W170,COLUMN()-$Y170+$X170))/$V170</f>
        <v>0</v>
      </c>
      <c r="AG170" s="18" cm="1">
        <f t="array" aca="1" ref="AG170" ca="1">INDIRECT(ADDRESS($W170,COLUMN()-$Y170+$X170))/$V170</f>
        <v>139966</v>
      </c>
      <c r="AH170" s="18" cm="1">
        <f t="array" aca="1" ref="AH170" ca="1">INDIRECT(ADDRESS($W170,COLUMN()-$Y170+$X170))/$V170</f>
        <v>0</v>
      </c>
      <c r="AI170" s="18" cm="1">
        <f t="array" aca="1" ref="AI170" ca="1">INDIRECT(ADDRESS($W170,COLUMN()-$Y170+$X170))/$V170</f>
        <v>0</v>
      </c>
      <c r="AJ170" s="18" cm="1">
        <f t="array" aca="1" ref="AJ170" ca="1">INDIRECT(ADDRESS($W170,COLUMN()-$Y170+$X170))/$V170</f>
        <v>0</v>
      </c>
      <c r="AK170" s="18" cm="1">
        <f t="array" aca="1" ref="AK170" ca="1">INDIRECT(ADDRESS($W170,COLUMN()-$Y170+$X170))/$V170</f>
        <v>89046</v>
      </c>
      <c r="AL170" s="18" cm="1">
        <f t="array" aca="1" ref="AL170" ca="1">INDIRECT(ADDRESS($W170,COLUMN()-$Y170+$X170))/$V170</f>
        <v>0</v>
      </c>
      <c r="AM170" s="18" cm="1">
        <f t="array" aca="1" ref="AM170" ca="1">INDIRECT(ADDRESS($W170,COLUMN()-$Y170+$X170))/$V170</f>
        <v>79292</v>
      </c>
      <c r="AN170" s="18" cm="1">
        <f t="array" aca="1" ref="AN170" ca="1">INDIRECT(ADDRESS($W170,COLUMN()-$Y170+$X170))/$V170</f>
        <v>0</v>
      </c>
      <c r="AO170" s="18" cm="1">
        <f t="array" aca="1" ref="AO170" ca="1">INDIRECT(ADDRESS($W170,COLUMN()-$Y170+$X170))/$V170</f>
        <v>0</v>
      </c>
      <c r="AP170" s="18" cm="1">
        <f t="array" aca="1" ref="AP170" ca="1">INDIRECT(ADDRESS($W170,COLUMN()-$Y170+$X170))/$V170</f>
        <v>0</v>
      </c>
      <c r="AQ170" s="18" cm="1">
        <f t="array" aca="1" ref="AQ170" ca="1">INDIRECT(ADDRESS($W170,COLUMN()-$Y170+$X170))/$V170</f>
        <v>0</v>
      </c>
      <c r="AR170" s="9">
        <f t="shared" si="26"/>
        <v>169</v>
      </c>
      <c r="AS170" s="9">
        <f t="shared" si="32"/>
        <v>171</v>
      </c>
      <c r="AT170" s="9">
        <f t="shared" si="27"/>
        <v>26</v>
      </c>
      <c r="AU170" s="3">
        <f t="shared" si="30"/>
        <v>43</v>
      </c>
      <c r="AV170" s="20">
        <f t="shared" ca="1" si="36"/>
        <v>15</v>
      </c>
      <c r="AW170" s="20">
        <f t="shared" ca="1" si="36"/>
        <v>13</v>
      </c>
      <c r="AX170" s="20">
        <f t="shared" ca="1" si="36"/>
        <v>10</v>
      </c>
      <c r="AY170" s="20">
        <f t="shared" ca="1" si="34"/>
        <v>9</v>
      </c>
      <c r="AZ170" s="20">
        <f t="shared" ca="1" si="34"/>
        <v>19</v>
      </c>
      <c r="BA170" s="20">
        <f t="shared" ca="1" si="34"/>
        <v>25</v>
      </c>
      <c r="BB170" s="20">
        <f t="shared" ca="1" si="34"/>
        <v>25</v>
      </c>
      <c r="BC170" s="20">
        <f t="shared" ca="1" si="35"/>
        <v>11</v>
      </c>
      <c r="BD170" s="20">
        <f t="shared" ca="1" si="35"/>
        <v>25</v>
      </c>
      <c r="BE170" s="20">
        <f t="shared" ca="1" si="35"/>
        <v>25</v>
      </c>
      <c r="BF170" s="20">
        <f t="shared" ca="1" si="35"/>
        <v>25</v>
      </c>
      <c r="BG170" s="20">
        <f t="shared" ca="1" si="35"/>
        <v>16</v>
      </c>
      <c r="BH170" s="20">
        <f t="shared" ca="1" si="35"/>
        <v>25</v>
      </c>
      <c r="BI170" s="20">
        <f t="shared" ca="1" si="35"/>
        <v>18</v>
      </c>
      <c r="BJ170" s="20">
        <f t="shared" ca="1" si="35"/>
        <v>25</v>
      </c>
      <c r="BK170" s="20">
        <f t="shared" ca="1" si="35"/>
        <v>25</v>
      </c>
      <c r="BL170" s="20">
        <f t="shared" ca="1" si="35"/>
        <v>25</v>
      </c>
      <c r="BM170" s="20">
        <f t="shared" ca="1" si="33"/>
        <v>25</v>
      </c>
      <c r="BN170" s="9">
        <f t="shared" si="28"/>
        <v>169</v>
      </c>
      <c r="BO170" s="9">
        <v>3</v>
      </c>
      <c r="BP170" s="22" cm="1">
        <f t="array" aca="1" ref="BP170" ca="1">IF(AV170&gt;INDIRECT(ADDRESS($BN170,$BO170)),0,1)</f>
        <v>0</v>
      </c>
      <c r="BQ170" s="22" cm="1">
        <f t="array" aca="1" ref="BQ170" ca="1">IF(AW170&gt;INDIRECT(ADDRESS($BN170,$BO170)),0,1)</f>
        <v>0</v>
      </c>
      <c r="BR170" s="22" cm="1">
        <f t="array" aca="1" ref="BR170" ca="1">IF(AX170&gt;INDIRECT(ADDRESS($BN170,$BO170)),0,1)</f>
        <v>1</v>
      </c>
      <c r="BS170" s="22" cm="1">
        <f t="array" aca="1" ref="BS170" ca="1">IF(AY170&gt;INDIRECT(ADDRESS($BN170,$BO170)),0,1)</f>
        <v>1</v>
      </c>
      <c r="BT170" s="22" cm="1">
        <f t="array" aca="1" ref="BT170" ca="1">IF(AZ170&gt;INDIRECT(ADDRESS($BN170,$BO170)),0,1)</f>
        <v>0</v>
      </c>
      <c r="BU170" s="22" cm="1">
        <f t="array" aca="1" ref="BU170" ca="1">IF(BA170&gt;INDIRECT(ADDRESS($BN170,$BO170)),0,1)</f>
        <v>0</v>
      </c>
      <c r="BV170" s="22" cm="1">
        <f t="array" aca="1" ref="BV170" ca="1">IF(BB170&gt;INDIRECT(ADDRESS($BN170,$BO170)),0,1)</f>
        <v>0</v>
      </c>
      <c r="BW170" s="22" cm="1">
        <f t="array" aca="1" ref="BW170" ca="1">IF(BC170&gt;INDIRECT(ADDRESS($BN170,$BO170)),0,1)</f>
        <v>0</v>
      </c>
      <c r="BX170" s="22" cm="1">
        <f t="array" aca="1" ref="BX170" ca="1">IF(BD170&gt;INDIRECT(ADDRESS($BN170,$BO170)),0,1)</f>
        <v>0</v>
      </c>
      <c r="BY170" s="22" cm="1">
        <f t="array" aca="1" ref="BY170" ca="1">IF(BE170&gt;INDIRECT(ADDRESS($BN170,$BO170)),0,1)</f>
        <v>0</v>
      </c>
      <c r="BZ170" s="22" cm="1">
        <f t="array" aca="1" ref="BZ170" ca="1">IF(BF170&gt;INDIRECT(ADDRESS($BN170,$BO170)),0,1)</f>
        <v>0</v>
      </c>
      <c r="CA170" s="22" cm="1">
        <f t="array" aca="1" ref="CA170" ca="1">IF(BG170&gt;INDIRECT(ADDRESS($BN170,$BO170)),0,1)</f>
        <v>0</v>
      </c>
      <c r="CB170" s="22" cm="1">
        <f t="array" aca="1" ref="CB170" ca="1">IF(BH170&gt;INDIRECT(ADDRESS($BN170,$BO170)),0,1)</f>
        <v>0</v>
      </c>
      <c r="CC170" s="22" cm="1">
        <f t="array" aca="1" ref="CC170" ca="1">IF(BI170&gt;INDIRECT(ADDRESS($BN170,$BO170)),0,1)</f>
        <v>0</v>
      </c>
      <c r="CD170" s="22" cm="1">
        <f t="array" aca="1" ref="CD170" ca="1">IF(BJ170&gt;INDIRECT(ADDRESS($BN170,$BO170)),0,1)</f>
        <v>0</v>
      </c>
      <c r="CE170" s="22" cm="1">
        <f t="array" aca="1" ref="CE170" ca="1">IF(BK170&gt;INDIRECT(ADDRESS($BN170,$BO170)),0,1)</f>
        <v>0</v>
      </c>
      <c r="CF170" s="22" cm="1">
        <f t="array" aca="1" ref="CF170" ca="1">IF(BL170&gt;INDIRECT(ADDRESS($BN170,$BO170)),0,1)</f>
        <v>0</v>
      </c>
      <c r="CG170" s="22" cm="1">
        <f t="array" aca="1" ref="CG170" ca="1">IF(BM170&gt;INDIRECT(ADDRESS($BN170,$BO170)),0,1)</f>
        <v>0</v>
      </c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55000000000000004">
      <c r="A171" s="3"/>
      <c r="B171" s="3"/>
      <c r="C171" s="3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5">
        <v>5</v>
      </c>
      <c r="W171" s="5">
        <f>W170</f>
        <v>169</v>
      </c>
      <c r="X171" s="5">
        <v>4</v>
      </c>
      <c r="Y171" s="5">
        <f t="shared" si="29"/>
        <v>26</v>
      </c>
      <c r="Z171" s="18" cm="1">
        <f t="array" aca="1" ref="Z171" ca="1">INDIRECT(ADDRESS($W171,COLUMN()-$Y171+$X171))/$V171</f>
        <v>57311.199999999997</v>
      </c>
      <c r="AA171" s="18" cm="1">
        <f t="array" aca="1" ref="AA171" ca="1">INDIRECT(ADDRESS($W171,COLUMN()-$Y171+$X171))/$V171</f>
        <v>72888</v>
      </c>
      <c r="AB171" s="18" cm="1">
        <f t="array" aca="1" ref="AB171" ca="1">INDIRECT(ADDRESS($W171,COLUMN()-$Y171+$X171))/$V171</f>
        <v>107000.8</v>
      </c>
      <c r="AC171" s="18" cm="1">
        <f t="array" aca="1" ref="AC171" ca="1">INDIRECT(ADDRESS($W171,COLUMN()-$Y171+$X171))/$V171</f>
        <v>127812.8</v>
      </c>
      <c r="AD171" s="18" cm="1">
        <f t="array" aca="1" ref="AD171" ca="1">INDIRECT(ADDRESS($W171,COLUMN()-$Y171+$X171))/$V171</f>
        <v>46350.8</v>
      </c>
      <c r="AE171" s="18" cm="1">
        <f t="array" aca="1" ref="AE171" ca="1">INDIRECT(ADDRESS($W171,COLUMN()-$Y171+$X171))/$V171</f>
        <v>0</v>
      </c>
      <c r="AF171" s="18" cm="1">
        <f t="array" aca="1" ref="AF171" ca="1">INDIRECT(ADDRESS($W171,COLUMN()-$Y171+$X171))/$V171</f>
        <v>0</v>
      </c>
      <c r="AG171" s="18" cm="1">
        <f t="array" aca="1" ref="AG171" ca="1">INDIRECT(ADDRESS($W171,COLUMN()-$Y171+$X171))/$V171</f>
        <v>83979.6</v>
      </c>
      <c r="AH171" s="18" cm="1">
        <f t="array" aca="1" ref="AH171" ca="1">INDIRECT(ADDRESS($W171,COLUMN()-$Y171+$X171))/$V171</f>
        <v>0</v>
      </c>
      <c r="AI171" s="18" cm="1">
        <f t="array" aca="1" ref="AI171" ca="1">INDIRECT(ADDRESS($W171,COLUMN()-$Y171+$X171))/$V171</f>
        <v>0</v>
      </c>
      <c r="AJ171" s="18" cm="1">
        <f t="array" aca="1" ref="AJ171" ca="1">INDIRECT(ADDRESS($W171,COLUMN()-$Y171+$X171))/$V171</f>
        <v>0</v>
      </c>
      <c r="AK171" s="18" cm="1">
        <f t="array" aca="1" ref="AK171" ca="1">INDIRECT(ADDRESS($W171,COLUMN()-$Y171+$X171))/$V171</f>
        <v>53427.6</v>
      </c>
      <c r="AL171" s="18" cm="1">
        <f t="array" aca="1" ref="AL171" ca="1">INDIRECT(ADDRESS($W171,COLUMN()-$Y171+$X171))/$V171</f>
        <v>0</v>
      </c>
      <c r="AM171" s="18" cm="1">
        <f t="array" aca="1" ref="AM171" ca="1">INDIRECT(ADDRESS($W171,COLUMN()-$Y171+$X171))/$V171</f>
        <v>47575.199999999997</v>
      </c>
      <c r="AN171" s="18" cm="1">
        <f t="array" aca="1" ref="AN171" ca="1">INDIRECT(ADDRESS($W171,COLUMN()-$Y171+$X171))/$V171</f>
        <v>0</v>
      </c>
      <c r="AO171" s="18" cm="1">
        <f t="array" aca="1" ref="AO171" ca="1">INDIRECT(ADDRESS($W171,COLUMN()-$Y171+$X171))/$V171</f>
        <v>0</v>
      </c>
      <c r="AP171" s="18" cm="1">
        <f t="array" aca="1" ref="AP171" ca="1">INDIRECT(ADDRESS($W171,COLUMN()-$Y171+$X171))/$V171</f>
        <v>0</v>
      </c>
      <c r="AQ171" s="18" cm="1">
        <f t="array" aca="1" ref="AQ171" ca="1">INDIRECT(ADDRESS($W171,COLUMN()-$Y171+$X171))/$V171</f>
        <v>0</v>
      </c>
      <c r="AR171" s="9">
        <f t="shared" si="26"/>
        <v>169</v>
      </c>
      <c r="AS171" s="9">
        <f t="shared" si="32"/>
        <v>171</v>
      </c>
      <c r="AT171" s="9">
        <f t="shared" si="27"/>
        <v>26</v>
      </c>
      <c r="AU171" s="3">
        <f t="shared" si="30"/>
        <v>43</v>
      </c>
      <c r="AV171" s="20">
        <f t="shared" ca="1" si="36"/>
        <v>21</v>
      </c>
      <c r="AW171" s="20">
        <f t="shared" ca="1" si="36"/>
        <v>20</v>
      </c>
      <c r="AX171" s="20">
        <f t="shared" ca="1" si="36"/>
        <v>14</v>
      </c>
      <c r="AY171" s="20">
        <f t="shared" ca="1" si="34"/>
        <v>12</v>
      </c>
      <c r="AZ171" s="20">
        <f t="shared" ca="1" si="34"/>
        <v>24</v>
      </c>
      <c r="BA171" s="20">
        <f t="shared" ca="1" si="34"/>
        <v>25</v>
      </c>
      <c r="BB171" s="20">
        <f t="shared" ca="1" si="34"/>
        <v>25</v>
      </c>
      <c r="BC171" s="20">
        <f t="shared" ca="1" si="35"/>
        <v>17</v>
      </c>
      <c r="BD171" s="20">
        <f t="shared" ca="1" si="35"/>
        <v>25</v>
      </c>
      <c r="BE171" s="20">
        <f t="shared" ca="1" si="35"/>
        <v>25</v>
      </c>
      <c r="BF171" s="20">
        <f t="shared" ca="1" si="35"/>
        <v>25</v>
      </c>
      <c r="BG171" s="20">
        <f t="shared" ca="1" si="35"/>
        <v>22</v>
      </c>
      <c r="BH171" s="20">
        <f t="shared" ca="1" si="35"/>
        <v>25</v>
      </c>
      <c r="BI171" s="20">
        <f t="shared" ca="1" si="35"/>
        <v>23</v>
      </c>
      <c r="BJ171" s="20">
        <f t="shared" ca="1" si="35"/>
        <v>25</v>
      </c>
      <c r="BK171" s="20">
        <f t="shared" ca="1" si="35"/>
        <v>25</v>
      </c>
      <c r="BL171" s="20">
        <f t="shared" ca="1" si="35"/>
        <v>25</v>
      </c>
      <c r="BM171" s="20">
        <f t="shared" ca="1" si="33"/>
        <v>25</v>
      </c>
      <c r="BN171" s="9">
        <f t="shared" si="28"/>
        <v>169</v>
      </c>
      <c r="BO171" s="9">
        <v>3</v>
      </c>
      <c r="BP171" s="22" cm="1">
        <f t="array" aca="1" ref="BP171" ca="1">IF(AV171&gt;INDIRECT(ADDRESS($BN171,$BO171)),0,1)</f>
        <v>0</v>
      </c>
      <c r="BQ171" s="22" cm="1">
        <f t="array" aca="1" ref="BQ171" ca="1">IF(AW171&gt;INDIRECT(ADDRESS($BN171,$BO171)),0,1)</f>
        <v>0</v>
      </c>
      <c r="BR171" s="22" cm="1">
        <f t="array" aca="1" ref="BR171" ca="1">IF(AX171&gt;INDIRECT(ADDRESS($BN171,$BO171)),0,1)</f>
        <v>0</v>
      </c>
      <c r="BS171" s="22" cm="1">
        <f t="array" aca="1" ref="BS171" ca="1">IF(AY171&gt;INDIRECT(ADDRESS($BN171,$BO171)),0,1)</f>
        <v>0</v>
      </c>
      <c r="BT171" s="22" cm="1">
        <f t="array" aca="1" ref="BT171" ca="1">IF(AZ171&gt;INDIRECT(ADDRESS($BN171,$BO171)),0,1)</f>
        <v>0</v>
      </c>
      <c r="BU171" s="22" cm="1">
        <f t="array" aca="1" ref="BU171" ca="1">IF(BA171&gt;INDIRECT(ADDRESS($BN171,$BO171)),0,1)</f>
        <v>0</v>
      </c>
      <c r="BV171" s="22" cm="1">
        <f t="array" aca="1" ref="BV171" ca="1">IF(BB171&gt;INDIRECT(ADDRESS($BN171,$BO171)),0,1)</f>
        <v>0</v>
      </c>
      <c r="BW171" s="22" cm="1">
        <f t="array" aca="1" ref="BW171" ca="1">IF(BC171&gt;INDIRECT(ADDRESS($BN171,$BO171)),0,1)</f>
        <v>0</v>
      </c>
      <c r="BX171" s="22" cm="1">
        <f t="array" aca="1" ref="BX171" ca="1">IF(BD171&gt;INDIRECT(ADDRESS($BN171,$BO171)),0,1)</f>
        <v>0</v>
      </c>
      <c r="BY171" s="22" cm="1">
        <f t="array" aca="1" ref="BY171" ca="1">IF(BE171&gt;INDIRECT(ADDRESS($BN171,$BO171)),0,1)</f>
        <v>0</v>
      </c>
      <c r="BZ171" s="22" cm="1">
        <f t="array" aca="1" ref="BZ171" ca="1">IF(BF171&gt;INDIRECT(ADDRESS($BN171,$BO171)),0,1)</f>
        <v>0</v>
      </c>
      <c r="CA171" s="22" cm="1">
        <f t="array" aca="1" ref="CA171" ca="1">IF(BG171&gt;INDIRECT(ADDRESS($BN171,$BO171)),0,1)</f>
        <v>0</v>
      </c>
      <c r="CB171" s="22" cm="1">
        <f t="array" aca="1" ref="CB171" ca="1">IF(BH171&gt;INDIRECT(ADDRESS($BN171,$BO171)),0,1)</f>
        <v>0</v>
      </c>
      <c r="CC171" s="22" cm="1">
        <f t="array" aca="1" ref="CC171" ca="1">IF(BI171&gt;INDIRECT(ADDRESS($BN171,$BO171)),0,1)</f>
        <v>0</v>
      </c>
      <c r="CD171" s="22" cm="1">
        <f t="array" aca="1" ref="CD171" ca="1">IF(BJ171&gt;INDIRECT(ADDRESS($BN171,$BO171)),0,1)</f>
        <v>0</v>
      </c>
      <c r="CE171" s="22" cm="1">
        <f t="array" aca="1" ref="CE171" ca="1">IF(BK171&gt;INDIRECT(ADDRESS($BN171,$BO171)),0,1)</f>
        <v>0</v>
      </c>
      <c r="CF171" s="22" cm="1">
        <f t="array" aca="1" ref="CF171" ca="1">IF(BL171&gt;INDIRECT(ADDRESS($BN171,$BO171)),0,1)</f>
        <v>0</v>
      </c>
      <c r="CG171" s="22" cm="1">
        <f t="array" aca="1" ref="CG171" ca="1">IF(BM171&gt;INDIRECT(ADDRESS($BN171,$BO171)),0,1)</f>
        <v>0</v>
      </c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55000000000000004">
      <c r="A172" s="3" t="s">
        <v>71</v>
      </c>
      <c r="B172" s="3" t="s">
        <v>72</v>
      </c>
      <c r="C172" s="3">
        <v>9</v>
      </c>
      <c r="D172" s="15">
        <f>VALUE(SUBSTITUTE('DPR KPU Raw'!B3,".",","))</f>
        <v>41628</v>
      </c>
      <c r="E172" s="15">
        <f>VALUE(SUBSTITUTE('DPR KPU Raw'!C3,".",","))</f>
        <v>295313</v>
      </c>
      <c r="F172" s="15">
        <f>VALUE(SUBSTITUTE('DPR KPU Raw'!D3,".",","))</f>
        <v>1290884</v>
      </c>
      <c r="G172" s="15">
        <f>VALUE(SUBSTITUTE('DPR KPU Raw'!E3,".",","))</f>
        <v>333521</v>
      </c>
      <c r="H172" s="15">
        <f>VALUE(SUBSTITUTE('DPR KPU Raw'!F3,".",","))</f>
        <v>147678</v>
      </c>
      <c r="I172" s="15"/>
      <c r="J172" s="15"/>
      <c r="K172" s="15">
        <f>VALUE(SUBSTITUTE('DPR KPU Raw'!I3,".",","))</f>
        <v>19145</v>
      </c>
      <c r="L172" s="15"/>
      <c r="M172" s="15"/>
      <c r="N172" s="15"/>
      <c r="O172" s="15">
        <f>VALUE(SUBSTITUTE('DPR KPU Raw'!M3,".",","))</f>
        <v>6683</v>
      </c>
      <c r="P172" s="15"/>
      <c r="Q172" s="15">
        <f>VALUE(SUBSTITUTE('DPR KPU Raw'!O3,".",","))</f>
        <v>174476</v>
      </c>
      <c r="R172" s="15"/>
      <c r="S172" s="15"/>
      <c r="T172" s="15"/>
      <c r="U172" s="15"/>
      <c r="V172" s="5">
        <v>1</v>
      </c>
      <c r="W172" s="5">
        <f>W171+3</f>
        <v>172</v>
      </c>
      <c r="X172" s="5">
        <v>4</v>
      </c>
      <c r="Y172" s="5">
        <f t="shared" si="29"/>
        <v>26</v>
      </c>
      <c r="Z172" s="18" cm="1">
        <f t="array" aca="1" ref="Z172" ca="1">INDIRECT(ADDRESS($W172,COLUMN()-$Y172+$X172))/$V172</f>
        <v>41628</v>
      </c>
      <c r="AA172" s="18" cm="1">
        <f t="array" aca="1" ref="AA172" ca="1">INDIRECT(ADDRESS($W172,COLUMN()-$Y172+$X172))/$V172</f>
        <v>295313</v>
      </c>
      <c r="AB172" s="18" cm="1">
        <f t="array" aca="1" ref="AB172" ca="1">INDIRECT(ADDRESS($W172,COLUMN()-$Y172+$X172))/$V172</f>
        <v>1290884</v>
      </c>
      <c r="AC172" s="18" cm="1">
        <f t="array" aca="1" ref="AC172" ca="1">INDIRECT(ADDRESS($W172,COLUMN()-$Y172+$X172))/$V172</f>
        <v>333521</v>
      </c>
      <c r="AD172" s="18" cm="1">
        <f t="array" aca="1" ref="AD172" ca="1">INDIRECT(ADDRESS($W172,COLUMN()-$Y172+$X172))/$V172</f>
        <v>147678</v>
      </c>
      <c r="AE172" s="18" cm="1">
        <f t="array" aca="1" ref="AE172" ca="1">INDIRECT(ADDRESS($W172,COLUMN()-$Y172+$X172))/$V172</f>
        <v>0</v>
      </c>
      <c r="AF172" s="18" cm="1">
        <f t="array" aca="1" ref="AF172" ca="1">INDIRECT(ADDRESS($W172,COLUMN()-$Y172+$X172))/$V172</f>
        <v>0</v>
      </c>
      <c r="AG172" s="18" cm="1">
        <f t="array" aca="1" ref="AG172" ca="1">INDIRECT(ADDRESS($W172,COLUMN()-$Y172+$X172))/$V172</f>
        <v>19145</v>
      </c>
      <c r="AH172" s="18" cm="1">
        <f t="array" aca="1" ref="AH172" ca="1">INDIRECT(ADDRESS($W172,COLUMN()-$Y172+$X172))/$V172</f>
        <v>0</v>
      </c>
      <c r="AI172" s="18" cm="1">
        <f t="array" aca="1" ref="AI172" ca="1">INDIRECT(ADDRESS($W172,COLUMN()-$Y172+$X172))/$V172</f>
        <v>0</v>
      </c>
      <c r="AJ172" s="18" cm="1">
        <f t="array" aca="1" ref="AJ172" ca="1">INDIRECT(ADDRESS($W172,COLUMN()-$Y172+$X172))/$V172</f>
        <v>0</v>
      </c>
      <c r="AK172" s="18" cm="1">
        <f t="array" aca="1" ref="AK172" ca="1">INDIRECT(ADDRESS($W172,COLUMN()-$Y172+$X172))/$V172</f>
        <v>6683</v>
      </c>
      <c r="AL172" s="18" cm="1">
        <f t="array" aca="1" ref="AL172" ca="1">INDIRECT(ADDRESS($W172,COLUMN()-$Y172+$X172))/$V172</f>
        <v>0</v>
      </c>
      <c r="AM172" s="18" cm="1">
        <f t="array" aca="1" ref="AM172" ca="1">INDIRECT(ADDRESS($W172,COLUMN()-$Y172+$X172))/$V172</f>
        <v>174476</v>
      </c>
      <c r="AN172" s="18" cm="1">
        <f t="array" aca="1" ref="AN172" ca="1">INDIRECT(ADDRESS($W172,COLUMN()-$Y172+$X172))/$V172</f>
        <v>0</v>
      </c>
      <c r="AO172" s="18" cm="1">
        <f t="array" aca="1" ref="AO172" ca="1">INDIRECT(ADDRESS($W172,COLUMN()-$Y172+$X172))/$V172</f>
        <v>0</v>
      </c>
      <c r="AP172" s="18" cm="1">
        <f t="array" aca="1" ref="AP172" ca="1">INDIRECT(ADDRESS($W172,COLUMN()-$Y172+$X172))/$V172</f>
        <v>0</v>
      </c>
      <c r="AQ172" s="18" cm="1">
        <f t="array" aca="1" ref="AQ172" ca="1">INDIRECT(ADDRESS($W172,COLUMN()-$Y172+$X172))/$V172</f>
        <v>0</v>
      </c>
      <c r="AR172" s="9">
        <f t="shared" si="26"/>
        <v>172</v>
      </c>
      <c r="AS172" s="9">
        <f>AR172+6</f>
        <v>178</v>
      </c>
      <c r="AT172" s="9">
        <f t="shared" si="27"/>
        <v>26</v>
      </c>
      <c r="AU172" s="3">
        <f t="shared" si="30"/>
        <v>43</v>
      </c>
      <c r="AV172" s="20">
        <f t="shared" ca="1" si="36"/>
        <v>20</v>
      </c>
      <c r="AW172" s="20">
        <f t="shared" ca="1" si="36"/>
        <v>4</v>
      </c>
      <c r="AX172" s="20">
        <f t="shared" ca="1" si="36"/>
        <v>1</v>
      </c>
      <c r="AY172" s="20">
        <f t="shared" ca="1" si="34"/>
        <v>3</v>
      </c>
      <c r="AZ172" s="20">
        <f t="shared" ca="1" si="34"/>
        <v>8</v>
      </c>
      <c r="BA172" s="20">
        <f t="shared" ca="1" si="34"/>
        <v>57</v>
      </c>
      <c r="BB172" s="20">
        <f t="shared" ca="1" si="34"/>
        <v>57</v>
      </c>
      <c r="BC172" s="20">
        <f t="shared" ca="1" si="35"/>
        <v>32</v>
      </c>
      <c r="BD172" s="20">
        <f t="shared" ca="1" si="35"/>
        <v>57</v>
      </c>
      <c r="BE172" s="20">
        <f t="shared" ca="1" si="35"/>
        <v>57</v>
      </c>
      <c r="BF172" s="20">
        <f t="shared" ca="1" si="35"/>
        <v>57</v>
      </c>
      <c r="BG172" s="20">
        <f t="shared" ca="1" si="35"/>
        <v>40</v>
      </c>
      <c r="BH172" s="20">
        <f t="shared" ca="1" si="35"/>
        <v>57</v>
      </c>
      <c r="BI172" s="20">
        <f t="shared" ca="1" si="35"/>
        <v>7</v>
      </c>
      <c r="BJ172" s="20">
        <f t="shared" ca="1" si="35"/>
        <v>57</v>
      </c>
      <c r="BK172" s="20">
        <f t="shared" ca="1" si="35"/>
        <v>57</v>
      </c>
      <c r="BL172" s="20">
        <f t="shared" ca="1" si="35"/>
        <v>57</v>
      </c>
      <c r="BM172" s="20">
        <f t="shared" ca="1" si="33"/>
        <v>57</v>
      </c>
      <c r="BN172" s="9">
        <f t="shared" si="28"/>
        <v>172</v>
      </c>
      <c r="BO172" s="9">
        <v>3</v>
      </c>
      <c r="BP172" s="22" cm="1">
        <f t="array" aca="1" ref="BP172" ca="1">IF(AV172&gt;INDIRECT(ADDRESS($BN172,$BO172)),0,1)</f>
        <v>0</v>
      </c>
      <c r="BQ172" s="22" cm="1">
        <f t="array" aca="1" ref="BQ172" ca="1">IF(AW172&gt;INDIRECT(ADDRESS($BN172,$BO172)),0,1)</f>
        <v>1</v>
      </c>
      <c r="BR172" s="22" cm="1">
        <f t="array" aca="1" ref="BR172" ca="1">IF(AX172&gt;INDIRECT(ADDRESS($BN172,$BO172)),0,1)</f>
        <v>1</v>
      </c>
      <c r="BS172" s="22" cm="1">
        <f t="array" aca="1" ref="BS172" ca="1">IF(AY172&gt;INDIRECT(ADDRESS($BN172,$BO172)),0,1)</f>
        <v>1</v>
      </c>
      <c r="BT172" s="22" cm="1">
        <f t="array" aca="1" ref="BT172" ca="1">IF(AZ172&gt;INDIRECT(ADDRESS($BN172,$BO172)),0,1)</f>
        <v>1</v>
      </c>
      <c r="BU172" s="22" cm="1">
        <f t="array" aca="1" ref="BU172" ca="1">IF(BA172&gt;INDIRECT(ADDRESS($BN172,$BO172)),0,1)</f>
        <v>0</v>
      </c>
      <c r="BV172" s="22" cm="1">
        <f t="array" aca="1" ref="BV172" ca="1">IF(BB172&gt;INDIRECT(ADDRESS($BN172,$BO172)),0,1)</f>
        <v>0</v>
      </c>
      <c r="BW172" s="22" cm="1">
        <f t="array" aca="1" ref="BW172" ca="1">IF(BC172&gt;INDIRECT(ADDRESS($BN172,$BO172)),0,1)</f>
        <v>0</v>
      </c>
      <c r="BX172" s="22" cm="1">
        <f t="array" aca="1" ref="BX172" ca="1">IF(BD172&gt;INDIRECT(ADDRESS($BN172,$BO172)),0,1)</f>
        <v>0</v>
      </c>
      <c r="BY172" s="22" cm="1">
        <f t="array" aca="1" ref="BY172" ca="1">IF(BE172&gt;INDIRECT(ADDRESS($BN172,$BO172)),0,1)</f>
        <v>0</v>
      </c>
      <c r="BZ172" s="22" cm="1">
        <f t="array" aca="1" ref="BZ172" ca="1">IF(BF172&gt;INDIRECT(ADDRESS($BN172,$BO172)),0,1)</f>
        <v>0</v>
      </c>
      <c r="CA172" s="22" cm="1">
        <f t="array" aca="1" ref="CA172" ca="1">IF(BG172&gt;INDIRECT(ADDRESS($BN172,$BO172)),0,1)</f>
        <v>0</v>
      </c>
      <c r="CB172" s="22" cm="1">
        <f t="array" aca="1" ref="CB172" ca="1">IF(BH172&gt;INDIRECT(ADDRESS($BN172,$BO172)),0,1)</f>
        <v>0</v>
      </c>
      <c r="CC172" s="22" cm="1">
        <f t="array" aca="1" ref="CC172" ca="1">IF(BI172&gt;INDIRECT(ADDRESS($BN172,$BO172)),0,1)</f>
        <v>1</v>
      </c>
      <c r="CD172" s="22" cm="1">
        <f t="array" aca="1" ref="CD172" ca="1">IF(BJ172&gt;INDIRECT(ADDRESS($BN172,$BO172)),0,1)</f>
        <v>0</v>
      </c>
      <c r="CE172" s="22" cm="1">
        <f t="array" aca="1" ref="CE172" ca="1">IF(BK172&gt;INDIRECT(ADDRESS($BN172,$BO172)),0,1)</f>
        <v>0</v>
      </c>
      <c r="CF172" s="22" cm="1">
        <f t="array" aca="1" ref="CF172" ca="1">IF(BL172&gt;INDIRECT(ADDRESS($BN172,$BO172)),0,1)</f>
        <v>0</v>
      </c>
      <c r="CG172" s="22" cm="1">
        <f t="array" aca="1" ref="CG172" ca="1">IF(BM172&gt;INDIRECT(ADDRESS($BN172,$BO172)),0,1)</f>
        <v>0</v>
      </c>
      <c r="CH172" s="9">
        <f>AR172</f>
        <v>172</v>
      </c>
      <c r="CI172" s="9">
        <f>AS172</f>
        <v>178</v>
      </c>
      <c r="CJ172" s="3">
        <f>COLUMN(BP172)</f>
        <v>68</v>
      </c>
      <c r="CK172" s="3">
        <f>COLUMN(CG172)</f>
        <v>85</v>
      </c>
      <c r="CL172" s="3">
        <f ca="1">SUM(OFFSET($A$1,CH172-1,CJ172-1,CI172-CH172+1,CK172-CJ172+1))</f>
        <v>9</v>
      </c>
      <c r="CM172" s="3" t="b">
        <f ca="1">CL172=C172</f>
        <v>1</v>
      </c>
      <c r="CN172" s="3">
        <f>COLUMN(V172)</f>
        <v>22</v>
      </c>
      <c r="CO172" s="3">
        <f ca="1">LARGE(OFFSET($A$1,$CH172-1,$CN172-1,$CI172-$CH172+1,1),1)</f>
        <v>13</v>
      </c>
      <c r="CP172" s="4">
        <f ca="1">LARGE(OFFSET($A$1,$AR172-1,$AT172-1,$AS172-$AR172+1,$AU172-$AT172+1),1)/(CO172+2)</f>
        <v>86058.933333333334</v>
      </c>
      <c r="CQ172" s="4">
        <f ca="1">LARGE(OFFSET($A$1,$AR172-1,$AT172-1,$AS172-$AR172+1,$AU172-$AT172+1),C172)</f>
        <v>143431.55555555556</v>
      </c>
      <c r="CR172" s="3" t="b">
        <f ca="1">CQ172&gt;CP172</f>
        <v>1</v>
      </c>
    </row>
    <row r="173" spans="1:96" x14ac:dyDescent="0.55000000000000004">
      <c r="A173" s="3"/>
      <c r="B173" s="3"/>
      <c r="C173" s="3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5">
        <v>3</v>
      </c>
      <c r="W173" s="5">
        <f t="shared" ref="W173:W178" si="37">W172</f>
        <v>172</v>
      </c>
      <c r="X173" s="5">
        <v>4</v>
      </c>
      <c r="Y173" s="5">
        <f t="shared" si="29"/>
        <v>26</v>
      </c>
      <c r="Z173" s="18" cm="1">
        <f t="array" aca="1" ref="Z173" ca="1">INDIRECT(ADDRESS($W173,COLUMN()-$Y173+$X173))/$V173</f>
        <v>13876</v>
      </c>
      <c r="AA173" s="18" cm="1">
        <f t="array" aca="1" ref="AA173" ca="1">INDIRECT(ADDRESS($W173,COLUMN()-$Y173+$X173))/$V173</f>
        <v>98437.666666666672</v>
      </c>
      <c r="AB173" s="18" cm="1">
        <f t="array" aca="1" ref="AB173" ca="1">INDIRECT(ADDRESS($W173,COLUMN()-$Y173+$X173))/$V173</f>
        <v>430294.66666666669</v>
      </c>
      <c r="AC173" s="18" cm="1">
        <f t="array" aca="1" ref="AC173" ca="1">INDIRECT(ADDRESS($W173,COLUMN()-$Y173+$X173))/$V173</f>
        <v>111173.66666666667</v>
      </c>
      <c r="AD173" s="18" cm="1">
        <f t="array" aca="1" ref="AD173" ca="1">INDIRECT(ADDRESS($W173,COLUMN()-$Y173+$X173))/$V173</f>
        <v>49226</v>
      </c>
      <c r="AE173" s="18" cm="1">
        <f t="array" aca="1" ref="AE173" ca="1">INDIRECT(ADDRESS($W173,COLUMN()-$Y173+$X173))/$V173</f>
        <v>0</v>
      </c>
      <c r="AF173" s="18" cm="1">
        <f t="array" aca="1" ref="AF173" ca="1">INDIRECT(ADDRESS($W173,COLUMN()-$Y173+$X173))/$V173</f>
        <v>0</v>
      </c>
      <c r="AG173" s="18" cm="1">
        <f t="array" aca="1" ref="AG173" ca="1">INDIRECT(ADDRESS($W173,COLUMN()-$Y173+$X173))/$V173</f>
        <v>6381.666666666667</v>
      </c>
      <c r="AH173" s="18" cm="1">
        <f t="array" aca="1" ref="AH173" ca="1">INDIRECT(ADDRESS($W173,COLUMN()-$Y173+$X173))/$V173</f>
        <v>0</v>
      </c>
      <c r="AI173" s="18" cm="1">
        <f t="array" aca="1" ref="AI173" ca="1">INDIRECT(ADDRESS($W173,COLUMN()-$Y173+$X173))/$V173</f>
        <v>0</v>
      </c>
      <c r="AJ173" s="18" cm="1">
        <f t="array" aca="1" ref="AJ173" ca="1">INDIRECT(ADDRESS($W173,COLUMN()-$Y173+$X173))/$V173</f>
        <v>0</v>
      </c>
      <c r="AK173" s="18" cm="1">
        <f t="array" aca="1" ref="AK173" ca="1">INDIRECT(ADDRESS($W173,COLUMN()-$Y173+$X173))/$V173</f>
        <v>2227.6666666666665</v>
      </c>
      <c r="AL173" s="18" cm="1">
        <f t="array" aca="1" ref="AL173" ca="1">INDIRECT(ADDRESS($W173,COLUMN()-$Y173+$X173))/$V173</f>
        <v>0</v>
      </c>
      <c r="AM173" s="18" cm="1">
        <f t="array" aca="1" ref="AM173" ca="1">INDIRECT(ADDRESS($W173,COLUMN()-$Y173+$X173))/$V173</f>
        <v>58158.666666666664</v>
      </c>
      <c r="AN173" s="18" cm="1">
        <f t="array" aca="1" ref="AN173" ca="1">INDIRECT(ADDRESS($W173,COLUMN()-$Y173+$X173))/$V173</f>
        <v>0</v>
      </c>
      <c r="AO173" s="18" cm="1">
        <f t="array" aca="1" ref="AO173" ca="1">INDIRECT(ADDRESS($W173,COLUMN()-$Y173+$X173))/$V173</f>
        <v>0</v>
      </c>
      <c r="AP173" s="18" cm="1">
        <f t="array" aca="1" ref="AP173" ca="1">INDIRECT(ADDRESS($W173,COLUMN()-$Y173+$X173))/$V173</f>
        <v>0</v>
      </c>
      <c r="AQ173" s="18" cm="1">
        <f t="array" aca="1" ref="AQ173" ca="1">INDIRECT(ADDRESS($W173,COLUMN()-$Y173+$X173))/$V173</f>
        <v>0</v>
      </c>
      <c r="AR173" s="9">
        <f t="shared" si="26"/>
        <v>172</v>
      </c>
      <c r="AS173" s="9">
        <f t="shared" ref="AS173:AS178" si="38">AR173+6</f>
        <v>178</v>
      </c>
      <c r="AT173" s="9">
        <f t="shared" si="27"/>
        <v>26</v>
      </c>
      <c r="AU173" s="3">
        <f t="shared" si="30"/>
        <v>43</v>
      </c>
      <c r="AV173" s="20">
        <f t="shared" ca="1" si="36"/>
        <v>35</v>
      </c>
      <c r="AW173" s="20">
        <f t="shared" ca="1" si="36"/>
        <v>13</v>
      </c>
      <c r="AX173" s="20">
        <f t="shared" ca="1" si="36"/>
        <v>2</v>
      </c>
      <c r="AY173" s="20">
        <f t="shared" ca="1" si="34"/>
        <v>11</v>
      </c>
      <c r="AZ173" s="20">
        <f t="shared" ca="1" si="34"/>
        <v>17</v>
      </c>
      <c r="BA173" s="20">
        <f t="shared" ca="1" si="34"/>
        <v>57</v>
      </c>
      <c r="BB173" s="20">
        <f t="shared" ca="1" si="34"/>
        <v>57</v>
      </c>
      <c r="BC173" s="20">
        <f t="shared" ca="1" si="35"/>
        <v>41</v>
      </c>
      <c r="BD173" s="20">
        <f t="shared" ca="1" si="35"/>
        <v>57</v>
      </c>
      <c r="BE173" s="20">
        <f t="shared" ca="1" si="35"/>
        <v>57</v>
      </c>
      <c r="BF173" s="20">
        <f t="shared" ca="1" si="35"/>
        <v>57</v>
      </c>
      <c r="BG173" s="20">
        <f t="shared" ca="1" si="35"/>
        <v>48</v>
      </c>
      <c r="BH173" s="20">
        <f t="shared" ca="1" si="35"/>
        <v>57</v>
      </c>
      <c r="BI173" s="20">
        <f t="shared" ca="1" si="35"/>
        <v>16</v>
      </c>
      <c r="BJ173" s="20">
        <f t="shared" ca="1" si="35"/>
        <v>57</v>
      </c>
      <c r="BK173" s="20">
        <f t="shared" ca="1" si="35"/>
        <v>57</v>
      </c>
      <c r="BL173" s="20">
        <f t="shared" ca="1" si="35"/>
        <v>57</v>
      </c>
      <c r="BM173" s="20">
        <f t="shared" ca="1" si="33"/>
        <v>57</v>
      </c>
      <c r="BN173" s="9">
        <f t="shared" si="28"/>
        <v>172</v>
      </c>
      <c r="BO173" s="9">
        <v>3</v>
      </c>
      <c r="BP173" s="22" cm="1">
        <f t="array" aca="1" ref="BP173" ca="1">IF(AV173&gt;INDIRECT(ADDRESS($BN173,$BO173)),0,1)</f>
        <v>0</v>
      </c>
      <c r="BQ173" s="22" cm="1">
        <f t="array" aca="1" ref="BQ173" ca="1">IF(AW173&gt;INDIRECT(ADDRESS($BN173,$BO173)),0,1)</f>
        <v>0</v>
      </c>
      <c r="BR173" s="22" cm="1">
        <f t="array" aca="1" ref="BR173" ca="1">IF(AX173&gt;INDIRECT(ADDRESS($BN173,$BO173)),0,1)</f>
        <v>1</v>
      </c>
      <c r="BS173" s="22" cm="1">
        <f t="array" aca="1" ref="BS173" ca="1">IF(AY173&gt;INDIRECT(ADDRESS($BN173,$BO173)),0,1)</f>
        <v>0</v>
      </c>
      <c r="BT173" s="22" cm="1">
        <f t="array" aca="1" ref="BT173" ca="1">IF(AZ173&gt;INDIRECT(ADDRESS($BN173,$BO173)),0,1)</f>
        <v>0</v>
      </c>
      <c r="BU173" s="22" cm="1">
        <f t="array" aca="1" ref="BU173" ca="1">IF(BA173&gt;INDIRECT(ADDRESS($BN173,$BO173)),0,1)</f>
        <v>0</v>
      </c>
      <c r="BV173" s="22" cm="1">
        <f t="array" aca="1" ref="BV173" ca="1">IF(BB173&gt;INDIRECT(ADDRESS($BN173,$BO173)),0,1)</f>
        <v>0</v>
      </c>
      <c r="BW173" s="22" cm="1">
        <f t="array" aca="1" ref="BW173" ca="1">IF(BC173&gt;INDIRECT(ADDRESS($BN173,$BO173)),0,1)</f>
        <v>0</v>
      </c>
      <c r="BX173" s="22" cm="1">
        <f t="array" aca="1" ref="BX173" ca="1">IF(BD173&gt;INDIRECT(ADDRESS($BN173,$BO173)),0,1)</f>
        <v>0</v>
      </c>
      <c r="BY173" s="22" cm="1">
        <f t="array" aca="1" ref="BY173" ca="1">IF(BE173&gt;INDIRECT(ADDRESS($BN173,$BO173)),0,1)</f>
        <v>0</v>
      </c>
      <c r="BZ173" s="22" cm="1">
        <f t="array" aca="1" ref="BZ173" ca="1">IF(BF173&gt;INDIRECT(ADDRESS($BN173,$BO173)),0,1)</f>
        <v>0</v>
      </c>
      <c r="CA173" s="22" cm="1">
        <f t="array" aca="1" ref="CA173" ca="1">IF(BG173&gt;INDIRECT(ADDRESS($BN173,$BO173)),0,1)</f>
        <v>0</v>
      </c>
      <c r="CB173" s="22" cm="1">
        <f t="array" aca="1" ref="CB173" ca="1">IF(BH173&gt;INDIRECT(ADDRESS($BN173,$BO173)),0,1)</f>
        <v>0</v>
      </c>
      <c r="CC173" s="22" cm="1">
        <f t="array" aca="1" ref="CC173" ca="1">IF(BI173&gt;INDIRECT(ADDRESS($BN173,$BO173)),0,1)</f>
        <v>0</v>
      </c>
      <c r="CD173" s="22" cm="1">
        <f t="array" aca="1" ref="CD173" ca="1">IF(BJ173&gt;INDIRECT(ADDRESS($BN173,$BO173)),0,1)</f>
        <v>0</v>
      </c>
      <c r="CE173" s="22" cm="1">
        <f t="array" aca="1" ref="CE173" ca="1">IF(BK173&gt;INDIRECT(ADDRESS($BN173,$BO173)),0,1)</f>
        <v>0</v>
      </c>
      <c r="CF173" s="22" cm="1">
        <f t="array" aca="1" ref="CF173" ca="1">IF(BL173&gt;INDIRECT(ADDRESS($BN173,$BO173)),0,1)</f>
        <v>0</v>
      </c>
      <c r="CG173" s="22" cm="1">
        <f t="array" aca="1" ref="CG173" ca="1">IF(BM173&gt;INDIRECT(ADDRESS($BN173,$BO173)),0,1)</f>
        <v>0</v>
      </c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55000000000000004">
      <c r="A174" s="3"/>
      <c r="B174" s="3"/>
      <c r="C174" s="3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5">
        <v>5</v>
      </c>
      <c r="W174" s="5">
        <f t="shared" si="37"/>
        <v>172</v>
      </c>
      <c r="X174" s="5">
        <v>4</v>
      </c>
      <c r="Y174" s="5">
        <f t="shared" si="29"/>
        <v>26</v>
      </c>
      <c r="Z174" s="18" cm="1">
        <f t="array" aca="1" ref="Z174" ca="1">INDIRECT(ADDRESS($W174,COLUMN()-$Y174+$X174))/$V174</f>
        <v>8325.6</v>
      </c>
      <c r="AA174" s="18" cm="1">
        <f t="array" aca="1" ref="AA174" ca="1">INDIRECT(ADDRESS($W174,COLUMN()-$Y174+$X174))/$V174</f>
        <v>59062.6</v>
      </c>
      <c r="AB174" s="18" cm="1">
        <f t="array" aca="1" ref="AB174" ca="1">INDIRECT(ADDRESS($W174,COLUMN()-$Y174+$X174))/$V174</f>
        <v>258176.8</v>
      </c>
      <c r="AC174" s="18" cm="1">
        <f t="array" aca="1" ref="AC174" ca="1">INDIRECT(ADDRESS($W174,COLUMN()-$Y174+$X174))/$V174</f>
        <v>66704.2</v>
      </c>
      <c r="AD174" s="18" cm="1">
        <f t="array" aca="1" ref="AD174" ca="1">INDIRECT(ADDRESS($W174,COLUMN()-$Y174+$X174))/$V174</f>
        <v>29535.599999999999</v>
      </c>
      <c r="AE174" s="18" cm="1">
        <f t="array" aca="1" ref="AE174" ca="1">INDIRECT(ADDRESS($W174,COLUMN()-$Y174+$X174))/$V174</f>
        <v>0</v>
      </c>
      <c r="AF174" s="18" cm="1">
        <f t="array" aca="1" ref="AF174" ca="1">INDIRECT(ADDRESS($W174,COLUMN()-$Y174+$X174))/$V174</f>
        <v>0</v>
      </c>
      <c r="AG174" s="18" cm="1">
        <f t="array" aca="1" ref="AG174" ca="1">INDIRECT(ADDRESS($W174,COLUMN()-$Y174+$X174))/$V174</f>
        <v>3829</v>
      </c>
      <c r="AH174" s="18" cm="1">
        <f t="array" aca="1" ref="AH174" ca="1">INDIRECT(ADDRESS($W174,COLUMN()-$Y174+$X174))/$V174</f>
        <v>0</v>
      </c>
      <c r="AI174" s="18" cm="1">
        <f t="array" aca="1" ref="AI174" ca="1">INDIRECT(ADDRESS($W174,COLUMN()-$Y174+$X174))/$V174</f>
        <v>0</v>
      </c>
      <c r="AJ174" s="18" cm="1">
        <f t="array" aca="1" ref="AJ174" ca="1">INDIRECT(ADDRESS($W174,COLUMN()-$Y174+$X174))/$V174</f>
        <v>0</v>
      </c>
      <c r="AK174" s="18" cm="1">
        <f t="array" aca="1" ref="AK174" ca="1">INDIRECT(ADDRESS($W174,COLUMN()-$Y174+$X174))/$V174</f>
        <v>1336.6</v>
      </c>
      <c r="AL174" s="18" cm="1">
        <f t="array" aca="1" ref="AL174" ca="1">INDIRECT(ADDRESS($W174,COLUMN()-$Y174+$X174))/$V174</f>
        <v>0</v>
      </c>
      <c r="AM174" s="18" cm="1">
        <f t="array" aca="1" ref="AM174" ca="1">INDIRECT(ADDRESS($W174,COLUMN()-$Y174+$X174))/$V174</f>
        <v>34895.199999999997</v>
      </c>
      <c r="AN174" s="18" cm="1">
        <f t="array" aca="1" ref="AN174" ca="1">INDIRECT(ADDRESS($W174,COLUMN()-$Y174+$X174))/$V174</f>
        <v>0</v>
      </c>
      <c r="AO174" s="18" cm="1">
        <f t="array" aca="1" ref="AO174" ca="1">INDIRECT(ADDRESS($W174,COLUMN()-$Y174+$X174))/$V174</f>
        <v>0</v>
      </c>
      <c r="AP174" s="18" cm="1">
        <f t="array" aca="1" ref="AP174" ca="1">INDIRECT(ADDRESS($W174,COLUMN()-$Y174+$X174))/$V174</f>
        <v>0</v>
      </c>
      <c r="AQ174" s="18" cm="1">
        <f t="array" aca="1" ref="AQ174" ca="1">INDIRECT(ADDRESS($W174,COLUMN()-$Y174+$X174))/$V174</f>
        <v>0</v>
      </c>
      <c r="AR174" s="9">
        <f t="shared" si="26"/>
        <v>172</v>
      </c>
      <c r="AS174" s="9">
        <f t="shared" si="38"/>
        <v>178</v>
      </c>
      <c r="AT174" s="9">
        <f t="shared" si="27"/>
        <v>26</v>
      </c>
      <c r="AU174" s="3">
        <f t="shared" si="30"/>
        <v>43</v>
      </c>
      <c r="AV174" s="20">
        <f t="shared" ca="1" si="36"/>
        <v>39</v>
      </c>
      <c r="AW174" s="20">
        <f t="shared" ca="1" si="36"/>
        <v>15</v>
      </c>
      <c r="AX174" s="20">
        <f t="shared" ca="1" si="36"/>
        <v>5</v>
      </c>
      <c r="AY174" s="20">
        <f t="shared" ca="1" si="34"/>
        <v>14</v>
      </c>
      <c r="AZ174" s="20">
        <f t="shared" ca="1" si="34"/>
        <v>25</v>
      </c>
      <c r="BA174" s="20">
        <f t="shared" ca="1" si="34"/>
        <v>57</v>
      </c>
      <c r="BB174" s="20">
        <f t="shared" ca="1" si="34"/>
        <v>57</v>
      </c>
      <c r="BC174" s="20">
        <f t="shared" ca="1" si="35"/>
        <v>44</v>
      </c>
      <c r="BD174" s="20">
        <f t="shared" ca="1" si="35"/>
        <v>57</v>
      </c>
      <c r="BE174" s="20">
        <f t="shared" ca="1" si="35"/>
        <v>57</v>
      </c>
      <c r="BF174" s="20">
        <f t="shared" ca="1" si="35"/>
        <v>57</v>
      </c>
      <c r="BG174" s="20">
        <f t="shared" ca="1" si="35"/>
        <v>52</v>
      </c>
      <c r="BH174" s="20">
        <f t="shared" ca="1" si="35"/>
        <v>57</v>
      </c>
      <c r="BI174" s="20">
        <f t="shared" ca="1" si="35"/>
        <v>22</v>
      </c>
      <c r="BJ174" s="20">
        <f t="shared" ca="1" si="35"/>
        <v>57</v>
      </c>
      <c r="BK174" s="20">
        <f t="shared" ca="1" si="35"/>
        <v>57</v>
      </c>
      <c r="BL174" s="20">
        <f t="shared" ca="1" si="35"/>
        <v>57</v>
      </c>
      <c r="BM174" s="20">
        <f t="shared" ca="1" si="33"/>
        <v>57</v>
      </c>
      <c r="BN174" s="9">
        <f t="shared" si="28"/>
        <v>172</v>
      </c>
      <c r="BO174" s="9">
        <v>3</v>
      </c>
      <c r="BP174" s="22" cm="1">
        <f t="array" aca="1" ref="BP174" ca="1">IF(AV174&gt;INDIRECT(ADDRESS($BN174,$BO174)),0,1)</f>
        <v>0</v>
      </c>
      <c r="BQ174" s="22" cm="1">
        <f t="array" aca="1" ref="BQ174" ca="1">IF(AW174&gt;INDIRECT(ADDRESS($BN174,$BO174)),0,1)</f>
        <v>0</v>
      </c>
      <c r="BR174" s="22" cm="1">
        <f t="array" aca="1" ref="BR174" ca="1">IF(AX174&gt;INDIRECT(ADDRESS($BN174,$BO174)),0,1)</f>
        <v>1</v>
      </c>
      <c r="BS174" s="22" cm="1">
        <f t="array" aca="1" ref="BS174" ca="1">IF(AY174&gt;INDIRECT(ADDRESS($BN174,$BO174)),0,1)</f>
        <v>0</v>
      </c>
      <c r="BT174" s="22" cm="1">
        <f t="array" aca="1" ref="BT174" ca="1">IF(AZ174&gt;INDIRECT(ADDRESS($BN174,$BO174)),0,1)</f>
        <v>0</v>
      </c>
      <c r="BU174" s="22" cm="1">
        <f t="array" aca="1" ref="BU174" ca="1">IF(BA174&gt;INDIRECT(ADDRESS($BN174,$BO174)),0,1)</f>
        <v>0</v>
      </c>
      <c r="BV174" s="22" cm="1">
        <f t="array" aca="1" ref="BV174" ca="1">IF(BB174&gt;INDIRECT(ADDRESS($BN174,$BO174)),0,1)</f>
        <v>0</v>
      </c>
      <c r="BW174" s="22" cm="1">
        <f t="array" aca="1" ref="BW174" ca="1">IF(BC174&gt;INDIRECT(ADDRESS($BN174,$BO174)),0,1)</f>
        <v>0</v>
      </c>
      <c r="BX174" s="22" cm="1">
        <f t="array" aca="1" ref="BX174" ca="1">IF(BD174&gt;INDIRECT(ADDRESS($BN174,$BO174)),0,1)</f>
        <v>0</v>
      </c>
      <c r="BY174" s="22" cm="1">
        <f t="array" aca="1" ref="BY174" ca="1">IF(BE174&gt;INDIRECT(ADDRESS($BN174,$BO174)),0,1)</f>
        <v>0</v>
      </c>
      <c r="BZ174" s="22" cm="1">
        <f t="array" aca="1" ref="BZ174" ca="1">IF(BF174&gt;INDIRECT(ADDRESS($BN174,$BO174)),0,1)</f>
        <v>0</v>
      </c>
      <c r="CA174" s="22" cm="1">
        <f t="array" aca="1" ref="CA174" ca="1">IF(BG174&gt;INDIRECT(ADDRESS($BN174,$BO174)),0,1)</f>
        <v>0</v>
      </c>
      <c r="CB174" s="22" cm="1">
        <f t="array" aca="1" ref="CB174" ca="1">IF(BH174&gt;INDIRECT(ADDRESS($BN174,$BO174)),0,1)</f>
        <v>0</v>
      </c>
      <c r="CC174" s="22" cm="1">
        <f t="array" aca="1" ref="CC174" ca="1">IF(BI174&gt;INDIRECT(ADDRESS($BN174,$BO174)),0,1)</f>
        <v>0</v>
      </c>
      <c r="CD174" s="22" cm="1">
        <f t="array" aca="1" ref="CD174" ca="1">IF(BJ174&gt;INDIRECT(ADDRESS($BN174,$BO174)),0,1)</f>
        <v>0</v>
      </c>
      <c r="CE174" s="22" cm="1">
        <f t="array" aca="1" ref="CE174" ca="1">IF(BK174&gt;INDIRECT(ADDRESS($BN174,$BO174)),0,1)</f>
        <v>0</v>
      </c>
      <c r="CF174" s="22" cm="1">
        <f t="array" aca="1" ref="CF174" ca="1">IF(BL174&gt;INDIRECT(ADDRESS($BN174,$BO174)),0,1)</f>
        <v>0</v>
      </c>
      <c r="CG174" s="22" cm="1">
        <f t="array" aca="1" ref="CG174" ca="1">IF(BM174&gt;INDIRECT(ADDRESS($BN174,$BO174)),0,1)</f>
        <v>0</v>
      </c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55000000000000004">
      <c r="A175" s="3"/>
      <c r="B175" s="3"/>
      <c r="C175" s="3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5">
        <v>7</v>
      </c>
      <c r="W175" s="5">
        <f t="shared" si="37"/>
        <v>172</v>
      </c>
      <c r="X175" s="5">
        <v>4</v>
      </c>
      <c r="Y175" s="5">
        <f t="shared" si="29"/>
        <v>26</v>
      </c>
      <c r="Z175" s="18" cm="1">
        <f t="array" aca="1" ref="Z175" ca="1">INDIRECT(ADDRESS($W175,COLUMN()-$Y175+$X175))/$V175</f>
        <v>5946.8571428571431</v>
      </c>
      <c r="AA175" s="18" cm="1">
        <f t="array" aca="1" ref="AA175" ca="1">INDIRECT(ADDRESS($W175,COLUMN()-$Y175+$X175))/$V175</f>
        <v>42187.571428571428</v>
      </c>
      <c r="AB175" s="18" cm="1">
        <f t="array" aca="1" ref="AB175" ca="1">INDIRECT(ADDRESS($W175,COLUMN()-$Y175+$X175))/$V175</f>
        <v>184412</v>
      </c>
      <c r="AC175" s="18" cm="1">
        <f t="array" aca="1" ref="AC175" ca="1">INDIRECT(ADDRESS($W175,COLUMN()-$Y175+$X175))/$V175</f>
        <v>47645.857142857145</v>
      </c>
      <c r="AD175" s="18" cm="1">
        <f t="array" aca="1" ref="AD175" ca="1">INDIRECT(ADDRESS($W175,COLUMN()-$Y175+$X175))/$V175</f>
        <v>21096.857142857141</v>
      </c>
      <c r="AE175" s="18" cm="1">
        <f t="array" aca="1" ref="AE175" ca="1">INDIRECT(ADDRESS($W175,COLUMN()-$Y175+$X175))/$V175</f>
        <v>0</v>
      </c>
      <c r="AF175" s="18" cm="1">
        <f t="array" aca="1" ref="AF175" ca="1">INDIRECT(ADDRESS($W175,COLUMN()-$Y175+$X175))/$V175</f>
        <v>0</v>
      </c>
      <c r="AG175" s="18" cm="1">
        <f t="array" aca="1" ref="AG175" ca="1">INDIRECT(ADDRESS($W175,COLUMN()-$Y175+$X175))/$V175</f>
        <v>2735</v>
      </c>
      <c r="AH175" s="18" cm="1">
        <f t="array" aca="1" ref="AH175" ca="1">INDIRECT(ADDRESS($W175,COLUMN()-$Y175+$X175))/$V175</f>
        <v>0</v>
      </c>
      <c r="AI175" s="18" cm="1">
        <f t="array" aca="1" ref="AI175" ca="1">INDIRECT(ADDRESS($W175,COLUMN()-$Y175+$X175))/$V175</f>
        <v>0</v>
      </c>
      <c r="AJ175" s="18" cm="1">
        <f t="array" aca="1" ref="AJ175" ca="1">INDIRECT(ADDRESS($W175,COLUMN()-$Y175+$X175))/$V175</f>
        <v>0</v>
      </c>
      <c r="AK175" s="18" cm="1">
        <f t="array" aca="1" ref="AK175" ca="1">INDIRECT(ADDRESS($W175,COLUMN()-$Y175+$X175))/$V175</f>
        <v>954.71428571428567</v>
      </c>
      <c r="AL175" s="18" cm="1">
        <f t="array" aca="1" ref="AL175" ca="1">INDIRECT(ADDRESS($W175,COLUMN()-$Y175+$X175))/$V175</f>
        <v>0</v>
      </c>
      <c r="AM175" s="18" cm="1">
        <f t="array" aca="1" ref="AM175" ca="1">INDIRECT(ADDRESS($W175,COLUMN()-$Y175+$X175))/$V175</f>
        <v>24925.142857142859</v>
      </c>
      <c r="AN175" s="18" cm="1">
        <f t="array" aca="1" ref="AN175" ca="1">INDIRECT(ADDRESS($W175,COLUMN()-$Y175+$X175))/$V175</f>
        <v>0</v>
      </c>
      <c r="AO175" s="18" cm="1">
        <f t="array" aca="1" ref="AO175" ca="1">INDIRECT(ADDRESS($W175,COLUMN()-$Y175+$X175))/$V175</f>
        <v>0</v>
      </c>
      <c r="AP175" s="18" cm="1">
        <f t="array" aca="1" ref="AP175" ca="1">INDIRECT(ADDRESS($W175,COLUMN()-$Y175+$X175))/$V175</f>
        <v>0</v>
      </c>
      <c r="AQ175" s="18" cm="1">
        <f t="array" aca="1" ref="AQ175" ca="1">INDIRECT(ADDRESS($W175,COLUMN()-$Y175+$X175))/$V175</f>
        <v>0</v>
      </c>
      <c r="AR175" s="9">
        <f t="shared" si="26"/>
        <v>172</v>
      </c>
      <c r="AS175" s="9">
        <f t="shared" si="38"/>
        <v>178</v>
      </c>
      <c r="AT175" s="9">
        <f t="shared" si="27"/>
        <v>26</v>
      </c>
      <c r="AU175" s="3">
        <f t="shared" si="30"/>
        <v>43</v>
      </c>
      <c r="AV175" s="20">
        <f t="shared" ca="1" si="36"/>
        <v>42</v>
      </c>
      <c r="AW175" s="20">
        <f t="shared" ca="1" si="36"/>
        <v>19</v>
      </c>
      <c r="AX175" s="20">
        <f t="shared" ca="1" si="36"/>
        <v>6</v>
      </c>
      <c r="AY175" s="20">
        <f t="shared" ca="1" si="34"/>
        <v>18</v>
      </c>
      <c r="AZ175" s="20">
        <f t="shared" ca="1" si="34"/>
        <v>30</v>
      </c>
      <c r="BA175" s="20">
        <f t="shared" ca="1" si="34"/>
        <v>57</v>
      </c>
      <c r="BB175" s="20">
        <f t="shared" ca="1" si="34"/>
        <v>57</v>
      </c>
      <c r="BC175" s="20">
        <f t="shared" ca="1" si="35"/>
        <v>47</v>
      </c>
      <c r="BD175" s="20">
        <f t="shared" ca="1" si="35"/>
        <v>57</v>
      </c>
      <c r="BE175" s="20">
        <f t="shared" ca="1" si="35"/>
        <v>57</v>
      </c>
      <c r="BF175" s="20">
        <f t="shared" ca="1" si="35"/>
        <v>57</v>
      </c>
      <c r="BG175" s="20">
        <f t="shared" ca="1" si="35"/>
        <v>53</v>
      </c>
      <c r="BH175" s="20">
        <f t="shared" ca="1" si="35"/>
        <v>57</v>
      </c>
      <c r="BI175" s="20">
        <f t="shared" ca="1" si="35"/>
        <v>28</v>
      </c>
      <c r="BJ175" s="20">
        <f t="shared" ca="1" si="35"/>
        <v>57</v>
      </c>
      <c r="BK175" s="20">
        <f t="shared" ca="1" si="35"/>
        <v>57</v>
      </c>
      <c r="BL175" s="20">
        <f t="shared" ca="1" si="35"/>
        <v>57</v>
      </c>
      <c r="BM175" s="20">
        <f t="shared" ca="1" si="33"/>
        <v>57</v>
      </c>
      <c r="BN175" s="9">
        <f t="shared" si="28"/>
        <v>172</v>
      </c>
      <c r="BO175" s="9">
        <v>3</v>
      </c>
      <c r="BP175" s="22" cm="1">
        <f t="array" aca="1" ref="BP175" ca="1">IF(AV175&gt;INDIRECT(ADDRESS($BN175,$BO175)),0,1)</f>
        <v>0</v>
      </c>
      <c r="BQ175" s="22" cm="1">
        <f t="array" aca="1" ref="BQ175" ca="1">IF(AW175&gt;INDIRECT(ADDRESS($BN175,$BO175)),0,1)</f>
        <v>0</v>
      </c>
      <c r="BR175" s="22" cm="1">
        <f t="array" aca="1" ref="BR175" ca="1">IF(AX175&gt;INDIRECT(ADDRESS($BN175,$BO175)),0,1)</f>
        <v>1</v>
      </c>
      <c r="BS175" s="22" cm="1">
        <f t="array" aca="1" ref="BS175" ca="1">IF(AY175&gt;INDIRECT(ADDRESS($BN175,$BO175)),0,1)</f>
        <v>0</v>
      </c>
      <c r="BT175" s="22" cm="1">
        <f t="array" aca="1" ref="BT175" ca="1">IF(AZ175&gt;INDIRECT(ADDRESS($BN175,$BO175)),0,1)</f>
        <v>0</v>
      </c>
      <c r="BU175" s="22" cm="1">
        <f t="array" aca="1" ref="BU175" ca="1">IF(BA175&gt;INDIRECT(ADDRESS($BN175,$BO175)),0,1)</f>
        <v>0</v>
      </c>
      <c r="BV175" s="22" cm="1">
        <f t="array" aca="1" ref="BV175" ca="1">IF(BB175&gt;INDIRECT(ADDRESS($BN175,$BO175)),0,1)</f>
        <v>0</v>
      </c>
      <c r="BW175" s="22" cm="1">
        <f t="array" aca="1" ref="BW175" ca="1">IF(BC175&gt;INDIRECT(ADDRESS($BN175,$BO175)),0,1)</f>
        <v>0</v>
      </c>
      <c r="BX175" s="22" cm="1">
        <f t="array" aca="1" ref="BX175" ca="1">IF(BD175&gt;INDIRECT(ADDRESS($BN175,$BO175)),0,1)</f>
        <v>0</v>
      </c>
      <c r="BY175" s="22" cm="1">
        <f t="array" aca="1" ref="BY175" ca="1">IF(BE175&gt;INDIRECT(ADDRESS($BN175,$BO175)),0,1)</f>
        <v>0</v>
      </c>
      <c r="BZ175" s="22" cm="1">
        <f t="array" aca="1" ref="BZ175" ca="1">IF(BF175&gt;INDIRECT(ADDRESS($BN175,$BO175)),0,1)</f>
        <v>0</v>
      </c>
      <c r="CA175" s="22" cm="1">
        <f t="array" aca="1" ref="CA175" ca="1">IF(BG175&gt;INDIRECT(ADDRESS($BN175,$BO175)),0,1)</f>
        <v>0</v>
      </c>
      <c r="CB175" s="22" cm="1">
        <f t="array" aca="1" ref="CB175" ca="1">IF(BH175&gt;INDIRECT(ADDRESS($BN175,$BO175)),0,1)</f>
        <v>0</v>
      </c>
      <c r="CC175" s="22" cm="1">
        <f t="array" aca="1" ref="CC175" ca="1">IF(BI175&gt;INDIRECT(ADDRESS($BN175,$BO175)),0,1)</f>
        <v>0</v>
      </c>
      <c r="CD175" s="22" cm="1">
        <f t="array" aca="1" ref="CD175" ca="1">IF(BJ175&gt;INDIRECT(ADDRESS($BN175,$BO175)),0,1)</f>
        <v>0</v>
      </c>
      <c r="CE175" s="22" cm="1">
        <f t="array" aca="1" ref="CE175" ca="1">IF(BK175&gt;INDIRECT(ADDRESS($BN175,$BO175)),0,1)</f>
        <v>0</v>
      </c>
      <c r="CF175" s="22" cm="1">
        <f t="array" aca="1" ref="CF175" ca="1">IF(BL175&gt;INDIRECT(ADDRESS($BN175,$BO175)),0,1)</f>
        <v>0</v>
      </c>
      <c r="CG175" s="22" cm="1">
        <f t="array" aca="1" ref="CG175" ca="1">IF(BM175&gt;INDIRECT(ADDRESS($BN175,$BO175)),0,1)</f>
        <v>0</v>
      </c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55000000000000004">
      <c r="A176" s="3"/>
      <c r="B176" s="3"/>
      <c r="C176" s="3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5">
        <v>9</v>
      </c>
      <c r="W176" s="5">
        <f t="shared" si="37"/>
        <v>172</v>
      </c>
      <c r="X176" s="5">
        <v>4</v>
      </c>
      <c r="Y176" s="5">
        <f t="shared" si="29"/>
        <v>26</v>
      </c>
      <c r="Z176" s="18" cm="1">
        <f t="array" aca="1" ref="Z176" ca="1">INDIRECT(ADDRESS($W176,COLUMN()-$Y176+$X176))/$V176</f>
        <v>4625.333333333333</v>
      </c>
      <c r="AA176" s="18" cm="1">
        <f t="array" aca="1" ref="AA176" ca="1">INDIRECT(ADDRESS($W176,COLUMN()-$Y176+$X176))/$V176</f>
        <v>32812.555555555555</v>
      </c>
      <c r="AB176" s="18" cm="1">
        <f t="array" aca="1" ref="AB176" ca="1">INDIRECT(ADDRESS($W176,COLUMN()-$Y176+$X176))/$V176</f>
        <v>143431.55555555556</v>
      </c>
      <c r="AC176" s="18" cm="1">
        <f t="array" aca="1" ref="AC176" ca="1">INDIRECT(ADDRESS($W176,COLUMN()-$Y176+$X176))/$V176</f>
        <v>37057.888888888891</v>
      </c>
      <c r="AD176" s="18" cm="1">
        <f t="array" aca="1" ref="AD176" ca="1">INDIRECT(ADDRESS($W176,COLUMN()-$Y176+$X176))/$V176</f>
        <v>16408.666666666668</v>
      </c>
      <c r="AE176" s="18" cm="1">
        <f t="array" aca="1" ref="AE176" ca="1">INDIRECT(ADDRESS($W176,COLUMN()-$Y176+$X176))/$V176</f>
        <v>0</v>
      </c>
      <c r="AF176" s="18" cm="1">
        <f t="array" aca="1" ref="AF176" ca="1">INDIRECT(ADDRESS($W176,COLUMN()-$Y176+$X176))/$V176</f>
        <v>0</v>
      </c>
      <c r="AG176" s="18" cm="1">
        <f t="array" aca="1" ref="AG176" ca="1">INDIRECT(ADDRESS($W176,COLUMN()-$Y176+$X176))/$V176</f>
        <v>2127.2222222222222</v>
      </c>
      <c r="AH176" s="18" cm="1">
        <f t="array" aca="1" ref="AH176" ca="1">INDIRECT(ADDRESS($W176,COLUMN()-$Y176+$X176))/$V176</f>
        <v>0</v>
      </c>
      <c r="AI176" s="18" cm="1">
        <f t="array" aca="1" ref="AI176" ca="1">INDIRECT(ADDRESS($W176,COLUMN()-$Y176+$X176))/$V176</f>
        <v>0</v>
      </c>
      <c r="AJ176" s="18" cm="1">
        <f t="array" aca="1" ref="AJ176" ca="1">INDIRECT(ADDRESS($W176,COLUMN()-$Y176+$X176))/$V176</f>
        <v>0</v>
      </c>
      <c r="AK176" s="18" cm="1">
        <f t="array" aca="1" ref="AK176" ca="1">INDIRECT(ADDRESS($W176,COLUMN()-$Y176+$X176))/$V176</f>
        <v>742.55555555555554</v>
      </c>
      <c r="AL176" s="18" cm="1">
        <f t="array" aca="1" ref="AL176" ca="1">INDIRECT(ADDRESS($W176,COLUMN()-$Y176+$X176))/$V176</f>
        <v>0</v>
      </c>
      <c r="AM176" s="18" cm="1">
        <f t="array" aca="1" ref="AM176" ca="1">INDIRECT(ADDRESS($W176,COLUMN()-$Y176+$X176))/$V176</f>
        <v>19386.222222222223</v>
      </c>
      <c r="AN176" s="18" cm="1">
        <f t="array" aca="1" ref="AN176" ca="1">INDIRECT(ADDRESS($W176,COLUMN()-$Y176+$X176))/$V176</f>
        <v>0</v>
      </c>
      <c r="AO176" s="18" cm="1">
        <f t="array" aca="1" ref="AO176" ca="1">INDIRECT(ADDRESS($W176,COLUMN()-$Y176+$X176))/$V176</f>
        <v>0</v>
      </c>
      <c r="AP176" s="18" cm="1">
        <f t="array" aca="1" ref="AP176" ca="1">INDIRECT(ADDRESS($W176,COLUMN()-$Y176+$X176))/$V176</f>
        <v>0</v>
      </c>
      <c r="AQ176" s="18" cm="1">
        <f t="array" aca="1" ref="AQ176" ca="1">INDIRECT(ADDRESS($W176,COLUMN()-$Y176+$X176))/$V176</f>
        <v>0</v>
      </c>
      <c r="AR176" s="9">
        <f t="shared" si="26"/>
        <v>172</v>
      </c>
      <c r="AS176" s="9">
        <f t="shared" si="38"/>
        <v>178</v>
      </c>
      <c r="AT176" s="9">
        <f t="shared" si="27"/>
        <v>26</v>
      </c>
      <c r="AU176" s="3">
        <f t="shared" si="30"/>
        <v>43</v>
      </c>
      <c r="AV176" s="20">
        <f t="shared" ca="1" si="36"/>
        <v>43</v>
      </c>
      <c r="AW176" s="20">
        <f t="shared" ca="1" si="36"/>
        <v>23</v>
      </c>
      <c r="AX176" s="20">
        <f t="shared" ca="1" si="36"/>
        <v>9</v>
      </c>
      <c r="AY176" s="20">
        <f t="shared" ca="1" si="34"/>
        <v>21</v>
      </c>
      <c r="AZ176" s="20">
        <f t="shared" ca="1" si="34"/>
        <v>33</v>
      </c>
      <c r="BA176" s="20">
        <f t="shared" ca="1" si="34"/>
        <v>57</v>
      </c>
      <c r="BB176" s="20">
        <f t="shared" ca="1" si="34"/>
        <v>57</v>
      </c>
      <c r="BC176" s="20">
        <f t="shared" ca="1" si="35"/>
        <v>49</v>
      </c>
      <c r="BD176" s="20">
        <f t="shared" ca="1" si="35"/>
        <v>57</v>
      </c>
      <c r="BE176" s="20">
        <f t="shared" ca="1" si="35"/>
        <v>57</v>
      </c>
      <c r="BF176" s="20">
        <f t="shared" ca="1" si="35"/>
        <v>57</v>
      </c>
      <c r="BG176" s="20">
        <f t="shared" ca="1" si="35"/>
        <v>54</v>
      </c>
      <c r="BH176" s="20">
        <f t="shared" ca="1" si="35"/>
        <v>57</v>
      </c>
      <c r="BI176" s="20">
        <f t="shared" ca="1" si="35"/>
        <v>31</v>
      </c>
      <c r="BJ176" s="20">
        <f t="shared" ca="1" si="35"/>
        <v>57</v>
      </c>
      <c r="BK176" s="20">
        <f t="shared" ca="1" si="35"/>
        <v>57</v>
      </c>
      <c r="BL176" s="20">
        <f t="shared" ca="1" si="35"/>
        <v>57</v>
      </c>
      <c r="BM176" s="20">
        <f t="shared" ca="1" si="33"/>
        <v>57</v>
      </c>
      <c r="BN176" s="9">
        <f t="shared" si="28"/>
        <v>172</v>
      </c>
      <c r="BO176" s="9">
        <v>3</v>
      </c>
      <c r="BP176" s="22" cm="1">
        <f t="array" aca="1" ref="BP176" ca="1">IF(AV176&gt;INDIRECT(ADDRESS($BN176,$BO176)),0,1)</f>
        <v>0</v>
      </c>
      <c r="BQ176" s="22" cm="1">
        <f t="array" aca="1" ref="BQ176" ca="1">IF(AW176&gt;INDIRECT(ADDRESS($BN176,$BO176)),0,1)</f>
        <v>0</v>
      </c>
      <c r="BR176" s="22" cm="1">
        <f t="array" aca="1" ref="BR176" ca="1">IF(AX176&gt;INDIRECT(ADDRESS($BN176,$BO176)),0,1)</f>
        <v>1</v>
      </c>
      <c r="BS176" s="22" cm="1">
        <f t="array" aca="1" ref="BS176" ca="1">IF(AY176&gt;INDIRECT(ADDRESS($BN176,$BO176)),0,1)</f>
        <v>0</v>
      </c>
      <c r="BT176" s="22" cm="1">
        <f t="array" aca="1" ref="BT176" ca="1">IF(AZ176&gt;INDIRECT(ADDRESS($BN176,$BO176)),0,1)</f>
        <v>0</v>
      </c>
      <c r="BU176" s="22" cm="1">
        <f t="array" aca="1" ref="BU176" ca="1">IF(BA176&gt;INDIRECT(ADDRESS($BN176,$BO176)),0,1)</f>
        <v>0</v>
      </c>
      <c r="BV176" s="22" cm="1">
        <f t="array" aca="1" ref="BV176" ca="1">IF(BB176&gt;INDIRECT(ADDRESS($BN176,$BO176)),0,1)</f>
        <v>0</v>
      </c>
      <c r="BW176" s="22" cm="1">
        <f t="array" aca="1" ref="BW176" ca="1">IF(BC176&gt;INDIRECT(ADDRESS($BN176,$BO176)),0,1)</f>
        <v>0</v>
      </c>
      <c r="BX176" s="22" cm="1">
        <f t="array" aca="1" ref="BX176" ca="1">IF(BD176&gt;INDIRECT(ADDRESS($BN176,$BO176)),0,1)</f>
        <v>0</v>
      </c>
      <c r="BY176" s="22" cm="1">
        <f t="array" aca="1" ref="BY176" ca="1">IF(BE176&gt;INDIRECT(ADDRESS($BN176,$BO176)),0,1)</f>
        <v>0</v>
      </c>
      <c r="BZ176" s="22" cm="1">
        <f t="array" aca="1" ref="BZ176" ca="1">IF(BF176&gt;INDIRECT(ADDRESS($BN176,$BO176)),0,1)</f>
        <v>0</v>
      </c>
      <c r="CA176" s="22" cm="1">
        <f t="array" aca="1" ref="CA176" ca="1">IF(BG176&gt;INDIRECT(ADDRESS($BN176,$BO176)),0,1)</f>
        <v>0</v>
      </c>
      <c r="CB176" s="22" cm="1">
        <f t="array" aca="1" ref="CB176" ca="1">IF(BH176&gt;INDIRECT(ADDRESS($BN176,$BO176)),0,1)</f>
        <v>0</v>
      </c>
      <c r="CC176" s="22" cm="1">
        <f t="array" aca="1" ref="CC176" ca="1">IF(BI176&gt;INDIRECT(ADDRESS($BN176,$BO176)),0,1)</f>
        <v>0</v>
      </c>
      <c r="CD176" s="22" cm="1">
        <f t="array" aca="1" ref="CD176" ca="1">IF(BJ176&gt;INDIRECT(ADDRESS($BN176,$BO176)),0,1)</f>
        <v>0</v>
      </c>
      <c r="CE176" s="22" cm="1">
        <f t="array" aca="1" ref="CE176" ca="1">IF(BK176&gt;INDIRECT(ADDRESS($BN176,$BO176)),0,1)</f>
        <v>0</v>
      </c>
      <c r="CF176" s="22" cm="1">
        <f t="array" aca="1" ref="CF176" ca="1">IF(BL176&gt;INDIRECT(ADDRESS($BN176,$BO176)),0,1)</f>
        <v>0</v>
      </c>
      <c r="CG176" s="22" cm="1">
        <f t="array" aca="1" ref="CG176" ca="1">IF(BM176&gt;INDIRECT(ADDRESS($BN176,$BO176)),0,1)</f>
        <v>0</v>
      </c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55000000000000004">
      <c r="A177" s="3"/>
      <c r="B177" s="3"/>
      <c r="C177" s="3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5">
        <v>11</v>
      </c>
      <c r="W177" s="5">
        <f t="shared" si="37"/>
        <v>172</v>
      </c>
      <c r="X177" s="5">
        <v>4</v>
      </c>
      <c r="Y177" s="5">
        <f t="shared" si="29"/>
        <v>26</v>
      </c>
      <c r="Z177" s="18" cm="1">
        <f t="array" aca="1" ref="Z177" ca="1">INDIRECT(ADDRESS($W177,COLUMN()-$Y177+$X177))/$V177</f>
        <v>3784.3636363636365</v>
      </c>
      <c r="AA177" s="18" cm="1">
        <f t="array" aca="1" ref="AA177" ca="1">INDIRECT(ADDRESS($W177,COLUMN()-$Y177+$X177))/$V177</f>
        <v>26846.636363636364</v>
      </c>
      <c r="AB177" s="18" cm="1">
        <f t="array" aca="1" ref="AB177" ca="1">INDIRECT(ADDRESS($W177,COLUMN()-$Y177+$X177))/$V177</f>
        <v>117353.09090909091</v>
      </c>
      <c r="AC177" s="18" cm="1">
        <f t="array" aca="1" ref="AC177" ca="1">INDIRECT(ADDRESS($W177,COLUMN()-$Y177+$X177))/$V177</f>
        <v>30320.090909090908</v>
      </c>
      <c r="AD177" s="18" cm="1">
        <f t="array" aca="1" ref="AD177" ca="1">INDIRECT(ADDRESS($W177,COLUMN()-$Y177+$X177))/$V177</f>
        <v>13425.272727272728</v>
      </c>
      <c r="AE177" s="18" cm="1">
        <f t="array" aca="1" ref="AE177" ca="1">INDIRECT(ADDRESS($W177,COLUMN()-$Y177+$X177))/$V177</f>
        <v>0</v>
      </c>
      <c r="AF177" s="18" cm="1">
        <f t="array" aca="1" ref="AF177" ca="1">INDIRECT(ADDRESS($W177,COLUMN()-$Y177+$X177))/$V177</f>
        <v>0</v>
      </c>
      <c r="AG177" s="18" cm="1">
        <f t="array" aca="1" ref="AG177" ca="1">INDIRECT(ADDRESS($W177,COLUMN()-$Y177+$X177))/$V177</f>
        <v>1740.4545454545455</v>
      </c>
      <c r="AH177" s="18" cm="1">
        <f t="array" aca="1" ref="AH177" ca="1">INDIRECT(ADDRESS($W177,COLUMN()-$Y177+$X177))/$V177</f>
        <v>0</v>
      </c>
      <c r="AI177" s="18" cm="1">
        <f t="array" aca="1" ref="AI177" ca="1">INDIRECT(ADDRESS($W177,COLUMN()-$Y177+$X177))/$V177</f>
        <v>0</v>
      </c>
      <c r="AJ177" s="18" cm="1">
        <f t="array" aca="1" ref="AJ177" ca="1">INDIRECT(ADDRESS($W177,COLUMN()-$Y177+$X177))/$V177</f>
        <v>0</v>
      </c>
      <c r="AK177" s="18" cm="1">
        <f t="array" aca="1" ref="AK177" ca="1">INDIRECT(ADDRESS($W177,COLUMN()-$Y177+$X177))/$V177</f>
        <v>607.5454545454545</v>
      </c>
      <c r="AL177" s="18" cm="1">
        <f t="array" aca="1" ref="AL177" ca="1">INDIRECT(ADDRESS($W177,COLUMN()-$Y177+$X177))/$V177</f>
        <v>0</v>
      </c>
      <c r="AM177" s="18" cm="1">
        <f t="array" aca="1" ref="AM177" ca="1">INDIRECT(ADDRESS($W177,COLUMN()-$Y177+$X177))/$V177</f>
        <v>15861.454545454546</v>
      </c>
      <c r="AN177" s="18" cm="1">
        <f t="array" aca="1" ref="AN177" ca="1">INDIRECT(ADDRESS($W177,COLUMN()-$Y177+$X177))/$V177</f>
        <v>0</v>
      </c>
      <c r="AO177" s="18" cm="1">
        <f t="array" aca="1" ref="AO177" ca="1">INDIRECT(ADDRESS($W177,COLUMN()-$Y177+$X177))/$V177</f>
        <v>0</v>
      </c>
      <c r="AP177" s="18" cm="1">
        <f t="array" aca="1" ref="AP177" ca="1">INDIRECT(ADDRESS($W177,COLUMN()-$Y177+$X177))/$V177</f>
        <v>0</v>
      </c>
      <c r="AQ177" s="18" cm="1">
        <f t="array" aca="1" ref="AQ177" ca="1">INDIRECT(ADDRESS($W177,COLUMN()-$Y177+$X177))/$V177</f>
        <v>0</v>
      </c>
      <c r="AR177" s="9">
        <f t="shared" si="26"/>
        <v>172</v>
      </c>
      <c r="AS177" s="9">
        <f t="shared" si="38"/>
        <v>178</v>
      </c>
      <c r="AT177" s="9">
        <f t="shared" si="27"/>
        <v>26</v>
      </c>
      <c r="AU177" s="3">
        <f t="shared" si="30"/>
        <v>43</v>
      </c>
      <c r="AV177" s="20">
        <f t="shared" ca="1" si="36"/>
        <v>45</v>
      </c>
      <c r="AW177" s="20">
        <f t="shared" ca="1" si="36"/>
        <v>26</v>
      </c>
      <c r="AX177" s="20">
        <f t="shared" ca="1" si="36"/>
        <v>10</v>
      </c>
      <c r="AY177" s="20">
        <f t="shared" ca="1" si="34"/>
        <v>24</v>
      </c>
      <c r="AZ177" s="20">
        <f t="shared" ca="1" si="34"/>
        <v>36</v>
      </c>
      <c r="BA177" s="20">
        <f t="shared" ca="1" si="34"/>
        <v>57</v>
      </c>
      <c r="BB177" s="20">
        <f t="shared" ca="1" si="34"/>
        <v>57</v>
      </c>
      <c r="BC177" s="20">
        <f t="shared" ca="1" si="35"/>
        <v>50</v>
      </c>
      <c r="BD177" s="20">
        <f t="shared" ca="1" si="35"/>
        <v>57</v>
      </c>
      <c r="BE177" s="20">
        <f t="shared" ca="1" si="35"/>
        <v>57</v>
      </c>
      <c r="BF177" s="20">
        <f t="shared" ca="1" si="35"/>
        <v>57</v>
      </c>
      <c r="BG177" s="20">
        <f t="shared" ca="1" si="35"/>
        <v>55</v>
      </c>
      <c r="BH177" s="20">
        <f t="shared" ca="1" si="35"/>
        <v>57</v>
      </c>
      <c r="BI177" s="20">
        <f t="shared" ca="1" si="35"/>
        <v>34</v>
      </c>
      <c r="BJ177" s="20">
        <f t="shared" ca="1" si="35"/>
        <v>57</v>
      </c>
      <c r="BK177" s="20">
        <f t="shared" ca="1" si="35"/>
        <v>57</v>
      </c>
      <c r="BL177" s="20">
        <f t="shared" ca="1" si="35"/>
        <v>57</v>
      </c>
      <c r="BM177" s="20">
        <f t="shared" ca="1" si="33"/>
        <v>57</v>
      </c>
      <c r="BN177" s="9">
        <f t="shared" si="28"/>
        <v>172</v>
      </c>
      <c r="BO177" s="9">
        <v>3</v>
      </c>
      <c r="BP177" s="22" cm="1">
        <f t="array" aca="1" ref="BP177" ca="1">IF(AV177&gt;INDIRECT(ADDRESS($BN177,$BO177)),0,1)</f>
        <v>0</v>
      </c>
      <c r="BQ177" s="22" cm="1">
        <f t="array" aca="1" ref="BQ177" ca="1">IF(AW177&gt;INDIRECT(ADDRESS($BN177,$BO177)),0,1)</f>
        <v>0</v>
      </c>
      <c r="BR177" s="22" cm="1">
        <f t="array" aca="1" ref="BR177" ca="1">IF(AX177&gt;INDIRECT(ADDRESS($BN177,$BO177)),0,1)</f>
        <v>0</v>
      </c>
      <c r="BS177" s="22" cm="1">
        <f t="array" aca="1" ref="BS177" ca="1">IF(AY177&gt;INDIRECT(ADDRESS($BN177,$BO177)),0,1)</f>
        <v>0</v>
      </c>
      <c r="BT177" s="22" cm="1">
        <f t="array" aca="1" ref="BT177" ca="1">IF(AZ177&gt;INDIRECT(ADDRESS($BN177,$BO177)),0,1)</f>
        <v>0</v>
      </c>
      <c r="BU177" s="22" cm="1">
        <f t="array" aca="1" ref="BU177" ca="1">IF(BA177&gt;INDIRECT(ADDRESS($BN177,$BO177)),0,1)</f>
        <v>0</v>
      </c>
      <c r="BV177" s="22" cm="1">
        <f t="array" aca="1" ref="BV177" ca="1">IF(BB177&gt;INDIRECT(ADDRESS($BN177,$BO177)),0,1)</f>
        <v>0</v>
      </c>
      <c r="BW177" s="22" cm="1">
        <f t="array" aca="1" ref="BW177" ca="1">IF(BC177&gt;INDIRECT(ADDRESS($BN177,$BO177)),0,1)</f>
        <v>0</v>
      </c>
      <c r="BX177" s="22" cm="1">
        <f t="array" aca="1" ref="BX177" ca="1">IF(BD177&gt;INDIRECT(ADDRESS($BN177,$BO177)),0,1)</f>
        <v>0</v>
      </c>
      <c r="BY177" s="22" cm="1">
        <f t="array" aca="1" ref="BY177" ca="1">IF(BE177&gt;INDIRECT(ADDRESS($BN177,$BO177)),0,1)</f>
        <v>0</v>
      </c>
      <c r="BZ177" s="22" cm="1">
        <f t="array" aca="1" ref="BZ177" ca="1">IF(BF177&gt;INDIRECT(ADDRESS($BN177,$BO177)),0,1)</f>
        <v>0</v>
      </c>
      <c r="CA177" s="22" cm="1">
        <f t="array" aca="1" ref="CA177" ca="1">IF(BG177&gt;INDIRECT(ADDRESS($BN177,$BO177)),0,1)</f>
        <v>0</v>
      </c>
      <c r="CB177" s="22" cm="1">
        <f t="array" aca="1" ref="CB177" ca="1">IF(BH177&gt;INDIRECT(ADDRESS($BN177,$BO177)),0,1)</f>
        <v>0</v>
      </c>
      <c r="CC177" s="22" cm="1">
        <f t="array" aca="1" ref="CC177" ca="1">IF(BI177&gt;INDIRECT(ADDRESS($BN177,$BO177)),0,1)</f>
        <v>0</v>
      </c>
      <c r="CD177" s="22" cm="1">
        <f t="array" aca="1" ref="CD177" ca="1">IF(BJ177&gt;INDIRECT(ADDRESS($BN177,$BO177)),0,1)</f>
        <v>0</v>
      </c>
      <c r="CE177" s="22" cm="1">
        <f t="array" aca="1" ref="CE177" ca="1">IF(BK177&gt;INDIRECT(ADDRESS($BN177,$BO177)),0,1)</f>
        <v>0</v>
      </c>
      <c r="CF177" s="22" cm="1">
        <f t="array" aca="1" ref="CF177" ca="1">IF(BL177&gt;INDIRECT(ADDRESS($BN177,$BO177)),0,1)</f>
        <v>0</v>
      </c>
      <c r="CG177" s="22" cm="1">
        <f t="array" aca="1" ref="CG177" ca="1">IF(BM177&gt;INDIRECT(ADDRESS($BN177,$BO177)),0,1)</f>
        <v>0</v>
      </c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55000000000000004">
      <c r="A178" s="3"/>
      <c r="B178" s="3"/>
      <c r="C178" s="3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5">
        <v>13</v>
      </c>
      <c r="W178" s="5">
        <f t="shared" si="37"/>
        <v>172</v>
      </c>
      <c r="X178" s="5">
        <v>4</v>
      </c>
      <c r="Y178" s="5">
        <f t="shared" si="29"/>
        <v>26</v>
      </c>
      <c r="Z178" s="18" cm="1">
        <f t="array" aca="1" ref="Z178" ca="1">INDIRECT(ADDRESS($W178,COLUMN()-$Y178+$X178))/$V178</f>
        <v>3202.1538461538462</v>
      </c>
      <c r="AA178" s="18" cm="1">
        <f t="array" aca="1" ref="AA178" ca="1">INDIRECT(ADDRESS($W178,COLUMN()-$Y178+$X178))/$V178</f>
        <v>22716.384615384617</v>
      </c>
      <c r="AB178" s="18" cm="1">
        <f t="array" aca="1" ref="AB178" ca="1">INDIRECT(ADDRESS($W178,COLUMN()-$Y178+$X178))/$V178</f>
        <v>99298.769230769234</v>
      </c>
      <c r="AC178" s="18" cm="1">
        <f t="array" aca="1" ref="AC178" ca="1">INDIRECT(ADDRESS($W178,COLUMN()-$Y178+$X178))/$V178</f>
        <v>25655.461538461539</v>
      </c>
      <c r="AD178" s="18" cm="1">
        <f t="array" aca="1" ref="AD178" ca="1">INDIRECT(ADDRESS($W178,COLUMN()-$Y178+$X178))/$V178</f>
        <v>11359.846153846154</v>
      </c>
      <c r="AE178" s="18" cm="1">
        <f t="array" aca="1" ref="AE178" ca="1">INDIRECT(ADDRESS($W178,COLUMN()-$Y178+$X178))/$V178</f>
        <v>0</v>
      </c>
      <c r="AF178" s="18" cm="1">
        <f t="array" aca="1" ref="AF178" ca="1">INDIRECT(ADDRESS($W178,COLUMN()-$Y178+$X178))/$V178</f>
        <v>0</v>
      </c>
      <c r="AG178" s="18" cm="1">
        <f t="array" aca="1" ref="AG178" ca="1">INDIRECT(ADDRESS($W178,COLUMN()-$Y178+$X178))/$V178</f>
        <v>1472.6923076923076</v>
      </c>
      <c r="AH178" s="18" cm="1">
        <f t="array" aca="1" ref="AH178" ca="1">INDIRECT(ADDRESS($W178,COLUMN()-$Y178+$X178))/$V178</f>
        <v>0</v>
      </c>
      <c r="AI178" s="18" cm="1">
        <f t="array" aca="1" ref="AI178" ca="1">INDIRECT(ADDRESS($W178,COLUMN()-$Y178+$X178))/$V178</f>
        <v>0</v>
      </c>
      <c r="AJ178" s="18" cm="1">
        <f t="array" aca="1" ref="AJ178" ca="1">INDIRECT(ADDRESS($W178,COLUMN()-$Y178+$X178))/$V178</f>
        <v>0</v>
      </c>
      <c r="AK178" s="18" cm="1">
        <f t="array" aca="1" ref="AK178" ca="1">INDIRECT(ADDRESS($W178,COLUMN()-$Y178+$X178))/$V178</f>
        <v>514.07692307692309</v>
      </c>
      <c r="AL178" s="18" cm="1">
        <f t="array" aca="1" ref="AL178" ca="1">INDIRECT(ADDRESS($W178,COLUMN()-$Y178+$X178))/$V178</f>
        <v>0</v>
      </c>
      <c r="AM178" s="18" cm="1">
        <f t="array" aca="1" ref="AM178" ca="1">INDIRECT(ADDRESS($W178,COLUMN()-$Y178+$X178))/$V178</f>
        <v>13421.23076923077</v>
      </c>
      <c r="AN178" s="18" cm="1">
        <f t="array" aca="1" ref="AN178" ca="1">INDIRECT(ADDRESS($W178,COLUMN()-$Y178+$X178))/$V178</f>
        <v>0</v>
      </c>
      <c r="AO178" s="18" cm="1">
        <f t="array" aca="1" ref="AO178" ca="1">INDIRECT(ADDRESS($W178,COLUMN()-$Y178+$X178))/$V178</f>
        <v>0</v>
      </c>
      <c r="AP178" s="18" cm="1">
        <f t="array" aca="1" ref="AP178" ca="1">INDIRECT(ADDRESS($W178,COLUMN()-$Y178+$X178))/$V178</f>
        <v>0</v>
      </c>
      <c r="AQ178" s="18" cm="1">
        <f t="array" aca="1" ref="AQ178" ca="1">INDIRECT(ADDRESS($W178,COLUMN()-$Y178+$X178))/$V178</f>
        <v>0</v>
      </c>
      <c r="AR178" s="9">
        <f t="shared" si="26"/>
        <v>172</v>
      </c>
      <c r="AS178" s="9">
        <f t="shared" si="38"/>
        <v>178</v>
      </c>
      <c r="AT178" s="9">
        <f t="shared" si="27"/>
        <v>26</v>
      </c>
      <c r="AU178" s="3">
        <f t="shared" si="30"/>
        <v>43</v>
      </c>
      <c r="AV178" s="20">
        <f t="shared" ca="1" si="36"/>
        <v>46</v>
      </c>
      <c r="AW178" s="20">
        <f t="shared" ca="1" si="36"/>
        <v>29</v>
      </c>
      <c r="AX178" s="20">
        <f t="shared" ca="1" si="36"/>
        <v>12</v>
      </c>
      <c r="AY178" s="20">
        <f t="shared" ca="1" si="34"/>
        <v>27</v>
      </c>
      <c r="AZ178" s="20">
        <f t="shared" ca="1" si="34"/>
        <v>38</v>
      </c>
      <c r="BA178" s="20">
        <f t="shared" ca="1" si="34"/>
        <v>57</v>
      </c>
      <c r="BB178" s="20">
        <f t="shared" ca="1" si="34"/>
        <v>57</v>
      </c>
      <c r="BC178" s="20">
        <f t="shared" ca="1" si="35"/>
        <v>51</v>
      </c>
      <c r="BD178" s="20">
        <f t="shared" ca="1" si="35"/>
        <v>57</v>
      </c>
      <c r="BE178" s="20">
        <f t="shared" ca="1" si="35"/>
        <v>57</v>
      </c>
      <c r="BF178" s="20">
        <f t="shared" ca="1" si="35"/>
        <v>57</v>
      </c>
      <c r="BG178" s="20">
        <f t="shared" ca="1" si="35"/>
        <v>56</v>
      </c>
      <c r="BH178" s="20">
        <f t="shared" ca="1" si="35"/>
        <v>57</v>
      </c>
      <c r="BI178" s="20">
        <f t="shared" ca="1" si="35"/>
        <v>37</v>
      </c>
      <c r="BJ178" s="20">
        <f t="shared" ca="1" si="35"/>
        <v>57</v>
      </c>
      <c r="BK178" s="20">
        <f t="shared" ca="1" si="35"/>
        <v>57</v>
      </c>
      <c r="BL178" s="20">
        <f t="shared" ca="1" si="35"/>
        <v>57</v>
      </c>
      <c r="BM178" s="20">
        <f t="shared" ca="1" si="33"/>
        <v>57</v>
      </c>
      <c r="BN178" s="9">
        <f t="shared" si="28"/>
        <v>172</v>
      </c>
      <c r="BO178" s="9">
        <v>3</v>
      </c>
      <c r="BP178" s="22" cm="1">
        <f t="array" aca="1" ref="BP178" ca="1">IF(AV178&gt;INDIRECT(ADDRESS($BN178,$BO178)),0,1)</f>
        <v>0</v>
      </c>
      <c r="BQ178" s="22" cm="1">
        <f t="array" aca="1" ref="BQ178" ca="1">IF(AW178&gt;INDIRECT(ADDRESS($BN178,$BO178)),0,1)</f>
        <v>0</v>
      </c>
      <c r="BR178" s="22" cm="1">
        <f t="array" aca="1" ref="BR178" ca="1">IF(AX178&gt;INDIRECT(ADDRESS($BN178,$BO178)),0,1)</f>
        <v>0</v>
      </c>
      <c r="BS178" s="22" cm="1">
        <f t="array" aca="1" ref="BS178" ca="1">IF(AY178&gt;INDIRECT(ADDRESS($BN178,$BO178)),0,1)</f>
        <v>0</v>
      </c>
      <c r="BT178" s="22" cm="1">
        <f t="array" aca="1" ref="BT178" ca="1">IF(AZ178&gt;INDIRECT(ADDRESS($BN178,$BO178)),0,1)</f>
        <v>0</v>
      </c>
      <c r="BU178" s="22" cm="1">
        <f t="array" aca="1" ref="BU178" ca="1">IF(BA178&gt;INDIRECT(ADDRESS($BN178,$BO178)),0,1)</f>
        <v>0</v>
      </c>
      <c r="BV178" s="22" cm="1">
        <f t="array" aca="1" ref="BV178" ca="1">IF(BB178&gt;INDIRECT(ADDRESS($BN178,$BO178)),0,1)</f>
        <v>0</v>
      </c>
      <c r="BW178" s="22" cm="1">
        <f t="array" aca="1" ref="BW178" ca="1">IF(BC178&gt;INDIRECT(ADDRESS($BN178,$BO178)),0,1)</f>
        <v>0</v>
      </c>
      <c r="BX178" s="22" cm="1">
        <f t="array" aca="1" ref="BX178" ca="1">IF(BD178&gt;INDIRECT(ADDRESS($BN178,$BO178)),0,1)</f>
        <v>0</v>
      </c>
      <c r="BY178" s="22" cm="1">
        <f t="array" aca="1" ref="BY178" ca="1">IF(BE178&gt;INDIRECT(ADDRESS($BN178,$BO178)),0,1)</f>
        <v>0</v>
      </c>
      <c r="BZ178" s="22" cm="1">
        <f t="array" aca="1" ref="BZ178" ca="1">IF(BF178&gt;INDIRECT(ADDRESS($BN178,$BO178)),0,1)</f>
        <v>0</v>
      </c>
      <c r="CA178" s="22" cm="1">
        <f t="array" aca="1" ref="CA178" ca="1">IF(BG178&gt;INDIRECT(ADDRESS($BN178,$BO178)),0,1)</f>
        <v>0</v>
      </c>
      <c r="CB178" s="22" cm="1">
        <f t="array" aca="1" ref="CB178" ca="1">IF(BH178&gt;INDIRECT(ADDRESS($BN178,$BO178)),0,1)</f>
        <v>0</v>
      </c>
      <c r="CC178" s="22" cm="1">
        <f t="array" aca="1" ref="CC178" ca="1">IF(BI178&gt;INDIRECT(ADDRESS($BN178,$BO178)),0,1)</f>
        <v>0</v>
      </c>
      <c r="CD178" s="22" cm="1">
        <f t="array" aca="1" ref="CD178" ca="1">IF(BJ178&gt;INDIRECT(ADDRESS($BN178,$BO178)),0,1)</f>
        <v>0</v>
      </c>
      <c r="CE178" s="22" cm="1">
        <f t="array" aca="1" ref="CE178" ca="1">IF(BK178&gt;INDIRECT(ADDRESS($BN178,$BO178)),0,1)</f>
        <v>0</v>
      </c>
      <c r="CF178" s="22" cm="1">
        <f t="array" aca="1" ref="CF178" ca="1">IF(BL178&gt;INDIRECT(ADDRESS($BN178,$BO178)),0,1)</f>
        <v>0</v>
      </c>
      <c r="CG178" s="22" cm="1">
        <f t="array" aca="1" ref="CG178" ca="1">IF(BM178&gt;INDIRECT(ADDRESS($BN178,$BO178)),0,1)</f>
        <v>0</v>
      </c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55000000000000004">
      <c r="A179" s="3" t="s">
        <v>73</v>
      </c>
      <c r="B179" s="3" t="s">
        <v>74</v>
      </c>
      <c r="C179" s="3">
        <v>3</v>
      </c>
      <c r="D179" s="15">
        <f>VALUE(SUBSTITUTE('DPR KPU Raw'!B59,".",","))</f>
        <v>194944</v>
      </c>
      <c r="E179" s="15">
        <f>VALUE(SUBSTITUTE('DPR KPU Raw'!C59,".",","))</f>
        <v>86548</v>
      </c>
      <c r="F179" s="15">
        <f>VALUE(SUBSTITUTE('DPR KPU Raw'!D59,".",","))</f>
        <v>54504</v>
      </c>
      <c r="G179" s="15">
        <f>VALUE(SUBSTITUTE('DPR KPU Raw'!E59,".",","))</f>
        <v>79259</v>
      </c>
      <c r="H179" s="15">
        <f>VALUE(SUBSTITUTE('DPR KPU Raw'!F59,".",","))</f>
        <v>100792</v>
      </c>
      <c r="I179" s="15"/>
      <c r="J179" s="15"/>
      <c r="K179" s="15">
        <f>VALUE(SUBSTITUTE('DPR KPU Raw'!I59,".",","))</f>
        <v>97096</v>
      </c>
      <c r="L179" s="15"/>
      <c r="M179" s="15"/>
      <c r="N179" s="15"/>
      <c r="O179" s="15">
        <f>VALUE(SUBSTITUTE('DPR KPU Raw'!M59,".",","))</f>
        <v>96648</v>
      </c>
      <c r="P179" s="15"/>
      <c r="Q179" s="15">
        <f>VALUE(SUBSTITUTE('DPR KPU Raw'!O59,".",","))</f>
        <v>56453</v>
      </c>
      <c r="R179" s="15"/>
      <c r="S179" s="15"/>
      <c r="T179" s="15"/>
      <c r="U179" s="15"/>
      <c r="V179" s="5">
        <v>1</v>
      </c>
      <c r="W179" s="5">
        <f>W178+7</f>
        <v>179</v>
      </c>
      <c r="X179" s="5">
        <v>4</v>
      </c>
      <c r="Y179" s="5">
        <f t="shared" si="29"/>
        <v>26</v>
      </c>
      <c r="Z179" s="18" cm="1">
        <f t="array" aca="1" ref="Z179" ca="1">INDIRECT(ADDRESS($W179,COLUMN()-$Y179+$X179))/$V179</f>
        <v>194944</v>
      </c>
      <c r="AA179" s="18" cm="1">
        <f t="array" aca="1" ref="AA179" ca="1">INDIRECT(ADDRESS($W179,COLUMN()-$Y179+$X179))/$V179</f>
        <v>86548</v>
      </c>
      <c r="AB179" s="18" cm="1">
        <f t="array" aca="1" ref="AB179" ca="1">INDIRECT(ADDRESS($W179,COLUMN()-$Y179+$X179))/$V179</f>
        <v>54504</v>
      </c>
      <c r="AC179" s="18" cm="1">
        <f t="array" aca="1" ref="AC179" ca="1">INDIRECT(ADDRESS($W179,COLUMN()-$Y179+$X179))/$V179</f>
        <v>79259</v>
      </c>
      <c r="AD179" s="18" cm="1">
        <f t="array" aca="1" ref="AD179" ca="1">INDIRECT(ADDRESS($W179,COLUMN()-$Y179+$X179))/$V179</f>
        <v>100792</v>
      </c>
      <c r="AE179" s="18" cm="1">
        <f t="array" aca="1" ref="AE179" ca="1">INDIRECT(ADDRESS($W179,COLUMN()-$Y179+$X179))/$V179</f>
        <v>0</v>
      </c>
      <c r="AF179" s="18" cm="1">
        <f t="array" aca="1" ref="AF179" ca="1">INDIRECT(ADDRESS($W179,COLUMN()-$Y179+$X179))/$V179</f>
        <v>0</v>
      </c>
      <c r="AG179" s="18" cm="1">
        <f t="array" aca="1" ref="AG179" ca="1">INDIRECT(ADDRESS($W179,COLUMN()-$Y179+$X179))/$V179</f>
        <v>97096</v>
      </c>
      <c r="AH179" s="18" cm="1">
        <f t="array" aca="1" ref="AH179" ca="1">INDIRECT(ADDRESS($W179,COLUMN()-$Y179+$X179))/$V179</f>
        <v>0</v>
      </c>
      <c r="AI179" s="18" cm="1">
        <f t="array" aca="1" ref="AI179" ca="1">INDIRECT(ADDRESS($W179,COLUMN()-$Y179+$X179))/$V179</f>
        <v>0</v>
      </c>
      <c r="AJ179" s="18" cm="1">
        <f t="array" aca="1" ref="AJ179" ca="1">INDIRECT(ADDRESS($W179,COLUMN()-$Y179+$X179))/$V179</f>
        <v>0</v>
      </c>
      <c r="AK179" s="18" cm="1">
        <f t="array" aca="1" ref="AK179" ca="1">INDIRECT(ADDRESS($W179,COLUMN()-$Y179+$X179))/$V179</f>
        <v>96648</v>
      </c>
      <c r="AL179" s="18" cm="1">
        <f t="array" aca="1" ref="AL179" ca="1">INDIRECT(ADDRESS($W179,COLUMN()-$Y179+$X179))/$V179</f>
        <v>0</v>
      </c>
      <c r="AM179" s="18" cm="1">
        <f t="array" aca="1" ref="AM179" ca="1">INDIRECT(ADDRESS($W179,COLUMN()-$Y179+$X179))/$V179</f>
        <v>56453</v>
      </c>
      <c r="AN179" s="18" cm="1">
        <f t="array" aca="1" ref="AN179" ca="1">INDIRECT(ADDRESS($W179,COLUMN()-$Y179+$X179))/$V179</f>
        <v>0</v>
      </c>
      <c r="AO179" s="18" cm="1">
        <f t="array" aca="1" ref="AO179" ca="1">INDIRECT(ADDRESS($W179,COLUMN()-$Y179+$X179))/$V179</f>
        <v>0</v>
      </c>
      <c r="AP179" s="18" cm="1">
        <f t="array" aca="1" ref="AP179" ca="1">INDIRECT(ADDRESS($W179,COLUMN()-$Y179+$X179))/$V179</f>
        <v>0</v>
      </c>
      <c r="AQ179" s="18" cm="1">
        <f t="array" aca="1" ref="AQ179" ca="1">INDIRECT(ADDRESS($W179,COLUMN()-$Y179+$X179))/$V179</f>
        <v>0</v>
      </c>
      <c r="AR179" s="9">
        <f t="shared" si="26"/>
        <v>179</v>
      </c>
      <c r="AS179" s="9">
        <f t="shared" ref="AS179:AS246" si="39">AR179+2</f>
        <v>181</v>
      </c>
      <c r="AT179" s="9">
        <f t="shared" si="27"/>
        <v>26</v>
      </c>
      <c r="AU179" s="3">
        <f t="shared" si="30"/>
        <v>43</v>
      </c>
      <c r="AV179" s="20">
        <f t="shared" ca="1" si="36"/>
        <v>1</v>
      </c>
      <c r="AW179" s="20">
        <f t="shared" ca="1" si="36"/>
        <v>5</v>
      </c>
      <c r="AX179" s="20">
        <f t="shared" ca="1" si="36"/>
        <v>9</v>
      </c>
      <c r="AY179" s="20">
        <f t="shared" ca="1" si="34"/>
        <v>6</v>
      </c>
      <c r="AZ179" s="20">
        <f t="shared" ca="1" si="34"/>
        <v>2</v>
      </c>
      <c r="BA179" s="20">
        <f t="shared" ca="1" si="34"/>
        <v>25</v>
      </c>
      <c r="BB179" s="20">
        <f t="shared" ca="1" si="34"/>
        <v>25</v>
      </c>
      <c r="BC179" s="20">
        <f t="shared" ca="1" si="35"/>
        <v>3</v>
      </c>
      <c r="BD179" s="20">
        <f t="shared" ca="1" si="35"/>
        <v>25</v>
      </c>
      <c r="BE179" s="20">
        <f t="shared" ca="1" si="35"/>
        <v>25</v>
      </c>
      <c r="BF179" s="20">
        <f t="shared" ca="1" si="35"/>
        <v>25</v>
      </c>
      <c r="BG179" s="20">
        <f t="shared" ca="1" si="35"/>
        <v>4</v>
      </c>
      <c r="BH179" s="20">
        <f t="shared" ca="1" si="35"/>
        <v>25</v>
      </c>
      <c r="BI179" s="20">
        <f t="shared" ca="1" si="35"/>
        <v>8</v>
      </c>
      <c r="BJ179" s="20">
        <f t="shared" ca="1" si="35"/>
        <v>25</v>
      </c>
      <c r="BK179" s="20">
        <f t="shared" ca="1" si="35"/>
        <v>25</v>
      </c>
      <c r="BL179" s="20">
        <f t="shared" ca="1" si="35"/>
        <v>25</v>
      </c>
      <c r="BM179" s="20">
        <f t="shared" ca="1" si="33"/>
        <v>25</v>
      </c>
      <c r="BN179" s="9">
        <f t="shared" si="28"/>
        <v>179</v>
      </c>
      <c r="BO179" s="9">
        <v>3</v>
      </c>
      <c r="BP179" s="22" cm="1">
        <f t="array" aca="1" ref="BP179" ca="1">IF(AV179&gt;INDIRECT(ADDRESS($BN179,$BO179)),0,1)</f>
        <v>1</v>
      </c>
      <c r="BQ179" s="22" cm="1">
        <f t="array" aca="1" ref="BQ179" ca="1">IF(AW179&gt;INDIRECT(ADDRESS($BN179,$BO179)),0,1)</f>
        <v>0</v>
      </c>
      <c r="BR179" s="22" cm="1">
        <f t="array" aca="1" ref="BR179" ca="1">IF(AX179&gt;INDIRECT(ADDRESS($BN179,$BO179)),0,1)</f>
        <v>0</v>
      </c>
      <c r="BS179" s="22" cm="1">
        <f t="array" aca="1" ref="BS179" ca="1">IF(AY179&gt;INDIRECT(ADDRESS($BN179,$BO179)),0,1)</f>
        <v>0</v>
      </c>
      <c r="BT179" s="22" cm="1">
        <f t="array" aca="1" ref="BT179" ca="1">IF(AZ179&gt;INDIRECT(ADDRESS($BN179,$BO179)),0,1)</f>
        <v>1</v>
      </c>
      <c r="BU179" s="22" cm="1">
        <f t="array" aca="1" ref="BU179" ca="1">IF(BA179&gt;INDIRECT(ADDRESS($BN179,$BO179)),0,1)</f>
        <v>0</v>
      </c>
      <c r="BV179" s="22" cm="1">
        <f t="array" aca="1" ref="BV179" ca="1">IF(BB179&gt;INDIRECT(ADDRESS($BN179,$BO179)),0,1)</f>
        <v>0</v>
      </c>
      <c r="BW179" s="22" cm="1">
        <f t="array" aca="1" ref="BW179" ca="1">IF(BC179&gt;INDIRECT(ADDRESS($BN179,$BO179)),0,1)</f>
        <v>1</v>
      </c>
      <c r="BX179" s="22" cm="1">
        <f t="array" aca="1" ref="BX179" ca="1">IF(BD179&gt;INDIRECT(ADDRESS($BN179,$BO179)),0,1)</f>
        <v>0</v>
      </c>
      <c r="BY179" s="22" cm="1">
        <f t="array" aca="1" ref="BY179" ca="1">IF(BE179&gt;INDIRECT(ADDRESS($BN179,$BO179)),0,1)</f>
        <v>0</v>
      </c>
      <c r="BZ179" s="22" cm="1">
        <f t="array" aca="1" ref="BZ179" ca="1">IF(BF179&gt;INDIRECT(ADDRESS($BN179,$BO179)),0,1)</f>
        <v>0</v>
      </c>
      <c r="CA179" s="22" cm="1">
        <f t="array" aca="1" ref="CA179" ca="1">IF(BG179&gt;INDIRECT(ADDRESS($BN179,$BO179)),0,1)</f>
        <v>0</v>
      </c>
      <c r="CB179" s="22" cm="1">
        <f t="array" aca="1" ref="CB179" ca="1">IF(BH179&gt;INDIRECT(ADDRESS($BN179,$BO179)),0,1)</f>
        <v>0</v>
      </c>
      <c r="CC179" s="22" cm="1">
        <f t="array" aca="1" ref="CC179" ca="1">IF(BI179&gt;INDIRECT(ADDRESS($BN179,$BO179)),0,1)</f>
        <v>0</v>
      </c>
      <c r="CD179" s="22" cm="1">
        <f t="array" aca="1" ref="CD179" ca="1">IF(BJ179&gt;INDIRECT(ADDRESS($BN179,$BO179)),0,1)</f>
        <v>0</v>
      </c>
      <c r="CE179" s="22" cm="1">
        <f t="array" aca="1" ref="CE179" ca="1">IF(BK179&gt;INDIRECT(ADDRESS($BN179,$BO179)),0,1)</f>
        <v>0</v>
      </c>
      <c r="CF179" s="22" cm="1">
        <f t="array" aca="1" ref="CF179" ca="1">IF(BL179&gt;INDIRECT(ADDRESS($BN179,$BO179)),0,1)</f>
        <v>0</v>
      </c>
      <c r="CG179" s="22" cm="1">
        <f t="array" aca="1" ref="CG179" ca="1">IF(BM179&gt;INDIRECT(ADDRESS($BN179,$BO179)),0,1)</f>
        <v>0</v>
      </c>
      <c r="CH179" s="9">
        <f>AR179</f>
        <v>179</v>
      </c>
      <c r="CI179" s="9">
        <f>AS179</f>
        <v>181</v>
      </c>
      <c r="CJ179" s="3">
        <f>COLUMN(BP179)</f>
        <v>68</v>
      </c>
      <c r="CK179" s="3">
        <f>COLUMN(CG179)</f>
        <v>85</v>
      </c>
      <c r="CL179" s="3">
        <f ca="1">SUM(OFFSET($A$1,CH179-1,CJ179-1,CI179-CH179+1,CK179-CJ179+1))</f>
        <v>3</v>
      </c>
      <c r="CM179" s="3" t="b">
        <f ca="1">CL179=C179</f>
        <v>1</v>
      </c>
      <c r="CN179" s="3">
        <f>COLUMN(V179)</f>
        <v>22</v>
      </c>
      <c r="CO179" s="3">
        <f ca="1">LARGE(OFFSET($A$1,$CH179-1,$CN179-1,$CI179-$CH179+1,1),1)</f>
        <v>5</v>
      </c>
      <c r="CP179" s="4">
        <f ca="1">LARGE(OFFSET($A$1,$AR179-1,$AT179-1,$AS179-$AR179+1,$AU179-$AT179+1),1)/(CO179+2)</f>
        <v>27849.142857142859</v>
      </c>
      <c r="CQ179" s="4">
        <f ca="1">LARGE(OFFSET($A$1,$AR179-1,$AT179-1,$AS179-$AR179+1,$AU179-$AT179+1),C179)</f>
        <v>97096</v>
      </c>
      <c r="CR179" s="3" t="b">
        <f ca="1">CQ179&gt;CP179</f>
        <v>1</v>
      </c>
    </row>
    <row r="180" spans="1:96" x14ac:dyDescent="0.55000000000000004">
      <c r="A180" s="3"/>
      <c r="B180" s="3"/>
      <c r="C180" s="3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5">
        <v>3</v>
      </c>
      <c r="W180" s="5">
        <f>W179</f>
        <v>179</v>
      </c>
      <c r="X180" s="5">
        <v>4</v>
      </c>
      <c r="Y180" s="5">
        <f t="shared" si="29"/>
        <v>26</v>
      </c>
      <c r="Z180" s="18" cm="1">
        <f t="array" aca="1" ref="Z180" ca="1">INDIRECT(ADDRESS($W180,COLUMN()-$Y180+$X180))/$V180</f>
        <v>64981.333333333336</v>
      </c>
      <c r="AA180" s="18" cm="1">
        <f t="array" aca="1" ref="AA180" ca="1">INDIRECT(ADDRESS($W180,COLUMN()-$Y180+$X180))/$V180</f>
        <v>28849.333333333332</v>
      </c>
      <c r="AB180" s="18" cm="1">
        <f t="array" aca="1" ref="AB180" ca="1">INDIRECT(ADDRESS($W180,COLUMN()-$Y180+$X180))/$V180</f>
        <v>18168</v>
      </c>
      <c r="AC180" s="18" cm="1">
        <f t="array" aca="1" ref="AC180" ca="1">INDIRECT(ADDRESS($W180,COLUMN()-$Y180+$X180))/$V180</f>
        <v>26419.666666666668</v>
      </c>
      <c r="AD180" s="18" cm="1">
        <f t="array" aca="1" ref="AD180" ca="1">INDIRECT(ADDRESS($W180,COLUMN()-$Y180+$X180))/$V180</f>
        <v>33597.333333333336</v>
      </c>
      <c r="AE180" s="18" cm="1">
        <f t="array" aca="1" ref="AE180" ca="1">INDIRECT(ADDRESS($W180,COLUMN()-$Y180+$X180))/$V180</f>
        <v>0</v>
      </c>
      <c r="AF180" s="18" cm="1">
        <f t="array" aca="1" ref="AF180" ca="1">INDIRECT(ADDRESS($W180,COLUMN()-$Y180+$X180))/$V180</f>
        <v>0</v>
      </c>
      <c r="AG180" s="18" cm="1">
        <f t="array" aca="1" ref="AG180" ca="1">INDIRECT(ADDRESS($W180,COLUMN()-$Y180+$X180))/$V180</f>
        <v>32365.333333333332</v>
      </c>
      <c r="AH180" s="18" cm="1">
        <f t="array" aca="1" ref="AH180" ca="1">INDIRECT(ADDRESS($W180,COLUMN()-$Y180+$X180))/$V180</f>
        <v>0</v>
      </c>
      <c r="AI180" s="18" cm="1">
        <f t="array" aca="1" ref="AI180" ca="1">INDIRECT(ADDRESS($W180,COLUMN()-$Y180+$X180))/$V180</f>
        <v>0</v>
      </c>
      <c r="AJ180" s="18" cm="1">
        <f t="array" aca="1" ref="AJ180" ca="1">INDIRECT(ADDRESS($W180,COLUMN()-$Y180+$X180))/$V180</f>
        <v>0</v>
      </c>
      <c r="AK180" s="18" cm="1">
        <f t="array" aca="1" ref="AK180" ca="1">INDIRECT(ADDRESS($W180,COLUMN()-$Y180+$X180))/$V180</f>
        <v>32216</v>
      </c>
      <c r="AL180" s="18" cm="1">
        <f t="array" aca="1" ref="AL180" ca="1">INDIRECT(ADDRESS($W180,COLUMN()-$Y180+$X180))/$V180</f>
        <v>0</v>
      </c>
      <c r="AM180" s="18" cm="1">
        <f t="array" aca="1" ref="AM180" ca="1">INDIRECT(ADDRESS($W180,COLUMN()-$Y180+$X180))/$V180</f>
        <v>18817.666666666668</v>
      </c>
      <c r="AN180" s="18" cm="1">
        <f t="array" aca="1" ref="AN180" ca="1">INDIRECT(ADDRESS($W180,COLUMN()-$Y180+$X180))/$V180</f>
        <v>0</v>
      </c>
      <c r="AO180" s="18" cm="1">
        <f t="array" aca="1" ref="AO180" ca="1">INDIRECT(ADDRESS($W180,COLUMN()-$Y180+$X180))/$V180</f>
        <v>0</v>
      </c>
      <c r="AP180" s="18" cm="1">
        <f t="array" aca="1" ref="AP180" ca="1">INDIRECT(ADDRESS($W180,COLUMN()-$Y180+$X180))/$V180</f>
        <v>0</v>
      </c>
      <c r="AQ180" s="18" cm="1">
        <f t="array" aca="1" ref="AQ180" ca="1">INDIRECT(ADDRESS($W180,COLUMN()-$Y180+$X180))/$V180</f>
        <v>0</v>
      </c>
      <c r="AR180" s="9">
        <f t="shared" si="26"/>
        <v>179</v>
      </c>
      <c r="AS180" s="9">
        <f t="shared" si="39"/>
        <v>181</v>
      </c>
      <c r="AT180" s="9">
        <f t="shared" si="27"/>
        <v>26</v>
      </c>
      <c r="AU180" s="3">
        <f t="shared" si="30"/>
        <v>43</v>
      </c>
      <c r="AV180" s="20">
        <f t="shared" ca="1" si="36"/>
        <v>7</v>
      </c>
      <c r="AW180" s="20">
        <f t="shared" ca="1" si="36"/>
        <v>14</v>
      </c>
      <c r="AX180" s="20">
        <f t="shared" ca="1" si="36"/>
        <v>20</v>
      </c>
      <c r="AY180" s="20">
        <f t="shared" ca="1" si="34"/>
        <v>15</v>
      </c>
      <c r="AZ180" s="20">
        <f t="shared" ca="1" si="34"/>
        <v>11</v>
      </c>
      <c r="BA180" s="20">
        <f t="shared" ca="1" si="34"/>
        <v>25</v>
      </c>
      <c r="BB180" s="20">
        <f t="shared" ca="1" si="34"/>
        <v>25</v>
      </c>
      <c r="BC180" s="20">
        <f t="shared" ca="1" si="35"/>
        <v>12</v>
      </c>
      <c r="BD180" s="20">
        <f t="shared" ca="1" si="35"/>
        <v>25</v>
      </c>
      <c r="BE180" s="20">
        <f t="shared" ca="1" si="35"/>
        <v>25</v>
      </c>
      <c r="BF180" s="20">
        <f t="shared" ca="1" si="35"/>
        <v>25</v>
      </c>
      <c r="BG180" s="20">
        <f t="shared" ca="1" si="35"/>
        <v>13</v>
      </c>
      <c r="BH180" s="20">
        <f t="shared" ca="1" si="35"/>
        <v>25</v>
      </c>
      <c r="BI180" s="20">
        <f t="shared" ca="1" si="35"/>
        <v>19</v>
      </c>
      <c r="BJ180" s="20">
        <f t="shared" ca="1" si="35"/>
        <v>25</v>
      </c>
      <c r="BK180" s="20">
        <f t="shared" ca="1" si="35"/>
        <v>25</v>
      </c>
      <c r="BL180" s="20">
        <f t="shared" ca="1" si="35"/>
        <v>25</v>
      </c>
      <c r="BM180" s="20">
        <f t="shared" ca="1" si="33"/>
        <v>25</v>
      </c>
      <c r="BN180" s="9">
        <f t="shared" si="28"/>
        <v>179</v>
      </c>
      <c r="BO180" s="9">
        <v>3</v>
      </c>
      <c r="BP180" s="22" cm="1">
        <f t="array" aca="1" ref="BP180" ca="1">IF(AV180&gt;INDIRECT(ADDRESS($BN180,$BO180)),0,1)</f>
        <v>0</v>
      </c>
      <c r="BQ180" s="22" cm="1">
        <f t="array" aca="1" ref="BQ180" ca="1">IF(AW180&gt;INDIRECT(ADDRESS($BN180,$BO180)),0,1)</f>
        <v>0</v>
      </c>
      <c r="BR180" s="22" cm="1">
        <f t="array" aca="1" ref="BR180" ca="1">IF(AX180&gt;INDIRECT(ADDRESS($BN180,$BO180)),0,1)</f>
        <v>0</v>
      </c>
      <c r="BS180" s="22" cm="1">
        <f t="array" aca="1" ref="BS180" ca="1">IF(AY180&gt;INDIRECT(ADDRESS($BN180,$BO180)),0,1)</f>
        <v>0</v>
      </c>
      <c r="BT180" s="22" cm="1">
        <f t="array" aca="1" ref="BT180" ca="1">IF(AZ180&gt;INDIRECT(ADDRESS($BN180,$BO180)),0,1)</f>
        <v>0</v>
      </c>
      <c r="BU180" s="22" cm="1">
        <f t="array" aca="1" ref="BU180" ca="1">IF(BA180&gt;INDIRECT(ADDRESS($BN180,$BO180)),0,1)</f>
        <v>0</v>
      </c>
      <c r="BV180" s="22" cm="1">
        <f t="array" aca="1" ref="BV180" ca="1">IF(BB180&gt;INDIRECT(ADDRESS($BN180,$BO180)),0,1)</f>
        <v>0</v>
      </c>
      <c r="BW180" s="22" cm="1">
        <f t="array" aca="1" ref="BW180" ca="1">IF(BC180&gt;INDIRECT(ADDRESS($BN180,$BO180)),0,1)</f>
        <v>0</v>
      </c>
      <c r="BX180" s="22" cm="1">
        <f t="array" aca="1" ref="BX180" ca="1">IF(BD180&gt;INDIRECT(ADDRESS($BN180,$BO180)),0,1)</f>
        <v>0</v>
      </c>
      <c r="BY180" s="22" cm="1">
        <f t="array" aca="1" ref="BY180" ca="1">IF(BE180&gt;INDIRECT(ADDRESS($BN180,$BO180)),0,1)</f>
        <v>0</v>
      </c>
      <c r="BZ180" s="22" cm="1">
        <f t="array" aca="1" ref="BZ180" ca="1">IF(BF180&gt;INDIRECT(ADDRESS($BN180,$BO180)),0,1)</f>
        <v>0</v>
      </c>
      <c r="CA180" s="22" cm="1">
        <f t="array" aca="1" ref="CA180" ca="1">IF(BG180&gt;INDIRECT(ADDRESS($BN180,$BO180)),0,1)</f>
        <v>0</v>
      </c>
      <c r="CB180" s="22" cm="1">
        <f t="array" aca="1" ref="CB180" ca="1">IF(BH180&gt;INDIRECT(ADDRESS($BN180,$BO180)),0,1)</f>
        <v>0</v>
      </c>
      <c r="CC180" s="22" cm="1">
        <f t="array" aca="1" ref="CC180" ca="1">IF(BI180&gt;INDIRECT(ADDRESS($BN180,$BO180)),0,1)</f>
        <v>0</v>
      </c>
      <c r="CD180" s="22" cm="1">
        <f t="array" aca="1" ref="CD180" ca="1">IF(BJ180&gt;INDIRECT(ADDRESS($BN180,$BO180)),0,1)</f>
        <v>0</v>
      </c>
      <c r="CE180" s="22" cm="1">
        <f t="array" aca="1" ref="CE180" ca="1">IF(BK180&gt;INDIRECT(ADDRESS($BN180,$BO180)),0,1)</f>
        <v>0</v>
      </c>
      <c r="CF180" s="22" cm="1">
        <f t="array" aca="1" ref="CF180" ca="1">IF(BL180&gt;INDIRECT(ADDRESS($BN180,$BO180)),0,1)</f>
        <v>0</v>
      </c>
      <c r="CG180" s="22" cm="1">
        <f t="array" aca="1" ref="CG180" ca="1">IF(BM180&gt;INDIRECT(ADDRESS($BN180,$BO180)),0,1)</f>
        <v>0</v>
      </c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55000000000000004">
      <c r="A181" s="3"/>
      <c r="B181" s="3"/>
      <c r="C181" s="3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5">
        <v>5</v>
      </c>
      <c r="W181" s="5">
        <f>W180</f>
        <v>179</v>
      </c>
      <c r="X181" s="5">
        <v>4</v>
      </c>
      <c r="Y181" s="5">
        <f t="shared" si="29"/>
        <v>26</v>
      </c>
      <c r="Z181" s="18" cm="1">
        <f t="array" aca="1" ref="Z181" ca="1">INDIRECT(ADDRESS($W181,COLUMN()-$Y181+$X181))/$V181</f>
        <v>38988.800000000003</v>
      </c>
      <c r="AA181" s="18" cm="1">
        <f t="array" aca="1" ref="AA181" ca="1">INDIRECT(ADDRESS($W181,COLUMN()-$Y181+$X181))/$V181</f>
        <v>17309.599999999999</v>
      </c>
      <c r="AB181" s="18" cm="1">
        <f t="array" aca="1" ref="AB181" ca="1">INDIRECT(ADDRESS($W181,COLUMN()-$Y181+$X181))/$V181</f>
        <v>10900.8</v>
      </c>
      <c r="AC181" s="18" cm="1">
        <f t="array" aca="1" ref="AC181" ca="1">INDIRECT(ADDRESS($W181,COLUMN()-$Y181+$X181))/$V181</f>
        <v>15851.8</v>
      </c>
      <c r="AD181" s="18" cm="1">
        <f t="array" aca="1" ref="AD181" ca="1">INDIRECT(ADDRESS($W181,COLUMN()-$Y181+$X181))/$V181</f>
        <v>20158.400000000001</v>
      </c>
      <c r="AE181" s="18" cm="1">
        <f t="array" aca="1" ref="AE181" ca="1">INDIRECT(ADDRESS($W181,COLUMN()-$Y181+$X181))/$V181</f>
        <v>0</v>
      </c>
      <c r="AF181" s="18" cm="1">
        <f t="array" aca="1" ref="AF181" ca="1">INDIRECT(ADDRESS($W181,COLUMN()-$Y181+$X181))/$V181</f>
        <v>0</v>
      </c>
      <c r="AG181" s="18" cm="1">
        <f t="array" aca="1" ref="AG181" ca="1">INDIRECT(ADDRESS($W181,COLUMN()-$Y181+$X181))/$V181</f>
        <v>19419.2</v>
      </c>
      <c r="AH181" s="18" cm="1">
        <f t="array" aca="1" ref="AH181" ca="1">INDIRECT(ADDRESS($W181,COLUMN()-$Y181+$X181))/$V181</f>
        <v>0</v>
      </c>
      <c r="AI181" s="18" cm="1">
        <f t="array" aca="1" ref="AI181" ca="1">INDIRECT(ADDRESS($W181,COLUMN()-$Y181+$X181))/$V181</f>
        <v>0</v>
      </c>
      <c r="AJ181" s="18" cm="1">
        <f t="array" aca="1" ref="AJ181" ca="1">INDIRECT(ADDRESS($W181,COLUMN()-$Y181+$X181))/$V181</f>
        <v>0</v>
      </c>
      <c r="AK181" s="18" cm="1">
        <f t="array" aca="1" ref="AK181" ca="1">INDIRECT(ADDRESS($W181,COLUMN()-$Y181+$X181))/$V181</f>
        <v>19329.599999999999</v>
      </c>
      <c r="AL181" s="18" cm="1">
        <f t="array" aca="1" ref="AL181" ca="1">INDIRECT(ADDRESS($W181,COLUMN()-$Y181+$X181))/$V181</f>
        <v>0</v>
      </c>
      <c r="AM181" s="18" cm="1">
        <f t="array" aca="1" ref="AM181" ca="1">INDIRECT(ADDRESS($W181,COLUMN()-$Y181+$X181))/$V181</f>
        <v>11290.6</v>
      </c>
      <c r="AN181" s="18" cm="1">
        <f t="array" aca="1" ref="AN181" ca="1">INDIRECT(ADDRESS($W181,COLUMN()-$Y181+$X181))/$V181</f>
        <v>0</v>
      </c>
      <c r="AO181" s="18" cm="1">
        <f t="array" aca="1" ref="AO181" ca="1">INDIRECT(ADDRESS($W181,COLUMN()-$Y181+$X181))/$V181</f>
        <v>0</v>
      </c>
      <c r="AP181" s="18" cm="1">
        <f t="array" aca="1" ref="AP181" ca="1">INDIRECT(ADDRESS($W181,COLUMN()-$Y181+$X181))/$V181</f>
        <v>0</v>
      </c>
      <c r="AQ181" s="18" cm="1">
        <f t="array" aca="1" ref="AQ181" ca="1">INDIRECT(ADDRESS($W181,COLUMN()-$Y181+$X181))/$V181</f>
        <v>0</v>
      </c>
      <c r="AR181" s="9">
        <f t="shared" si="26"/>
        <v>179</v>
      </c>
      <c r="AS181" s="9">
        <f t="shared" si="39"/>
        <v>181</v>
      </c>
      <c r="AT181" s="9">
        <f t="shared" si="27"/>
        <v>26</v>
      </c>
      <c r="AU181" s="3">
        <f t="shared" si="30"/>
        <v>43</v>
      </c>
      <c r="AV181" s="20">
        <f t="shared" ca="1" si="36"/>
        <v>10</v>
      </c>
      <c r="AW181" s="20">
        <f t="shared" ca="1" si="36"/>
        <v>21</v>
      </c>
      <c r="AX181" s="20">
        <f t="shared" ca="1" si="36"/>
        <v>24</v>
      </c>
      <c r="AY181" s="20">
        <f t="shared" ca="1" si="34"/>
        <v>22</v>
      </c>
      <c r="AZ181" s="20">
        <f t="shared" ca="1" si="34"/>
        <v>16</v>
      </c>
      <c r="BA181" s="20">
        <f t="shared" ca="1" si="34"/>
        <v>25</v>
      </c>
      <c r="BB181" s="20">
        <f t="shared" ca="1" si="34"/>
        <v>25</v>
      </c>
      <c r="BC181" s="20">
        <f t="shared" ca="1" si="35"/>
        <v>17</v>
      </c>
      <c r="BD181" s="20">
        <f t="shared" ca="1" si="35"/>
        <v>25</v>
      </c>
      <c r="BE181" s="20">
        <f t="shared" ca="1" si="35"/>
        <v>25</v>
      </c>
      <c r="BF181" s="20">
        <f t="shared" ca="1" si="35"/>
        <v>25</v>
      </c>
      <c r="BG181" s="20">
        <f t="shared" ca="1" si="35"/>
        <v>18</v>
      </c>
      <c r="BH181" s="20">
        <f t="shared" ca="1" si="35"/>
        <v>25</v>
      </c>
      <c r="BI181" s="20">
        <f t="shared" ca="1" si="35"/>
        <v>23</v>
      </c>
      <c r="BJ181" s="20">
        <f t="shared" ca="1" si="35"/>
        <v>25</v>
      </c>
      <c r="BK181" s="20">
        <f t="shared" ca="1" si="35"/>
        <v>25</v>
      </c>
      <c r="BL181" s="20">
        <f t="shared" ca="1" si="35"/>
        <v>25</v>
      </c>
      <c r="BM181" s="20">
        <f t="shared" ca="1" si="33"/>
        <v>25</v>
      </c>
      <c r="BN181" s="9">
        <f t="shared" si="28"/>
        <v>179</v>
      </c>
      <c r="BO181" s="9">
        <v>3</v>
      </c>
      <c r="BP181" s="22" cm="1">
        <f t="array" aca="1" ref="BP181" ca="1">IF(AV181&gt;INDIRECT(ADDRESS($BN181,$BO181)),0,1)</f>
        <v>0</v>
      </c>
      <c r="BQ181" s="22" cm="1">
        <f t="array" aca="1" ref="BQ181" ca="1">IF(AW181&gt;INDIRECT(ADDRESS($BN181,$BO181)),0,1)</f>
        <v>0</v>
      </c>
      <c r="BR181" s="22" cm="1">
        <f t="array" aca="1" ref="BR181" ca="1">IF(AX181&gt;INDIRECT(ADDRESS($BN181,$BO181)),0,1)</f>
        <v>0</v>
      </c>
      <c r="BS181" s="22" cm="1">
        <f t="array" aca="1" ref="BS181" ca="1">IF(AY181&gt;INDIRECT(ADDRESS($BN181,$BO181)),0,1)</f>
        <v>0</v>
      </c>
      <c r="BT181" s="22" cm="1">
        <f t="array" aca="1" ref="BT181" ca="1">IF(AZ181&gt;INDIRECT(ADDRESS($BN181,$BO181)),0,1)</f>
        <v>0</v>
      </c>
      <c r="BU181" s="22" cm="1">
        <f t="array" aca="1" ref="BU181" ca="1">IF(BA181&gt;INDIRECT(ADDRESS($BN181,$BO181)),0,1)</f>
        <v>0</v>
      </c>
      <c r="BV181" s="22" cm="1">
        <f t="array" aca="1" ref="BV181" ca="1">IF(BB181&gt;INDIRECT(ADDRESS($BN181,$BO181)),0,1)</f>
        <v>0</v>
      </c>
      <c r="BW181" s="22" cm="1">
        <f t="array" aca="1" ref="BW181" ca="1">IF(BC181&gt;INDIRECT(ADDRESS($BN181,$BO181)),0,1)</f>
        <v>0</v>
      </c>
      <c r="BX181" s="22" cm="1">
        <f t="array" aca="1" ref="BX181" ca="1">IF(BD181&gt;INDIRECT(ADDRESS($BN181,$BO181)),0,1)</f>
        <v>0</v>
      </c>
      <c r="BY181" s="22" cm="1">
        <f t="array" aca="1" ref="BY181" ca="1">IF(BE181&gt;INDIRECT(ADDRESS($BN181,$BO181)),0,1)</f>
        <v>0</v>
      </c>
      <c r="BZ181" s="22" cm="1">
        <f t="array" aca="1" ref="BZ181" ca="1">IF(BF181&gt;INDIRECT(ADDRESS($BN181,$BO181)),0,1)</f>
        <v>0</v>
      </c>
      <c r="CA181" s="22" cm="1">
        <f t="array" aca="1" ref="CA181" ca="1">IF(BG181&gt;INDIRECT(ADDRESS($BN181,$BO181)),0,1)</f>
        <v>0</v>
      </c>
      <c r="CB181" s="22" cm="1">
        <f t="array" aca="1" ref="CB181" ca="1">IF(BH181&gt;INDIRECT(ADDRESS($BN181,$BO181)),0,1)</f>
        <v>0</v>
      </c>
      <c r="CC181" s="22" cm="1">
        <f t="array" aca="1" ref="CC181" ca="1">IF(BI181&gt;INDIRECT(ADDRESS($BN181,$BO181)),0,1)</f>
        <v>0</v>
      </c>
      <c r="CD181" s="22" cm="1">
        <f t="array" aca="1" ref="CD181" ca="1">IF(BJ181&gt;INDIRECT(ADDRESS($BN181,$BO181)),0,1)</f>
        <v>0</v>
      </c>
      <c r="CE181" s="22" cm="1">
        <f t="array" aca="1" ref="CE181" ca="1">IF(BK181&gt;INDIRECT(ADDRESS($BN181,$BO181)),0,1)</f>
        <v>0</v>
      </c>
      <c r="CF181" s="22" cm="1">
        <f t="array" aca="1" ref="CF181" ca="1">IF(BL181&gt;INDIRECT(ADDRESS($BN181,$BO181)),0,1)</f>
        <v>0</v>
      </c>
      <c r="CG181" s="22" cm="1">
        <f t="array" aca="1" ref="CG181" ca="1">IF(BM181&gt;INDIRECT(ADDRESS($BN181,$BO181)),0,1)</f>
        <v>0</v>
      </c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55000000000000004">
      <c r="A182" s="3"/>
      <c r="B182" s="3" t="s">
        <v>75</v>
      </c>
      <c r="C182" s="3">
        <v>8</v>
      </c>
      <c r="D182" s="15">
        <f>VALUE(SUBSTITUTE('DPR KPU Raw'!B60,".",","))</f>
        <v>160823</v>
      </c>
      <c r="E182" s="15">
        <f>VALUE(SUBSTITUTE('DPR KPU Raw'!C60,".",","))</f>
        <v>347607</v>
      </c>
      <c r="F182" s="15">
        <f>VALUE(SUBSTITUTE('DPR KPU Raw'!D60,".",","))</f>
        <v>134184</v>
      </c>
      <c r="G182" s="15">
        <f>VALUE(SUBSTITUTE('DPR KPU Raw'!E60,".",","))</f>
        <v>206004</v>
      </c>
      <c r="H182" s="15">
        <f>VALUE(SUBSTITUTE('DPR KPU Raw'!F60,".",","))</f>
        <v>147062</v>
      </c>
      <c r="I182" s="15"/>
      <c r="J182" s="15"/>
      <c r="K182" s="15">
        <f>VALUE(SUBSTITUTE('DPR KPU Raw'!I60,".",","))</f>
        <v>222225</v>
      </c>
      <c r="L182" s="15"/>
      <c r="M182" s="15"/>
      <c r="N182" s="15"/>
      <c r="O182" s="15">
        <f>VALUE(SUBSTITUTE('DPR KPU Raw'!M60,".",","))</f>
        <v>166161</v>
      </c>
      <c r="P182" s="15"/>
      <c r="Q182" s="15">
        <f>VALUE(SUBSTITUTE('DPR KPU Raw'!O60,".",","))</f>
        <v>163985</v>
      </c>
      <c r="R182" s="15"/>
      <c r="S182" s="15"/>
      <c r="T182" s="15"/>
      <c r="U182" s="15"/>
      <c r="V182" s="5">
        <v>1</v>
      </c>
      <c r="W182" s="5">
        <f>W181+3</f>
        <v>182</v>
      </c>
      <c r="X182" s="5">
        <v>4</v>
      </c>
      <c r="Y182" s="5">
        <f t="shared" si="29"/>
        <v>26</v>
      </c>
      <c r="Z182" s="18" cm="1">
        <f t="array" aca="1" ref="Z182" ca="1">INDIRECT(ADDRESS($W182,COLUMN()-$Y182+$X182))/$V182</f>
        <v>160823</v>
      </c>
      <c r="AA182" s="18" cm="1">
        <f t="array" aca="1" ref="AA182" ca="1">INDIRECT(ADDRESS($W182,COLUMN()-$Y182+$X182))/$V182</f>
        <v>347607</v>
      </c>
      <c r="AB182" s="18" cm="1">
        <f t="array" aca="1" ref="AB182" ca="1">INDIRECT(ADDRESS($W182,COLUMN()-$Y182+$X182))/$V182</f>
        <v>134184</v>
      </c>
      <c r="AC182" s="18" cm="1">
        <f t="array" aca="1" ref="AC182" ca="1">INDIRECT(ADDRESS($W182,COLUMN()-$Y182+$X182))/$V182</f>
        <v>206004</v>
      </c>
      <c r="AD182" s="18" cm="1">
        <f t="array" aca="1" ref="AD182" ca="1">INDIRECT(ADDRESS($W182,COLUMN()-$Y182+$X182))/$V182</f>
        <v>147062</v>
      </c>
      <c r="AE182" s="18" cm="1">
        <f t="array" aca="1" ref="AE182" ca="1">INDIRECT(ADDRESS($W182,COLUMN()-$Y182+$X182))/$V182</f>
        <v>0</v>
      </c>
      <c r="AF182" s="18" cm="1">
        <f t="array" aca="1" ref="AF182" ca="1">INDIRECT(ADDRESS($W182,COLUMN()-$Y182+$X182))/$V182</f>
        <v>0</v>
      </c>
      <c r="AG182" s="18" cm="1">
        <f t="array" aca="1" ref="AG182" ca="1">INDIRECT(ADDRESS($W182,COLUMN()-$Y182+$X182))/$V182</f>
        <v>222225</v>
      </c>
      <c r="AH182" s="18" cm="1">
        <f t="array" aca="1" ref="AH182" ca="1">INDIRECT(ADDRESS($W182,COLUMN()-$Y182+$X182))/$V182</f>
        <v>0</v>
      </c>
      <c r="AI182" s="18" cm="1">
        <f t="array" aca="1" ref="AI182" ca="1">INDIRECT(ADDRESS($W182,COLUMN()-$Y182+$X182))/$V182</f>
        <v>0</v>
      </c>
      <c r="AJ182" s="18" cm="1">
        <f t="array" aca="1" ref="AJ182" ca="1">INDIRECT(ADDRESS($W182,COLUMN()-$Y182+$X182))/$V182</f>
        <v>0</v>
      </c>
      <c r="AK182" s="18" cm="1">
        <f t="array" aca="1" ref="AK182" ca="1">INDIRECT(ADDRESS($W182,COLUMN()-$Y182+$X182))/$V182</f>
        <v>166161</v>
      </c>
      <c r="AL182" s="18" cm="1">
        <f t="array" aca="1" ref="AL182" ca="1">INDIRECT(ADDRESS($W182,COLUMN()-$Y182+$X182))/$V182</f>
        <v>0</v>
      </c>
      <c r="AM182" s="18" cm="1">
        <f t="array" aca="1" ref="AM182" ca="1">INDIRECT(ADDRESS($W182,COLUMN()-$Y182+$X182))/$V182</f>
        <v>163985</v>
      </c>
      <c r="AN182" s="18" cm="1">
        <f t="array" aca="1" ref="AN182" ca="1">INDIRECT(ADDRESS($W182,COLUMN()-$Y182+$X182))/$V182</f>
        <v>0</v>
      </c>
      <c r="AO182" s="18" cm="1">
        <f t="array" aca="1" ref="AO182" ca="1">INDIRECT(ADDRESS($W182,COLUMN()-$Y182+$X182))/$V182</f>
        <v>0</v>
      </c>
      <c r="AP182" s="18" cm="1">
        <f t="array" aca="1" ref="AP182" ca="1">INDIRECT(ADDRESS($W182,COLUMN()-$Y182+$X182))/$V182</f>
        <v>0</v>
      </c>
      <c r="AQ182" s="18" cm="1">
        <f t="array" aca="1" ref="AQ182" ca="1">INDIRECT(ADDRESS($W182,COLUMN()-$Y182+$X182))/$V182</f>
        <v>0</v>
      </c>
      <c r="AR182" s="9">
        <f t="shared" si="26"/>
        <v>182</v>
      </c>
      <c r="AS182" s="9">
        <f t="shared" si="39"/>
        <v>184</v>
      </c>
      <c r="AT182" s="9">
        <f t="shared" si="27"/>
        <v>26</v>
      </c>
      <c r="AU182" s="3">
        <f t="shared" si="30"/>
        <v>43</v>
      </c>
      <c r="AV182" s="20">
        <f t="shared" ca="1" si="36"/>
        <v>6</v>
      </c>
      <c r="AW182" s="20">
        <f t="shared" ca="1" si="36"/>
        <v>1</v>
      </c>
      <c r="AX182" s="20">
        <f t="shared" ca="1" si="36"/>
        <v>8</v>
      </c>
      <c r="AY182" s="20">
        <f t="shared" ca="1" si="34"/>
        <v>3</v>
      </c>
      <c r="AZ182" s="20">
        <f t="shared" ca="1" si="34"/>
        <v>7</v>
      </c>
      <c r="BA182" s="20">
        <f t="shared" ca="1" si="34"/>
        <v>25</v>
      </c>
      <c r="BB182" s="20">
        <f t="shared" ca="1" si="34"/>
        <v>25</v>
      </c>
      <c r="BC182" s="20">
        <f t="shared" ca="1" si="35"/>
        <v>2</v>
      </c>
      <c r="BD182" s="20">
        <f t="shared" ca="1" si="35"/>
        <v>25</v>
      </c>
      <c r="BE182" s="20">
        <f t="shared" ca="1" si="35"/>
        <v>25</v>
      </c>
      <c r="BF182" s="20">
        <f t="shared" ca="1" si="35"/>
        <v>25</v>
      </c>
      <c r="BG182" s="20">
        <f t="shared" ca="1" si="35"/>
        <v>4</v>
      </c>
      <c r="BH182" s="20">
        <f t="shared" ca="1" si="35"/>
        <v>25</v>
      </c>
      <c r="BI182" s="20">
        <f t="shared" ca="1" si="35"/>
        <v>5</v>
      </c>
      <c r="BJ182" s="20">
        <f t="shared" ca="1" si="35"/>
        <v>25</v>
      </c>
      <c r="BK182" s="20">
        <f t="shared" ca="1" si="35"/>
        <v>25</v>
      </c>
      <c r="BL182" s="20">
        <f t="shared" ca="1" si="35"/>
        <v>25</v>
      </c>
      <c r="BM182" s="20">
        <f t="shared" ca="1" si="33"/>
        <v>25</v>
      </c>
      <c r="BN182" s="9">
        <f t="shared" si="28"/>
        <v>182</v>
      </c>
      <c r="BO182" s="9">
        <v>3</v>
      </c>
      <c r="BP182" s="22" cm="1">
        <f t="array" aca="1" ref="BP182" ca="1">IF(AV182&gt;INDIRECT(ADDRESS($BN182,$BO182)),0,1)</f>
        <v>1</v>
      </c>
      <c r="BQ182" s="22" cm="1">
        <f t="array" aca="1" ref="BQ182" ca="1">IF(AW182&gt;INDIRECT(ADDRESS($BN182,$BO182)),0,1)</f>
        <v>1</v>
      </c>
      <c r="BR182" s="22" cm="1">
        <f t="array" aca="1" ref="BR182" ca="1">IF(AX182&gt;INDIRECT(ADDRESS($BN182,$BO182)),0,1)</f>
        <v>1</v>
      </c>
      <c r="BS182" s="22" cm="1">
        <f t="array" aca="1" ref="BS182" ca="1">IF(AY182&gt;INDIRECT(ADDRESS($BN182,$BO182)),0,1)</f>
        <v>1</v>
      </c>
      <c r="BT182" s="22" cm="1">
        <f t="array" aca="1" ref="BT182" ca="1">IF(AZ182&gt;INDIRECT(ADDRESS($BN182,$BO182)),0,1)</f>
        <v>1</v>
      </c>
      <c r="BU182" s="22" cm="1">
        <f t="array" aca="1" ref="BU182" ca="1">IF(BA182&gt;INDIRECT(ADDRESS($BN182,$BO182)),0,1)</f>
        <v>0</v>
      </c>
      <c r="BV182" s="22" cm="1">
        <f t="array" aca="1" ref="BV182" ca="1">IF(BB182&gt;INDIRECT(ADDRESS($BN182,$BO182)),0,1)</f>
        <v>0</v>
      </c>
      <c r="BW182" s="22" cm="1">
        <f t="array" aca="1" ref="BW182" ca="1">IF(BC182&gt;INDIRECT(ADDRESS($BN182,$BO182)),0,1)</f>
        <v>1</v>
      </c>
      <c r="BX182" s="22" cm="1">
        <f t="array" aca="1" ref="BX182" ca="1">IF(BD182&gt;INDIRECT(ADDRESS($BN182,$BO182)),0,1)</f>
        <v>0</v>
      </c>
      <c r="BY182" s="22" cm="1">
        <f t="array" aca="1" ref="BY182" ca="1">IF(BE182&gt;INDIRECT(ADDRESS($BN182,$BO182)),0,1)</f>
        <v>0</v>
      </c>
      <c r="BZ182" s="22" cm="1">
        <f t="array" aca="1" ref="BZ182" ca="1">IF(BF182&gt;INDIRECT(ADDRESS($BN182,$BO182)),0,1)</f>
        <v>0</v>
      </c>
      <c r="CA182" s="22" cm="1">
        <f t="array" aca="1" ref="CA182" ca="1">IF(BG182&gt;INDIRECT(ADDRESS($BN182,$BO182)),0,1)</f>
        <v>1</v>
      </c>
      <c r="CB182" s="22" cm="1">
        <f t="array" aca="1" ref="CB182" ca="1">IF(BH182&gt;INDIRECT(ADDRESS($BN182,$BO182)),0,1)</f>
        <v>0</v>
      </c>
      <c r="CC182" s="22" cm="1">
        <f t="array" aca="1" ref="CC182" ca="1">IF(BI182&gt;INDIRECT(ADDRESS($BN182,$BO182)),0,1)</f>
        <v>1</v>
      </c>
      <c r="CD182" s="22" cm="1">
        <f t="array" aca="1" ref="CD182" ca="1">IF(BJ182&gt;INDIRECT(ADDRESS($BN182,$BO182)),0,1)</f>
        <v>0</v>
      </c>
      <c r="CE182" s="22" cm="1">
        <f t="array" aca="1" ref="CE182" ca="1">IF(BK182&gt;INDIRECT(ADDRESS($BN182,$BO182)),0,1)</f>
        <v>0</v>
      </c>
      <c r="CF182" s="22" cm="1">
        <f t="array" aca="1" ref="CF182" ca="1">IF(BL182&gt;INDIRECT(ADDRESS($BN182,$BO182)),0,1)</f>
        <v>0</v>
      </c>
      <c r="CG182" s="22" cm="1">
        <f t="array" aca="1" ref="CG182" ca="1">IF(BM182&gt;INDIRECT(ADDRESS($BN182,$BO182)),0,1)</f>
        <v>0</v>
      </c>
      <c r="CH182" s="9">
        <f>AR182</f>
        <v>182</v>
      </c>
      <c r="CI182" s="9">
        <f>AS182</f>
        <v>184</v>
      </c>
      <c r="CJ182" s="3">
        <f>COLUMN(BP182)</f>
        <v>68</v>
      </c>
      <c r="CK182" s="3">
        <f>COLUMN(CG182)</f>
        <v>85</v>
      </c>
      <c r="CL182" s="3">
        <f ca="1">SUM(OFFSET($A$1,CH182-1,CJ182-1,CI182-CH182+1,CK182-CJ182+1))</f>
        <v>8</v>
      </c>
      <c r="CM182" s="3" t="b">
        <f ca="1">CL182=C182</f>
        <v>1</v>
      </c>
      <c r="CN182" s="3">
        <f>COLUMN(V182)</f>
        <v>22</v>
      </c>
      <c r="CO182" s="3">
        <f ca="1">LARGE(OFFSET($A$1,$CH182-1,$CN182-1,$CI182-$CH182+1,1),1)</f>
        <v>5</v>
      </c>
      <c r="CP182" s="4">
        <f ca="1">LARGE(OFFSET($A$1,$AR182-1,$AT182-1,$AS182-$AR182+1,$AU182-$AT182+1),1)/(CO182+2)</f>
        <v>49658.142857142855</v>
      </c>
      <c r="CQ182" s="4">
        <f ca="1">LARGE(OFFSET($A$1,$AR182-1,$AT182-1,$AS182-$AR182+1,$AU182-$AT182+1),C182)</f>
        <v>134184</v>
      </c>
      <c r="CR182" s="3" t="b">
        <f ca="1">CQ182&gt;CP182</f>
        <v>1</v>
      </c>
    </row>
    <row r="183" spans="1:96" x14ac:dyDescent="0.55000000000000004">
      <c r="A183" s="3"/>
      <c r="B183" s="3"/>
      <c r="C183" s="3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5">
        <v>3</v>
      </c>
      <c r="W183" s="5">
        <f>W182</f>
        <v>182</v>
      </c>
      <c r="X183" s="5">
        <v>4</v>
      </c>
      <c r="Y183" s="5">
        <f t="shared" si="29"/>
        <v>26</v>
      </c>
      <c r="Z183" s="18" cm="1">
        <f t="array" aca="1" ref="Z183" ca="1">INDIRECT(ADDRESS($W183,COLUMN()-$Y183+$X183))/$V183</f>
        <v>53607.666666666664</v>
      </c>
      <c r="AA183" s="18" cm="1">
        <f t="array" aca="1" ref="AA183" ca="1">INDIRECT(ADDRESS($W183,COLUMN()-$Y183+$X183))/$V183</f>
        <v>115869</v>
      </c>
      <c r="AB183" s="18" cm="1">
        <f t="array" aca="1" ref="AB183" ca="1">INDIRECT(ADDRESS($W183,COLUMN()-$Y183+$X183))/$V183</f>
        <v>44728</v>
      </c>
      <c r="AC183" s="18" cm="1">
        <f t="array" aca="1" ref="AC183" ca="1">INDIRECT(ADDRESS($W183,COLUMN()-$Y183+$X183))/$V183</f>
        <v>68668</v>
      </c>
      <c r="AD183" s="18" cm="1">
        <f t="array" aca="1" ref="AD183" ca="1">INDIRECT(ADDRESS($W183,COLUMN()-$Y183+$X183))/$V183</f>
        <v>49020.666666666664</v>
      </c>
      <c r="AE183" s="18" cm="1">
        <f t="array" aca="1" ref="AE183" ca="1">INDIRECT(ADDRESS($W183,COLUMN()-$Y183+$X183))/$V183</f>
        <v>0</v>
      </c>
      <c r="AF183" s="18" cm="1">
        <f t="array" aca="1" ref="AF183" ca="1">INDIRECT(ADDRESS($W183,COLUMN()-$Y183+$X183))/$V183</f>
        <v>0</v>
      </c>
      <c r="AG183" s="18" cm="1">
        <f t="array" aca="1" ref="AG183" ca="1">INDIRECT(ADDRESS($W183,COLUMN()-$Y183+$X183))/$V183</f>
        <v>74075</v>
      </c>
      <c r="AH183" s="18" cm="1">
        <f t="array" aca="1" ref="AH183" ca="1">INDIRECT(ADDRESS($W183,COLUMN()-$Y183+$X183))/$V183</f>
        <v>0</v>
      </c>
      <c r="AI183" s="18" cm="1">
        <f t="array" aca="1" ref="AI183" ca="1">INDIRECT(ADDRESS($W183,COLUMN()-$Y183+$X183))/$V183</f>
        <v>0</v>
      </c>
      <c r="AJ183" s="18" cm="1">
        <f t="array" aca="1" ref="AJ183" ca="1">INDIRECT(ADDRESS($W183,COLUMN()-$Y183+$X183))/$V183</f>
        <v>0</v>
      </c>
      <c r="AK183" s="18" cm="1">
        <f t="array" aca="1" ref="AK183" ca="1">INDIRECT(ADDRESS($W183,COLUMN()-$Y183+$X183))/$V183</f>
        <v>55387</v>
      </c>
      <c r="AL183" s="18" cm="1">
        <f t="array" aca="1" ref="AL183" ca="1">INDIRECT(ADDRESS($W183,COLUMN()-$Y183+$X183))/$V183</f>
        <v>0</v>
      </c>
      <c r="AM183" s="18" cm="1">
        <f t="array" aca="1" ref="AM183" ca="1">INDIRECT(ADDRESS($W183,COLUMN()-$Y183+$X183))/$V183</f>
        <v>54661.666666666664</v>
      </c>
      <c r="AN183" s="18" cm="1">
        <f t="array" aca="1" ref="AN183" ca="1">INDIRECT(ADDRESS($W183,COLUMN()-$Y183+$X183))/$V183</f>
        <v>0</v>
      </c>
      <c r="AO183" s="18" cm="1">
        <f t="array" aca="1" ref="AO183" ca="1">INDIRECT(ADDRESS($W183,COLUMN()-$Y183+$X183))/$V183</f>
        <v>0</v>
      </c>
      <c r="AP183" s="18" cm="1">
        <f t="array" aca="1" ref="AP183" ca="1">INDIRECT(ADDRESS($W183,COLUMN()-$Y183+$X183))/$V183</f>
        <v>0</v>
      </c>
      <c r="AQ183" s="18" cm="1">
        <f t="array" aca="1" ref="AQ183" ca="1">INDIRECT(ADDRESS($W183,COLUMN()-$Y183+$X183))/$V183</f>
        <v>0</v>
      </c>
      <c r="AR183" s="9">
        <f t="shared" si="26"/>
        <v>182</v>
      </c>
      <c r="AS183" s="9">
        <f t="shared" si="39"/>
        <v>184</v>
      </c>
      <c r="AT183" s="9">
        <f t="shared" si="27"/>
        <v>26</v>
      </c>
      <c r="AU183" s="3">
        <f t="shared" si="30"/>
        <v>43</v>
      </c>
      <c r="AV183" s="20">
        <f t="shared" ca="1" si="36"/>
        <v>15</v>
      </c>
      <c r="AW183" s="20">
        <f t="shared" ca="1" si="36"/>
        <v>9</v>
      </c>
      <c r="AX183" s="20">
        <f t="shared" ca="1" si="36"/>
        <v>17</v>
      </c>
      <c r="AY183" s="20">
        <f t="shared" ca="1" si="34"/>
        <v>12</v>
      </c>
      <c r="AZ183" s="20">
        <f t="shared" ca="1" si="34"/>
        <v>16</v>
      </c>
      <c r="BA183" s="20">
        <f t="shared" ca="1" si="34"/>
        <v>25</v>
      </c>
      <c r="BB183" s="20">
        <f t="shared" ca="1" si="34"/>
        <v>25</v>
      </c>
      <c r="BC183" s="20">
        <f t="shared" ca="1" si="35"/>
        <v>10</v>
      </c>
      <c r="BD183" s="20">
        <f t="shared" ca="1" si="35"/>
        <v>25</v>
      </c>
      <c r="BE183" s="20">
        <f t="shared" ca="1" si="35"/>
        <v>25</v>
      </c>
      <c r="BF183" s="20">
        <f t="shared" ca="1" si="35"/>
        <v>25</v>
      </c>
      <c r="BG183" s="20">
        <f t="shared" ca="1" si="35"/>
        <v>13</v>
      </c>
      <c r="BH183" s="20">
        <f t="shared" ca="1" si="35"/>
        <v>25</v>
      </c>
      <c r="BI183" s="20">
        <f t="shared" ca="1" si="35"/>
        <v>14</v>
      </c>
      <c r="BJ183" s="20">
        <f t="shared" ca="1" si="35"/>
        <v>25</v>
      </c>
      <c r="BK183" s="20">
        <f t="shared" ca="1" si="35"/>
        <v>25</v>
      </c>
      <c r="BL183" s="20">
        <f t="shared" ca="1" si="35"/>
        <v>25</v>
      </c>
      <c r="BM183" s="20">
        <f t="shared" ca="1" si="33"/>
        <v>25</v>
      </c>
      <c r="BN183" s="9">
        <f t="shared" si="28"/>
        <v>182</v>
      </c>
      <c r="BO183" s="9">
        <v>3</v>
      </c>
      <c r="BP183" s="22" cm="1">
        <f t="array" aca="1" ref="BP183" ca="1">IF(AV183&gt;INDIRECT(ADDRESS($BN183,$BO183)),0,1)</f>
        <v>0</v>
      </c>
      <c r="BQ183" s="22" cm="1">
        <f t="array" aca="1" ref="BQ183" ca="1">IF(AW183&gt;INDIRECT(ADDRESS($BN183,$BO183)),0,1)</f>
        <v>0</v>
      </c>
      <c r="BR183" s="22" cm="1">
        <f t="array" aca="1" ref="BR183" ca="1">IF(AX183&gt;INDIRECT(ADDRESS($BN183,$BO183)),0,1)</f>
        <v>0</v>
      </c>
      <c r="BS183" s="22" cm="1">
        <f t="array" aca="1" ref="BS183" ca="1">IF(AY183&gt;INDIRECT(ADDRESS($BN183,$BO183)),0,1)</f>
        <v>0</v>
      </c>
      <c r="BT183" s="22" cm="1">
        <f t="array" aca="1" ref="BT183" ca="1">IF(AZ183&gt;INDIRECT(ADDRESS($BN183,$BO183)),0,1)</f>
        <v>0</v>
      </c>
      <c r="BU183" s="22" cm="1">
        <f t="array" aca="1" ref="BU183" ca="1">IF(BA183&gt;INDIRECT(ADDRESS($BN183,$BO183)),0,1)</f>
        <v>0</v>
      </c>
      <c r="BV183" s="22" cm="1">
        <f t="array" aca="1" ref="BV183" ca="1">IF(BB183&gt;INDIRECT(ADDRESS($BN183,$BO183)),0,1)</f>
        <v>0</v>
      </c>
      <c r="BW183" s="22" cm="1">
        <f t="array" aca="1" ref="BW183" ca="1">IF(BC183&gt;INDIRECT(ADDRESS($BN183,$BO183)),0,1)</f>
        <v>0</v>
      </c>
      <c r="BX183" s="22" cm="1">
        <f t="array" aca="1" ref="BX183" ca="1">IF(BD183&gt;INDIRECT(ADDRESS($BN183,$BO183)),0,1)</f>
        <v>0</v>
      </c>
      <c r="BY183" s="22" cm="1">
        <f t="array" aca="1" ref="BY183" ca="1">IF(BE183&gt;INDIRECT(ADDRESS($BN183,$BO183)),0,1)</f>
        <v>0</v>
      </c>
      <c r="BZ183" s="22" cm="1">
        <f t="array" aca="1" ref="BZ183" ca="1">IF(BF183&gt;INDIRECT(ADDRESS($BN183,$BO183)),0,1)</f>
        <v>0</v>
      </c>
      <c r="CA183" s="22" cm="1">
        <f t="array" aca="1" ref="CA183" ca="1">IF(BG183&gt;INDIRECT(ADDRESS($BN183,$BO183)),0,1)</f>
        <v>0</v>
      </c>
      <c r="CB183" s="22" cm="1">
        <f t="array" aca="1" ref="CB183" ca="1">IF(BH183&gt;INDIRECT(ADDRESS($BN183,$BO183)),0,1)</f>
        <v>0</v>
      </c>
      <c r="CC183" s="22" cm="1">
        <f t="array" aca="1" ref="CC183" ca="1">IF(BI183&gt;INDIRECT(ADDRESS($BN183,$BO183)),0,1)</f>
        <v>0</v>
      </c>
      <c r="CD183" s="22" cm="1">
        <f t="array" aca="1" ref="CD183" ca="1">IF(BJ183&gt;INDIRECT(ADDRESS($BN183,$BO183)),0,1)</f>
        <v>0</v>
      </c>
      <c r="CE183" s="22" cm="1">
        <f t="array" aca="1" ref="CE183" ca="1">IF(BK183&gt;INDIRECT(ADDRESS($BN183,$BO183)),0,1)</f>
        <v>0</v>
      </c>
      <c r="CF183" s="22" cm="1">
        <f t="array" aca="1" ref="CF183" ca="1">IF(BL183&gt;INDIRECT(ADDRESS($BN183,$BO183)),0,1)</f>
        <v>0</v>
      </c>
      <c r="CG183" s="22" cm="1">
        <f t="array" aca="1" ref="CG183" ca="1">IF(BM183&gt;INDIRECT(ADDRESS($BN183,$BO183)),0,1)</f>
        <v>0</v>
      </c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55000000000000004">
      <c r="A184" s="3"/>
      <c r="B184" s="3"/>
      <c r="C184" s="3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5">
        <v>5</v>
      </c>
      <c r="W184" s="5">
        <f>W183</f>
        <v>182</v>
      </c>
      <c r="X184" s="5">
        <v>4</v>
      </c>
      <c r="Y184" s="5">
        <f t="shared" si="29"/>
        <v>26</v>
      </c>
      <c r="Z184" s="18" cm="1">
        <f t="array" aca="1" ref="Z184" ca="1">INDIRECT(ADDRESS($W184,COLUMN()-$Y184+$X184))/$V184</f>
        <v>32164.6</v>
      </c>
      <c r="AA184" s="18" cm="1">
        <f t="array" aca="1" ref="AA184" ca="1">INDIRECT(ADDRESS($W184,COLUMN()-$Y184+$X184))/$V184</f>
        <v>69521.399999999994</v>
      </c>
      <c r="AB184" s="18" cm="1">
        <f t="array" aca="1" ref="AB184" ca="1">INDIRECT(ADDRESS($W184,COLUMN()-$Y184+$X184))/$V184</f>
        <v>26836.799999999999</v>
      </c>
      <c r="AC184" s="18" cm="1">
        <f t="array" aca="1" ref="AC184" ca="1">INDIRECT(ADDRESS($W184,COLUMN()-$Y184+$X184))/$V184</f>
        <v>41200.800000000003</v>
      </c>
      <c r="AD184" s="18" cm="1">
        <f t="array" aca="1" ref="AD184" ca="1">INDIRECT(ADDRESS($W184,COLUMN()-$Y184+$X184))/$V184</f>
        <v>29412.400000000001</v>
      </c>
      <c r="AE184" s="18" cm="1">
        <f t="array" aca="1" ref="AE184" ca="1">INDIRECT(ADDRESS($W184,COLUMN()-$Y184+$X184))/$V184</f>
        <v>0</v>
      </c>
      <c r="AF184" s="18" cm="1">
        <f t="array" aca="1" ref="AF184" ca="1">INDIRECT(ADDRESS($W184,COLUMN()-$Y184+$X184))/$V184</f>
        <v>0</v>
      </c>
      <c r="AG184" s="18" cm="1">
        <f t="array" aca="1" ref="AG184" ca="1">INDIRECT(ADDRESS($W184,COLUMN()-$Y184+$X184))/$V184</f>
        <v>44445</v>
      </c>
      <c r="AH184" s="18" cm="1">
        <f t="array" aca="1" ref="AH184" ca="1">INDIRECT(ADDRESS($W184,COLUMN()-$Y184+$X184))/$V184</f>
        <v>0</v>
      </c>
      <c r="AI184" s="18" cm="1">
        <f t="array" aca="1" ref="AI184" ca="1">INDIRECT(ADDRESS($W184,COLUMN()-$Y184+$X184))/$V184</f>
        <v>0</v>
      </c>
      <c r="AJ184" s="18" cm="1">
        <f t="array" aca="1" ref="AJ184" ca="1">INDIRECT(ADDRESS($W184,COLUMN()-$Y184+$X184))/$V184</f>
        <v>0</v>
      </c>
      <c r="AK184" s="18" cm="1">
        <f t="array" aca="1" ref="AK184" ca="1">INDIRECT(ADDRESS($W184,COLUMN()-$Y184+$X184))/$V184</f>
        <v>33232.199999999997</v>
      </c>
      <c r="AL184" s="18" cm="1">
        <f t="array" aca="1" ref="AL184" ca="1">INDIRECT(ADDRESS($W184,COLUMN()-$Y184+$X184))/$V184</f>
        <v>0</v>
      </c>
      <c r="AM184" s="18" cm="1">
        <f t="array" aca="1" ref="AM184" ca="1">INDIRECT(ADDRESS($W184,COLUMN()-$Y184+$X184))/$V184</f>
        <v>32797</v>
      </c>
      <c r="AN184" s="18" cm="1">
        <f t="array" aca="1" ref="AN184" ca="1">INDIRECT(ADDRESS($W184,COLUMN()-$Y184+$X184))/$V184</f>
        <v>0</v>
      </c>
      <c r="AO184" s="18" cm="1">
        <f t="array" aca="1" ref="AO184" ca="1">INDIRECT(ADDRESS($W184,COLUMN()-$Y184+$X184))/$V184</f>
        <v>0</v>
      </c>
      <c r="AP184" s="18" cm="1">
        <f t="array" aca="1" ref="AP184" ca="1">INDIRECT(ADDRESS($W184,COLUMN()-$Y184+$X184))/$V184</f>
        <v>0</v>
      </c>
      <c r="AQ184" s="18" cm="1">
        <f t="array" aca="1" ref="AQ184" ca="1">INDIRECT(ADDRESS($W184,COLUMN()-$Y184+$X184))/$V184</f>
        <v>0</v>
      </c>
      <c r="AR184" s="9">
        <f t="shared" si="26"/>
        <v>182</v>
      </c>
      <c r="AS184" s="9">
        <f t="shared" si="39"/>
        <v>184</v>
      </c>
      <c r="AT184" s="9">
        <f t="shared" si="27"/>
        <v>26</v>
      </c>
      <c r="AU184" s="3">
        <f t="shared" si="30"/>
        <v>43</v>
      </c>
      <c r="AV184" s="20">
        <f t="shared" ca="1" si="36"/>
        <v>22</v>
      </c>
      <c r="AW184" s="20">
        <f t="shared" ca="1" si="36"/>
        <v>11</v>
      </c>
      <c r="AX184" s="20">
        <f t="shared" ca="1" si="36"/>
        <v>24</v>
      </c>
      <c r="AY184" s="20">
        <f t="shared" ca="1" si="34"/>
        <v>19</v>
      </c>
      <c r="AZ184" s="20">
        <f t="shared" ca="1" si="34"/>
        <v>23</v>
      </c>
      <c r="BA184" s="20">
        <f t="shared" ca="1" si="34"/>
        <v>25</v>
      </c>
      <c r="BB184" s="20">
        <f t="shared" ca="1" si="34"/>
        <v>25</v>
      </c>
      <c r="BC184" s="20">
        <f t="shared" ca="1" si="35"/>
        <v>18</v>
      </c>
      <c r="BD184" s="20">
        <f t="shared" ca="1" si="35"/>
        <v>25</v>
      </c>
      <c r="BE184" s="20">
        <f t="shared" ca="1" si="35"/>
        <v>25</v>
      </c>
      <c r="BF184" s="20">
        <f t="shared" ca="1" si="35"/>
        <v>25</v>
      </c>
      <c r="BG184" s="20">
        <f t="shared" ca="1" si="35"/>
        <v>20</v>
      </c>
      <c r="BH184" s="20">
        <f t="shared" ca="1" si="35"/>
        <v>25</v>
      </c>
      <c r="BI184" s="20">
        <f t="shared" ca="1" si="35"/>
        <v>21</v>
      </c>
      <c r="BJ184" s="20">
        <f t="shared" ca="1" si="35"/>
        <v>25</v>
      </c>
      <c r="BK184" s="20">
        <f t="shared" ca="1" si="35"/>
        <v>25</v>
      </c>
      <c r="BL184" s="20">
        <f t="shared" ca="1" si="35"/>
        <v>25</v>
      </c>
      <c r="BM184" s="20">
        <f t="shared" ca="1" si="33"/>
        <v>25</v>
      </c>
      <c r="BN184" s="9">
        <f t="shared" si="28"/>
        <v>182</v>
      </c>
      <c r="BO184" s="9">
        <v>3</v>
      </c>
      <c r="BP184" s="22" cm="1">
        <f t="array" aca="1" ref="BP184" ca="1">IF(AV184&gt;INDIRECT(ADDRESS($BN184,$BO184)),0,1)</f>
        <v>0</v>
      </c>
      <c r="BQ184" s="22" cm="1">
        <f t="array" aca="1" ref="BQ184" ca="1">IF(AW184&gt;INDIRECT(ADDRESS($BN184,$BO184)),0,1)</f>
        <v>0</v>
      </c>
      <c r="BR184" s="22" cm="1">
        <f t="array" aca="1" ref="BR184" ca="1">IF(AX184&gt;INDIRECT(ADDRESS($BN184,$BO184)),0,1)</f>
        <v>0</v>
      </c>
      <c r="BS184" s="22" cm="1">
        <f t="array" aca="1" ref="BS184" ca="1">IF(AY184&gt;INDIRECT(ADDRESS($BN184,$BO184)),0,1)</f>
        <v>0</v>
      </c>
      <c r="BT184" s="22" cm="1">
        <f t="array" aca="1" ref="BT184" ca="1">IF(AZ184&gt;INDIRECT(ADDRESS($BN184,$BO184)),0,1)</f>
        <v>0</v>
      </c>
      <c r="BU184" s="22" cm="1">
        <f t="array" aca="1" ref="BU184" ca="1">IF(BA184&gt;INDIRECT(ADDRESS($BN184,$BO184)),0,1)</f>
        <v>0</v>
      </c>
      <c r="BV184" s="22" cm="1">
        <f t="array" aca="1" ref="BV184" ca="1">IF(BB184&gt;INDIRECT(ADDRESS($BN184,$BO184)),0,1)</f>
        <v>0</v>
      </c>
      <c r="BW184" s="22" cm="1">
        <f t="array" aca="1" ref="BW184" ca="1">IF(BC184&gt;INDIRECT(ADDRESS($BN184,$BO184)),0,1)</f>
        <v>0</v>
      </c>
      <c r="BX184" s="22" cm="1">
        <f t="array" aca="1" ref="BX184" ca="1">IF(BD184&gt;INDIRECT(ADDRESS($BN184,$BO184)),0,1)</f>
        <v>0</v>
      </c>
      <c r="BY184" s="22" cm="1">
        <f t="array" aca="1" ref="BY184" ca="1">IF(BE184&gt;INDIRECT(ADDRESS($BN184,$BO184)),0,1)</f>
        <v>0</v>
      </c>
      <c r="BZ184" s="22" cm="1">
        <f t="array" aca="1" ref="BZ184" ca="1">IF(BF184&gt;INDIRECT(ADDRESS($BN184,$BO184)),0,1)</f>
        <v>0</v>
      </c>
      <c r="CA184" s="22" cm="1">
        <f t="array" aca="1" ref="CA184" ca="1">IF(BG184&gt;INDIRECT(ADDRESS($BN184,$BO184)),0,1)</f>
        <v>0</v>
      </c>
      <c r="CB184" s="22" cm="1">
        <f t="array" aca="1" ref="CB184" ca="1">IF(BH184&gt;INDIRECT(ADDRESS($BN184,$BO184)),0,1)</f>
        <v>0</v>
      </c>
      <c r="CC184" s="22" cm="1">
        <f t="array" aca="1" ref="CC184" ca="1">IF(BI184&gt;INDIRECT(ADDRESS($BN184,$BO184)),0,1)</f>
        <v>0</v>
      </c>
      <c r="CD184" s="22" cm="1">
        <f t="array" aca="1" ref="CD184" ca="1">IF(BJ184&gt;INDIRECT(ADDRESS($BN184,$BO184)),0,1)</f>
        <v>0</v>
      </c>
      <c r="CE184" s="22" cm="1">
        <f t="array" aca="1" ref="CE184" ca="1">IF(BK184&gt;INDIRECT(ADDRESS($BN184,$BO184)),0,1)</f>
        <v>0</v>
      </c>
      <c r="CF184" s="22" cm="1">
        <f t="array" aca="1" ref="CF184" ca="1">IF(BL184&gt;INDIRECT(ADDRESS($BN184,$BO184)),0,1)</f>
        <v>0</v>
      </c>
      <c r="CG184" s="22" cm="1">
        <f t="array" aca="1" ref="CG184" ca="1">IF(BM184&gt;INDIRECT(ADDRESS($BN184,$BO184)),0,1)</f>
        <v>0</v>
      </c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55000000000000004">
      <c r="A185" s="3" t="s">
        <v>76</v>
      </c>
      <c r="B185" s="3" t="s">
        <v>77</v>
      </c>
      <c r="C185" s="3">
        <v>6</v>
      </c>
      <c r="D185" s="15">
        <f>VALUE(SUBSTITUTE('DPR KPU Raw'!B61,".",","))</f>
        <v>153153</v>
      </c>
      <c r="E185" s="15">
        <f>VALUE(SUBSTITUTE('DPR KPU Raw'!C61,".",","))</f>
        <v>119355</v>
      </c>
      <c r="F185" s="15">
        <f>VALUE(SUBSTITUTE('DPR KPU Raw'!D61,".",","))</f>
        <v>250622</v>
      </c>
      <c r="G185" s="15">
        <f>VALUE(SUBSTITUTE('DPR KPU Raw'!E61,".",","))</f>
        <v>127965</v>
      </c>
      <c r="H185" s="15">
        <f>VALUE(SUBSTITUTE('DPR KPU Raw'!F61,".",","))</f>
        <v>131150</v>
      </c>
      <c r="I185" s="15"/>
      <c r="J185" s="15"/>
      <c r="K185" s="15">
        <f>VALUE(SUBSTITUTE('DPR KPU Raw'!I61,".",","))</f>
        <v>40566</v>
      </c>
      <c r="L185" s="15"/>
      <c r="M185" s="15"/>
      <c r="N185" s="15"/>
      <c r="O185" s="15">
        <f>VALUE(SUBSTITUTE('DPR KPU Raw'!M61,".",","))</f>
        <v>159112</v>
      </c>
      <c r="P185" s="15"/>
      <c r="Q185" s="15">
        <f>VALUE(SUBSTITUTE('DPR KPU Raw'!O61,".",","))</f>
        <v>141202</v>
      </c>
      <c r="R185" s="15"/>
      <c r="S185" s="15"/>
      <c r="T185" s="15"/>
      <c r="U185" s="15"/>
      <c r="V185" s="5">
        <v>1</v>
      </c>
      <c r="W185" s="5">
        <f>W184+3</f>
        <v>185</v>
      </c>
      <c r="X185" s="5">
        <v>4</v>
      </c>
      <c r="Y185" s="5">
        <f t="shared" si="29"/>
        <v>26</v>
      </c>
      <c r="Z185" s="18" cm="1">
        <f t="array" aca="1" ref="Z185" ca="1">INDIRECT(ADDRESS($W185,COLUMN()-$Y185+$X185))/$V185</f>
        <v>153153</v>
      </c>
      <c r="AA185" s="18" cm="1">
        <f t="array" aca="1" ref="AA185" ca="1">INDIRECT(ADDRESS($W185,COLUMN()-$Y185+$X185))/$V185</f>
        <v>119355</v>
      </c>
      <c r="AB185" s="18" cm="1">
        <f t="array" aca="1" ref="AB185" ca="1">INDIRECT(ADDRESS($W185,COLUMN()-$Y185+$X185))/$V185</f>
        <v>250622</v>
      </c>
      <c r="AC185" s="18" cm="1">
        <f t="array" aca="1" ref="AC185" ca="1">INDIRECT(ADDRESS($W185,COLUMN()-$Y185+$X185))/$V185</f>
        <v>127965</v>
      </c>
      <c r="AD185" s="18" cm="1">
        <f t="array" aca="1" ref="AD185" ca="1">INDIRECT(ADDRESS($W185,COLUMN()-$Y185+$X185))/$V185</f>
        <v>131150</v>
      </c>
      <c r="AE185" s="18" cm="1">
        <f t="array" aca="1" ref="AE185" ca="1">INDIRECT(ADDRESS($W185,COLUMN()-$Y185+$X185))/$V185</f>
        <v>0</v>
      </c>
      <c r="AF185" s="18" cm="1">
        <f t="array" aca="1" ref="AF185" ca="1">INDIRECT(ADDRESS($W185,COLUMN()-$Y185+$X185))/$V185</f>
        <v>0</v>
      </c>
      <c r="AG185" s="18" cm="1">
        <f t="array" aca="1" ref="AG185" ca="1">INDIRECT(ADDRESS($W185,COLUMN()-$Y185+$X185))/$V185</f>
        <v>40566</v>
      </c>
      <c r="AH185" s="18" cm="1">
        <f t="array" aca="1" ref="AH185" ca="1">INDIRECT(ADDRESS($W185,COLUMN()-$Y185+$X185))/$V185</f>
        <v>0</v>
      </c>
      <c r="AI185" s="18" cm="1">
        <f t="array" aca="1" ref="AI185" ca="1">INDIRECT(ADDRESS($W185,COLUMN()-$Y185+$X185))/$V185</f>
        <v>0</v>
      </c>
      <c r="AJ185" s="18" cm="1">
        <f t="array" aca="1" ref="AJ185" ca="1">INDIRECT(ADDRESS($W185,COLUMN()-$Y185+$X185))/$V185</f>
        <v>0</v>
      </c>
      <c r="AK185" s="18" cm="1">
        <f t="array" aca="1" ref="AK185" ca="1">INDIRECT(ADDRESS($W185,COLUMN()-$Y185+$X185))/$V185</f>
        <v>159112</v>
      </c>
      <c r="AL185" s="18" cm="1">
        <f t="array" aca="1" ref="AL185" ca="1">INDIRECT(ADDRESS($W185,COLUMN()-$Y185+$X185))/$V185</f>
        <v>0</v>
      </c>
      <c r="AM185" s="18" cm="1">
        <f t="array" aca="1" ref="AM185" ca="1">INDIRECT(ADDRESS($W185,COLUMN()-$Y185+$X185))/$V185</f>
        <v>141202</v>
      </c>
      <c r="AN185" s="18" cm="1">
        <f t="array" aca="1" ref="AN185" ca="1">INDIRECT(ADDRESS($W185,COLUMN()-$Y185+$X185))/$V185</f>
        <v>0</v>
      </c>
      <c r="AO185" s="18" cm="1">
        <f t="array" aca="1" ref="AO185" ca="1">INDIRECT(ADDRESS($W185,COLUMN()-$Y185+$X185))/$V185</f>
        <v>0</v>
      </c>
      <c r="AP185" s="18" cm="1">
        <f t="array" aca="1" ref="AP185" ca="1">INDIRECT(ADDRESS($W185,COLUMN()-$Y185+$X185))/$V185</f>
        <v>0</v>
      </c>
      <c r="AQ185" s="18" cm="1">
        <f t="array" aca="1" ref="AQ185" ca="1">INDIRECT(ADDRESS($W185,COLUMN()-$Y185+$X185))/$V185</f>
        <v>0</v>
      </c>
      <c r="AR185" s="9">
        <f t="shared" si="26"/>
        <v>185</v>
      </c>
      <c r="AS185" s="9">
        <f t="shared" si="39"/>
        <v>187</v>
      </c>
      <c r="AT185" s="9">
        <f t="shared" si="27"/>
        <v>26</v>
      </c>
      <c r="AU185" s="3">
        <f t="shared" si="30"/>
        <v>43</v>
      </c>
      <c r="AV185" s="20">
        <f t="shared" ca="1" si="36"/>
        <v>3</v>
      </c>
      <c r="AW185" s="20">
        <f t="shared" ca="1" si="36"/>
        <v>7</v>
      </c>
      <c r="AX185" s="20">
        <f t="shared" ca="1" si="36"/>
        <v>1</v>
      </c>
      <c r="AY185" s="20">
        <f t="shared" ca="1" si="34"/>
        <v>6</v>
      </c>
      <c r="AZ185" s="20">
        <f t="shared" ca="1" si="34"/>
        <v>5</v>
      </c>
      <c r="BA185" s="20">
        <f t="shared" ca="1" si="34"/>
        <v>25</v>
      </c>
      <c r="BB185" s="20">
        <f t="shared" ca="1" si="34"/>
        <v>25</v>
      </c>
      <c r="BC185" s="20">
        <f t="shared" ca="1" si="35"/>
        <v>15</v>
      </c>
      <c r="BD185" s="20">
        <f t="shared" ca="1" si="35"/>
        <v>25</v>
      </c>
      <c r="BE185" s="20">
        <f t="shared" ca="1" si="35"/>
        <v>25</v>
      </c>
      <c r="BF185" s="20">
        <f t="shared" ca="1" si="35"/>
        <v>25</v>
      </c>
      <c r="BG185" s="20">
        <f t="shared" ca="1" si="35"/>
        <v>2</v>
      </c>
      <c r="BH185" s="20">
        <f t="shared" ca="1" si="35"/>
        <v>25</v>
      </c>
      <c r="BI185" s="20">
        <f t="shared" ca="1" si="35"/>
        <v>4</v>
      </c>
      <c r="BJ185" s="20">
        <f t="shared" ca="1" si="35"/>
        <v>25</v>
      </c>
      <c r="BK185" s="20">
        <f t="shared" ca="1" si="35"/>
        <v>25</v>
      </c>
      <c r="BL185" s="20">
        <f t="shared" ca="1" si="35"/>
        <v>25</v>
      </c>
      <c r="BM185" s="20">
        <f t="shared" ca="1" si="33"/>
        <v>25</v>
      </c>
      <c r="BN185" s="9">
        <f t="shared" si="28"/>
        <v>185</v>
      </c>
      <c r="BO185" s="9">
        <v>3</v>
      </c>
      <c r="BP185" s="22" cm="1">
        <f t="array" aca="1" ref="BP185" ca="1">IF(AV185&gt;INDIRECT(ADDRESS($BN185,$BO185)),0,1)</f>
        <v>1</v>
      </c>
      <c r="BQ185" s="22" cm="1">
        <f t="array" aca="1" ref="BQ185" ca="1">IF(AW185&gt;INDIRECT(ADDRESS($BN185,$BO185)),0,1)</f>
        <v>0</v>
      </c>
      <c r="BR185" s="22" cm="1">
        <f t="array" aca="1" ref="BR185" ca="1">IF(AX185&gt;INDIRECT(ADDRESS($BN185,$BO185)),0,1)</f>
        <v>1</v>
      </c>
      <c r="BS185" s="22" cm="1">
        <f t="array" aca="1" ref="BS185" ca="1">IF(AY185&gt;INDIRECT(ADDRESS($BN185,$BO185)),0,1)</f>
        <v>1</v>
      </c>
      <c r="BT185" s="22" cm="1">
        <f t="array" aca="1" ref="BT185" ca="1">IF(AZ185&gt;INDIRECT(ADDRESS($BN185,$BO185)),0,1)</f>
        <v>1</v>
      </c>
      <c r="BU185" s="22" cm="1">
        <f t="array" aca="1" ref="BU185" ca="1">IF(BA185&gt;INDIRECT(ADDRESS($BN185,$BO185)),0,1)</f>
        <v>0</v>
      </c>
      <c r="BV185" s="22" cm="1">
        <f t="array" aca="1" ref="BV185" ca="1">IF(BB185&gt;INDIRECT(ADDRESS($BN185,$BO185)),0,1)</f>
        <v>0</v>
      </c>
      <c r="BW185" s="22" cm="1">
        <f t="array" aca="1" ref="BW185" ca="1">IF(BC185&gt;INDIRECT(ADDRESS($BN185,$BO185)),0,1)</f>
        <v>0</v>
      </c>
      <c r="BX185" s="22" cm="1">
        <f t="array" aca="1" ref="BX185" ca="1">IF(BD185&gt;INDIRECT(ADDRESS($BN185,$BO185)),0,1)</f>
        <v>0</v>
      </c>
      <c r="BY185" s="22" cm="1">
        <f t="array" aca="1" ref="BY185" ca="1">IF(BE185&gt;INDIRECT(ADDRESS($BN185,$BO185)),0,1)</f>
        <v>0</v>
      </c>
      <c r="BZ185" s="22" cm="1">
        <f t="array" aca="1" ref="BZ185" ca="1">IF(BF185&gt;INDIRECT(ADDRESS($BN185,$BO185)),0,1)</f>
        <v>0</v>
      </c>
      <c r="CA185" s="22" cm="1">
        <f t="array" aca="1" ref="CA185" ca="1">IF(BG185&gt;INDIRECT(ADDRESS($BN185,$BO185)),0,1)</f>
        <v>1</v>
      </c>
      <c r="CB185" s="22" cm="1">
        <f t="array" aca="1" ref="CB185" ca="1">IF(BH185&gt;INDIRECT(ADDRESS($BN185,$BO185)),0,1)</f>
        <v>0</v>
      </c>
      <c r="CC185" s="22" cm="1">
        <f t="array" aca="1" ref="CC185" ca="1">IF(BI185&gt;INDIRECT(ADDRESS($BN185,$BO185)),0,1)</f>
        <v>1</v>
      </c>
      <c r="CD185" s="22" cm="1">
        <f t="array" aca="1" ref="CD185" ca="1">IF(BJ185&gt;INDIRECT(ADDRESS($BN185,$BO185)),0,1)</f>
        <v>0</v>
      </c>
      <c r="CE185" s="22" cm="1">
        <f t="array" aca="1" ref="CE185" ca="1">IF(BK185&gt;INDIRECT(ADDRESS($BN185,$BO185)),0,1)</f>
        <v>0</v>
      </c>
      <c r="CF185" s="22" cm="1">
        <f t="array" aca="1" ref="CF185" ca="1">IF(BL185&gt;INDIRECT(ADDRESS($BN185,$BO185)),0,1)</f>
        <v>0</v>
      </c>
      <c r="CG185" s="22" cm="1">
        <f t="array" aca="1" ref="CG185" ca="1">IF(BM185&gt;INDIRECT(ADDRESS($BN185,$BO185)),0,1)</f>
        <v>0</v>
      </c>
      <c r="CH185" s="9">
        <f>AR185</f>
        <v>185</v>
      </c>
      <c r="CI185" s="9">
        <f>AS185</f>
        <v>187</v>
      </c>
      <c r="CJ185" s="3">
        <f>COLUMN(BP185)</f>
        <v>68</v>
      </c>
      <c r="CK185" s="3">
        <f>COLUMN(CG185)</f>
        <v>85</v>
      </c>
      <c r="CL185" s="3">
        <f ca="1">SUM(OFFSET($A$1,CH185-1,CJ185-1,CI185-CH185+1,CK185-CJ185+1))</f>
        <v>6</v>
      </c>
      <c r="CM185" s="3" t="b">
        <f ca="1">CL185=C185</f>
        <v>1</v>
      </c>
      <c r="CN185" s="3">
        <f>COLUMN(V185)</f>
        <v>22</v>
      </c>
      <c r="CO185" s="3">
        <f ca="1">LARGE(OFFSET($A$1,$CH185-1,$CN185-1,$CI185-$CH185+1,1),1)</f>
        <v>5</v>
      </c>
      <c r="CP185" s="4">
        <f ca="1">LARGE(OFFSET($A$1,$AR185-1,$AT185-1,$AS185-$AR185+1,$AU185-$AT185+1),1)/(CO185+2)</f>
        <v>35803.142857142855</v>
      </c>
      <c r="CQ185" s="4">
        <f ca="1">LARGE(OFFSET($A$1,$AR185-1,$AT185-1,$AS185-$AR185+1,$AU185-$AT185+1),C185)</f>
        <v>127965</v>
      </c>
      <c r="CR185" s="3" t="b">
        <f ca="1">CQ185&gt;CP185</f>
        <v>1</v>
      </c>
    </row>
    <row r="186" spans="1:96" x14ac:dyDescent="0.55000000000000004">
      <c r="A186" s="3"/>
      <c r="B186" s="3"/>
      <c r="C186" s="3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5">
        <v>3</v>
      </c>
      <c r="W186" s="5">
        <f>W185</f>
        <v>185</v>
      </c>
      <c r="X186" s="5">
        <v>4</v>
      </c>
      <c r="Y186" s="5">
        <f t="shared" si="29"/>
        <v>26</v>
      </c>
      <c r="Z186" s="18" cm="1">
        <f t="array" aca="1" ref="Z186" ca="1">INDIRECT(ADDRESS($W186,COLUMN()-$Y186+$X186))/$V186</f>
        <v>51051</v>
      </c>
      <c r="AA186" s="18" cm="1">
        <f t="array" aca="1" ref="AA186" ca="1">INDIRECT(ADDRESS($W186,COLUMN()-$Y186+$X186))/$V186</f>
        <v>39785</v>
      </c>
      <c r="AB186" s="18" cm="1">
        <f t="array" aca="1" ref="AB186" ca="1">INDIRECT(ADDRESS($W186,COLUMN()-$Y186+$X186))/$V186</f>
        <v>83540.666666666672</v>
      </c>
      <c r="AC186" s="18" cm="1">
        <f t="array" aca="1" ref="AC186" ca="1">INDIRECT(ADDRESS($W186,COLUMN()-$Y186+$X186))/$V186</f>
        <v>42655</v>
      </c>
      <c r="AD186" s="18" cm="1">
        <f t="array" aca="1" ref="AD186" ca="1">INDIRECT(ADDRESS($W186,COLUMN()-$Y186+$X186))/$V186</f>
        <v>43716.666666666664</v>
      </c>
      <c r="AE186" s="18" cm="1">
        <f t="array" aca="1" ref="AE186" ca="1">INDIRECT(ADDRESS($W186,COLUMN()-$Y186+$X186))/$V186</f>
        <v>0</v>
      </c>
      <c r="AF186" s="18" cm="1">
        <f t="array" aca="1" ref="AF186" ca="1">INDIRECT(ADDRESS($W186,COLUMN()-$Y186+$X186))/$V186</f>
        <v>0</v>
      </c>
      <c r="AG186" s="18" cm="1">
        <f t="array" aca="1" ref="AG186" ca="1">INDIRECT(ADDRESS($W186,COLUMN()-$Y186+$X186))/$V186</f>
        <v>13522</v>
      </c>
      <c r="AH186" s="18" cm="1">
        <f t="array" aca="1" ref="AH186" ca="1">INDIRECT(ADDRESS($W186,COLUMN()-$Y186+$X186))/$V186</f>
        <v>0</v>
      </c>
      <c r="AI186" s="18" cm="1">
        <f t="array" aca="1" ref="AI186" ca="1">INDIRECT(ADDRESS($W186,COLUMN()-$Y186+$X186))/$V186</f>
        <v>0</v>
      </c>
      <c r="AJ186" s="18" cm="1">
        <f t="array" aca="1" ref="AJ186" ca="1">INDIRECT(ADDRESS($W186,COLUMN()-$Y186+$X186))/$V186</f>
        <v>0</v>
      </c>
      <c r="AK186" s="18" cm="1">
        <f t="array" aca="1" ref="AK186" ca="1">INDIRECT(ADDRESS($W186,COLUMN()-$Y186+$X186))/$V186</f>
        <v>53037.333333333336</v>
      </c>
      <c r="AL186" s="18" cm="1">
        <f t="array" aca="1" ref="AL186" ca="1">INDIRECT(ADDRESS($W186,COLUMN()-$Y186+$X186))/$V186</f>
        <v>0</v>
      </c>
      <c r="AM186" s="18" cm="1">
        <f t="array" aca="1" ref="AM186" ca="1">INDIRECT(ADDRESS($W186,COLUMN()-$Y186+$X186))/$V186</f>
        <v>47067.333333333336</v>
      </c>
      <c r="AN186" s="18" cm="1">
        <f t="array" aca="1" ref="AN186" ca="1">INDIRECT(ADDRESS($W186,COLUMN()-$Y186+$X186))/$V186</f>
        <v>0</v>
      </c>
      <c r="AO186" s="18" cm="1">
        <f t="array" aca="1" ref="AO186" ca="1">INDIRECT(ADDRESS($W186,COLUMN()-$Y186+$X186))/$V186</f>
        <v>0</v>
      </c>
      <c r="AP186" s="18" cm="1">
        <f t="array" aca="1" ref="AP186" ca="1">INDIRECT(ADDRESS($W186,COLUMN()-$Y186+$X186))/$V186</f>
        <v>0</v>
      </c>
      <c r="AQ186" s="18" cm="1">
        <f t="array" aca="1" ref="AQ186" ca="1">INDIRECT(ADDRESS($W186,COLUMN()-$Y186+$X186))/$V186</f>
        <v>0</v>
      </c>
      <c r="AR186" s="9">
        <f t="shared" si="26"/>
        <v>185</v>
      </c>
      <c r="AS186" s="9">
        <f t="shared" si="39"/>
        <v>187</v>
      </c>
      <c r="AT186" s="9">
        <f t="shared" si="27"/>
        <v>26</v>
      </c>
      <c r="AU186" s="3">
        <f t="shared" si="30"/>
        <v>43</v>
      </c>
      <c r="AV186" s="20">
        <f t="shared" ca="1" si="36"/>
        <v>10</v>
      </c>
      <c r="AW186" s="20">
        <f t="shared" ca="1" si="36"/>
        <v>16</v>
      </c>
      <c r="AX186" s="20">
        <f t="shared" ca="1" si="36"/>
        <v>8</v>
      </c>
      <c r="AY186" s="20">
        <f t="shared" ca="1" si="34"/>
        <v>14</v>
      </c>
      <c r="AZ186" s="20">
        <f t="shared" ca="1" si="34"/>
        <v>13</v>
      </c>
      <c r="BA186" s="20">
        <f t="shared" ca="1" si="34"/>
        <v>25</v>
      </c>
      <c r="BB186" s="20">
        <f t="shared" ca="1" si="34"/>
        <v>25</v>
      </c>
      <c r="BC186" s="20">
        <f t="shared" ca="1" si="35"/>
        <v>23</v>
      </c>
      <c r="BD186" s="20">
        <f t="shared" ca="1" si="35"/>
        <v>25</v>
      </c>
      <c r="BE186" s="20">
        <f t="shared" ca="1" si="35"/>
        <v>25</v>
      </c>
      <c r="BF186" s="20">
        <f t="shared" ca="1" si="35"/>
        <v>25</v>
      </c>
      <c r="BG186" s="20">
        <f t="shared" ca="1" si="35"/>
        <v>9</v>
      </c>
      <c r="BH186" s="20">
        <f t="shared" ca="1" si="35"/>
        <v>25</v>
      </c>
      <c r="BI186" s="20">
        <f t="shared" ca="1" si="35"/>
        <v>12</v>
      </c>
      <c r="BJ186" s="20">
        <f t="shared" ca="1" si="35"/>
        <v>25</v>
      </c>
      <c r="BK186" s="20">
        <f t="shared" ca="1" si="35"/>
        <v>25</v>
      </c>
      <c r="BL186" s="20">
        <f t="shared" ca="1" si="35"/>
        <v>25</v>
      </c>
      <c r="BM186" s="20">
        <f t="shared" ca="1" si="33"/>
        <v>25</v>
      </c>
      <c r="BN186" s="9">
        <f t="shared" si="28"/>
        <v>185</v>
      </c>
      <c r="BO186" s="9">
        <v>3</v>
      </c>
      <c r="BP186" s="22" cm="1">
        <f t="array" aca="1" ref="BP186" ca="1">IF(AV186&gt;INDIRECT(ADDRESS($BN186,$BO186)),0,1)</f>
        <v>0</v>
      </c>
      <c r="BQ186" s="22" cm="1">
        <f t="array" aca="1" ref="BQ186" ca="1">IF(AW186&gt;INDIRECT(ADDRESS($BN186,$BO186)),0,1)</f>
        <v>0</v>
      </c>
      <c r="BR186" s="22" cm="1">
        <f t="array" aca="1" ref="BR186" ca="1">IF(AX186&gt;INDIRECT(ADDRESS($BN186,$BO186)),0,1)</f>
        <v>0</v>
      </c>
      <c r="BS186" s="22" cm="1">
        <f t="array" aca="1" ref="BS186" ca="1">IF(AY186&gt;INDIRECT(ADDRESS($BN186,$BO186)),0,1)</f>
        <v>0</v>
      </c>
      <c r="BT186" s="22" cm="1">
        <f t="array" aca="1" ref="BT186" ca="1">IF(AZ186&gt;INDIRECT(ADDRESS($BN186,$BO186)),0,1)</f>
        <v>0</v>
      </c>
      <c r="BU186" s="22" cm="1">
        <f t="array" aca="1" ref="BU186" ca="1">IF(BA186&gt;INDIRECT(ADDRESS($BN186,$BO186)),0,1)</f>
        <v>0</v>
      </c>
      <c r="BV186" s="22" cm="1">
        <f t="array" aca="1" ref="BV186" ca="1">IF(BB186&gt;INDIRECT(ADDRESS($BN186,$BO186)),0,1)</f>
        <v>0</v>
      </c>
      <c r="BW186" s="22" cm="1">
        <f t="array" aca="1" ref="BW186" ca="1">IF(BC186&gt;INDIRECT(ADDRESS($BN186,$BO186)),0,1)</f>
        <v>0</v>
      </c>
      <c r="BX186" s="22" cm="1">
        <f t="array" aca="1" ref="BX186" ca="1">IF(BD186&gt;INDIRECT(ADDRESS($BN186,$BO186)),0,1)</f>
        <v>0</v>
      </c>
      <c r="BY186" s="22" cm="1">
        <f t="array" aca="1" ref="BY186" ca="1">IF(BE186&gt;INDIRECT(ADDRESS($BN186,$BO186)),0,1)</f>
        <v>0</v>
      </c>
      <c r="BZ186" s="22" cm="1">
        <f t="array" aca="1" ref="BZ186" ca="1">IF(BF186&gt;INDIRECT(ADDRESS($BN186,$BO186)),0,1)</f>
        <v>0</v>
      </c>
      <c r="CA186" s="22" cm="1">
        <f t="array" aca="1" ref="CA186" ca="1">IF(BG186&gt;INDIRECT(ADDRESS($BN186,$BO186)),0,1)</f>
        <v>0</v>
      </c>
      <c r="CB186" s="22" cm="1">
        <f t="array" aca="1" ref="CB186" ca="1">IF(BH186&gt;INDIRECT(ADDRESS($BN186,$BO186)),0,1)</f>
        <v>0</v>
      </c>
      <c r="CC186" s="22" cm="1">
        <f t="array" aca="1" ref="CC186" ca="1">IF(BI186&gt;INDIRECT(ADDRESS($BN186,$BO186)),0,1)</f>
        <v>0</v>
      </c>
      <c r="CD186" s="22" cm="1">
        <f t="array" aca="1" ref="CD186" ca="1">IF(BJ186&gt;INDIRECT(ADDRESS($BN186,$BO186)),0,1)</f>
        <v>0</v>
      </c>
      <c r="CE186" s="22" cm="1">
        <f t="array" aca="1" ref="CE186" ca="1">IF(BK186&gt;INDIRECT(ADDRESS($BN186,$BO186)),0,1)</f>
        <v>0</v>
      </c>
      <c r="CF186" s="22" cm="1">
        <f t="array" aca="1" ref="CF186" ca="1">IF(BL186&gt;INDIRECT(ADDRESS($BN186,$BO186)),0,1)</f>
        <v>0</v>
      </c>
      <c r="CG186" s="22" cm="1">
        <f t="array" aca="1" ref="CG186" ca="1">IF(BM186&gt;INDIRECT(ADDRESS($BN186,$BO186)),0,1)</f>
        <v>0</v>
      </c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55000000000000004">
      <c r="A187" s="3"/>
      <c r="B187" s="3"/>
      <c r="C187" s="3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5">
        <v>5</v>
      </c>
      <c r="W187" s="5">
        <f>W186</f>
        <v>185</v>
      </c>
      <c r="X187" s="5">
        <v>4</v>
      </c>
      <c r="Y187" s="5">
        <f t="shared" si="29"/>
        <v>26</v>
      </c>
      <c r="Z187" s="18" cm="1">
        <f t="array" aca="1" ref="Z187" ca="1">INDIRECT(ADDRESS($W187,COLUMN()-$Y187+$X187))/$V187</f>
        <v>30630.6</v>
      </c>
      <c r="AA187" s="18" cm="1">
        <f t="array" aca="1" ref="AA187" ca="1">INDIRECT(ADDRESS($W187,COLUMN()-$Y187+$X187))/$V187</f>
        <v>23871</v>
      </c>
      <c r="AB187" s="18" cm="1">
        <f t="array" aca="1" ref="AB187" ca="1">INDIRECT(ADDRESS($W187,COLUMN()-$Y187+$X187))/$V187</f>
        <v>50124.4</v>
      </c>
      <c r="AC187" s="18" cm="1">
        <f t="array" aca="1" ref="AC187" ca="1">INDIRECT(ADDRESS($W187,COLUMN()-$Y187+$X187))/$V187</f>
        <v>25593</v>
      </c>
      <c r="AD187" s="18" cm="1">
        <f t="array" aca="1" ref="AD187" ca="1">INDIRECT(ADDRESS($W187,COLUMN()-$Y187+$X187))/$V187</f>
        <v>26230</v>
      </c>
      <c r="AE187" s="18" cm="1">
        <f t="array" aca="1" ref="AE187" ca="1">INDIRECT(ADDRESS($W187,COLUMN()-$Y187+$X187))/$V187</f>
        <v>0</v>
      </c>
      <c r="AF187" s="18" cm="1">
        <f t="array" aca="1" ref="AF187" ca="1">INDIRECT(ADDRESS($W187,COLUMN()-$Y187+$X187))/$V187</f>
        <v>0</v>
      </c>
      <c r="AG187" s="18" cm="1">
        <f t="array" aca="1" ref="AG187" ca="1">INDIRECT(ADDRESS($W187,COLUMN()-$Y187+$X187))/$V187</f>
        <v>8113.2</v>
      </c>
      <c r="AH187" s="18" cm="1">
        <f t="array" aca="1" ref="AH187" ca="1">INDIRECT(ADDRESS($W187,COLUMN()-$Y187+$X187))/$V187</f>
        <v>0</v>
      </c>
      <c r="AI187" s="18" cm="1">
        <f t="array" aca="1" ref="AI187" ca="1">INDIRECT(ADDRESS($W187,COLUMN()-$Y187+$X187))/$V187</f>
        <v>0</v>
      </c>
      <c r="AJ187" s="18" cm="1">
        <f t="array" aca="1" ref="AJ187" ca="1">INDIRECT(ADDRESS($W187,COLUMN()-$Y187+$X187))/$V187</f>
        <v>0</v>
      </c>
      <c r="AK187" s="18" cm="1">
        <f t="array" aca="1" ref="AK187" ca="1">INDIRECT(ADDRESS($W187,COLUMN()-$Y187+$X187))/$V187</f>
        <v>31822.400000000001</v>
      </c>
      <c r="AL187" s="18" cm="1">
        <f t="array" aca="1" ref="AL187" ca="1">INDIRECT(ADDRESS($W187,COLUMN()-$Y187+$X187))/$V187</f>
        <v>0</v>
      </c>
      <c r="AM187" s="18" cm="1">
        <f t="array" aca="1" ref="AM187" ca="1">INDIRECT(ADDRESS($W187,COLUMN()-$Y187+$X187))/$V187</f>
        <v>28240.400000000001</v>
      </c>
      <c r="AN187" s="18" cm="1">
        <f t="array" aca="1" ref="AN187" ca="1">INDIRECT(ADDRESS($W187,COLUMN()-$Y187+$X187))/$V187</f>
        <v>0</v>
      </c>
      <c r="AO187" s="18" cm="1">
        <f t="array" aca="1" ref="AO187" ca="1">INDIRECT(ADDRESS($W187,COLUMN()-$Y187+$X187))/$V187</f>
        <v>0</v>
      </c>
      <c r="AP187" s="18" cm="1">
        <f t="array" aca="1" ref="AP187" ca="1">INDIRECT(ADDRESS($W187,COLUMN()-$Y187+$X187))/$V187</f>
        <v>0</v>
      </c>
      <c r="AQ187" s="18" cm="1">
        <f t="array" aca="1" ref="AQ187" ca="1">INDIRECT(ADDRESS($W187,COLUMN()-$Y187+$X187))/$V187</f>
        <v>0</v>
      </c>
      <c r="AR187" s="9">
        <f t="shared" si="26"/>
        <v>185</v>
      </c>
      <c r="AS187" s="9">
        <f t="shared" si="39"/>
        <v>187</v>
      </c>
      <c r="AT187" s="9">
        <f t="shared" si="27"/>
        <v>26</v>
      </c>
      <c r="AU187" s="3">
        <f t="shared" si="30"/>
        <v>43</v>
      </c>
      <c r="AV187" s="20">
        <f t="shared" ca="1" si="36"/>
        <v>18</v>
      </c>
      <c r="AW187" s="20">
        <f t="shared" ca="1" si="36"/>
        <v>22</v>
      </c>
      <c r="AX187" s="20">
        <f t="shared" ca="1" si="36"/>
        <v>11</v>
      </c>
      <c r="AY187" s="20">
        <f t="shared" ca="1" si="34"/>
        <v>21</v>
      </c>
      <c r="AZ187" s="20">
        <f t="shared" ca="1" si="34"/>
        <v>20</v>
      </c>
      <c r="BA187" s="20">
        <f t="shared" ca="1" si="34"/>
        <v>25</v>
      </c>
      <c r="BB187" s="20">
        <f t="shared" ca="1" si="34"/>
        <v>25</v>
      </c>
      <c r="BC187" s="20">
        <f t="shared" ca="1" si="35"/>
        <v>24</v>
      </c>
      <c r="BD187" s="20">
        <f t="shared" ca="1" si="35"/>
        <v>25</v>
      </c>
      <c r="BE187" s="20">
        <f t="shared" ca="1" si="35"/>
        <v>25</v>
      </c>
      <c r="BF187" s="20">
        <f t="shared" ca="1" si="35"/>
        <v>25</v>
      </c>
      <c r="BG187" s="20">
        <f t="shared" ca="1" si="35"/>
        <v>17</v>
      </c>
      <c r="BH187" s="20">
        <f t="shared" ca="1" si="35"/>
        <v>25</v>
      </c>
      <c r="BI187" s="20">
        <f t="shared" ca="1" si="35"/>
        <v>19</v>
      </c>
      <c r="BJ187" s="20">
        <f t="shared" ca="1" si="35"/>
        <v>25</v>
      </c>
      <c r="BK187" s="20">
        <f t="shared" ca="1" si="35"/>
        <v>25</v>
      </c>
      <c r="BL187" s="20">
        <f t="shared" ca="1" si="35"/>
        <v>25</v>
      </c>
      <c r="BM187" s="20">
        <f t="shared" ca="1" si="33"/>
        <v>25</v>
      </c>
      <c r="BN187" s="9">
        <f t="shared" si="28"/>
        <v>185</v>
      </c>
      <c r="BO187" s="9">
        <v>3</v>
      </c>
      <c r="BP187" s="22" cm="1">
        <f t="array" aca="1" ref="BP187" ca="1">IF(AV187&gt;INDIRECT(ADDRESS($BN187,$BO187)),0,1)</f>
        <v>0</v>
      </c>
      <c r="BQ187" s="22" cm="1">
        <f t="array" aca="1" ref="BQ187" ca="1">IF(AW187&gt;INDIRECT(ADDRESS($BN187,$BO187)),0,1)</f>
        <v>0</v>
      </c>
      <c r="BR187" s="22" cm="1">
        <f t="array" aca="1" ref="BR187" ca="1">IF(AX187&gt;INDIRECT(ADDRESS($BN187,$BO187)),0,1)</f>
        <v>0</v>
      </c>
      <c r="BS187" s="22" cm="1">
        <f t="array" aca="1" ref="BS187" ca="1">IF(AY187&gt;INDIRECT(ADDRESS($BN187,$BO187)),0,1)</f>
        <v>0</v>
      </c>
      <c r="BT187" s="22" cm="1">
        <f t="array" aca="1" ref="BT187" ca="1">IF(AZ187&gt;INDIRECT(ADDRESS($BN187,$BO187)),0,1)</f>
        <v>0</v>
      </c>
      <c r="BU187" s="22" cm="1">
        <f t="array" aca="1" ref="BU187" ca="1">IF(BA187&gt;INDIRECT(ADDRESS($BN187,$BO187)),0,1)</f>
        <v>0</v>
      </c>
      <c r="BV187" s="22" cm="1">
        <f t="array" aca="1" ref="BV187" ca="1">IF(BB187&gt;INDIRECT(ADDRESS($BN187,$BO187)),0,1)</f>
        <v>0</v>
      </c>
      <c r="BW187" s="22" cm="1">
        <f t="array" aca="1" ref="BW187" ca="1">IF(BC187&gt;INDIRECT(ADDRESS($BN187,$BO187)),0,1)</f>
        <v>0</v>
      </c>
      <c r="BX187" s="22" cm="1">
        <f t="array" aca="1" ref="BX187" ca="1">IF(BD187&gt;INDIRECT(ADDRESS($BN187,$BO187)),0,1)</f>
        <v>0</v>
      </c>
      <c r="BY187" s="22" cm="1">
        <f t="array" aca="1" ref="BY187" ca="1">IF(BE187&gt;INDIRECT(ADDRESS($BN187,$BO187)),0,1)</f>
        <v>0</v>
      </c>
      <c r="BZ187" s="22" cm="1">
        <f t="array" aca="1" ref="BZ187" ca="1">IF(BF187&gt;INDIRECT(ADDRESS($BN187,$BO187)),0,1)</f>
        <v>0</v>
      </c>
      <c r="CA187" s="22" cm="1">
        <f t="array" aca="1" ref="CA187" ca="1">IF(BG187&gt;INDIRECT(ADDRESS($BN187,$BO187)),0,1)</f>
        <v>0</v>
      </c>
      <c r="CB187" s="22" cm="1">
        <f t="array" aca="1" ref="CB187" ca="1">IF(BH187&gt;INDIRECT(ADDRESS($BN187,$BO187)),0,1)</f>
        <v>0</v>
      </c>
      <c r="CC187" s="22" cm="1">
        <f t="array" aca="1" ref="CC187" ca="1">IF(BI187&gt;INDIRECT(ADDRESS($BN187,$BO187)),0,1)</f>
        <v>0</v>
      </c>
      <c r="CD187" s="22" cm="1">
        <f t="array" aca="1" ref="CD187" ca="1">IF(BJ187&gt;INDIRECT(ADDRESS($BN187,$BO187)),0,1)</f>
        <v>0</v>
      </c>
      <c r="CE187" s="22" cm="1">
        <f t="array" aca="1" ref="CE187" ca="1">IF(BK187&gt;INDIRECT(ADDRESS($BN187,$BO187)),0,1)</f>
        <v>0</v>
      </c>
      <c r="CF187" s="22" cm="1">
        <f t="array" aca="1" ref="CF187" ca="1">IF(BL187&gt;INDIRECT(ADDRESS($BN187,$BO187)),0,1)</f>
        <v>0</v>
      </c>
      <c r="CG187" s="22" cm="1">
        <f t="array" aca="1" ref="CG187" ca="1">IF(BM187&gt;INDIRECT(ADDRESS($BN187,$BO187)),0,1)</f>
        <v>0</v>
      </c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55000000000000004">
      <c r="A188" s="3"/>
      <c r="B188" s="3" t="s">
        <v>78</v>
      </c>
      <c r="C188" s="3">
        <v>7</v>
      </c>
      <c r="D188" s="15">
        <f>VALUE(SUBSTITUTE('DPR KPU Raw'!B62,".",","))</f>
        <v>102124</v>
      </c>
      <c r="E188" s="15">
        <f>VALUE(SUBSTITUTE('DPR KPU Raw'!C62,".",","))</f>
        <v>205847</v>
      </c>
      <c r="F188" s="15">
        <f>VALUE(SUBSTITUTE('DPR KPU Raw'!D62,".",","))</f>
        <v>196820</v>
      </c>
      <c r="G188" s="15">
        <f>VALUE(SUBSTITUTE('DPR KPU Raw'!E62,".",","))</f>
        <v>251031</v>
      </c>
      <c r="H188" s="15">
        <f>VALUE(SUBSTITUTE('DPR KPU Raw'!F62,".",","))</f>
        <v>207732</v>
      </c>
      <c r="I188" s="15"/>
      <c r="J188" s="15"/>
      <c r="K188" s="15">
        <f>VALUE(SUBSTITUTE('DPR KPU Raw'!I62,".",","))</f>
        <v>15416</v>
      </c>
      <c r="L188" s="15"/>
      <c r="M188" s="15"/>
      <c r="N188" s="15"/>
      <c r="O188" s="15">
        <f>VALUE(SUBSTITUTE('DPR KPU Raw'!M62,".",","))</f>
        <v>53742</v>
      </c>
      <c r="P188" s="15"/>
      <c r="Q188" s="15">
        <f>VALUE(SUBSTITUTE('DPR KPU Raw'!O62,".",","))</f>
        <v>200799</v>
      </c>
      <c r="R188" s="15"/>
      <c r="S188" s="15"/>
      <c r="T188" s="15"/>
      <c r="U188" s="15"/>
      <c r="V188" s="5">
        <v>1</v>
      </c>
      <c r="W188" s="5">
        <f>W187+3</f>
        <v>188</v>
      </c>
      <c r="X188" s="5">
        <v>4</v>
      </c>
      <c r="Y188" s="5">
        <f t="shared" si="29"/>
        <v>26</v>
      </c>
      <c r="Z188" s="18" cm="1">
        <f t="array" aca="1" ref="Z188" ca="1">INDIRECT(ADDRESS($W188,COLUMN()-$Y188+$X188))/$V188</f>
        <v>102124</v>
      </c>
      <c r="AA188" s="18" cm="1">
        <f t="array" aca="1" ref="AA188" ca="1">INDIRECT(ADDRESS($W188,COLUMN()-$Y188+$X188))/$V188</f>
        <v>205847</v>
      </c>
      <c r="AB188" s="18" cm="1">
        <f t="array" aca="1" ref="AB188" ca="1">INDIRECT(ADDRESS($W188,COLUMN()-$Y188+$X188))/$V188</f>
        <v>196820</v>
      </c>
      <c r="AC188" s="18" cm="1">
        <f t="array" aca="1" ref="AC188" ca="1">INDIRECT(ADDRESS($W188,COLUMN()-$Y188+$X188))/$V188</f>
        <v>251031</v>
      </c>
      <c r="AD188" s="18" cm="1">
        <f t="array" aca="1" ref="AD188" ca="1">INDIRECT(ADDRESS($W188,COLUMN()-$Y188+$X188))/$V188</f>
        <v>207732</v>
      </c>
      <c r="AE188" s="18" cm="1">
        <f t="array" aca="1" ref="AE188" ca="1">INDIRECT(ADDRESS($W188,COLUMN()-$Y188+$X188))/$V188</f>
        <v>0</v>
      </c>
      <c r="AF188" s="18" cm="1">
        <f t="array" aca="1" ref="AF188" ca="1">INDIRECT(ADDRESS($W188,COLUMN()-$Y188+$X188))/$V188</f>
        <v>0</v>
      </c>
      <c r="AG188" s="18" cm="1">
        <f t="array" aca="1" ref="AG188" ca="1">INDIRECT(ADDRESS($W188,COLUMN()-$Y188+$X188))/$V188</f>
        <v>15416</v>
      </c>
      <c r="AH188" s="18" cm="1">
        <f t="array" aca="1" ref="AH188" ca="1">INDIRECT(ADDRESS($W188,COLUMN()-$Y188+$X188))/$V188</f>
        <v>0</v>
      </c>
      <c r="AI188" s="18" cm="1">
        <f t="array" aca="1" ref="AI188" ca="1">INDIRECT(ADDRESS($W188,COLUMN()-$Y188+$X188))/$V188</f>
        <v>0</v>
      </c>
      <c r="AJ188" s="18" cm="1">
        <f t="array" aca="1" ref="AJ188" ca="1">INDIRECT(ADDRESS($W188,COLUMN()-$Y188+$X188))/$V188</f>
        <v>0</v>
      </c>
      <c r="AK188" s="18" cm="1">
        <f t="array" aca="1" ref="AK188" ca="1">INDIRECT(ADDRESS($W188,COLUMN()-$Y188+$X188))/$V188</f>
        <v>53742</v>
      </c>
      <c r="AL188" s="18" cm="1">
        <f t="array" aca="1" ref="AL188" ca="1">INDIRECT(ADDRESS($W188,COLUMN()-$Y188+$X188))/$V188</f>
        <v>0</v>
      </c>
      <c r="AM188" s="18" cm="1">
        <f t="array" aca="1" ref="AM188" ca="1">INDIRECT(ADDRESS($W188,COLUMN()-$Y188+$X188))/$V188</f>
        <v>200799</v>
      </c>
      <c r="AN188" s="18" cm="1">
        <f t="array" aca="1" ref="AN188" ca="1">INDIRECT(ADDRESS($W188,COLUMN()-$Y188+$X188))/$V188</f>
        <v>0</v>
      </c>
      <c r="AO188" s="18" cm="1">
        <f t="array" aca="1" ref="AO188" ca="1">INDIRECT(ADDRESS($W188,COLUMN()-$Y188+$X188))/$V188</f>
        <v>0</v>
      </c>
      <c r="AP188" s="18" cm="1">
        <f t="array" aca="1" ref="AP188" ca="1">INDIRECT(ADDRESS($W188,COLUMN()-$Y188+$X188))/$V188</f>
        <v>0</v>
      </c>
      <c r="AQ188" s="18" cm="1">
        <f t="array" aca="1" ref="AQ188" ca="1">INDIRECT(ADDRESS($W188,COLUMN()-$Y188+$X188))/$V188</f>
        <v>0</v>
      </c>
      <c r="AR188" s="9">
        <f t="shared" si="26"/>
        <v>188</v>
      </c>
      <c r="AS188" s="9">
        <f t="shared" si="39"/>
        <v>190</v>
      </c>
      <c r="AT188" s="9">
        <f t="shared" si="27"/>
        <v>26</v>
      </c>
      <c r="AU188" s="3">
        <f t="shared" si="30"/>
        <v>43</v>
      </c>
      <c r="AV188" s="20">
        <f t="shared" ca="1" si="36"/>
        <v>6</v>
      </c>
      <c r="AW188" s="20">
        <f t="shared" ca="1" si="36"/>
        <v>3</v>
      </c>
      <c r="AX188" s="20">
        <f t="shared" ca="1" si="36"/>
        <v>5</v>
      </c>
      <c r="AY188" s="20">
        <f t="shared" ca="1" si="34"/>
        <v>1</v>
      </c>
      <c r="AZ188" s="20">
        <f t="shared" ca="1" si="34"/>
        <v>2</v>
      </c>
      <c r="BA188" s="20">
        <f t="shared" ca="1" si="34"/>
        <v>25</v>
      </c>
      <c r="BB188" s="20">
        <f t="shared" ca="1" si="34"/>
        <v>25</v>
      </c>
      <c r="BC188" s="20">
        <f t="shared" ca="1" si="35"/>
        <v>21</v>
      </c>
      <c r="BD188" s="20">
        <f t="shared" ca="1" si="35"/>
        <v>25</v>
      </c>
      <c r="BE188" s="20">
        <f t="shared" ca="1" si="35"/>
        <v>25</v>
      </c>
      <c r="BF188" s="20">
        <f t="shared" ca="1" si="35"/>
        <v>25</v>
      </c>
      <c r="BG188" s="20">
        <f t="shared" ca="1" si="35"/>
        <v>12</v>
      </c>
      <c r="BH188" s="20">
        <f t="shared" ca="1" si="35"/>
        <v>25</v>
      </c>
      <c r="BI188" s="20">
        <f t="shared" ca="1" si="35"/>
        <v>4</v>
      </c>
      <c r="BJ188" s="20">
        <f t="shared" ca="1" si="35"/>
        <v>25</v>
      </c>
      <c r="BK188" s="20">
        <f t="shared" ca="1" si="35"/>
        <v>25</v>
      </c>
      <c r="BL188" s="20">
        <f t="shared" ca="1" si="35"/>
        <v>25</v>
      </c>
      <c r="BM188" s="20">
        <f t="shared" ca="1" si="33"/>
        <v>25</v>
      </c>
      <c r="BN188" s="9">
        <f t="shared" si="28"/>
        <v>188</v>
      </c>
      <c r="BO188" s="9">
        <v>3</v>
      </c>
      <c r="BP188" s="22" cm="1">
        <f t="array" aca="1" ref="BP188" ca="1">IF(AV188&gt;INDIRECT(ADDRESS($BN188,$BO188)),0,1)</f>
        <v>1</v>
      </c>
      <c r="BQ188" s="22" cm="1">
        <f t="array" aca="1" ref="BQ188" ca="1">IF(AW188&gt;INDIRECT(ADDRESS($BN188,$BO188)),0,1)</f>
        <v>1</v>
      </c>
      <c r="BR188" s="22" cm="1">
        <f t="array" aca="1" ref="BR188" ca="1">IF(AX188&gt;INDIRECT(ADDRESS($BN188,$BO188)),0,1)</f>
        <v>1</v>
      </c>
      <c r="BS188" s="22" cm="1">
        <f t="array" aca="1" ref="BS188" ca="1">IF(AY188&gt;INDIRECT(ADDRESS($BN188,$BO188)),0,1)</f>
        <v>1</v>
      </c>
      <c r="BT188" s="22" cm="1">
        <f t="array" aca="1" ref="BT188" ca="1">IF(AZ188&gt;INDIRECT(ADDRESS($BN188,$BO188)),0,1)</f>
        <v>1</v>
      </c>
      <c r="BU188" s="22" cm="1">
        <f t="array" aca="1" ref="BU188" ca="1">IF(BA188&gt;INDIRECT(ADDRESS($BN188,$BO188)),0,1)</f>
        <v>0</v>
      </c>
      <c r="BV188" s="22" cm="1">
        <f t="array" aca="1" ref="BV188" ca="1">IF(BB188&gt;INDIRECT(ADDRESS($BN188,$BO188)),0,1)</f>
        <v>0</v>
      </c>
      <c r="BW188" s="22" cm="1">
        <f t="array" aca="1" ref="BW188" ca="1">IF(BC188&gt;INDIRECT(ADDRESS($BN188,$BO188)),0,1)</f>
        <v>0</v>
      </c>
      <c r="BX188" s="22" cm="1">
        <f t="array" aca="1" ref="BX188" ca="1">IF(BD188&gt;INDIRECT(ADDRESS($BN188,$BO188)),0,1)</f>
        <v>0</v>
      </c>
      <c r="BY188" s="22" cm="1">
        <f t="array" aca="1" ref="BY188" ca="1">IF(BE188&gt;INDIRECT(ADDRESS($BN188,$BO188)),0,1)</f>
        <v>0</v>
      </c>
      <c r="BZ188" s="22" cm="1">
        <f t="array" aca="1" ref="BZ188" ca="1">IF(BF188&gt;INDIRECT(ADDRESS($BN188,$BO188)),0,1)</f>
        <v>0</v>
      </c>
      <c r="CA188" s="22" cm="1">
        <f t="array" aca="1" ref="CA188" ca="1">IF(BG188&gt;INDIRECT(ADDRESS($BN188,$BO188)),0,1)</f>
        <v>0</v>
      </c>
      <c r="CB188" s="22" cm="1">
        <f t="array" aca="1" ref="CB188" ca="1">IF(BH188&gt;INDIRECT(ADDRESS($BN188,$BO188)),0,1)</f>
        <v>0</v>
      </c>
      <c r="CC188" s="22" cm="1">
        <f t="array" aca="1" ref="CC188" ca="1">IF(BI188&gt;INDIRECT(ADDRESS($BN188,$BO188)),0,1)</f>
        <v>1</v>
      </c>
      <c r="CD188" s="22" cm="1">
        <f t="array" aca="1" ref="CD188" ca="1">IF(BJ188&gt;INDIRECT(ADDRESS($BN188,$BO188)),0,1)</f>
        <v>0</v>
      </c>
      <c r="CE188" s="22" cm="1">
        <f t="array" aca="1" ref="CE188" ca="1">IF(BK188&gt;INDIRECT(ADDRESS($BN188,$BO188)),0,1)</f>
        <v>0</v>
      </c>
      <c r="CF188" s="22" cm="1">
        <f t="array" aca="1" ref="CF188" ca="1">IF(BL188&gt;INDIRECT(ADDRESS($BN188,$BO188)),0,1)</f>
        <v>0</v>
      </c>
      <c r="CG188" s="22" cm="1">
        <f t="array" aca="1" ref="CG188" ca="1">IF(BM188&gt;INDIRECT(ADDRESS($BN188,$BO188)),0,1)</f>
        <v>0</v>
      </c>
      <c r="CH188" s="9">
        <f>AR188</f>
        <v>188</v>
      </c>
      <c r="CI188" s="9">
        <f>AS188</f>
        <v>190</v>
      </c>
      <c r="CJ188" s="3">
        <f>COLUMN(BP188)</f>
        <v>68</v>
      </c>
      <c r="CK188" s="3">
        <f>COLUMN(CG188)</f>
        <v>85</v>
      </c>
      <c r="CL188" s="3">
        <f ca="1">SUM(OFFSET($A$1,CH188-1,CJ188-1,CI188-CH188+1,CK188-CJ188+1))</f>
        <v>7</v>
      </c>
      <c r="CM188" s="3" t="b">
        <f ca="1">CL188=C188</f>
        <v>1</v>
      </c>
      <c r="CN188" s="3">
        <f>COLUMN(V188)</f>
        <v>22</v>
      </c>
      <c r="CO188" s="3">
        <f ca="1">LARGE(OFFSET($A$1,$CH188-1,$CN188-1,$CI188-$CH188+1,1),1)</f>
        <v>5</v>
      </c>
      <c r="CP188" s="4">
        <f ca="1">LARGE(OFFSET($A$1,$AR188-1,$AT188-1,$AS188-$AR188+1,$AU188-$AT188+1),1)/(CO188+2)</f>
        <v>35861.571428571428</v>
      </c>
      <c r="CQ188" s="4">
        <f ca="1">LARGE(OFFSET($A$1,$AR188-1,$AT188-1,$AS188-$AR188+1,$AU188-$AT188+1),C188)</f>
        <v>83677</v>
      </c>
      <c r="CR188" s="3" t="b">
        <f ca="1">CQ188&gt;CP188</f>
        <v>1</v>
      </c>
    </row>
    <row r="189" spans="1:96" x14ac:dyDescent="0.55000000000000004">
      <c r="A189" s="3"/>
      <c r="B189" s="3"/>
      <c r="C189" s="3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5">
        <v>3</v>
      </c>
      <c r="W189" s="5">
        <f>W188</f>
        <v>188</v>
      </c>
      <c r="X189" s="5">
        <v>4</v>
      </c>
      <c r="Y189" s="5">
        <f t="shared" si="29"/>
        <v>26</v>
      </c>
      <c r="Z189" s="18" cm="1">
        <f t="array" aca="1" ref="Z189" ca="1">INDIRECT(ADDRESS($W189,COLUMN()-$Y189+$X189))/$V189</f>
        <v>34041.333333333336</v>
      </c>
      <c r="AA189" s="18" cm="1">
        <f t="array" aca="1" ref="AA189" ca="1">INDIRECT(ADDRESS($W189,COLUMN()-$Y189+$X189))/$V189</f>
        <v>68615.666666666672</v>
      </c>
      <c r="AB189" s="18" cm="1">
        <f t="array" aca="1" ref="AB189" ca="1">INDIRECT(ADDRESS($W189,COLUMN()-$Y189+$X189))/$V189</f>
        <v>65606.666666666672</v>
      </c>
      <c r="AC189" s="18" cm="1">
        <f t="array" aca="1" ref="AC189" ca="1">INDIRECT(ADDRESS($W189,COLUMN()-$Y189+$X189))/$V189</f>
        <v>83677</v>
      </c>
      <c r="AD189" s="18" cm="1">
        <f t="array" aca="1" ref="AD189" ca="1">INDIRECT(ADDRESS($W189,COLUMN()-$Y189+$X189))/$V189</f>
        <v>69244</v>
      </c>
      <c r="AE189" s="18" cm="1">
        <f t="array" aca="1" ref="AE189" ca="1">INDIRECT(ADDRESS($W189,COLUMN()-$Y189+$X189))/$V189</f>
        <v>0</v>
      </c>
      <c r="AF189" s="18" cm="1">
        <f t="array" aca="1" ref="AF189" ca="1">INDIRECT(ADDRESS($W189,COLUMN()-$Y189+$X189))/$V189</f>
        <v>0</v>
      </c>
      <c r="AG189" s="18" cm="1">
        <f t="array" aca="1" ref="AG189" ca="1">INDIRECT(ADDRESS($W189,COLUMN()-$Y189+$X189))/$V189</f>
        <v>5138.666666666667</v>
      </c>
      <c r="AH189" s="18" cm="1">
        <f t="array" aca="1" ref="AH189" ca="1">INDIRECT(ADDRESS($W189,COLUMN()-$Y189+$X189))/$V189</f>
        <v>0</v>
      </c>
      <c r="AI189" s="18" cm="1">
        <f t="array" aca="1" ref="AI189" ca="1">INDIRECT(ADDRESS($W189,COLUMN()-$Y189+$X189))/$V189</f>
        <v>0</v>
      </c>
      <c r="AJ189" s="18" cm="1">
        <f t="array" aca="1" ref="AJ189" ca="1">INDIRECT(ADDRESS($W189,COLUMN()-$Y189+$X189))/$V189</f>
        <v>0</v>
      </c>
      <c r="AK189" s="18" cm="1">
        <f t="array" aca="1" ref="AK189" ca="1">INDIRECT(ADDRESS($W189,COLUMN()-$Y189+$X189))/$V189</f>
        <v>17914</v>
      </c>
      <c r="AL189" s="18" cm="1">
        <f t="array" aca="1" ref="AL189" ca="1">INDIRECT(ADDRESS($W189,COLUMN()-$Y189+$X189))/$V189</f>
        <v>0</v>
      </c>
      <c r="AM189" s="18" cm="1">
        <f t="array" aca="1" ref="AM189" ca="1">INDIRECT(ADDRESS($W189,COLUMN()-$Y189+$X189))/$V189</f>
        <v>66933</v>
      </c>
      <c r="AN189" s="18" cm="1">
        <f t="array" aca="1" ref="AN189" ca="1">INDIRECT(ADDRESS($W189,COLUMN()-$Y189+$X189))/$V189</f>
        <v>0</v>
      </c>
      <c r="AO189" s="18" cm="1">
        <f t="array" aca="1" ref="AO189" ca="1">INDIRECT(ADDRESS($W189,COLUMN()-$Y189+$X189))/$V189</f>
        <v>0</v>
      </c>
      <c r="AP189" s="18" cm="1">
        <f t="array" aca="1" ref="AP189" ca="1">INDIRECT(ADDRESS($W189,COLUMN()-$Y189+$X189))/$V189</f>
        <v>0</v>
      </c>
      <c r="AQ189" s="18" cm="1">
        <f t="array" aca="1" ref="AQ189" ca="1">INDIRECT(ADDRESS($W189,COLUMN()-$Y189+$X189))/$V189</f>
        <v>0</v>
      </c>
      <c r="AR189" s="9">
        <f t="shared" si="26"/>
        <v>188</v>
      </c>
      <c r="AS189" s="9">
        <f t="shared" si="39"/>
        <v>190</v>
      </c>
      <c r="AT189" s="9">
        <f t="shared" si="27"/>
        <v>26</v>
      </c>
      <c r="AU189" s="3">
        <f t="shared" si="30"/>
        <v>43</v>
      </c>
      <c r="AV189" s="20">
        <f t="shared" ca="1" si="36"/>
        <v>18</v>
      </c>
      <c r="AW189" s="20">
        <f t="shared" ca="1" si="36"/>
        <v>9</v>
      </c>
      <c r="AX189" s="20">
        <f t="shared" ca="1" si="36"/>
        <v>11</v>
      </c>
      <c r="AY189" s="20">
        <f t="shared" ca="1" si="34"/>
        <v>7</v>
      </c>
      <c r="AZ189" s="20">
        <f t="shared" ca="1" si="34"/>
        <v>8</v>
      </c>
      <c r="BA189" s="20">
        <f t="shared" ca="1" si="34"/>
        <v>25</v>
      </c>
      <c r="BB189" s="20">
        <f t="shared" ca="1" si="34"/>
        <v>25</v>
      </c>
      <c r="BC189" s="20">
        <f t="shared" ca="1" si="35"/>
        <v>23</v>
      </c>
      <c r="BD189" s="20">
        <f t="shared" ca="1" si="35"/>
        <v>25</v>
      </c>
      <c r="BE189" s="20">
        <f t="shared" ca="1" si="35"/>
        <v>25</v>
      </c>
      <c r="BF189" s="20">
        <f t="shared" ca="1" si="35"/>
        <v>25</v>
      </c>
      <c r="BG189" s="20">
        <f t="shared" ca="1" si="35"/>
        <v>20</v>
      </c>
      <c r="BH189" s="20">
        <f t="shared" ca="1" si="35"/>
        <v>25</v>
      </c>
      <c r="BI189" s="20">
        <f t="shared" ca="1" si="35"/>
        <v>10</v>
      </c>
      <c r="BJ189" s="20">
        <f t="shared" ca="1" si="35"/>
        <v>25</v>
      </c>
      <c r="BK189" s="20">
        <f t="shared" ca="1" si="35"/>
        <v>25</v>
      </c>
      <c r="BL189" s="20">
        <f t="shared" ca="1" si="35"/>
        <v>25</v>
      </c>
      <c r="BM189" s="20">
        <f t="shared" ca="1" si="33"/>
        <v>25</v>
      </c>
      <c r="BN189" s="9">
        <f t="shared" si="28"/>
        <v>188</v>
      </c>
      <c r="BO189" s="9">
        <v>3</v>
      </c>
      <c r="BP189" s="22" cm="1">
        <f t="array" aca="1" ref="BP189" ca="1">IF(AV189&gt;INDIRECT(ADDRESS($BN189,$BO189)),0,1)</f>
        <v>0</v>
      </c>
      <c r="BQ189" s="22" cm="1">
        <f t="array" aca="1" ref="BQ189" ca="1">IF(AW189&gt;INDIRECT(ADDRESS($BN189,$BO189)),0,1)</f>
        <v>0</v>
      </c>
      <c r="BR189" s="22" cm="1">
        <f t="array" aca="1" ref="BR189" ca="1">IF(AX189&gt;INDIRECT(ADDRESS($BN189,$BO189)),0,1)</f>
        <v>0</v>
      </c>
      <c r="BS189" s="22" cm="1">
        <f t="array" aca="1" ref="BS189" ca="1">IF(AY189&gt;INDIRECT(ADDRESS($BN189,$BO189)),0,1)</f>
        <v>1</v>
      </c>
      <c r="BT189" s="22" cm="1">
        <f t="array" aca="1" ref="BT189" ca="1">IF(AZ189&gt;INDIRECT(ADDRESS($BN189,$BO189)),0,1)</f>
        <v>0</v>
      </c>
      <c r="BU189" s="22" cm="1">
        <f t="array" aca="1" ref="BU189" ca="1">IF(BA189&gt;INDIRECT(ADDRESS($BN189,$BO189)),0,1)</f>
        <v>0</v>
      </c>
      <c r="BV189" s="22" cm="1">
        <f t="array" aca="1" ref="BV189" ca="1">IF(BB189&gt;INDIRECT(ADDRESS($BN189,$BO189)),0,1)</f>
        <v>0</v>
      </c>
      <c r="BW189" s="22" cm="1">
        <f t="array" aca="1" ref="BW189" ca="1">IF(BC189&gt;INDIRECT(ADDRESS($BN189,$BO189)),0,1)</f>
        <v>0</v>
      </c>
      <c r="BX189" s="22" cm="1">
        <f t="array" aca="1" ref="BX189" ca="1">IF(BD189&gt;INDIRECT(ADDRESS($BN189,$BO189)),0,1)</f>
        <v>0</v>
      </c>
      <c r="BY189" s="22" cm="1">
        <f t="array" aca="1" ref="BY189" ca="1">IF(BE189&gt;INDIRECT(ADDRESS($BN189,$BO189)),0,1)</f>
        <v>0</v>
      </c>
      <c r="BZ189" s="22" cm="1">
        <f t="array" aca="1" ref="BZ189" ca="1">IF(BF189&gt;INDIRECT(ADDRESS($BN189,$BO189)),0,1)</f>
        <v>0</v>
      </c>
      <c r="CA189" s="22" cm="1">
        <f t="array" aca="1" ref="CA189" ca="1">IF(BG189&gt;INDIRECT(ADDRESS($BN189,$BO189)),0,1)</f>
        <v>0</v>
      </c>
      <c r="CB189" s="22" cm="1">
        <f t="array" aca="1" ref="CB189" ca="1">IF(BH189&gt;INDIRECT(ADDRESS($BN189,$BO189)),0,1)</f>
        <v>0</v>
      </c>
      <c r="CC189" s="22" cm="1">
        <f t="array" aca="1" ref="CC189" ca="1">IF(BI189&gt;INDIRECT(ADDRESS($BN189,$BO189)),0,1)</f>
        <v>0</v>
      </c>
      <c r="CD189" s="22" cm="1">
        <f t="array" aca="1" ref="CD189" ca="1">IF(BJ189&gt;INDIRECT(ADDRESS($BN189,$BO189)),0,1)</f>
        <v>0</v>
      </c>
      <c r="CE189" s="22" cm="1">
        <f t="array" aca="1" ref="CE189" ca="1">IF(BK189&gt;INDIRECT(ADDRESS($BN189,$BO189)),0,1)</f>
        <v>0</v>
      </c>
      <c r="CF189" s="22" cm="1">
        <f t="array" aca="1" ref="CF189" ca="1">IF(BL189&gt;INDIRECT(ADDRESS($BN189,$BO189)),0,1)</f>
        <v>0</v>
      </c>
      <c r="CG189" s="22" cm="1">
        <f t="array" aca="1" ref="CG189" ca="1">IF(BM189&gt;INDIRECT(ADDRESS($BN189,$BO189)),0,1)</f>
        <v>0</v>
      </c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55000000000000004">
      <c r="A190" s="3"/>
      <c r="B190" s="3"/>
      <c r="C190" s="3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5">
        <v>5</v>
      </c>
      <c r="W190" s="5">
        <f>W189</f>
        <v>188</v>
      </c>
      <c r="X190" s="5">
        <v>4</v>
      </c>
      <c r="Y190" s="5">
        <f t="shared" si="29"/>
        <v>26</v>
      </c>
      <c r="Z190" s="18" cm="1">
        <f t="array" aca="1" ref="Z190" ca="1">INDIRECT(ADDRESS($W190,COLUMN()-$Y190+$X190))/$V190</f>
        <v>20424.8</v>
      </c>
      <c r="AA190" s="18" cm="1">
        <f t="array" aca="1" ref="AA190" ca="1">INDIRECT(ADDRESS($W190,COLUMN()-$Y190+$X190))/$V190</f>
        <v>41169.4</v>
      </c>
      <c r="AB190" s="18" cm="1">
        <f t="array" aca="1" ref="AB190" ca="1">INDIRECT(ADDRESS($W190,COLUMN()-$Y190+$X190))/$V190</f>
        <v>39364</v>
      </c>
      <c r="AC190" s="18" cm="1">
        <f t="array" aca="1" ref="AC190" ca="1">INDIRECT(ADDRESS($W190,COLUMN()-$Y190+$X190))/$V190</f>
        <v>50206.2</v>
      </c>
      <c r="AD190" s="18" cm="1">
        <f t="array" aca="1" ref="AD190" ca="1">INDIRECT(ADDRESS($W190,COLUMN()-$Y190+$X190))/$V190</f>
        <v>41546.400000000001</v>
      </c>
      <c r="AE190" s="18" cm="1">
        <f t="array" aca="1" ref="AE190" ca="1">INDIRECT(ADDRESS($W190,COLUMN()-$Y190+$X190))/$V190</f>
        <v>0</v>
      </c>
      <c r="AF190" s="18" cm="1">
        <f t="array" aca="1" ref="AF190" ca="1">INDIRECT(ADDRESS($W190,COLUMN()-$Y190+$X190))/$V190</f>
        <v>0</v>
      </c>
      <c r="AG190" s="18" cm="1">
        <f t="array" aca="1" ref="AG190" ca="1">INDIRECT(ADDRESS($W190,COLUMN()-$Y190+$X190))/$V190</f>
        <v>3083.2</v>
      </c>
      <c r="AH190" s="18" cm="1">
        <f t="array" aca="1" ref="AH190" ca="1">INDIRECT(ADDRESS($W190,COLUMN()-$Y190+$X190))/$V190</f>
        <v>0</v>
      </c>
      <c r="AI190" s="18" cm="1">
        <f t="array" aca="1" ref="AI190" ca="1">INDIRECT(ADDRESS($W190,COLUMN()-$Y190+$X190))/$V190</f>
        <v>0</v>
      </c>
      <c r="AJ190" s="18" cm="1">
        <f t="array" aca="1" ref="AJ190" ca="1">INDIRECT(ADDRESS($W190,COLUMN()-$Y190+$X190))/$V190</f>
        <v>0</v>
      </c>
      <c r="AK190" s="18" cm="1">
        <f t="array" aca="1" ref="AK190" ca="1">INDIRECT(ADDRESS($W190,COLUMN()-$Y190+$X190))/$V190</f>
        <v>10748.4</v>
      </c>
      <c r="AL190" s="18" cm="1">
        <f t="array" aca="1" ref="AL190" ca="1">INDIRECT(ADDRESS($W190,COLUMN()-$Y190+$X190))/$V190</f>
        <v>0</v>
      </c>
      <c r="AM190" s="18" cm="1">
        <f t="array" aca="1" ref="AM190" ca="1">INDIRECT(ADDRESS($W190,COLUMN()-$Y190+$X190))/$V190</f>
        <v>40159.800000000003</v>
      </c>
      <c r="AN190" s="18" cm="1">
        <f t="array" aca="1" ref="AN190" ca="1">INDIRECT(ADDRESS($W190,COLUMN()-$Y190+$X190))/$V190</f>
        <v>0</v>
      </c>
      <c r="AO190" s="18" cm="1">
        <f t="array" aca="1" ref="AO190" ca="1">INDIRECT(ADDRESS($W190,COLUMN()-$Y190+$X190))/$V190</f>
        <v>0</v>
      </c>
      <c r="AP190" s="18" cm="1">
        <f t="array" aca="1" ref="AP190" ca="1">INDIRECT(ADDRESS($W190,COLUMN()-$Y190+$X190))/$V190</f>
        <v>0</v>
      </c>
      <c r="AQ190" s="18" cm="1">
        <f t="array" aca="1" ref="AQ190" ca="1">INDIRECT(ADDRESS($W190,COLUMN()-$Y190+$X190))/$V190</f>
        <v>0</v>
      </c>
      <c r="AR190" s="9">
        <f t="shared" si="26"/>
        <v>188</v>
      </c>
      <c r="AS190" s="9">
        <f t="shared" si="39"/>
        <v>190</v>
      </c>
      <c r="AT190" s="9">
        <f t="shared" si="27"/>
        <v>26</v>
      </c>
      <c r="AU190" s="3">
        <f t="shared" si="30"/>
        <v>43</v>
      </c>
      <c r="AV190" s="20">
        <f t="shared" ca="1" si="36"/>
        <v>19</v>
      </c>
      <c r="AW190" s="20">
        <f t="shared" ca="1" si="36"/>
        <v>15</v>
      </c>
      <c r="AX190" s="20">
        <f t="shared" ca="1" si="36"/>
        <v>17</v>
      </c>
      <c r="AY190" s="20">
        <f t="shared" ca="1" si="34"/>
        <v>13</v>
      </c>
      <c r="AZ190" s="20">
        <f t="shared" ca="1" si="34"/>
        <v>14</v>
      </c>
      <c r="BA190" s="20">
        <f t="shared" ca="1" si="34"/>
        <v>25</v>
      </c>
      <c r="BB190" s="20">
        <f t="shared" ca="1" si="34"/>
        <v>25</v>
      </c>
      <c r="BC190" s="20">
        <f t="shared" ca="1" si="35"/>
        <v>24</v>
      </c>
      <c r="BD190" s="20">
        <f t="shared" ca="1" si="35"/>
        <v>25</v>
      </c>
      <c r="BE190" s="20">
        <f t="shared" ca="1" si="35"/>
        <v>25</v>
      </c>
      <c r="BF190" s="20">
        <f t="shared" ca="1" si="35"/>
        <v>25</v>
      </c>
      <c r="BG190" s="20">
        <f t="shared" ca="1" si="35"/>
        <v>22</v>
      </c>
      <c r="BH190" s="20">
        <f t="shared" ref="BH190:BM236" ca="1" si="40">_xlfn.RANK.EQ(AL190,OFFSET($A$1,$AR190-1,$AT190-1,$AS190-$AR190+1,$AU190-$AT190+1),0)</f>
        <v>25</v>
      </c>
      <c r="BI190" s="20">
        <f t="shared" ca="1" si="40"/>
        <v>16</v>
      </c>
      <c r="BJ190" s="20">
        <f t="shared" ca="1" si="40"/>
        <v>25</v>
      </c>
      <c r="BK190" s="20">
        <f t="shared" ca="1" si="40"/>
        <v>25</v>
      </c>
      <c r="BL190" s="20">
        <f t="shared" ca="1" si="40"/>
        <v>25</v>
      </c>
      <c r="BM190" s="20">
        <f t="shared" ca="1" si="33"/>
        <v>25</v>
      </c>
      <c r="BN190" s="9">
        <f t="shared" si="28"/>
        <v>188</v>
      </c>
      <c r="BO190" s="9">
        <v>3</v>
      </c>
      <c r="BP190" s="22" cm="1">
        <f t="array" aca="1" ref="BP190" ca="1">IF(AV190&gt;INDIRECT(ADDRESS($BN190,$BO190)),0,1)</f>
        <v>0</v>
      </c>
      <c r="BQ190" s="22" cm="1">
        <f t="array" aca="1" ref="BQ190" ca="1">IF(AW190&gt;INDIRECT(ADDRESS($BN190,$BO190)),0,1)</f>
        <v>0</v>
      </c>
      <c r="BR190" s="22" cm="1">
        <f t="array" aca="1" ref="BR190" ca="1">IF(AX190&gt;INDIRECT(ADDRESS($BN190,$BO190)),0,1)</f>
        <v>0</v>
      </c>
      <c r="BS190" s="22" cm="1">
        <f t="array" aca="1" ref="BS190" ca="1">IF(AY190&gt;INDIRECT(ADDRESS($BN190,$BO190)),0,1)</f>
        <v>0</v>
      </c>
      <c r="BT190" s="22" cm="1">
        <f t="array" aca="1" ref="BT190" ca="1">IF(AZ190&gt;INDIRECT(ADDRESS($BN190,$BO190)),0,1)</f>
        <v>0</v>
      </c>
      <c r="BU190" s="22" cm="1">
        <f t="array" aca="1" ref="BU190" ca="1">IF(BA190&gt;INDIRECT(ADDRESS($BN190,$BO190)),0,1)</f>
        <v>0</v>
      </c>
      <c r="BV190" s="22" cm="1">
        <f t="array" aca="1" ref="BV190" ca="1">IF(BB190&gt;INDIRECT(ADDRESS($BN190,$BO190)),0,1)</f>
        <v>0</v>
      </c>
      <c r="BW190" s="22" cm="1">
        <f t="array" aca="1" ref="BW190" ca="1">IF(BC190&gt;INDIRECT(ADDRESS($BN190,$BO190)),0,1)</f>
        <v>0</v>
      </c>
      <c r="BX190" s="22" cm="1">
        <f t="array" aca="1" ref="BX190" ca="1">IF(BD190&gt;INDIRECT(ADDRESS($BN190,$BO190)),0,1)</f>
        <v>0</v>
      </c>
      <c r="BY190" s="22" cm="1">
        <f t="array" aca="1" ref="BY190" ca="1">IF(BE190&gt;INDIRECT(ADDRESS($BN190,$BO190)),0,1)</f>
        <v>0</v>
      </c>
      <c r="BZ190" s="22" cm="1">
        <f t="array" aca="1" ref="BZ190" ca="1">IF(BF190&gt;INDIRECT(ADDRESS($BN190,$BO190)),0,1)</f>
        <v>0</v>
      </c>
      <c r="CA190" s="22" cm="1">
        <f t="array" aca="1" ref="CA190" ca="1">IF(BG190&gt;INDIRECT(ADDRESS($BN190,$BO190)),0,1)</f>
        <v>0</v>
      </c>
      <c r="CB190" s="22" cm="1">
        <f t="array" aca="1" ref="CB190" ca="1">IF(BH190&gt;INDIRECT(ADDRESS($BN190,$BO190)),0,1)</f>
        <v>0</v>
      </c>
      <c r="CC190" s="22" cm="1">
        <f t="array" aca="1" ref="CC190" ca="1">IF(BI190&gt;INDIRECT(ADDRESS($BN190,$BO190)),0,1)</f>
        <v>0</v>
      </c>
      <c r="CD190" s="22" cm="1">
        <f t="array" aca="1" ref="CD190" ca="1">IF(BJ190&gt;INDIRECT(ADDRESS($BN190,$BO190)),0,1)</f>
        <v>0</v>
      </c>
      <c r="CE190" s="22" cm="1">
        <f t="array" aca="1" ref="CE190" ca="1">IF(BK190&gt;INDIRECT(ADDRESS($BN190,$BO190)),0,1)</f>
        <v>0</v>
      </c>
      <c r="CF190" s="22" cm="1">
        <f t="array" aca="1" ref="CF190" ca="1">IF(BL190&gt;INDIRECT(ADDRESS($BN190,$BO190)),0,1)</f>
        <v>0</v>
      </c>
      <c r="CG190" s="22" cm="1">
        <f t="array" aca="1" ref="CG190" ca="1">IF(BM190&gt;INDIRECT(ADDRESS($BN190,$BO190)),0,1)</f>
        <v>0</v>
      </c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55000000000000004">
      <c r="A191" s="3" t="s">
        <v>79</v>
      </c>
      <c r="B191" s="3" t="s">
        <v>80</v>
      </c>
      <c r="C191" s="3">
        <v>8</v>
      </c>
      <c r="D191" s="15">
        <f>VALUE(SUBSTITUTE('DPR KPU Raw'!B46,".",","))</f>
        <v>147276</v>
      </c>
      <c r="E191" s="15">
        <f>VALUE(SUBSTITUTE('DPR KPU Raw'!C46,".",","))</f>
        <v>278450</v>
      </c>
      <c r="F191" s="15">
        <f>VALUE(SUBSTITUTE('DPR KPU Raw'!D46,".",","))</f>
        <v>411730</v>
      </c>
      <c r="G191" s="15">
        <f>VALUE(SUBSTITUTE('DPR KPU Raw'!E46,".",","))</f>
        <v>306153</v>
      </c>
      <c r="H191" s="15">
        <f>VALUE(SUBSTITUTE('DPR KPU Raw'!F46,".",","))</f>
        <v>272914</v>
      </c>
      <c r="I191" s="15"/>
      <c r="J191" s="15"/>
      <c r="K191" s="15">
        <f>VALUE(SUBSTITUTE('DPR KPU Raw'!I46,".",","))</f>
        <v>123834</v>
      </c>
      <c r="L191" s="15"/>
      <c r="M191" s="15"/>
      <c r="N191" s="15"/>
      <c r="O191" s="15">
        <f>VALUE(SUBSTITUTE('DPR KPU Raw'!M46,".",","))</f>
        <v>114383</v>
      </c>
      <c r="P191" s="15"/>
      <c r="Q191" s="15">
        <f>VALUE(SUBSTITUTE('DPR KPU Raw'!O46,".",","))</f>
        <v>104992</v>
      </c>
      <c r="R191" s="15"/>
      <c r="S191" s="15"/>
      <c r="T191" s="15"/>
      <c r="U191" s="15"/>
      <c r="V191" s="5">
        <v>1</v>
      </c>
      <c r="W191" s="5">
        <f>W190+3</f>
        <v>191</v>
      </c>
      <c r="X191" s="5">
        <v>4</v>
      </c>
      <c r="Y191" s="5">
        <f t="shared" si="29"/>
        <v>26</v>
      </c>
      <c r="Z191" s="18" cm="1">
        <f t="array" aca="1" ref="Z191" ca="1">INDIRECT(ADDRESS($W191,COLUMN()-$Y191+$X191))/$V191</f>
        <v>147276</v>
      </c>
      <c r="AA191" s="18" cm="1">
        <f t="array" aca="1" ref="AA191" ca="1">INDIRECT(ADDRESS($W191,COLUMN()-$Y191+$X191))/$V191</f>
        <v>278450</v>
      </c>
      <c r="AB191" s="18" cm="1">
        <f t="array" aca="1" ref="AB191" ca="1">INDIRECT(ADDRESS($W191,COLUMN()-$Y191+$X191))/$V191</f>
        <v>411730</v>
      </c>
      <c r="AC191" s="18" cm="1">
        <f t="array" aca="1" ref="AC191" ca="1">INDIRECT(ADDRESS($W191,COLUMN()-$Y191+$X191))/$V191</f>
        <v>306153</v>
      </c>
      <c r="AD191" s="18" cm="1">
        <f t="array" aca="1" ref="AD191" ca="1">INDIRECT(ADDRESS($W191,COLUMN()-$Y191+$X191))/$V191</f>
        <v>272914</v>
      </c>
      <c r="AE191" s="18" cm="1">
        <f t="array" aca="1" ref="AE191" ca="1">INDIRECT(ADDRESS($W191,COLUMN()-$Y191+$X191))/$V191</f>
        <v>0</v>
      </c>
      <c r="AF191" s="18" cm="1">
        <f t="array" aca="1" ref="AF191" ca="1">INDIRECT(ADDRESS($W191,COLUMN()-$Y191+$X191))/$V191</f>
        <v>0</v>
      </c>
      <c r="AG191" s="18" cm="1">
        <f t="array" aca="1" ref="AG191" ca="1">INDIRECT(ADDRESS($W191,COLUMN()-$Y191+$X191))/$V191</f>
        <v>123834</v>
      </c>
      <c r="AH191" s="18" cm="1">
        <f t="array" aca="1" ref="AH191" ca="1">INDIRECT(ADDRESS($W191,COLUMN()-$Y191+$X191))/$V191</f>
        <v>0</v>
      </c>
      <c r="AI191" s="18" cm="1">
        <f t="array" aca="1" ref="AI191" ca="1">INDIRECT(ADDRESS($W191,COLUMN()-$Y191+$X191))/$V191</f>
        <v>0</v>
      </c>
      <c r="AJ191" s="18" cm="1">
        <f t="array" aca="1" ref="AJ191" ca="1">INDIRECT(ADDRESS($W191,COLUMN()-$Y191+$X191))/$V191</f>
        <v>0</v>
      </c>
      <c r="AK191" s="18" cm="1">
        <f t="array" aca="1" ref="AK191" ca="1">INDIRECT(ADDRESS($W191,COLUMN()-$Y191+$X191))/$V191</f>
        <v>114383</v>
      </c>
      <c r="AL191" s="18" cm="1">
        <f t="array" aca="1" ref="AL191" ca="1">INDIRECT(ADDRESS($W191,COLUMN()-$Y191+$X191))/$V191</f>
        <v>0</v>
      </c>
      <c r="AM191" s="18" cm="1">
        <f t="array" aca="1" ref="AM191" ca="1">INDIRECT(ADDRESS($W191,COLUMN()-$Y191+$X191))/$V191</f>
        <v>104992</v>
      </c>
      <c r="AN191" s="18" cm="1">
        <f t="array" aca="1" ref="AN191" ca="1">INDIRECT(ADDRESS($W191,COLUMN()-$Y191+$X191))/$V191</f>
        <v>0</v>
      </c>
      <c r="AO191" s="18" cm="1">
        <f t="array" aca="1" ref="AO191" ca="1">INDIRECT(ADDRESS($W191,COLUMN()-$Y191+$X191))/$V191</f>
        <v>0</v>
      </c>
      <c r="AP191" s="18" cm="1">
        <f t="array" aca="1" ref="AP191" ca="1">INDIRECT(ADDRESS($W191,COLUMN()-$Y191+$X191))/$V191</f>
        <v>0</v>
      </c>
      <c r="AQ191" s="18" cm="1">
        <f t="array" aca="1" ref="AQ191" ca="1">INDIRECT(ADDRESS($W191,COLUMN()-$Y191+$X191))/$V191</f>
        <v>0</v>
      </c>
      <c r="AR191" s="9">
        <f t="shared" si="26"/>
        <v>191</v>
      </c>
      <c r="AS191" s="9">
        <f t="shared" si="39"/>
        <v>193</v>
      </c>
      <c r="AT191" s="9">
        <f t="shared" si="27"/>
        <v>26</v>
      </c>
      <c r="AU191" s="3">
        <f t="shared" si="30"/>
        <v>43</v>
      </c>
      <c r="AV191" s="20">
        <f t="shared" ca="1" si="36"/>
        <v>5</v>
      </c>
      <c r="AW191" s="20">
        <f t="shared" ca="1" si="36"/>
        <v>3</v>
      </c>
      <c r="AX191" s="20">
        <f t="shared" ca="1" si="36"/>
        <v>1</v>
      </c>
      <c r="AY191" s="20">
        <f t="shared" ca="1" si="34"/>
        <v>2</v>
      </c>
      <c r="AZ191" s="20">
        <f t="shared" ca="1" si="34"/>
        <v>4</v>
      </c>
      <c r="BA191" s="20">
        <f t="shared" ca="1" si="34"/>
        <v>25</v>
      </c>
      <c r="BB191" s="20">
        <f t="shared" ca="1" si="34"/>
        <v>25</v>
      </c>
      <c r="BC191" s="20">
        <f t="shared" ca="1" si="34"/>
        <v>7</v>
      </c>
      <c r="BD191" s="20">
        <f t="shared" ca="1" si="34"/>
        <v>25</v>
      </c>
      <c r="BE191" s="20">
        <f t="shared" ca="1" si="34"/>
        <v>25</v>
      </c>
      <c r="BF191" s="20">
        <f t="shared" ca="1" si="34"/>
        <v>25</v>
      </c>
      <c r="BG191" s="20">
        <f t="shared" ca="1" si="34"/>
        <v>8</v>
      </c>
      <c r="BH191" s="20">
        <f t="shared" ca="1" si="40"/>
        <v>25</v>
      </c>
      <c r="BI191" s="20">
        <f t="shared" ca="1" si="40"/>
        <v>9</v>
      </c>
      <c r="BJ191" s="20">
        <f t="shared" ca="1" si="40"/>
        <v>25</v>
      </c>
      <c r="BK191" s="20">
        <f t="shared" ca="1" si="40"/>
        <v>25</v>
      </c>
      <c r="BL191" s="20">
        <f t="shared" ca="1" si="40"/>
        <v>25</v>
      </c>
      <c r="BM191" s="20">
        <f t="shared" ca="1" si="33"/>
        <v>25</v>
      </c>
      <c r="BN191" s="9">
        <f t="shared" si="28"/>
        <v>191</v>
      </c>
      <c r="BO191" s="9">
        <v>3</v>
      </c>
      <c r="BP191" s="22" cm="1">
        <f t="array" aca="1" ref="BP191" ca="1">IF(AV191&gt;INDIRECT(ADDRESS($BN191,$BO191)),0,1)</f>
        <v>1</v>
      </c>
      <c r="BQ191" s="22" cm="1">
        <f t="array" aca="1" ref="BQ191" ca="1">IF(AW191&gt;INDIRECT(ADDRESS($BN191,$BO191)),0,1)</f>
        <v>1</v>
      </c>
      <c r="BR191" s="22" cm="1">
        <f t="array" aca="1" ref="BR191" ca="1">IF(AX191&gt;INDIRECT(ADDRESS($BN191,$BO191)),0,1)</f>
        <v>1</v>
      </c>
      <c r="BS191" s="22" cm="1">
        <f t="array" aca="1" ref="BS191" ca="1">IF(AY191&gt;INDIRECT(ADDRESS($BN191,$BO191)),0,1)</f>
        <v>1</v>
      </c>
      <c r="BT191" s="22" cm="1">
        <f t="array" aca="1" ref="BT191" ca="1">IF(AZ191&gt;INDIRECT(ADDRESS($BN191,$BO191)),0,1)</f>
        <v>1</v>
      </c>
      <c r="BU191" s="22" cm="1">
        <f t="array" aca="1" ref="BU191" ca="1">IF(BA191&gt;INDIRECT(ADDRESS($BN191,$BO191)),0,1)</f>
        <v>0</v>
      </c>
      <c r="BV191" s="22" cm="1">
        <f t="array" aca="1" ref="BV191" ca="1">IF(BB191&gt;INDIRECT(ADDRESS($BN191,$BO191)),0,1)</f>
        <v>0</v>
      </c>
      <c r="BW191" s="22" cm="1">
        <f t="array" aca="1" ref="BW191" ca="1">IF(BC191&gt;INDIRECT(ADDRESS($BN191,$BO191)),0,1)</f>
        <v>1</v>
      </c>
      <c r="BX191" s="22" cm="1">
        <f t="array" aca="1" ref="BX191" ca="1">IF(BD191&gt;INDIRECT(ADDRESS($BN191,$BO191)),0,1)</f>
        <v>0</v>
      </c>
      <c r="BY191" s="22" cm="1">
        <f t="array" aca="1" ref="BY191" ca="1">IF(BE191&gt;INDIRECT(ADDRESS($BN191,$BO191)),0,1)</f>
        <v>0</v>
      </c>
      <c r="BZ191" s="22" cm="1">
        <f t="array" aca="1" ref="BZ191" ca="1">IF(BF191&gt;INDIRECT(ADDRESS($BN191,$BO191)),0,1)</f>
        <v>0</v>
      </c>
      <c r="CA191" s="22" cm="1">
        <f t="array" aca="1" ref="CA191" ca="1">IF(BG191&gt;INDIRECT(ADDRESS($BN191,$BO191)),0,1)</f>
        <v>1</v>
      </c>
      <c r="CB191" s="22" cm="1">
        <f t="array" aca="1" ref="CB191" ca="1">IF(BH191&gt;INDIRECT(ADDRESS($BN191,$BO191)),0,1)</f>
        <v>0</v>
      </c>
      <c r="CC191" s="22" cm="1">
        <f t="array" aca="1" ref="CC191" ca="1">IF(BI191&gt;INDIRECT(ADDRESS($BN191,$BO191)),0,1)</f>
        <v>0</v>
      </c>
      <c r="CD191" s="22" cm="1">
        <f t="array" aca="1" ref="CD191" ca="1">IF(BJ191&gt;INDIRECT(ADDRESS($BN191,$BO191)),0,1)</f>
        <v>0</v>
      </c>
      <c r="CE191" s="22" cm="1">
        <f t="array" aca="1" ref="CE191" ca="1">IF(BK191&gt;INDIRECT(ADDRESS($BN191,$BO191)),0,1)</f>
        <v>0</v>
      </c>
      <c r="CF191" s="22" cm="1">
        <f t="array" aca="1" ref="CF191" ca="1">IF(BL191&gt;INDIRECT(ADDRESS($BN191,$BO191)),0,1)</f>
        <v>0</v>
      </c>
      <c r="CG191" s="22" cm="1">
        <f t="array" aca="1" ref="CG191" ca="1">IF(BM191&gt;INDIRECT(ADDRESS($BN191,$BO191)),0,1)</f>
        <v>0</v>
      </c>
      <c r="CH191" s="9">
        <f>AR191</f>
        <v>191</v>
      </c>
      <c r="CI191" s="9">
        <f>AS191</f>
        <v>193</v>
      </c>
      <c r="CJ191" s="3">
        <f>COLUMN(BP191)</f>
        <v>68</v>
      </c>
      <c r="CK191" s="3">
        <f>COLUMN(CG191)</f>
        <v>85</v>
      </c>
      <c r="CL191" s="3">
        <f ca="1">SUM(OFFSET($A$1,CH191-1,CJ191-1,CI191-CH191+1,CK191-CJ191+1))</f>
        <v>8</v>
      </c>
      <c r="CM191" s="3" t="b">
        <f ca="1">CL191=C191</f>
        <v>1</v>
      </c>
      <c r="CN191" s="3">
        <f>COLUMN(V191)</f>
        <v>22</v>
      </c>
      <c r="CO191" s="3">
        <f ca="1">LARGE(OFFSET($A$1,$CH191-1,$CN191-1,$CI191-$CH191+1,1),1)</f>
        <v>5</v>
      </c>
      <c r="CP191" s="4">
        <f ca="1">LARGE(OFFSET($A$1,$AR191-1,$AT191-1,$AS191-$AR191+1,$AU191-$AT191+1),1)/(CO191+2)</f>
        <v>58818.571428571428</v>
      </c>
      <c r="CQ191" s="4">
        <f ca="1">LARGE(OFFSET($A$1,$AR191-1,$AT191-1,$AS191-$AR191+1,$AU191-$AT191+1),C191)</f>
        <v>114383</v>
      </c>
      <c r="CR191" s="3" t="b">
        <f ca="1">CQ191&gt;CP191</f>
        <v>1</v>
      </c>
    </row>
    <row r="192" spans="1:96" x14ac:dyDescent="0.55000000000000004">
      <c r="A192" s="3"/>
      <c r="B192" s="3"/>
      <c r="C192" s="3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5">
        <v>3</v>
      </c>
      <c r="W192" s="5">
        <f>W191</f>
        <v>191</v>
      </c>
      <c r="X192" s="5">
        <v>4</v>
      </c>
      <c r="Y192" s="5">
        <f t="shared" si="29"/>
        <v>26</v>
      </c>
      <c r="Z192" s="18" cm="1">
        <f t="array" aca="1" ref="Z192" ca="1">INDIRECT(ADDRESS($W192,COLUMN()-$Y192+$X192))/$V192</f>
        <v>49092</v>
      </c>
      <c r="AA192" s="18" cm="1">
        <f t="array" aca="1" ref="AA192" ca="1">INDIRECT(ADDRESS($W192,COLUMN()-$Y192+$X192))/$V192</f>
        <v>92816.666666666672</v>
      </c>
      <c r="AB192" s="18" cm="1">
        <f t="array" aca="1" ref="AB192" ca="1">INDIRECT(ADDRESS($W192,COLUMN()-$Y192+$X192))/$V192</f>
        <v>137243.33333333334</v>
      </c>
      <c r="AC192" s="18" cm="1">
        <f t="array" aca="1" ref="AC192" ca="1">INDIRECT(ADDRESS($W192,COLUMN()-$Y192+$X192))/$V192</f>
        <v>102051</v>
      </c>
      <c r="AD192" s="18" cm="1">
        <f t="array" aca="1" ref="AD192" ca="1">INDIRECT(ADDRESS($W192,COLUMN()-$Y192+$X192))/$V192</f>
        <v>90971.333333333328</v>
      </c>
      <c r="AE192" s="18" cm="1">
        <f t="array" aca="1" ref="AE192" ca="1">INDIRECT(ADDRESS($W192,COLUMN()-$Y192+$X192))/$V192</f>
        <v>0</v>
      </c>
      <c r="AF192" s="18" cm="1">
        <f t="array" aca="1" ref="AF192" ca="1">INDIRECT(ADDRESS($W192,COLUMN()-$Y192+$X192))/$V192</f>
        <v>0</v>
      </c>
      <c r="AG192" s="18" cm="1">
        <f t="array" aca="1" ref="AG192" ca="1">INDIRECT(ADDRESS($W192,COLUMN()-$Y192+$X192))/$V192</f>
        <v>41278</v>
      </c>
      <c r="AH192" s="18" cm="1">
        <f t="array" aca="1" ref="AH192" ca="1">INDIRECT(ADDRESS($W192,COLUMN()-$Y192+$X192))/$V192</f>
        <v>0</v>
      </c>
      <c r="AI192" s="18" cm="1">
        <f t="array" aca="1" ref="AI192" ca="1">INDIRECT(ADDRESS($W192,COLUMN()-$Y192+$X192))/$V192</f>
        <v>0</v>
      </c>
      <c r="AJ192" s="18" cm="1">
        <f t="array" aca="1" ref="AJ192" ca="1">INDIRECT(ADDRESS($W192,COLUMN()-$Y192+$X192))/$V192</f>
        <v>0</v>
      </c>
      <c r="AK192" s="18" cm="1">
        <f t="array" aca="1" ref="AK192" ca="1">INDIRECT(ADDRESS($W192,COLUMN()-$Y192+$X192))/$V192</f>
        <v>38127.666666666664</v>
      </c>
      <c r="AL192" s="18" cm="1">
        <f t="array" aca="1" ref="AL192" ca="1">INDIRECT(ADDRESS($W192,COLUMN()-$Y192+$X192))/$V192</f>
        <v>0</v>
      </c>
      <c r="AM192" s="18" cm="1">
        <f t="array" aca="1" ref="AM192" ca="1">INDIRECT(ADDRESS($W192,COLUMN()-$Y192+$X192))/$V192</f>
        <v>34997.333333333336</v>
      </c>
      <c r="AN192" s="18" cm="1">
        <f t="array" aca="1" ref="AN192" ca="1">INDIRECT(ADDRESS($W192,COLUMN()-$Y192+$X192))/$V192</f>
        <v>0</v>
      </c>
      <c r="AO192" s="18" cm="1">
        <f t="array" aca="1" ref="AO192" ca="1">INDIRECT(ADDRESS($W192,COLUMN()-$Y192+$X192))/$V192</f>
        <v>0</v>
      </c>
      <c r="AP192" s="18" cm="1">
        <f t="array" aca="1" ref="AP192" ca="1">INDIRECT(ADDRESS($W192,COLUMN()-$Y192+$X192))/$V192</f>
        <v>0</v>
      </c>
      <c r="AQ192" s="18" cm="1">
        <f t="array" aca="1" ref="AQ192" ca="1">INDIRECT(ADDRESS($W192,COLUMN()-$Y192+$X192))/$V192</f>
        <v>0</v>
      </c>
      <c r="AR192" s="9">
        <f t="shared" si="26"/>
        <v>191</v>
      </c>
      <c r="AS192" s="9">
        <f t="shared" si="39"/>
        <v>193</v>
      </c>
      <c r="AT192" s="9">
        <f t="shared" si="27"/>
        <v>26</v>
      </c>
      <c r="AU192" s="3">
        <f t="shared" si="30"/>
        <v>43</v>
      </c>
      <c r="AV192" s="20">
        <f t="shared" ca="1" si="36"/>
        <v>17</v>
      </c>
      <c r="AW192" s="20">
        <f t="shared" ca="1" si="36"/>
        <v>11</v>
      </c>
      <c r="AX192" s="20">
        <f t="shared" ca="1" si="36"/>
        <v>6</v>
      </c>
      <c r="AY192" s="20">
        <f t="shared" ca="1" si="34"/>
        <v>10</v>
      </c>
      <c r="AZ192" s="20">
        <f t="shared" ca="1" si="34"/>
        <v>12</v>
      </c>
      <c r="BA192" s="20">
        <f t="shared" ca="1" si="34"/>
        <v>25</v>
      </c>
      <c r="BB192" s="20">
        <f t="shared" ca="1" si="34"/>
        <v>25</v>
      </c>
      <c r="BC192" s="20">
        <f t="shared" ca="1" si="34"/>
        <v>18</v>
      </c>
      <c r="BD192" s="20">
        <f t="shared" ca="1" si="34"/>
        <v>25</v>
      </c>
      <c r="BE192" s="20">
        <f t="shared" ca="1" si="34"/>
        <v>25</v>
      </c>
      <c r="BF192" s="20">
        <f t="shared" ca="1" si="34"/>
        <v>25</v>
      </c>
      <c r="BG192" s="20">
        <f t="shared" ca="1" si="34"/>
        <v>19</v>
      </c>
      <c r="BH192" s="20">
        <f t="shared" ca="1" si="40"/>
        <v>25</v>
      </c>
      <c r="BI192" s="20">
        <f t="shared" ca="1" si="40"/>
        <v>20</v>
      </c>
      <c r="BJ192" s="20">
        <f t="shared" ca="1" si="40"/>
        <v>25</v>
      </c>
      <c r="BK192" s="20">
        <f t="shared" ca="1" si="40"/>
        <v>25</v>
      </c>
      <c r="BL192" s="20">
        <f t="shared" ca="1" si="40"/>
        <v>25</v>
      </c>
      <c r="BM192" s="20">
        <f t="shared" ca="1" si="33"/>
        <v>25</v>
      </c>
      <c r="BN192" s="9">
        <f t="shared" si="28"/>
        <v>191</v>
      </c>
      <c r="BO192" s="9">
        <v>3</v>
      </c>
      <c r="BP192" s="22" cm="1">
        <f t="array" aca="1" ref="BP192" ca="1">IF(AV192&gt;INDIRECT(ADDRESS($BN192,$BO192)),0,1)</f>
        <v>0</v>
      </c>
      <c r="BQ192" s="22" cm="1">
        <f t="array" aca="1" ref="BQ192" ca="1">IF(AW192&gt;INDIRECT(ADDRESS($BN192,$BO192)),0,1)</f>
        <v>0</v>
      </c>
      <c r="BR192" s="22" cm="1">
        <f t="array" aca="1" ref="BR192" ca="1">IF(AX192&gt;INDIRECT(ADDRESS($BN192,$BO192)),0,1)</f>
        <v>1</v>
      </c>
      <c r="BS192" s="22" cm="1">
        <f t="array" aca="1" ref="BS192" ca="1">IF(AY192&gt;INDIRECT(ADDRESS($BN192,$BO192)),0,1)</f>
        <v>0</v>
      </c>
      <c r="BT192" s="22" cm="1">
        <f t="array" aca="1" ref="BT192" ca="1">IF(AZ192&gt;INDIRECT(ADDRESS($BN192,$BO192)),0,1)</f>
        <v>0</v>
      </c>
      <c r="BU192" s="22" cm="1">
        <f t="array" aca="1" ref="BU192" ca="1">IF(BA192&gt;INDIRECT(ADDRESS($BN192,$BO192)),0,1)</f>
        <v>0</v>
      </c>
      <c r="BV192" s="22" cm="1">
        <f t="array" aca="1" ref="BV192" ca="1">IF(BB192&gt;INDIRECT(ADDRESS($BN192,$BO192)),0,1)</f>
        <v>0</v>
      </c>
      <c r="BW192" s="22" cm="1">
        <f t="array" aca="1" ref="BW192" ca="1">IF(BC192&gt;INDIRECT(ADDRESS($BN192,$BO192)),0,1)</f>
        <v>0</v>
      </c>
      <c r="BX192" s="22" cm="1">
        <f t="array" aca="1" ref="BX192" ca="1">IF(BD192&gt;INDIRECT(ADDRESS($BN192,$BO192)),0,1)</f>
        <v>0</v>
      </c>
      <c r="BY192" s="22" cm="1">
        <f t="array" aca="1" ref="BY192" ca="1">IF(BE192&gt;INDIRECT(ADDRESS($BN192,$BO192)),0,1)</f>
        <v>0</v>
      </c>
      <c r="BZ192" s="22" cm="1">
        <f t="array" aca="1" ref="BZ192" ca="1">IF(BF192&gt;INDIRECT(ADDRESS($BN192,$BO192)),0,1)</f>
        <v>0</v>
      </c>
      <c r="CA192" s="22" cm="1">
        <f t="array" aca="1" ref="CA192" ca="1">IF(BG192&gt;INDIRECT(ADDRESS($BN192,$BO192)),0,1)</f>
        <v>0</v>
      </c>
      <c r="CB192" s="22" cm="1">
        <f t="array" aca="1" ref="CB192" ca="1">IF(BH192&gt;INDIRECT(ADDRESS($BN192,$BO192)),0,1)</f>
        <v>0</v>
      </c>
      <c r="CC192" s="22" cm="1">
        <f t="array" aca="1" ref="CC192" ca="1">IF(BI192&gt;INDIRECT(ADDRESS($BN192,$BO192)),0,1)</f>
        <v>0</v>
      </c>
      <c r="CD192" s="22" cm="1">
        <f t="array" aca="1" ref="CD192" ca="1">IF(BJ192&gt;INDIRECT(ADDRESS($BN192,$BO192)),0,1)</f>
        <v>0</v>
      </c>
      <c r="CE192" s="22" cm="1">
        <f t="array" aca="1" ref="CE192" ca="1">IF(BK192&gt;INDIRECT(ADDRESS($BN192,$BO192)),0,1)</f>
        <v>0</v>
      </c>
      <c r="CF192" s="22" cm="1">
        <f t="array" aca="1" ref="CF192" ca="1">IF(BL192&gt;INDIRECT(ADDRESS($BN192,$BO192)),0,1)</f>
        <v>0</v>
      </c>
      <c r="CG192" s="22" cm="1">
        <f t="array" aca="1" ref="CG192" ca="1">IF(BM192&gt;INDIRECT(ADDRESS($BN192,$BO192)),0,1)</f>
        <v>0</v>
      </c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55000000000000004">
      <c r="A193" s="3"/>
      <c r="B193" s="3"/>
      <c r="C193" s="3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5">
        <v>5</v>
      </c>
      <c r="W193" s="5">
        <f>W192</f>
        <v>191</v>
      </c>
      <c r="X193" s="5">
        <v>4</v>
      </c>
      <c r="Y193" s="5">
        <f t="shared" si="29"/>
        <v>26</v>
      </c>
      <c r="Z193" s="18" cm="1">
        <f t="array" aca="1" ref="Z193" ca="1">INDIRECT(ADDRESS($W193,COLUMN()-$Y193+$X193))/$V193</f>
        <v>29455.200000000001</v>
      </c>
      <c r="AA193" s="18" cm="1">
        <f t="array" aca="1" ref="AA193" ca="1">INDIRECT(ADDRESS($W193,COLUMN()-$Y193+$X193))/$V193</f>
        <v>55690</v>
      </c>
      <c r="AB193" s="18" cm="1">
        <f t="array" aca="1" ref="AB193" ca="1">INDIRECT(ADDRESS($W193,COLUMN()-$Y193+$X193))/$V193</f>
        <v>82346</v>
      </c>
      <c r="AC193" s="18" cm="1">
        <f t="array" aca="1" ref="AC193" ca="1">INDIRECT(ADDRESS($W193,COLUMN()-$Y193+$X193))/$V193</f>
        <v>61230.6</v>
      </c>
      <c r="AD193" s="18" cm="1">
        <f t="array" aca="1" ref="AD193" ca="1">INDIRECT(ADDRESS($W193,COLUMN()-$Y193+$X193))/$V193</f>
        <v>54582.8</v>
      </c>
      <c r="AE193" s="18" cm="1">
        <f t="array" aca="1" ref="AE193" ca="1">INDIRECT(ADDRESS($W193,COLUMN()-$Y193+$X193))/$V193</f>
        <v>0</v>
      </c>
      <c r="AF193" s="18" cm="1">
        <f t="array" aca="1" ref="AF193" ca="1">INDIRECT(ADDRESS($W193,COLUMN()-$Y193+$X193))/$V193</f>
        <v>0</v>
      </c>
      <c r="AG193" s="18" cm="1">
        <f t="array" aca="1" ref="AG193" ca="1">INDIRECT(ADDRESS($W193,COLUMN()-$Y193+$X193))/$V193</f>
        <v>24766.799999999999</v>
      </c>
      <c r="AH193" s="18" cm="1">
        <f t="array" aca="1" ref="AH193" ca="1">INDIRECT(ADDRESS($W193,COLUMN()-$Y193+$X193))/$V193</f>
        <v>0</v>
      </c>
      <c r="AI193" s="18" cm="1">
        <f t="array" aca="1" ref="AI193" ca="1">INDIRECT(ADDRESS($W193,COLUMN()-$Y193+$X193))/$V193</f>
        <v>0</v>
      </c>
      <c r="AJ193" s="18" cm="1">
        <f t="array" aca="1" ref="AJ193" ca="1">INDIRECT(ADDRESS($W193,COLUMN()-$Y193+$X193))/$V193</f>
        <v>0</v>
      </c>
      <c r="AK193" s="18" cm="1">
        <f t="array" aca="1" ref="AK193" ca="1">INDIRECT(ADDRESS($W193,COLUMN()-$Y193+$X193))/$V193</f>
        <v>22876.6</v>
      </c>
      <c r="AL193" s="18" cm="1">
        <f t="array" aca="1" ref="AL193" ca="1">INDIRECT(ADDRESS($W193,COLUMN()-$Y193+$X193))/$V193</f>
        <v>0</v>
      </c>
      <c r="AM193" s="18" cm="1">
        <f t="array" aca="1" ref="AM193" ca="1">INDIRECT(ADDRESS($W193,COLUMN()-$Y193+$X193))/$V193</f>
        <v>20998.400000000001</v>
      </c>
      <c r="AN193" s="18" cm="1">
        <f t="array" aca="1" ref="AN193" ca="1">INDIRECT(ADDRESS($W193,COLUMN()-$Y193+$X193))/$V193</f>
        <v>0</v>
      </c>
      <c r="AO193" s="18" cm="1">
        <f t="array" aca="1" ref="AO193" ca="1">INDIRECT(ADDRESS($W193,COLUMN()-$Y193+$X193))/$V193</f>
        <v>0</v>
      </c>
      <c r="AP193" s="18" cm="1">
        <f t="array" aca="1" ref="AP193" ca="1">INDIRECT(ADDRESS($W193,COLUMN()-$Y193+$X193))/$V193</f>
        <v>0</v>
      </c>
      <c r="AQ193" s="18" cm="1">
        <f t="array" aca="1" ref="AQ193" ca="1">INDIRECT(ADDRESS($W193,COLUMN()-$Y193+$X193))/$V193</f>
        <v>0</v>
      </c>
      <c r="AR193" s="9">
        <f t="shared" si="26"/>
        <v>191</v>
      </c>
      <c r="AS193" s="9">
        <f t="shared" si="39"/>
        <v>193</v>
      </c>
      <c r="AT193" s="9">
        <f t="shared" si="27"/>
        <v>26</v>
      </c>
      <c r="AU193" s="3">
        <f t="shared" si="30"/>
        <v>43</v>
      </c>
      <c r="AV193" s="20">
        <f t="shared" ca="1" si="36"/>
        <v>21</v>
      </c>
      <c r="AW193" s="20">
        <f t="shared" ca="1" si="36"/>
        <v>15</v>
      </c>
      <c r="AX193" s="20">
        <f t="shared" ca="1" si="36"/>
        <v>13</v>
      </c>
      <c r="AY193" s="20">
        <f t="shared" ca="1" si="34"/>
        <v>14</v>
      </c>
      <c r="AZ193" s="20">
        <f t="shared" ca="1" si="34"/>
        <v>16</v>
      </c>
      <c r="BA193" s="20">
        <f t="shared" ca="1" si="34"/>
        <v>25</v>
      </c>
      <c r="BB193" s="20">
        <f t="shared" ca="1" si="34"/>
        <v>25</v>
      </c>
      <c r="BC193" s="20">
        <f t="shared" ca="1" si="34"/>
        <v>22</v>
      </c>
      <c r="BD193" s="20">
        <f t="shared" ca="1" si="34"/>
        <v>25</v>
      </c>
      <c r="BE193" s="20">
        <f t="shared" ca="1" si="34"/>
        <v>25</v>
      </c>
      <c r="BF193" s="20">
        <f t="shared" ca="1" si="34"/>
        <v>25</v>
      </c>
      <c r="BG193" s="20">
        <f t="shared" ca="1" si="34"/>
        <v>23</v>
      </c>
      <c r="BH193" s="20">
        <f t="shared" ca="1" si="40"/>
        <v>25</v>
      </c>
      <c r="BI193" s="20">
        <f t="shared" ca="1" si="40"/>
        <v>24</v>
      </c>
      <c r="BJ193" s="20">
        <f t="shared" ca="1" si="40"/>
        <v>25</v>
      </c>
      <c r="BK193" s="20">
        <f t="shared" ca="1" si="40"/>
        <v>25</v>
      </c>
      <c r="BL193" s="20">
        <f t="shared" ca="1" si="40"/>
        <v>25</v>
      </c>
      <c r="BM193" s="20">
        <f t="shared" ca="1" si="33"/>
        <v>25</v>
      </c>
      <c r="BN193" s="9">
        <f t="shared" si="28"/>
        <v>191</v>
      </c>
      <c r="BO193" s="9">
        <v>3</v>
      </c>
      <c r="BP193" s="22" cm="1">
        <f t="array" aca="1" ref="BP193" ca="1">IF(AV193&gt;INDIRECT(ADDRESS($BN193,$BO193)),0,1)</f>
        <v>0</v>
      </c>
      <c r="BQ193" s="22" cm="1">
        <f t="array" aca="1" ref="BQ193" ca="1">IF(AW193&gt;INDIRECT(ADDRESS($BN193,$BO193)),0,1)</f>
        <v>0</v>
      </c>
      <c r="BR193" s="22" cm="1">
        <f t="array" aca="1" ref="BR193" ca="1">IF(AX193&gt;INDIRECT(ADDRESS($BN193,$BO193)),0,1)</f>
        <v>0</v>
      </c>
      <c r="BS193" s="22" cm="1">
        <f t="array" aca="1" ref="BS193" ca="1">IF(AY193&gt;INDIRECT(ADDRESS($BN193,$BO193)),0,1)</f>
        <v>0</v>
      </c>
      <c r="BT193" s="22" cm="1">
        <f t="array" aca="1" ref="BT193" ca="1">IF(AZ193&gt;INDIRECT(ADDRESS($BN193,$BO193)),0,1)</f>
        <v>0</v>
      </c>
      <c r="BU193" s="22" cm="1">
        <f t="array" aca="1" ref="BU193" ca="1">IF(BA193&gt;INDIRECT(ADDRESS($BN193,$BO193)),0,1)</f>
        <v>0</v>
      </c>
      <c r="BV193" s="22" cm="1">
        <f t="array" aca="1" ref="BV193" ca="1">IF(BB193&gt;INDIRECT(ADDRESS($BN193,$BO193)),0,1)</f>
        <v>0</v>
      </c>
      <c r="BW193" s="22" cm="1">
        <f t="array" aca="1" ref="BW193" ca="1">IF(BC193&gt;INDIRECT(ADDRESS($BN193,$BO193)),0,1)</f>
        <v>0</v>
      </c>
      <c r="BX193" s="22" cm="1">
        <f t="array" aca="1" ref="BX193" ca="1">IF(BD193&gt;INDIRECT(ADDRESS($BN193,$BO193)),0,1)</f>
        <v>0</v>
      </c>
      <c r="BY193" s="22" cm="1">
        <f t="array" aca="1" ref="BY193" ca="1">IF(BE193&gt;INDIRECT(ADDRESS($BN193,$BO193)),0,1)</f>
        <v>0</v>
      </c>
      <c r="BZ193" s="22" cm="1">
        <f t="array" aca="1" ref="BZ193" ca="1">IF(BF193&gt;INDIRECT(ADDRESS($BN193,$BO193)),0,1)</f>
        <v>0</v>
      </c>
      <c r="CA193" s="22" cm="1">
        <f t="array" aca="1" ref="CA193" ca="1">IF(BG193&gt;INDIRECT(ADDRESS($BN193,$BO193)),0,1)</f>
        <v>0</v>
      </c>
      <c r="CB193" s="22" cm="1">
        <f t="array" aca="1" ref="CB193" ca="1">IF(BH193&gt;INDIRECT(ADDRESS($BN193,$BO193)),0,1)</f>
        <v>0</v>
      </c>
      <c r="CC193" s="22" cm="1">
        <f t="array" aca="1" ref="CC193" ca="1">IF(BI193&gt;INDIRECT(ADDRESS($BN193,$BO193)),0,1)</f>
        <v>0</v>
      </c>
      <c r="CD193" s="22" cm="1">
        <f t="array" aca="1" ref="CD193" ca="1">IF(BJ193&gt;INDIRECT(ADDRESS($BN193,$BO193)),0,1)</f>
        <v>0</v>
      </c>
      <c r="CE193" s="22" cm="1">
        <f t="array" aca="1" ref="CE193" ca="1">IF(BK193&gt;INDIRECT(ADDRESS($BN193,$BO193)),0,1)</f>
        <v>0</v>
      </c>
      <c r="CF193" s="22" cm="1">
        <f t="array" aca="1" ref="CF193" ca="1">IF(BL193&gt;INDIRECT(ADDRESS($BN193,$BO193)),0,1)</f>
        <v>0</v>
      </c>
      <c r="CG193" s="22" cm="1">
        <f t="array" aca="1" ref="CG193" ca="1">IF(BM193&gt;INDIRECT(ADDRESS($BN193,$BO193)),0,1)</f>
        <v>0</v>
      </c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55000000000000004">
      <c r="A194" s="3"/>
      <c r="B194" s="3" t="s">
        <v>81</v>
      </c>
      <c r="C194" s="3">
        <v>4</v>
      </c>
      <c r="D194" s="15">
        <f>VALUE(SUBSTITUTE('DPR KPU Raw'!B47,".",","))</f>
        <v>27667</v>
      </c>
      <c r="E194" s="15">
        <f>VALUE(SUBSTITUTE('DPR KPU Raw'!C47,".",","))</f>
        <v>66330</v>
      </c>
      <c r="F194" s="15">
        <f>VALUE(SUBSTITUTE('DPR KPU Raw'!D47,".",","))</f>
        <v>323880</v>
      </c>
      <c r="G194" s="15">
        <f>VALUE(SUBSTITUTE('DPR KPU Raw'!E47,".",","))</f>
        <v>102923</v>
      </c>
      <c r="H194" s="15">
        <f>VALUE(SUBSTITUTE('DPR KPU Raw'!F47,".",","))</f>
        <v>241575</v>
      </c>
      <c r="I194" s="15"/>
      <c r="J194" s="15"/>
      <c r="K194" s="15">
        <f>VALUE(SUBSTITUTE('DPR KPU Raw'!I47,".",","))</f>
        <v>13419</v>
      </c>
      <c r="L194" s="15"/>
      <c r="M194" s="15"/>
      <c r="N194" s="15"/>
      <c r="O194" s="15">
        <f>VALUE(SUBSTITUTE('DPR KPU Raw'!M47,".",","))</f>
        <v>75148</v>
      </c>
      <c r="P194" s="15"/>
      <c r="Q194" s="15">
        <f>VALUE(SUBSTITUTE('DPR KPU Raw'!O47,".",","))</f>
        <v>29948</v>
      </c>
      <c r="R194" s="15"/>
      <c r="S194" s="15"/>
      <c r="T194" s="15"/>
      <c r="U194" s="15"/>
      <c r="V194" s="5">
        <v>1</v>
      </c>
      <c r="W194" s="5">
        <f>W193+3</f>
        <v>194</v>
      </c>
      <c r="X194" s="5">
        <v>4</v>
      </c>
      <c r="Y194" s="5">
        <f t="shared" si="29"/>
        <v>26</v>
      </c>
      <c r="Z194" s="18" cm="1">
        <f t="array" aca="1" ref="Z194" ca="1">INDIRECT(ADDRESS($W194,COLUMN()-$Y194+$X194))/$V194</f>
        <v>27667</v>
      </c>
      <c r="AA194" s="18" cm="1">
        <f t="array" aca="1" ref="AA194" ca="1">INDIRECT(ADDRESS($W194,COLUMN()-$Y194+$X194))/$V194</f>
        <v>66330</v>
      </c>
      <c r="AB194" s="18" cm="1">
        <f t="array" aca="1" ref="AB194" ca="1">INDIRECT(ADDRESS($W194,COLUMN()-$Y194+$X194))/$V194</f>
        <v>323880</v>
      </c>
      <c r="AC194" s="18" cm="1">
        <f t="array" aca="1" ref="AC194" ca="1">INDIRECT(ADDRESS($W194,COLUMN()-$Y194+$X194))/$V194</f>
        <v>102923</v>
      </c>
      <c r="AD194" s="18" cm="1">
        <f t="array" aca="1" ref="AD194" ca="1">INDIRECT(ADDRESS($W194,COLUMN()-$Y194+$X194))/$V194</f>
        <v>241575</v>
      </c>
      <c r="AE194" s="18" cm="1">
        <f t="array" aca="1" ref="AE194" ca="1">INDIRECT(ADDRESS($W194,COLUMN()-$Y194+$X194))/$V194</f>
        <v>0</v>
      </c>
      <c r="AF194" s="18" cm="1">
        <f t="array" aca="1" ref="AF194" ca="1">INDIRECT(ADDRESS($W194,COLUMN()-$Y194+$X194))/$V194</f>
        <v>0</v>
      </c>
      <c r="AG194" s="18" cm="1">
        <f t="array" aca="1" ref="AG194" ca="1">INDIRECT(ADDRESS($W194,COLUMN()-$Y194+$X194))/$V194</f>
        <v>13419</v>
      </c>
      <c r="AH194" s="18" cm="1">
        <f t="array" aca="1" ref="AH194" ca="1">INDIRECT(ADDRESS($W194,COLUMN()-$Y194+$X194))/$V194</f>
        <v>0</v>
      </c>
      <c r="AI194" s="18" cm="1">
        <f t="array" aca="1" ref="AI194" ca="1">INDIRECT(ADDRESS($W194,COLUMN()-$Y194+$X194))/$V194</f>
        <v>0</v>
      </c>
      <c r="AJ194" s="18" cm="1">
        <f t="array" aca="1" ref="AJ194" ca="1">INDIRECT(ADDRESS($W194,COLUMN()-$Y194+$X194))/$V194</f>
        <v>0</v>
      </c>
      <c r="AK194" s="18" cm="1">
        <f t="array" aca="1" ref="AK194" ca="1">INDIRECT(ADDRESS($W194,COLUMN()-$Y194+$X194))/$V194</f>
        <v>75148</v>
      </c>
      <c r="AL194" s="18" cm="1">
        <f t="array" aca="1" ref="AL194" ca="1">INDIRECT(ADDRESS($W194,COLUMN()-$Y194+$X194))/$V194</f>
        <v>0</v>
      </c>
      <c r="AM194" s="18" cm="1">
        <f t="array" aca="1" ref="AM194" ca="1">INDIRECT(ADDRESS($W194,COLUMN()-$Y194+$X194))/$V194</f>
        <v>29948</v>
      </c>
      <c r="AN194" s="18" cm="1">
        <f t="array" aca="1" ref="AN194" ca="1">INDIRECT(ADDRESS($W194,COLUMN()-$Y194+$X194))/$V194</f>
        <v>0</v>
      </c>
      <c r="AO194" s="18" cm="1">
        <f t="array" aca="1" ref="AO194" ca="1">INDIRECT(ADDRESS($W194,COLUMN()-$Y194+$X194))/$V194</f>
        <v>0</v>
      </c>
      <c r="AP194" s="18" cm="1">
        <f t="array" aca="1" ref="AP194" ca="1">INDIRECT(ADDRESS($W194,COLUMN()-$Y194+$X194))/$V194</f>
        <v>0</v>
      </c>
      <c r="AQ194" s="18" cm="1">
        <f t="array" aca="1" ref="AQ194" ca="1">INDIRECT(ADDRESS($W194,COLUMN()-$Y194+$X194))/$V194</f>
        <v>0</v>
      </c>
      <c r="AR194" s="9">
        <f t="shared" si="26"/>
        <v>194</v>
      </c>
      <c r="AS194" s="9">
        <f t="shared" si="39"/>
        <v>196</v>
      </c>
      <c r="AT194" s="9">
        <f t="shared" si="27"/>
        <v>26</v>
      </c>
      <c r="AU194" s="3">
        <f t="shared" si="30"/>
        <v>43</v>
      </c>
      <c r="AV194" s="20">
        <f t="shared" ca="1" si="36"/>
        <v>12</v>
      </c>
      <c r="AW194" s="20">
        <f t="shared" ca="1" si="36"/>
        <v>7</v>
      </c>
      <c r="AX194" s="20">
        <f t="shared" ca="1" si="36"/>
        <v>1</v>
      </c>
      <c r="AY194" s="20">
        <f t="shared" ca="1" si="34"/>
        <v>4</v>
      </c>
      <c r="AZ194" s="20">
        <f t="shared" ca="1" si="34"/>
        <v>2</v>
      </c>
      <c r="BA194" s="20">
        <f t="shared" ca="1" si="34"/>
        <v>25</v>
      </c>
      <c r="BB194" s="20">
        <f t="shared" ca="1" si="34"/>
        <v>25</v>
      </c>
      <c r="BC194" s="20">
        <f t="shared" ca="1" si="34"/>
        <v>17</v>
      </c>
      <c r="BD194" s="20">
        <f t="shared" ca="1" si="34"/>
        <v>25</v>
      </c>
      <c r="BE194" s="20">
        <f t="shared" ca="1" si="34"/>
        <v>25</v>
      </c>
      <c r="BF194" s="20">
        <f t="shared" ca="1" si="34"/>
        <v>25</v>
      </c>
      <c r="BG194" s="20">
        <f t="shared" ca="1" si="34"/>
        <v>6</v>
      </c>
      <c r="BH194" s="20">
        <f t="shared" ca="1" si="40"/>
        <v>25</v>
      </c>
      <c r="BI194" s="20">
        <f t="shared" ca="1" si="40"/>
        <v>11</v>
      </c>
      <c r="BJ194" s="20">
        <f t="shared" ca="1" si="40"/>
        <v>25</v>
      </c>
      <c r="BK194" s="20">
        <f t="shared" ca="1" si="40"/>
        <v>25</v>
      </c>
      <c r="BL194" s="20">
        <f t="shared" ca="1" si="40"/>
        <v>25</v>
      </c>
      <c r="BM194" s="20">
        <f t="shared" ca="1" si="33"/>
        <v>25</v>
      </c>
      <c r="BN194" s="9">
        <f t="shared" si="28"/>
        <v>194</v>
      </c>
      <c r="BO194" s="9">
        <v>3</v>
      </c>
      <c r="BP194" s="22" cm="1">
        <f t="array" aca="1" ref="BP194" ca="1">IF(AV194&gt;INDIRECT(ADDRESS($BN194,$BO194)),0,1)</f>
        <v>0</v>
      </c>
      <c r="BQ194" s="22" cm="1">
        <f t="array" aca="1" ref="BQ194" ca="1">IF(AW194&gt;INDIRECT(ADDRESS($BN194,$BO194)),0,1)</f>
        <v>0</v>
      </c>
      <c r="BR194" s="22" cm="1">
        <f t="array" aca="1" ref="BR194" ca="1">IF(AX194&gt;INDIRECT(ADDRESS($BN194,$BO194)),0,1)</f>
        <v>1</v>
      </c>
      <c r="BS194" s="22" cm="1">
        <f t="array" aca="1" ref="BS194" ca="1">IF(AY194&gt;INDIRECT(ADDRESS($BN194,$BO194)),0,1)</f>
        <v>1</v>
      </c>
      <c r="BT194" s="22" cm="1">
        <f t="array" aca="1" ref="BT194" ca="1">IF(AZ194&gt;INDIRECT(ADDRESS($BN194,$BO194)),0,1)</f>
        <v>1</v>
      </c>
      <c r="BU194" s="22" cm="1">
        <f t="array" aca="1" ref="BU194" ca="1">IF(BA194&gt;INDIRECT(ADDRESS($BN194,$BO194)),0,1)</f>
        <v>0</v>
      </c>
      <c r="BV194" s="22" cm="1">
        <f t="array" aca="1" ref="BV194" ca="1">IF(BB194&gt;INDIRECT(ADDRESS($BN194,$BO194)),0,1)</f>
        <v>0</v>
      </c>
      <c r="BW194" s="22" cm="1">
        <f t="array" aca="1" ref="BW194" ca="1">IF(BC194&gt;INDIRECT(ADDRESS($BN194,$BO194)),0,1)</f>
        <v>0</v>
      </c>
      <c r="BX194" s="22" cm="1">
        <f t="array" aca="1" ref="BX194" ca="1">IF(BD194&gt;INDIRECT(ADDRESS($BN194,$BO194)),0,1)</f>
        <v>0</v>
      </c>
      <c r="BY194" s="22" cm="1">
        <f t="array" aca="1" ref="BY194" ca="1">IF(BE194&gt;INDIRECT(ADDRESS($BN194,$BO194)),0,1)</f>
        <v>0</v>
      </c>
      <c r="BZ194" s="22" cm="1">
        <f t="array" aca="1" ref="BZ194" ca="1">IF(BF194&gt;INDIRECT(ADDRESS($BN194,$BO194)),0,1)</f>
        <v>0</v>
      </c>
      <c r="CA194" s="22" cm="1">
        <f t="array" aca="1" ref="CA194" ca="1">IF(BG194&gt;INDIRECT(ADDRESS($BN194,$BO194)),0,1)</f>
        <v>0</v>
      </c>
      <c r="CB194" s="22" cm="1">
        <f t="array" aca="1" ref="CB194" ca="1">IF(BH194&gt;INDIRECT(ADDRESS($BN194,$BO194)),0,1)</f>
        <v>0</v>
      </c>
      <c r="CC194" s="22" cm="1">
        <f t="array" aca="1" ref="CC194" ca="1">IF(BI194&gt;INDIRECT(ADDRESS($BN194,$BO194)),0,1)</f>
        <v>0</v>
      </c>
      <c r="CD194" s="22" cm="1">
        <f t="array" aca="1" ref="CD194" ca="1">IF(BJ194&gt;INDIRECT(ADDRESS($BN194,$BO194)),0,1)</f>
        <v>0</v>
      </c>
      <c r="CE194" s="22" cm="1">
        <f t="array" aca="1" ref="CE194" ca="1">IF(BK194&gt;INDIRECT(ADDRESS($BN194,$BO194)),0,1)</f>
        <v>0</v>
      </c>
      <c r="CF194" s="22" cm="1">
        <f t="array" aca="1" ref="CF194" ca="1">IF(BL194&gt;INDIRECT(ADDRESS($BN194,$BO194)),0,1)</f>
        <v>0</v>
      </c>
      <c r="CG194" s="22" cm="1">
        <f t="array" aca="1" ref="CG194" ca="1">IF(BM194&gt;INDIRECT(ADDRESS($BN194,$BO194)),0,1)</f>
        <v>0</v>
      </c>
      <c r="CH194" s="9">
        <f>AR194</f>
        <v>194</v>
      </c>
      <c r="CI194" s="9">
        <f>AS194</f>
        <v>196</v>
      </c>
      <c r="CJ194" s="3">
        <f>COLUMN(BP194)</f>
        <v>68</v>
      </c>
      <c r="CK194" s="3">
        <f>COLUMN(CG194)</f>
        <v>85</v>
      </c>
      <c r="CL194" s="3">
        <f ca="1">SUM(OFFSET($A$1,CH194-1,CJ194-1,CI194-CH194+1,CK194-CJ194+1))</f>
        <v>4</v>
      </c>
      <c r="CM194" s="3" t="b">
        <f ca="1">CL194=C194</f>
        <v>1</v>
      </c>
      <c r="CN194" s="3">
        <f>COLUMN(V194)</f>
        <v>22</v>
      </c>
      <c r="CO194" s="3">
        <f ca="1">LARGE(OFFSET($A$1,$CH194-1,$CN194-1,$CI194-$CH194+1,1),1)</f>
        <v>5</v>
      </c>
      <c r="CP194" s="4">
        <f ca="1">LARGE(OFFSET($A$1,$AR194-1,$AT194-1,$AS194-$AR194+1,$AU194-$AT194+1),1)/(CO194+2)</f>
        <v>46268.571428571428</v>
      </c>
      <c r="CQ194" s="4">
        <f ca="1">LARGE(OFFSET($A$1,$AR194-1,$AT194-1,$AS194-$AR194+1,$AU194-$AT194+1),C194)</f>
        <v>102923</v>
      </c>
      <c r="CR194" s="3" t="b">
        <f ca="1">CQ194&gt;CP194</f>
        <v>1</v>
      </c>
    </row>
    <row r="195" spans="1:96" x14ac:dyDescent="0.55000000000000004">
      <c r="A195" s="3"/>
      <c r="B195" s="3"/>
      <c r="C195" s="3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5">
        <v>3</v>
      </c>
      <c r="W195" s="5">
        <f>W194</f>
        <v>194</v>
      </c>
      <c r="X195" s="5">
        <v>4</v>
      </c>
      <c r="Y195" s="5">
        <f t="shared" si="29"/>
        <v>26</v>
      </c>
      <c r="Z195" s="18" cm="1">
        <f t="array" aca="1" ref="Z195" ca="1">INDIRECT(ADDRESS($W195,COLUMN()-$Y195+$X195))/$V195</f>
        <v>9222.3333333333339</v>
      </c>
      <c r="AA195" s="18" cm="1">
        <f t="array" aca="1" ref="AA195" ca="1">INDIRECT(ADDRESS($W195,COLUMN()-$Y195+$X195))/$V195</f>
        <v>22110</v>
      </c>
      <c r="AB195" s="18" cm="1">
        <f t="array" aca="1" ref="AB195" ca="1">INDIRECT(ADDRESS($W195,COLUMN()-$Y195+$X195))/$V195</f>
        <v>107960</v>
      </c>
      <c r="AC195" s="18" cm="1">
        <f t="array" aca="1" ref="AC195" ca="1">INDIRECT(ADDRESS($W195,COLUMN()-$Y195+$X195))/$V195</f>
        <v>34307.666666666664</v>
      </c>
      <c r="AD195" s="18" cm="1">
        <f t="array" aca="1" ref="AD195" ca="1">INDIRECT(ADDRESS($W195,COLUMN()-$Y195+$X195))/$V195</f>
        <v>80525</v>
      </c>
      <c r="AE195" s="18" cm="1">
        <f t="array" aca="1" ref="AE195" ca="1">INDIRECT(ADDRESS($W195,COLUMN()-$Y195+$X195))/$V195</f>
        <v>0</v>
      </c>
      <c r="AF195" s="18" cm="1">
        <f t="array" aca="1" ref="AF195" ca="1">INDIRECT(ADDRESS($W195,COLUMN()-$Y195+$X195))/$V195</f>
        <v>0</v>
      </c>
      <c r="AG195" s="18" cm="1">
        <f t="array" aca="1" ref="AG195" ca="1">INDIRECT(ADDRESS($W195,COLUMN()-$Y195+$X195))/$V195</f>
        <v>4473</v>
      </c>
      <c r="AH195" s="18" cm="1">
        <f t="array" aca="1" ref="AH195" ca="1">INDIRECT(ADDRESS($W195,COLUMN()-$Y195+$X195))/$V195</f>
        <v>0</v>
      </c>
      <c r="AI195" s="18" cm="1">
        <f t="array" aca="1" ref="AI195" ca="1">INDIRECT(ADDRESS($W195,COLUMN()-$Y195+$X195))/$V195</f>
        <v>0</v>
      </c>
      <c r="AJ195" s="18" cm="1">
        <f t="array" aca="1" ref="AJ195" ca="1">INDIRECT(ADDRESS($W195,COLUMN()-$Y195+$X195))/$V195</f>
        <v>0</v>
      </c>
      <c r="AK195" s="18" cm="1">
        <f t="array" aca="1" ref="AK195" ca="1">INDIRECT(ADDRESS($W195,COLUMN()-$Y195+$X195))/$V195</f>
        <v>25049.333333333332</v>
      </c>
      <c r="AL195" s="18" cm="1">
        <f t="array" aca="1" ref="AL195" ca="1">INDIRECT(ADDRESS($W195,COLUMN()-$Y195+$X195))/$V195</f>
        <v>0</v>
      </c>
      <c r="AM195" s="18" cm="1">
        <f t="array" aca="1" ref="AM195" ca="1">INDIRECT(ADDRESS($W195,COLUMN()-$Y195+$X195))/$V195</f>
        <v>9982.6666666666661</v>
      </c>
      <c r="AN195" s="18" cm="1">
        <f t="array" aca="1" ref="AN195" ca="1">INDIRECT(ADDRESS($W195,COLUMN()-$Y195+$X195))/$V195</f>
        <v>0</v>
      </c>
      <c r="AO195" s="18" cm="1">
        <f t="array" aca="1" ref="AO195" ca="1">INDIRECT(ADDRESS($W195,COLUMN()-$Y195+$X195))/$V195</f>
        <v>0</v>
      </c>
      <c r="AP195" s="18" cm="1">
        <f t="array" aca="1" ref="AP195" ca="1">INDIRECT(ADDRESS($W195,COLUMN()-$Y195+$X195))/$V195</f>
        <v>0</v>
      </c>
      <c r="AQ195" s="18" cm="1">
        <f t="array" aca="1" ref="AQ195" ca="1">INDIRECT(ADDRESS($W195,COLUMN()-$Y195+$X195))/$V195</f>
        <v>0</v>
      </c>
      <c r="AR195" s="9">
        <f t="shared" si="26"/>
        <v>194</v>
      </c>
      <c r="AS195" s="9">
        <f t="shared" si="39"/>
        <v>196</v>
      </c>
      <c r="AT195" s="9">
        <f t="shared" si="27"/>
        <v>26</v>
      </c>
      <c r="AU195" s="3">
        <f t="shared" si="30"/>
        <v>43</v>
      </c>
      <c r="AV195" s="20">
        <f t="shared" ca="1" si="36"/>
        <v>20</v>
      </c>
      <c r="AW195" s="20">
        <f t="shared" ca="1" si="36"/>
        <v>14</v>
      </c>
      <c r="AX195" s="20">
        <f t="shared" ca="1" si="36"/>
        <v>3</v>
      </c>
      <c r="AY195" s="20">
        <f t="shared" ca="1" si="34"/>
        <v>10</v>
      </c>
      <c r="AZ195" s="20">
        <f t="shared" ca="1" si="34"/>
        <v>5</v>
      </c>
      <c r="BA195" s="20">
        <f t="shared" ca="1" si="34"/>
        <v>25</v>
      </c>
      <c r="BB195" s="20">
        <f t="shared" ca="1" si="34"/>
        <v>25</v>
      </c>
      <c r="BC195" s="20">
        <f t="shared" ca="1" si="34"/>
        <v>23</v>
      </c>
      <c r="BD195" s="20">
        <f t="shared" ca="1" si="34"/>
        <v>25</v>
      </c>
      <c r="BE195" s="20">
        <f t="shared" ca="1" si="34"/>
        <v>25</v>
      </c>
      <c r="BF195" s="20">
        <f t="shared" ca="1" si="34"/>
        <v>25</v>
      </c>
      <c r="BG195" s="20">
        <f t="shared" ca="1" si="34"/>
        <v>13</v>
      </c>
      <c r="BH195" s="20">
        <f t="shared" ca="1" si="40"/>
        <v>25</v>
      </c>
      <c r="BI195" s="20">
        <f t="shared" ca="1" si="40"/>
        <v>19</v>
      </c>
      <c r="BJ195" s="20">
        <f t="shared" ca="1" si="40"/>
        <v>25</v>
      </c>
      <c r="BK195" s="20">
        <f t="shared" ca="1" si="40"/>
        <v>25</v>
      </c>
      <c r="BL195" s="20">
        <f t="shared" ca="1" si="40"/>
        <v>25</v>
      </c>
      <c r="BM195" s="20">
        <f t="shared" ca="1" si="33"/>
        <v>25</v>
      </c>
      <c r="BN195" s="9">
        <f t="shared" si="28"/>
        <v>194</v>
      </c>
      <c r="BO195" s="9">
        <v>3</v>
      </c>
      <c r="BP195" s="22" cm="1">
        <f t="array" aca="1" ref="BP195" ca="1">IF(AV195&gt;INDIRECT(ADDRESS($BN195,$BO195)),0,1)</f>
        <v>0</v>
      </c>
      <c r="BQ195" s="22" cm="1">
        <f t="array" aca="1" ref="BQ195" ca="1">IF(AW195&gt;INDIRECT(ADDRESS($BN195,$BO195)),0,1)</f>
        <v>0</v>
      </c>
      <c r="BR195" s="22" cm="1">
        <f t="array" aca="1" ref="BR195" ca="1">IF(AX195&gt;INDIRECT(ADDRESS($BN195,$BO195)),0,1)</f>
        <v>1</v>
      </c>
      <c r="BS195" s="22" cm="1">
        <f t="array" aca="1" ref="BS195" ca="1">IF(AY195&gt;INDIRECT(ADDRESS($BN195,$BO195)),0,1)</f>
        <v>0</v>
      </c>
      <c r="BT195" s="22" cm="1">
        <f t="array" aca="1" ref="BT195" ca="1">IF(AZ195&gt;INDIRECT(ADDRESS($BN195,$BO195)),0,1)</f>
        <v>0</v>
      </c>
      <c r="BU195" s="22" cm="1">
        <f t="array" aca="1" ref="BU195" ca="1">IF(BA195&gt;INDIRECT(ADDRESS($BN195,$BO195)),0,1)</f>
        <v>0</v>
      </c>
      <c r="BV195" s="22" cm="1">
        <f t="array" aca="1" ref="BV195" ca="1">IF(BB195&gt;INDIRECT(ADDRESS($BN195,$BO195)),0,1)</f>
        <v>0</v>
      </c>
      <c r="BW195" s="22" cm="1">
        <f t="array" aca="1" ref="BW195" ca="1">IF(BC195&gt;INDIRECT(ADDRESS($BN195,$BO195)),0,1)</f>
        <v>0</v>
      </c>
      <c r="BX195" s="22" cm="1">
        <f t="array" aca="1" ref="BX195" ca="1">IF(BD195&gt;INDIRECT(ADDRESS($BN195,$BO195)),0,1)</f>
        <v>0</v>
      </c>
      <c r="BY195" s="22" cm="1">
        <f t="array" aca="1" ref="BY195" ca="1">IF(BE195&gt;INDIRECT(ADDRESS($BN195,$BO195)),0,1)</f>
        <v>0</v>
      </c>
      <c r="BZ195" s="22" cm="1">
        <f t="array" aca="1" ref="BZ195" ca="1">IF(BF195&gt;INDIRECT(ADDRESS($BN195,$BO195)),0,1)</f>
        <v>0</v>
      </c>
      <c r="CA195" s="22" cm="1">
        <f t="array" aca="1" ref="CA195" ca="1">IF(BG195&gt;INDIRECT(ADDRESS($BN195,$BO195)),0,1)</f>
        <v>0</v>
      </c>
      <c r="CB195" s="22" cm="1">
        <f t="array" aca="1" ref="CB195" ca="1">IF(BH195&gt;INDIRECT(ADDRESS($BN195,$BO195)),0,1)</f>
        <v>0</v>
      </c>
      <c r="CC195" s="22" cm="1">
        <f t="array" aca="1" ref="CC195" ca="1">IF(BI195&gt;INDIRECT(ADDRESS($BN195,$BO195)),0,1)</f>
        <v>0</v>
      </c>
      <c r="CD195" s="22" cm="1">
        <f t="array" aca="1" ref="CD195" ca="1">IF(BJ195&gt;INDIRECT(ADDRESS($BN195,$BO195)),0,1)</f>
        <v>0</v>
      </c>
      <c r="CE195" s="22" cm="1">
        <f t="array" aca="1" ref="CE195" ca="1">IF(BK195&gt;INDIRECT(ADDRESS($BN195,$BO195)),0,1)</f>
        <v>0</v>
      </c>
      <c r="CF195" s="22" cm="1">
        <f t="array" aca="1" ref="CF195" ca="1">IF(BL195&gt;INDIRECT(ADDRESS($BN195,$BO195)),0,1)</f>
        <v>0</v>
      </c>
      <c r="CG195" s="22" cm="1">
        <f t="array" aca="1" ref="CG195" ca="1">IF(BM195&gt;INDIRECT(ADDRESS($BN195,$BO195)),0,1)</f>
        <v>0</v>
      </c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55000000000000004">
      <c r="A196" s="3"/>
      <c r="B196" s="3"/>
      <c r="C196" s="3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5">
        <v>5</v>
      </c>
      <c r="W196" s="5">
        <f>W195</f>
        <v>194</v>
      </c>
      <c r="X196" s="5">
        <v>4</v>
      </c>
      <c r="Y196" s="5">
        <f t="shared" si="29"/>
        <v>26</v>
      </c>
      <c r="Z196" s="18" cm="1">
        <f t="array" aca="1" ref="Z196" ca="1">INDIRECT(ADDRESS($W196,COLUMN()-$Y196+$X196))/$V196</f>
        <v>5533.4</v>
      </c>
      <c r="AA196" s="18" cm="1">
        <f t="array" aca="1" ref="AA196" ca="1">INDIRECT(ADDRESS($W196,COLUMN()-$Y196+$X196))/$V196</f>
        <v>13266</v>
      </c>
      <c r="AB196" s="18" cm="1">
        <f t="array" aca="1" ref="AB196" ca="1">INDIRECT(ADDRESS($W196,COLUMN()-$Y196+$X196))/$V196</f>
        <v>64776</v>
      </c>
      <c r="AC196" s="18" cm="1">
        <f t="array" aca="1" ref="AC196" ca="1">INDIRECT(ADDRESS($W196,COLUMN()-$Y196+$X196))/$V196</f>
        <v>20584.599999999999</v>
      </c>
      <c r="AD196" s="18" cm="1">
        <f t="array" aca="1" ref="AD196" ca="1">INDIRECT(ADDRESS($W196,COLUMN()-$Y196+$X196))/$V196</f>
        <v>48315</v>
      </c>
      <c r="AE196" s="18" cm="1">
        <f t="array" aca="1" ref="AE196" ca="1">INDIRECT(ADDRESS($W196,COLUMN()-$Y196+$X196))/$V196</f>
        <v>0</v>
      </c>
      <c r="AF196" s="18" cm="1">
        <f t="array" aca="1" ref="AF196" ca="1">INDIRECT(ADDRESS($W196,COLUMN()-$Y196+$X196))/$V196</f>
        <v>0</v>
      </c>
      <c r="AG196" s="18" cm="1">
        <f t="array" aca="1" ref="AG196" ca="1">INDIRECT(ADDRESS($W196,COLUMN()-$Y196+$X196))/$V196</f>
        <v>2683.8</v>
      </c>
      <c r="AH196" s="18" cm="1">
        <f t="array" aca="1" ref="AH196" ca="1">INDIRECT(ADDRESS($W196,COLUMN()-$Y196+$X196))/$V196</f>
        <v>0</v>
      </c>
      <c r="AI196" s="18" cm="1">
        <f t="array" aca="1" ref="AI196" ca="1">INDIRECT(ADDRESS($W196,COLUMN()-$Y196+$X196))/$V196</f>
        <v>0</v>
      </c>
      <c r="AJ196" s="18" cm="1">
        <f t="array" aca="1" ref="AJ196" ca="1">INDIRECT(ADDRESS($W196,COLUMN()-$Y196+$X196))/$V196</f>
        <v>0</v>
      </c>
      <c r="AK196" s="18" cm="1">
        <f t="array" aca="1" ref="AK196" ca="1">INDIRECT(ADDRESS($W196,COLUMN()-$Y196+$X196))/$V196</f>
        <v>15029.6</v>
      </c>
      <c r="AL196" s="18" cm="1">
        <f t="array" aca="1" ref="AL196" ca="1">INDIRECT(ADDRESS($W196,COLUMN()-$Y196+$X196))/$V196</f>
        <v>0</v>
      </c>
      <c r="AM196" s="18" cm="1">
        <f t="array" aca="1" ref="AM196" ca="1">INDIRECT(ADDRESS($W196,COLUMN()-$Y196+$X196))/$V196</f>
        <v>5989.6</v>
      </c>
      <c r="AN196" s="18" cm="1">
        <f t="array" aca="1" ref="AN196" ca="1">INDIRECT(ADDRESS($W196,COLUMN()-$Y196+$X196))/$V196</f>
        <v>0</v>
      </c>
      <c r="AO196" s="18" cm="1">
        <f t="array" aca="1" ref="AO196" ca="1">INDIRECT(ADDRESS($W196,COLUMN()-$Y196+$X196))/$V196</f>
        <v>0</v>
      </c>
      <c r="AP196" s="18" cm="1">
        <f t="array" aca="1" ref="AP196" ca="1">INDIRECT(ADDRESS($W196,COLUMN()-$Y196+$X196))/$V196</f>
        <v>0</v>
      </c>
      <c r="AQ196" s="18" cm="1">
        <f t="array" aca="1" ref="AQ196" ca="1">INDIRECT(ADDRESS($W196,COLUMN()-$Y196+$X196))/$V196</f>
        <v>0</v>
      </c>
      <c r="AR196" s="9">
        <f t="shared" ref="AR196:AR259" si="41">W196</f>
        <v>194</v>
      </c>
      <c r="AS196" s="9">
        <f t="shared" si="39"/>
        <v>196</v>
      </c>
      <c r="AT196" s="9">
        <f t="shared" si="27"/>
        <v>26</v>
      </c>
      <c r="AU196" s="3">
        <f t="shared" si="30"/>
        <v>43</v>
      </c>
      <c r="AV196" s="20">
        <f t="shared" ca="1" si="36"/>
        <v>22</v>
      </c>
      <c r="AW196" s="20">
        <f t="shared" ca="1" si="36"/>
        <v>18</v>
      </c>
      <c r="AX196" s="20">
        <f t="shared" ca="1" si="36"/>
        <v>8</v>
      </c>
      <c r="AY196" s="20">
        <f t="shared" ca="1" si="34"/>
        <v>15</v>
      </c>
      <c r="AZ196" s="20">
        <f t="shared" ca="1" si="34"/>
        <v>9</v>
      </c>
      <c r="BA196" s="20">
        <f t="shared" ca="1" si="34"/>
        <v>25</v>
      </c>
      <c r="BB196" s="20">
        <f t="shared" ca="1" si="34"/>
        <v>25</v>
      </c>
      <c r="BC196" s="20">
        <f t="shared" ca="1" si="34"/>
        <v>24</v>
      </c>
      <c r="BD196" s="20">
        <f t="shared" ca="1" si="34"/>
        <v>25</v>
      </c>
      <c r="BE196" s="20">
        <f t="shared" ca="1" si="34"/>
        <v>25</v>
      </c>
      <c r="BF196" s="20">
        <f t="shared" ca="1" si="34"/>
        <v>25</v>
      </c>
      <c r="BG196" s="20">
        <f t="shared" ca="1" si="34"/>
        <v>16</v>
      </c>
      <c r="BH196" s="20">
        <f t="shared" ca="1" si="40"/>
        <v>25</v>
      </c>
      <c r="BI196" s="20">
        <f t="shared" ca="1" si="40"/>
        <v>21</v>
      </c>
      <c r="BJ196" s="20">
        <f t="shared" ca="1" si="40"/>
        <v>25</v>
      </c>
      <c r="BK196" s="20">
        <f t="shared" ca="1" si="40"/>
        <v>25</v>
      </c>
      <c r="BL196" s="20">
        <f t="shared" ca="1" si="40"/>
        <v>25</v>
      </c>
      <c r="BM196" s="20">
        <f t="shared" ca="1" si="33"/>
        <v>25</v>
      </c>
      <c r="BN196" s="9">
        <f t="shared" ref="BN196:BN259" si="42">W196</f>
        <v>194</v>
      </c>
      <c r="BO196" s="9">
        <v>3</v>
      </c>
      <c r="BP196" s="22" cm="1">
        <f t="array" aca="1" ref="BP196" ca="1">IF(AV196&gt;INDIRECT(ADDRESS($BN196,$BO196)),0,1)</f>
        <v>0</v>
      </c>
      <c r="BQ196" s="22" cm="1">
        <f t="array" aca="1" ref="BQ196" ca="1">IF(AW196&gt;INDIRECT(ADDRESS($BN196,$BO196)),0,1)</f>
        <v>0</v>
      </c>
      <c r="BR196" s="22" cm="1">
        <f t="array" aca="1" ref="BR196" ca="1">IF(AX196&gt;INDIRECT(ADDRESS($BN196,$BO196)),0,1)</f>
        <v>0</v>
      </c>
      <c r="BS196" s="22" cm="1">
        <f t="array" aca="1" ref="BS196" ca="1">IF(AY196&gt;INDIRECT(ADDRESS($BN196,$BO196)),0,1)</f>
        <v>0</v>
      </c>
      <c r="BT196" s="22" cm="1">
        <f t="array" aca="1" ref="BT196" ca="1">IF(AZ196&gt;INDIRECT(ADDRESS($BN196,$BO196)),0,1)</f>
        <v>0</v>
      </c>
      <c r="BU196" s="22" cm="1">
        <f t="array" aca="1" ref="BU196" ca="1">IF(BA196&gt;INDIRECT(ADDRESS($BN196,$BO196)),0,1)</f>
        <v>0</v>
      </c>
      <c r="BV196" s="22" cm="1">
        <f t="array" aca="1" ref="BV196" ca="1">IF(BB196&gt;INDIRECT(ADDRESS($BN196,$BO196)),0,1)</f>
        <v>0</v>
      </c>
      <c r="BW196" s="22" cm="1">
        <f t="array" aca="1" ref="BW196" ca="1">IF(BC196&gt;INDIRECT(ADDRESS($BN196,$BO196)),0,1)</f>
        <v>0</v>
      </c>
      <c r="BX196" s="22" cm="1">
        <f t="array" aca="1" ref="BX196" ca="1">IF(BD196&gt;INDIRECT(ADDRESS($BN196,$BO196)),0,1)</f>
        <v>0</v>
      </c>
      <c r="BY196" s="22" cm="1">
        <f t="array" aca="1" ref="BY196" ca="1">IF(BE196&gt;INDIRECT(ADDRESS($BN196,$BO196)),0,1)</f>
        <v>0</v>
      </c>
      <c r="BZ196" s="22" cm="1">
        <f t="array" aca="1" ref="BZ196" ca="1">IF(BF196&gt;INDIRECT(ADDRESS($BN196,$BO196)),0,1)</f>
        <v>0</v>
      </c>
      <c r="CA196" s="22" cm="1">
        <f t="array" aca="1" ref="CA196" ca="1">IF(BG196&gt;INDIRECT(ADDRESS($BN196,$BO196)),0,1)</f>
        <v>0</v>
      </c>
      <c r="CB196" s="22" cm="1">
        <f t="array" aca="1" ref="CB196" ca="1">IF(BH196&gt;INDIRECT(ADDRESS($BN196,$BO196)),0,1)</f>
        <v>0</v>
      </c>
      <c r="CC196" s="22" cm="1">
        <f t="array" aca="1" ref="CC196" ca="1">IF(BI196&gt;INDIRECT(ADDRESS($BN196,$BO196)),0,1)</f>
        <v>0</v>
      </c>
      <c r="CD196" s="22" cm="1">
        <f t="array" aca="1" ref="CD196" ca="1">IF(BJ196&gt;INDIRECT(ADDRESS($BN196,$BO196)),0,1)</f>
        <v>0</v>
      </c>
      <c r="CE196" s="22" cm="1">
        <f t="array" aca="1" ref="CE196" ca="1">IF(BK196&gt;INDIRECT(ADDRESS($BN196,$BO196)),0,1)</f>
        <v>0</v>
      </c>
      <c r="CF196" s="22" cm="1">
        <f t="array" aca="1" ref="CF196" ca="1">IF(BL196&gt;INDIRECT(ADDRESS($BN196,$BO196)),0,1)</f>
        <v>0</v>
      </c>
      <c r="CG196" s="22" cm="1">
        <f t="array" aca="1" ref="CG196" ca="1">IF(BM196&gt;INDIRECT(ADDRESS($BN196,$BO196)),0,1)</f>
        <v>0</v>
      </c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55000000000000004">
      <c r="A197" s="3" t="s">
        <v>82</v>
      </c>
      <c r="B197" s="3" t="s">
        <v>83</v>
      </c>
      <c r="C197" s="3">
        <v>6</v>
      </c>
      <c r="D197" s="15">
        <f>VALUE(SUBSTITUTE('DPR KPU Raw'!B50,".",","))</f>
        <v>111434</v>
      </c>
      <c r="E197" s="15">
        <f>VALUE(SUBSTITUTE('DPR KPU Raw'!C50,".",","))</f>
        <v>177420</v>
      </c>
      <c r="F197" s="15">
        <f>VALUE(SUBSTITUTE('DPR KPU Raw'!D50,".",","))</f>
        <v>295748</v>
      </c>
      <c r="G197" s="15">
        <f>VALUE(SUBSTITUTE('DPR KPU Raw'!E50,".",","))</f>
        <v>193871</v>
      </c>
      <c r="H197" s="15">
        <f>VALUE(SUBSTITUTE('DPR KPU Raw'!F50,".",","))</f>
        <v>134107</v>
      </c>
      <c r="I197" s="15"/>
      <c r="J197" s="15"/>
      <c r="K197" s="15">
        <f>VALUE(SUBSTITUTE('DPR KPU Raw'!I50,".",","))</f>
        <v>29778</v>
      </c>
      <c r="L197" s="15"/>
      <c r="M197" s="15"/>
      <c r="N197" s="15"/>
      <c r="O197" s="15">
        <f>VALUE(SUBSTITUTE('DPR KPU Raw'!M50,".",","))</f>
        <v>148111</v>
      </c>
      <c r="P197" s="15"/>
      <c r="Q197" s="15">
        <f>VALUE(SUBSTITUTE('DPR KPU Raw'!O50,".",","))</f>
        <v>154407</v>
      </c>
      <c r="R197" s="15"/>
      <c r="S197" s="15"/>
      <c r="T197" s="15"/>
      <c r="U197" s="15"/>
      <c r="V197" s="5">
        <v>1</v>
      </c>
      <c r="W197" s="5">
        <f>W196+3</f>
        <v>197</v>
      </c>
      <c r="X197" s="5">
        <v>4</v>
      </c>
      <c r="Y197" s="5">
        <f t="shared" ref="Y197:Y259" si="43">COLUMN()+1</f>
        <v>26</v>
      </c>
      <c r="Z197" s="18" cm="1">
        <f t="array" aca="1" ref="Z197" ca="1">INDIRECT(ADDRESS($W197,COLUMN()-$Y197+$X197))/$V197</f>
        <v>111434</v>
      </c>
      <c r="AA197" s="18" cm="1">
        <f t="array" aca="1" ref="AA197" ca="1">INDIRECT(ADDRESS($W197,COLUMN()-$Y197+$X197))/$V197</f>
        <v>177420</v>
      </c>
      <c r="AB197" s="18" cm="1">
        <f t="array" aca="1" ref="AB197" ca="1">INDIRECT(ADDRESS($W197,COLUMN()-$Y197+$X197))/$V197</f>
        <v>295748</v>
      </c>
      <c r="AC197" s="18" cm="1">
        <f t="array" aca="1" ref="AC197" ca="1">INDIRECT(ADDRESS($W197,COLUMN()-$Y197+$X197))/$V197</f>
        <v>193871</v>
      </c>
      <c r="AD197" s="18" cm="1">
        <f t="array" aca="1" ref="AD197" ca="1">INDIRECT(ADDRESS($W197,COLUMN()-$Y197+$X197))/$V197</f>
        <v>134107</v>
      </c>
      <c r="AE197" s="18" cm="1">
        <f t="array" aca="1" ref="AE197" ca="1">INDIRECT(ADDRESS($W197,COLUMN()-$Y197+$X197))/$V197</f>
        <v>0</v>
      </c>
      <c r="AF197" s="18" cm="1">
        <f t="array" aca="1" ref="AF197" ca="1">INDIRECT(ADDRESS($W197,COLUMN()-$Y197+$X197))/$V197</f>
        <v>0</v>
      </c>
      <c r="AG197" s="18" cm="1">
        <f t="array" aca="1" ref="AG197" ca="1">INDIRECT(ADDRESS($W197,COLUMN()-$Y197+$X197))/$V197</f>
        <v>29778</v>
      </c>
      <c r="AH197" s="18" cm="1">
        <f t="array" aca="1" ref="AH197" ca="1">INDIRECT(ADDRESS($W197,COLUMN()-$Y197+$X197))/$V197</f>
        <v>0</v>
      </c>
      <c r="AI197" s="18" cm="1">
        <f t="array" aca="1" ref="AI197" ca="1">INDIRECT(ADDRESS($W197,COLUMN()-$Y197+$X197))/$V197</f>
        <v>0</v>
      </c>
      <c r="AJ197" s="18" cm="1">
        <f t="array" aca="1" ref="AJ197" ca="1">INDIRECT(ADDRESS($W197,COLUMN()-$Y197+$X197))/$V197</f>
        <v>0</v>
      </c>
      <c r="AK197" s="18" cm="1">
        <f t="array" aca="1" ref="AK197" ca="1">INDIRECT(ADDRESS($W197,COLUMN()-$Y197+$X197))/$V197</f>
        <v>148111</v>
      </c>
      <c r="AL197" s="18" cm="1">
        <f t="array" aca="1" ref="AL197" ca="1">INDIRECT(ADDRESS($W197,COLUMN()-$Y197+$X197))/$V197</f>
        <v>0</v>
      </c>
      <c r="AM197" s="18" cm="1">
        <f t="array" aca="1" ref="AM197" ca="1">INDIRECT(ADDRESS($W197,COLUMN()-$Y197+$X197))/$V197</f>
        <v>154407</v>
      </c>
      <c r="AN197" s="18" cm="1">
        <f t="array" aca="1" ref="AN197" ca="1">INDIRECT(ADDRESS($W197,COLUMN()-$Y197+$X197))/$V197</f>
        <v>0</v>
      </c>
      <c r="AO197" s="18" cm="1">
        <f t="array" aca="1" ref="AO197" ca="1">INDIRECT(ADDRESS($W197,COLUMN()-$Y197+$X197))/$V197</f>
        <v>0</v>
      </c>
      <c r="AP197" s="18" cm="1">
        <f t="array" aca="1" ref="AP197" ca="1">INDIRECT(ADDRESS($W197,COLUMN()-$Y197+$X197))/$V197</f>
        <v>0</v>
      </c>
      <c r="AQ197" s="18" cm="1">
        <f t="array" aca="1" ref="AQ197" ca="1">INDIRECT(ADDRESS($W197,COLUMN()-$Y197+$X197))/$V197</f>
        <v>0</v>
      </c>
      <c r="AR197" s="9">
        <f t="shared" si="41"/>
        <v>197</v>
      </c>
      <c r="AS197" s="9">
        <f t="shared" si="39"/>
        <v>199</v>
      </c>
      <c r="AT197" s="9">
        <f t="shared" si="27"/>
        <v>26</v>
      </c>
      <c r="AU197" s="3">
        <f t="shared" si="30"/>
        <v>43</v>
      </c>
      <c r="AV197" s="20">
        <f t="shared" ca="1" si="36"/>
        <v>7</v>
      </c>
      <c r="AW197" s="20">
        <f t="shared" ca="1" si="36"/>
        <v>3</v>
      </c>
      <c r="AX197" s="20">
        <f t="shared" ca="1" si="36"/>
        <v>1</v>
      </c>
      <c r="AY197" s="20">
        <f t="shared" ca="1" si="34"/>
        <v>2</v>
      </c>
      <c r="AZ197" s="20">
        <f t="shared" ca="1" si="34"/>
        <v>6</v>
      </c>
      <c r="BA197" s="20">
        <f t="shared" ca="1" si="34"/>
        <v>25</v>
      </c>
      <c r="BB197" s="20">
        <f t="shared" ca="1" si="34"/>
        <v>25</v>
      </c>
      <c r="BC197" s="20">
        <f t="shared" ca="1" si="34"/>
        <v>19</v>
      </c>
      <c r="BD197" s="20">
        <f t="shared" ca="1" si="34"/>
        <v>25</v>
      </c>
      <c r="BE197" s="20">
        <f t="shared" ca="1" si="34"/>
        <v>25</v>
      </c>
      <c r="BF197" s="20">
        <f t="shared" ca="1" si="34"/>
        <v>25</v>
      </c>
      <c r="BG197" s="20">
        <f t="shared" ca="1" si="34"/>
        <v>5</v>
      </c>
      <c r="BH197" s="20">
        <f t="shared" ca="1" si="40"/>
        <v>25</v>
      </c>
      <c r="BI197" s="20">
        <f t="shared" ca="1" si="40"/>
        <v>4</v>
      </c>
      <c r="BJ197" s="20">
        <f t="shared" ca="1" si="40"/>
        <v>25</v>
      </c>
      <c r="BK197" s="20">
        <f t="shared" ca="1" si="40"/>
        <v>25</v>
      </c>
      <c r="BL197" s="20">
        <f t="shared" ca="1" si="40"/>
        <v>25</v>
      </c>
      <c r="BM197" s="20">
        <f t="shared" ca="1" si="33"/>
        <v>25</v>
      </c>
      <c r="BN197" s="9">
        <f t="shared" si="42"/>
        <v>197</v>
      </c>
      <c r="BO197" s="9">
        <v>3</v>
      </c>
      <c r="BP197" s="22" cm="1">
        <f t="array" aca="1" ref="BP197" ca="1">IF(AV197&gt;INDIRECT(ADDRESS($BN197,$BO197)),0,1)</f>
        <v>0</v>
      </c>
      <c r="BQ197" s="22" cm="1">
        <f t="array" aca="1" ref="BQ197" ca="1">IF(AW197&gt;INDIRECT(ADDRESS($BN197,$BO197)),0,1)</f>
        <v>1</v>
      </c>
      <c r="BR197" s="22" cm="1">
        <f t="array" aca="1" ref="BR197" ca="1">IF(AX197&gt;INDIRECT(ADDRESS($BN197,$BO197)),0,1)</f>
        <v>1</v>
      </c>
      <c r="BS197" s="22" cm="1">
        <f t="array" aca="1" ref="BS197" ca="1">IF(AY197&gt;INDIRECT(ADDRESS($BN197,$BO197)),0,1)</f>
        <v>1</v>
      </c>
      <c r="BT197" s="22" cm="1">
        <f t="array" aca="1" ref="BT197" ca="1">IF(AZ197&gt;INDIRECT(ADDRESS($BN197,$BO197)),0,1)</f>
        <v>1</v>
      </c>
      <c r="BU197" s="22" cm="1">
        <f t="array" aca="1" ref="BU197" ca="1">IF(BA197&gt;INDIRECT(ADDRESS($BN197,$BO197)),0,1)</f>
        <v>0</v>
      </c>
      <c r="BV197" s="22" cm="1">
        <f t="array" aca="1" ref="BV197" ca="1">IF(BB197&gt;INDIRECT(ADDRESS($BN197,$BO197)),0,1)</f>
        <v>0</v>
      </c>
      <c r="BW197" s="22" cm="1">
        <f t="array" aca="1" ref="BW197" ca="1">IF(BC197&gt;INDIRECT(ADDRESS($BN197,$BO197)),0,1)</f>
        <v>0</v>
      </c>
      <c r="BX197" s="22" cm="1">
        <f t="array" aca="1" ref="BX197" ca="1">IF(BD197&gt;INDIRECT(ADDRESS($BN197,$BO197)),0,1)</f>
        <v>0</v>
      </c>
      <c r="BY197" s="22" cm="1">
        <f t="array" aca="1" ref="BY197" ca="1">IF(BE197&gt;INDIRECT(ADDRESS($BN197,$BO197)),0,1)</f>
        <v>0</v>
      </c>
      <c r="BZ197" s="22" cm="1">
        <f t="array" aca="1" ref="BZ197" ca="1">IF(BF197&gt;INDIRECT(ADDRESS($BN197,$BO197)),0,1)</f>
        <v>0</v>
      </c>
      <c r="CA197" s="22" cm="1">
        <f t="array" aca="1" ref="CA197" ca="1">IF(BG197&gt;INDIRECT(ADDRESS($BN197,$BO197)),0,1)</f>
        <v>1</v>
      </c>
      <c r="CB197" s="22" cm="1">
        <f t="array" aca="1" ref="CB197" ca="1">IF(BH197&gt;INDIRECT(ADDRESS($BN197,$BO197)),0,1)</f>
        <v>0</v>
      </c>
      <c r="CC197" s="22" cm="1">
        <f t="array" aca="1" ref="CC197" ca="1">IF(BI197&gt;INDIRECT(ADDRESS($BN197,$BO197)),0,1)</f>
        <v>1</v>
      </c>
      <c r="CD197" s="22" cm="1">
        <f t="array" aca="1" ref="CD197" ca="1">IF(BJ197&gt;INDIRECT(ADDRESS($BN197,$BO197)),0,1)</f>
        <v>0</v>
      </c>
      <c r="CE197" s="22" cm="1">
        <f t="array" aca="1" ref="CE197" ca="1">IF(BK197&gt;INDIRECT(ADDRESS($BN197,$BO197)),0,1)</f>
        <v>0</v>
      </c>
      <c r="CF197" s="22" cm="1">
        <f t="array" aca="1" ref="CF197" ca="1">IF(BL197&gt;INDIRECT(ADDRESS($BN197,$BO197)),0,1)</f>
        <v>0</v>
      </c>
      <c r="CG197" s="22" cm="1">
        <f t="array" aca="1" ref="CG197" ca="1">IF(BM197&gt;INDIRECT(ADDRESS($BN197,$BO197)),0,1)</f>
        <v>0</v>
      </c>
      <c r="CH197" s="9">
        <f>AR197</f>
        <v>197</v>
      </c>
      <c r="CI197" s="9">
        <f>AS197</f>
        <v>199</v>
      </c>
      <c r="CJ197" s="3">
        <f>COLUMN(BP197)</f>
        <v>68</v>
      </c>
      <c r="CK197" s="3">
        <f>COLUMN(CG197)</f>
        <v>85</v>
      </c>
      <c r="CL197" s="3">
        <f ca="1">SUM(OFFSET($A$1,CH197-1,CJ197-1,CI197-CH197+1,CK197-CJ197+1))</f>
        <v>6</v>
      </c>
      <c r="CM197" s="3" t="b">
        <f ca="1">CL197=C197</f>
        <v>1</v>
      </c>
      <c r="CN197" s="3">
        <f>COLUMN(V197)</f>
        <v>22</v>
      </c>
      <c r="CO197" s="3">
        <f ca="1">LARGE(OFFSET($A$1,$CH197-1,$CN197-1,$CI197-$CH197+1,1),1)</f>
        <v>5</v>
      </c>
      <c r="CP197" s="4">
        <f ca="1">LARGE(OFFSET($A$1,$AR197-1,$AT197-1,$AS197-$AR197+1,$AU197-$AT197+1),1)/(CO197+2)</f>
        <v>42249.714285714283</v>
      </c>
      <c r="CQ197" s="4">
        <f ca="1">LARGE(OFFSET($A$1,$AR197-1,$AT197-1,$AS197-$AR197+1,$AU197-$AT197+1),C197)</f>
        <v>134107</v>
      </c>
      <c r="CR197" s="3" t="b">
        <f ca="1">CQ197&gt;CP197</f>
        <v>1</v>
      </c>
    </row>
    <row r="198" spans="1:96" x14ac:dyDescent="0.55000000000000004">
      <c r="A198" s="3"/>
      <c r="B198" s="3"/>
      <c r="C198" s="3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5">
        <v>3</v>
      </c>
      <c r="W198" s="5">
        <f>W197</f>
        <v>197</v>
      </c>
      <c r="X198" s="5">
        <v>4</v>
      </c>
      <c r="Y198" s="5">
        <f t="shared" si="43"/>
        <v>26</v>
      </c>
      <c r="Z198" s="18" cm="1">
        <f t="array" aca="1" ref="Z198" ca="1">INDIRECT(ADDRESS($W198,COLUMN()-$Y198+$X198))/$V198</f>
        <v>37144.666666666664</v>
      </c>
      <c r="AA198" s="18" cm="1">
        <f t="array" aca="1" ref="AA198" ca="1">INDIRECT(ADDRESS($W198,COLUMN()-$Y198+$X198))/$V198</f>
        <v>59140</v>
      </c>
      <c r="AB198" s="18" cm="1">
        <f t="array" aca="1" ref="AB198" ca="1">INDIRECT(ADDRESS($W198,COLUMN()-$Y198+$X198))/$V198</f>
        <v>98582.666666666672</v>
      </c>
      <c r="AC198" s="18" cm="1">
        <f t="array" aca="1" ref="AC198" ca="1">INDIRECT(ADDRESS($W198,COLUMN()-$Y198+$X198))/$V198</f>
        <v>64623.666666666664</v>
      </c>
      <c r="AD198" s="18" cm="1">
        <f t="array" aca="1" ref="AD198" ca="1">INDIRECT(ADDRESS($W198,COLUMN()-$Y198+$X198))/$V198</f>
        <v>44702.333333333336</v>
      </c>
      <c r="AE198" s="18" cm="1">
        <f t="array" aca="1" ref="AE198" ca="1">INDIRECT(ADDRESS($W198,COLUMN()-$Y198+$X198))/$V198</f>
        <v>0</v>
      </c>
      <c r="AF198" s="18" cm="1">
        <f t="array" aca="1" ref="AF198" ca="1">INDIRECT(ADDRESS($W198,COLUMN()-$Y198+$X198))/$V198</f>
        <v>0</v>
      </c>
      <c r="AG198" s="18" cm="1">
        <f t="array" aca="1" ref="AG198" ca="1">INDIRECT(ADDRESS($W198,COLUMN()-$Y198+$X198))/$V198</f>
        <v>9926</v>
      </c>
      <c r="AH198" s="18" cm="1">
        <f t="array" aca="1" ref="AH198" ca="1">INDIRECT(ADDRESS($W198,COLUMN()-$Y198+$X198))/$V198</f>
        <v>0</v>
      </c>
      <c r="AI198" s="18" cm="1">
        <f t="array" aca="1" ref="AI198" ca="1">INDIRECT(ADDRESS($W198,COLUMN()-$Y198+$X198))/$V198</f>
        <v>0</v>
      </c>
      <c r="AJ198" s="18" cm="1">
        <f t="array" aca="1" ref="AJ198" ca="1">INDIRECT(ADDRESS($W198,COLUMN()-$Y198+$X198))/$V198</f>
        <v>0</v>
      </c>
      <c r="AK198" s="18" cm="1">
        <f t="array" aca="1" ref="AK198" ca="1">INDIRECT(ADDRESS($W198,COLUMN()-$Y198+$X198))/$V198</f>
        <v>49370.333333333336</v>
      </c>
      <c r="AL198" s="18" cm="1">
        <f t="array" aca="1" ref="AL198" ca="1">INDIRECT(ADDRESS($W198,COLUMN()-$Y198+$X198))/$V198</f>
        <v>0</v>
      </c>
      <c r="AM198" s="18" cm="1">
        <f t="array" aca="1" ref="AM198" ca="1">INDIRECT(ADDRESS($W198,COLUMN()-$Y198+$X198))/$V198</f>
        <v>51469</v>
      </c>
      <c r="AN198" s="18" cm="1">
        <f t="array" aca="1" ref="AN198" ca="1">INDIRECT(ADDRESS($W198,COLUMN()-$Y198+$X198))/$V198</f>
        <v>0</v>
      </c>
      <c r="AO198" s="18" cm="1">
        <f t="array" aca="1" ref="AO198" ca="1">INDIRECT(ADDRESS($W198,COLUMN()-$Y198+$X198))/$V198</f>
        <v>0</v>
      </c>
      <c r="AP198" s="18" cm="1">
        <f t="array" aca="1" ref="AP198" ca="1">INDIRECT(ADDRESS($W198,COLUMN()-$Y198+$X198))/$V198</f>
        <v>0</v>
      </c>
      <c r="AQ198" s="18" cm="1">
        <f t="array" aca="1" ref="AQ198" ca="1">INDIRECT(ADDRESS($W198,COLUMN()-$Y198+$X198))/$V198</f>
        <v>0</v>
      </c>
      <c r="AR198" s="9">
        <f t="shared" si="41"/>
        <v>197</v>
      </c>
      <c r="AS198" s="9">
        <f t="shared" si="39"/>
        <v>199</v>
      </c>
      <c r="AT198" s="9">
        <f t="shared" si="27"/>
        <v>26</v>
      </c>
      <c r="AU198" s="3">
        <f t="shared" si="30"/>
        <v>43</v>
      </c>
      <c r="AV198" s="20">
        <f t="shared" ca="1" si="36"/>
        <v>16</v>
      </c>
      <c r="AW198" s="20">
        <f t="shared" ca="1" si="36"/>
        <v>11</v>
      </c>
      <c r="AX198" s="20">
        <f t="shared" ca="1" si="36"/>
        <v>8</v>
      </c>
      <c r="AY198" s="20">
        <f t="shared" ca="1" si="34"/>
        <v>9</v>
      </c>
      <c r="AZ198" s="20">
        <f t="shared" ca="1" si="34"/>
        <v>14</v>
      </c>
      <c r="BA198" s="20">
        <f t="shared" ca="1" si="34"/>
        <v>25</v>
      </c>
      <c r="BB198" s="20">
        <f t="shared" ca="1" si="34"/>
        <v>25</v>
      </c>
      <c r="BC198" s="20">
        <f t="shared" ca="1" si="34"/>
        <v>23</v>
      </c>
      <c r="BD198" s="20">
        <f t="shared" ca="1" si="34"/>
        <v>25</v>
      </c>
      <c r="BE198" s="20">
        <f t="shared" ca="1" si="34"/>
        <v>25</v>
      </c>
      <c r="BF198" s="20">
        <f t="shared" ca="1" si="34"/>
        <v>25</v>
      </c>
      <c r="BG198" s="20">
        <f t="shared" ca="1" si="34"/>
        <v>13</v>
      </c>
      <c r="BH198" s="20">
        <f t="shared" ca="1" si="40"/>
        <v>25</v>
      </c>
      <c r="BI198" s="20">
        <f t="shared" ca="1" si="40"/>
        <v>12</v>
      </c>
      <c r="BJ198" s="20">
        <f t="shared" ca="1" si="40"/>
        <v>25</v>
      </c>
      <c r="BK198" s="20">
        <f t="shared" ca="1" si="40"/>
        <v>25</v>
      </c>
      <c r="BL198" s="20">
        <f t="shared" ca="1" si="40"/>
        <v>25</v>
      </c>
      <c r="BM198" s="20">
        <f t="shared" ca="1" si="33"/>
        <v>25</v>
      </c>
      <c r="BN198" s="9">
        <f t="shared" si="42"/>
        <v>197</v>
      </c>
      <c r="BO198" s="9">
        <v>3</v>
      </c>
      <c r="BP198" s="22" cm="1">
        <f t="array" aca="1" ref="BP198" ca="1">IF(AV198&gt;INDIRECT(ADDRESS($BN198,$BO198)),0,1)</f>
        <v>0</v>
      </c>
      <c r="BQ198" s="22" cm="1">
        <f t="array" aca="1" ref="BQ198" ca="1">IF(AW198&gt;INDIRECT(ADDRESS($BN198,$BO198)),0,1)</f>
        <v>0</v>
      </c>
      <c r="BR198" s="22" cm="1">
        <f t="array" aca="1" ref="BR198" ca="1">IF(AX198&gt;INDIRECT(ADDRESS($BN198,$BO198)),0,1)</f>
        <v>0</v>
      </c>
      <c r="BS198" s="22" cm="1">
        <f t="array" aca="1" ref="BS198" ca="1">IF(AY198&gt;INDIRECT(ADDRESS($BN198,$BO198)),0,1)</f>
        <v>0</v>
      </c>
      <c r="BT198" s="22" cm="1">
        <f t="array" aca="1" ref="BT198" ca="1">IF(AZ198&gt;INDIRECT(ADDRESS($BN198,$BO198)),0,1)</f>
        <v>0</v>
      </c>
      <c r="BU198" s="22" cm="1">
        <f t="array" aca="1" ref="BU198" ca="1">IF(BA198&gt;INDIRECT(ADDRESS($BN198,$BO198)),0,1)</f>
        <v>0</v>
      </c>
      <c r="BV198" s="22" cm="1">
        <f t="array" aca="1" ref="BV198" ca="1">IF(BB198&gt;INDIRECT(ADDRESS($BN198,$BO198)),0,1)</f>
        <v>0</v>
      </c>
      <c r="BW198" s="22" cm="1">
        <f t="array" aca="1" ref="BW198" ca="1">IF(BC198&gt;INDIRECT(ADDRESS($BN198,$BO198)),0,1)</f>
        <v>0</v>
      </c>
      <c r="BX198" s="22" cm="1">
        <f t="array" aca="1" ref="BX198" ca="1">IF(BD198&gt;INDIRECT(ADDRESS($BN198,$BO198)),0,1)</f>
        <v>0</v>
      </c>
      <c r="BY198" s="22" cm="1">
        <f t="array" aca="1" ref="BY198" ca="1">IF(BE198&gt;INDIRECT(ADDRESS($BN198,$BO198)),0,1)</f>
        <v>0</v>
      </c>
      <c r="BZ198" s="22" cm="1">
        <f t="array" aca="1" ref="BZ198" ca="1">IF(BF198&gt;INDIRECT(ADDRESS($BN198,$BO198)),0,1)</f>
        <v>0</v>
      </c>
      <c r="CA198" s="22" cm="1">
        <f t="array" aca="1" ref="CA198" ca="1">IF(BG198&gt;INDIRECT(ADDRESS($BN198,$BO198)),0,1)</f>
        <v>0</v>
      </c>
      <c r="CB198" s="22" cm="1">
        <f t="array" aca="1" ref="CB198" ca="1">IF(BH198&gt;INDIRECT(ADDRESS($BN198,$BO198)),0,1)</f>
        <v>0</v>
      </c>
      <c r="CC198" s="22" cm="1">
        <f t="array" aca="1" ref="CC198" ca="1">IF(BI198&gt;INDIRECT(ADDRESS($BN198,$BO198)),0,1)</f>
        <v>0</v>
      </c>
      <c r="CD198" s="22" cm="1">
        <f t="array" aca="1" ref="CD198" ca="1">IF(BJ198&gt;INDIRECT(ADDRESS($BN198,$BO198)),0,1)</f>
        <v>0</v>
      </c>
      <c r="CE198" s="22" cm="1">
        <f t="array" aca="1" ref="CE198" ca="1">IF(BK198&gt;INDIRECT(ADDRESS($BN198,$BO198)),0,1)</f>
        <v>0</v>
      </c>
      <c r="CF198" s="22" cm="1">
        <f t="array" aca="1" ref="CF198" ca="1">IF(BL198&gt;INDIRECT(ADDRESS($BN198,$BO198)),0,1)</f>
        <v>0</v>
      </c>
      <c r="CG198" s="22" cm="1">
        <f t="array" aca="1" ref="CG198" ca="1">IF(BM198&gt;INDIRECT(ADDRESS($BN198,$BO198)),0,1)</f>
        <v>0</v>
      </c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55000000000000004">
      <c r="A199" s="3"/>
      <c r="B199" s="3"/>
      <c r="C199" s="3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5">
        <v>5</v>
      </c>
      <c r="W199" s="5">
        <f>W198</f>
        <v>197</v>
      </c>
      <c r="X199" s="5">
        <v>4</v>
      </c>
      <c r="Y199" s="5">
        <f t="shared" si="43"/>
        <v>26</v>
      </c>
      <c r="Z199" s="18" cm="1">
        <f t="array" aca="1" ref="Z199" ca="1">INDIRECT(ADDRESS($W199,COLUMN()-$Y199+$X199))/$V199</f>
        <v>22286.799999999999</v>
      </c>
      <c r="AA199" s="18" cm="1">
        <f t="array" aca="1" ref="AA199" ca="1">INDIRECT(ADDRESS($W199,COLUMN()-$Y199+$X199))/$V199</f>
        <v>35484</v>
      </c>
      <c r="AB199" s="18" cm="1">
        <f t="array" aca="1" ref="AB199" ca="1">INDIRECT(ADDRESS($W199,COLUMN()-$Y199+$X199))/$V199</f>
        <v>59149.599999999999</v>
      </c>
      <c r="AC199" s="18" cm="1">
        <f t="array" aca="1" ref="AC199" ca="1">INDIRECT(ADDRESS($W199,COLUMN()-$Y199+$X199))/$V199</f>
        <v>38774.199999999997</v>
      </c>
      <c r="AD199" s="18" cm="1">
        <f t="array" aca="1" ref="AD199" ca="1">INDIRECT(ADDRESS($W199,COLUMN()-$Y199+$X199))/$V199</f>
        <v>26821.4</v>
      </c>
      <c r="AE199" s="18" cm="1">
        <f t="array" aca="1" ref="AE199" ca="1">INDIRECT(ADDRESS($W199,COLUMN()-$Y199+$X199))/$V199</f>
        <v>0</v>
      </c>
      <c r="AF199" s="18" cm="1">
        <f t="array" aca="1" ref="AF199" ca="1">INDIRECT(ADDRESS($W199,COLUMN()-$Y199+$X199))/$V199</f>
        <v>0</v>
      </c>
      <c r="AG199" s="18" cm="1">
        <f t="array" aca="1" ref="AG199" ca="1">INDIRECT(ADDRESS($W199,COLUMN()-$Y199+$X199))/$V199</f>
        <v>5955.6</v>
      </c>
      <c r="AH199" s="18" cm="1">
        <f t="array" aca="1" ref="AH199" ca="1">INDIRECT(ADDRESS($W199,COLUMN()-$Y199+$X199))/$V199</f>
        <v>0</v>
      </c>
      <c r="AI199" s="18" cm="1">
        <f t="array" aca="1" ref="AI199" ca="1">INDIRECT(ADDRESS($W199,COLUMN()-$Y199+$X199))/$V199</f>
        <v>0</v>
      </c>
      <c r="AJ199" s="18" cm="1">
        <f t="array" aca="1" ref="AJ199" ca="1">INDIRECT(ADDRESS($W199,COLUMN()-$Y199+$X199))/$V199</f>
        <v>0</v>
      </c>
      <c r="AK199" s="18" cm="1">
        <f t="array" aca="1" ref="AK199" ca="1">INDIRECT(ADDRESS($W199,COLUMN()-$Y199+$X199))/$V199</f>
        <v>29622.2</v>
      </c>
      <c r="AL199" s="18" cm="1">
        <f t="array" aca="1" ref="AL199" ca="1">INDIRECT(ADDRESS($W199,COLUMN()-$Y199+$X199))/$V199</f>
        <v>0</v>
      </c>
      <c r="AM199" s="18" cm="1">
        <f t="array" aca="1" ref="AM199" ca="1">INDIRECT(ADDRESS($W199,COLUMN()-$Y199+$X199))/$V199</f>
        <v>30881.4</v>
      </c>
      <c r="AN199" s="18" cm="1">
        <f t="array" aca="1" ref="AN199" ca="1">INDIRECT(ADDRESS($W199,COLUMN()-$Y199+$X199))/$V199</f>
        <v>0</v>
      </c>
      <c r="AO199" s="18" cm="1">
        <f t="array" aca="1" ref="AO199" ca="1">INDIRECT(ADDRESS($W199,COLUMN()-$Y199+$X199))/$V199</f>
        <v>0</v>
      </c>
      <c r="AP199" s="18" cm="1">
        <f t="array" aca="1" ref="AP199" ca="1">INDIRECT(ADDRESS($W199,COLUMN()-$Y199+$X199))/$V199</f>
        <v>0</v>
      </c>
      <c r="AQ199" s="18" cm="1">
        <f t="array" aca="1" ref="AQ199" ca="1">INDIRECT(ADDRESS($W199,COLUMN()-$Y199+$X199))/$V199</f>
        <v>0</v>
      </c>
      <c r="AR199" s="9">
        <f t="shared" si="41"/>
        <v>197</v>
      </c>
      <c r="AS199" s="9">
        <f t="shared" si="39"/>
        <v>199</v>
      </c>
      <c r="AT199" s="9">
        <f t="shared" si="27"/>
        <v>26</v>
      </c>
      <c r="AU199" s="3">
        <f t="shared" si="30"/>
        <v>43</v>
      </c>
      <c r="AV199" s="20">
        <f t="shared" ca="1" si="36"/>
        <v>22</v>
      </c>
      <c r="AW199" s="20">
        <f t="shared" ca="1" si="36"/>
        <v>17</v>
      </c>
      <c r="AX199" s="20">
        <f t="shared" ca="1" si="36"/>
        <v>10</v>
      </c>
      <c r="AY199" s="20">
        <f t="shared" ca="1" si="34"/>
        <v>15</v>
      </c>
      <c r="AZ199" s="20">
        <f t="shared" ca="1" si="34"/>
        <v>21</v>
      </c>
      <c r="BA199" s="20">
        <f t="shared" ca="1" si="34"/>
        <v>25</v>
      </c>
      <c r="BB199" s="20">
        <f t="shared" ca="1" si="34"/>
        <v>25</v>
      </c>
      <c r="BC199" s="20">
        <f t="shared" ca="1" si="34"/>
        <v>24</v>
      </c>
      <c r="BD199" s="20">
        <f t="shared" ca="1" si="34"/>
        <v>25</v>
      </c>
      <c r="BE199" s="20">
        <f t="shared" ca="1" si="34"/>
        <v>25</v>
      </c>
      <c r="BF199" s="20">
        <f t="shared" ca="1" si="34"/>
        <v>25</v>
      </c>
      <c r="BG199" s="20">
        <f t="shared" ca="1" si="34"/>
        <v>20</v>
      </c>
      <c r="BH199" s="20">
        <f t="shared" ca="1" si="40"/>
        <v>25</v>
      </c>
      <c r="BI199" s="20">
        <f t="shared" ca="1" si="40"/>
        <v>18</v>
      </c>
      <c r="BJ199" s="20">
        <f t="shared" ca="1" si="40"/>
        <v>25</v>
      </c>
      <c r="BK199" s="20">
        <f t="shared" ca="1" si="40"/>
        <v>25</v>
      </c>
      <c r="BL199" s="20">
        <f t="shared" ca="1" si="40"/>
        <v>25</v>
      </c>
      <c r="BM199" s="20">
        <f t="shared" ca="1" si="33"/>
        <v>25</v>
      </c>
      <c r="BN199" s="9">
        <f t="shared" si="42"/>
        <v>197</v>
      </c>
      <c r="BO199" s="9">
        <v>3</v>
      </c>
      <c r="BP199" s="22" cm="1">
        <f t="array" aca="1" ref="BP199" ca="1">IF(AV199&gt;INDIRECT(ADDRESS($BN199,$BO199)),0,1)</f>
        <v>0</v>
      </c>
      <c r="BQ199" s="22" cm="1">
        <f t="array" aca="1" ref="BQ199" ca="1">IF(AW199&gt;INDIRECT(ADDRESS($BN199,$BO199)),0,1)</f>
        <v>0</v>
      </c>
      <c r="BR199" s="22" cm="1">
        <f t="array" aca="1" ref="BR199" ca="1">IF(AX199&gt;INDIRECT(ADDRESS($BN199,$BO199)),0,1)</f>
        <v>0</v>
      </c>
      <c r="BS199" s="22" cm="1">
        <f t="array" aca="1" ref="BS199" ca="1">IF(AY199&gt;INDIRECT(ADDRESS($BN199,$BO199)),0,1)</f>
        <v>0</v>
      </c>
      <c r="BT199" s="22" cm="1">
        <f t="array" aca="1" ref="BT199" ca="1">IF(AZ199&gt;INDIRECT(ADDRESS($BN199,$BO199)),0,1)</f>
        <v>0</v>
      </c>
      <c r="BU199" s="22" cm="1">
        <f t="array" aca="1" ref="BU199" ca="1">IF(BA199&gt;INDIRECT(ADDRESS($BN199,$BO199)),0,1)</f>
        <v>0</v>
      </c>
      <c r="BV199" s="22" cm="1">
        <f t="array" aca="1" ref="BV199" ca="1">IF(BB199&gt;INDIRECT(ADDRESS($BN199,$BO199)),0,1)</f>
        <v>0</v>
      </c>
      <c r="BW199" s="22" cm="1">
        <f t="array" aca="1" ref="BW199" ca="1">IF(BC199&gt;INDIRECT(ADDRESS($BN199,$BO199)),0,1)</f>
        <v>0</v>
      </c>
      <c r="BX199" s="22" cm="1">
        <f t="array" aca="1" ref="BX199" ca="1">IF(BD199&gt;INDIRECT(ADDRESS($BN199,$BO199)),0,1)</f>
        <v>0</v>
      </c>
      <c r="BY199" s="22" cm="1">
        <f t="array" aca="1" ref="BY199" ca="1">IF(BE199&gt;INDIRECT(ADDRESS($BN199,$BO199)),0,1)</f>
        <v>0</v>
      </c>
      <c r="BZ199" s="22" cm="1">
        <f t="array" aca="1" ref="BZ199" ca="1">IF(BF199&gt;INDIRECT(ADDRESS($BN199,$BO199)),0,1)</f>
        <v>0</v>
      </c>
      <c r="CA199" s="22" cm="1">
        <f t="array" aca="1" ref="CA199" ca="1">IF(BG199&gt;INDIRECT(ADDRESS($BN199,$BO199)),0,1)</f>
        <v>0</v>
      </c>
      <c r="CB199" s="22" cm="1">
        <f t="array" aca="1" ref="CB199" ca="1">IF(BH199&gt;INDIRECT(ADDRESS($BN199,$BO199)),0,1)</f>
        <v>0</v>
      </c>
      <c r="CC199" s="22" cm="1">
        <f t="array" aca="1" ref="CC199" ca="1">IF(BI199&gt;INDIRECT(ADDRESS($BN199,$BO199)),0,1)</f>
        <v>0</v>
      </c>
      <c r="CD199" s="22" cm="1">
        <f t="array" aca="1" ref="CD199" ca="1">IF(BJ199&gt;INDIRECT(ADDRESS($BN199,$BO199)),0,1)</f>
        <v>0</v>
      </c>
      <c r="CE199" s="22" cm="1">
        <f t="array" aca="1" ref="CE199" ca="1">IF(BK199&gt;INDIRECT(ADDRESS($BN199,$BO199)),0,1)</f>
        <v>0</v>
      </c>
      <c r="CF199" s="22" cm="1">
        <f t="array" aca="1" ref="CF199" ca="1">IF(BL199&gt;INDIRECT(ADDRESS($BN199,$BO199)),0,1)</f>
        <v>0</v>
      </c>
      <c r="CG199" s="22" cm="1">
        <f t="array" aca="1" ref="CG199" ca="1">IF(BM199&gt;INDIRECT(ADDRESS($BN199,$BO199)),0,1)</f>
        <v>0</v>
      </c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55000000000000004">
      <c r="A200" s="3" t="s">
        <v>84</v>
      </c>
      <c r="B200" s="3" t="s">
        <v>85</v>
      </c>
      <c r="C200" s="3">
        <v>6</v>
      </c>
      <c r="D200" s="15">
        <f>VALUE(SUBSTITUTE('DPR KPU Raw'!B48,".",","))</f>
        <v>78687</v>
      </c>
      <c r="E200" s="15">
        <f>VALUE(SUBSTITUTE('DPR KPU Raw'!C48,".",","))</f>
        <v>112197</v>
      </c>
      <c r="F200" s="15">
        <f>VALUE(SUBSTITUTE('DPR KPU Raw'!D48,".",","))</f>
        <v>55329</v>
      </c>
      <c r="G200" s="15">
        <f>VALUE(SUBSTITUTE('DPR KPU Raw'!E48,".",","))</f>
        <v>333628</v>
      </c>
      <c r="H200" s="15">
        <f>VALUE(SUBSTITUTE('DPR KPU Raw'!F48,".",","))</f>
        <v>168592</v>
      </c>
      <c r="I200" s="15"/>
      <c r="J200" s="15"/>
      <c r="K200" s="15">
        <f>VALUE(SUBSTITUTE('DPR KPU Raw'!I48,".",","))</f>
        <v>117233</v>
      </c>
      <c r="L200" s="15"/>
      <c r="M200" s="15"/>
      <c r="N200" s="15"/>
      <c r="O200" s="15">
        <f>VALUE(SUBSTITUTE('DPR KPU Raw'!M48,".",","))</f>
        <v>94602</v>
      </c>
      <c r="P200" s="15"/>
      <c r="Q200" s="15">
        <f>VALUE(SUBSTITUTE('DPR KPU Raw'!O48,".",","))</f>
        <v>89979</v>
      </c>
      <c r="R200" s="15"/>
      <c r="S200" s="15"/>
      <c r="T200" s="15"/>
      <c r="U200" s="15"/>
      <c r="V200" s="5">
        <v>1</v>
      </c>
      <c r="W200" s="5">
        <f>W199+3</f>
        <v>200</v>
      </c>
      <c r="X200" s="5">
        <v>4</v>
      </c>
      <c r="Y200" s="5">
        <f t="shared" si="43"/>
        <v>26</v>
      </c>
      <c r="Z200" s="18" cm="1">
        <f t="array" aca="1" ref="Z200" ca="1">INDIRECT(ADDRESS($W200,COLUMN()-$Y200+$X200))/$V200</f>
        <v>78687</v>
      </c>
      <c r="AA200" s="18" cm="1">
        <f t="array" aca="1" ref="AA200" ca="1">INDIRECT(ADDRESS($W200,COLUMN()-$Y200+$X200))/$V200</f>
        <v>112197</v>
      </c>
      <c r="AB200" s="18" cm="1">
        <f t="array" aca="1" ref="AB200" ca="1">INDIRECT(ADDRESS($W200,COLUMN()-$Y200+$X200))/$V200</f>
        <v>55329</v>
      </c>
      <c r="AC200" s="18" cm="1">
        <f t="array" aca="1" ref="AC200" ca="1">INDIRECT(ADDRESS($W200,COLUMN()-$Y200+$X200))/$V200</f>
        <v>333628</v>
      </c>
      <c r="AD200" s="18" cm="1">
        <f t="array" aca="1" ref="AD200" ca="1">INDIRECT(ADDRESS($W200,COLUMN()-$Y200+$X200))/$V200</f>
        <v>168592</v>
      </c>
      <c r="AE200" s="18" cm="1">
        <f t="array" aca="1" ref="AE200" ca="1">INDIRECT(ADDRESS($W200,COLUMN()-$Y200+$X200))/$V200</f>
        <v>0</v>
      </c>
      <c r="AF200" s="18" cm="1">
        <f t="array" aca="1" ref="AF200" ca="1">INDIRECT(ADDRESS($W200,COLUMN()-$Y200+$X200))/$V200</f>
        <v>0</v>
      </c>
      <c r="AG200" s="18" cm="1">
        <f t="array" aca="1" ref="AG200" ca="1">INDIRECT(ADDRESS($W200,COLUMN()-$Y200+$X200))/$V200</f>
        <v>117233</v>
      </c>
      <c r="AH200" s="18" cm="1">
        <f t="array" aca="1" ref="AH200" ca="1">INDIRECT(ADDRESS($W200,COLUMN()-$Y200+$X200))/$V200</f>
        <v>0</v>
      </c>
      <c r="AI200" s="18" cm="1">
        <f t="array" aca="1" ref="AI200" ca="1">INDIRECT(ADDRESS($W200,COLUMN()-$Y200+$X200))/$V200</f>
        <v>0</v>
      </c>
      <c r="AJ200" s="18" cm="1">
        <f t="array" aca="1" ref="AJ200" ca="1">INDIRECT(ADDRESS($W200,COLUMN()-$Y200+$X200))/$V200</f>
        <v>0</v>
      </c>
      <c r="AK200" s="18" cm="1">
        <f t="array" aca="1" ref="AK200" ca="1">INDIRECT(ADDRESS($W200,COLUMN()-$Y200+$X200))/$V200</f>
        <v>94602</v>
      </c>
      <c r="AL200" s="18" cm="1">
        <f t="array" aca="1" ref="AL200" ca="1">INDIRECT(ADDRESS($W200,COLUMN()-$Y200+$X200))/$V200</f>
        <v>0</v>
      </c>
      <c r="AM200" s="18" cm="1">
        <f t="array" aca="1" ref="AM200" ca="1">INDIRECT(ADDRESS($W200,COLUMN()-$Y200+$X200))/$V200</f>
        <v>89979</v>
      </c>
      <c r="AN200" s="18" cm="1">
        <f t="array" aca="1" ref="AN200" ca="1">INDIRECT(ADDRESS($W200,COLUMN()-$Y200+$X200))/$V200</f>
        <v>0</v>
      </c>
      <c r="AO200" s="18" cm="1">
        <f t="array" aca="1" ref="AO200" ca="1">INDIRECT(ADDRESS($W200,COLUMN()-$Y200+$X200))/$V200</f>
        <v>0</v>
      </c>
      <c r="AP200" s="18" cm="1">
        <f t="array" aca="1" ref="AP200" ca="1">INDIRECT(ADDRESS($W200,COLUMN()-$Y200+$X200))/$V200</f>
        <v>0</v>
      </c>
      <c r="AQ200" s="18" cm="1">
        <f t="array" aca="1" ref="AQ200" ca="1">INDIRECT(ADDRESS($W200,COLUMN()-$Y200+$X200))/$V200</f>
        <v>0</v>
      </c>
      <c r="AR200" s="9">
        <f t="shared" si="41"/>
        <v>200</v>
      </c>
      <c r="AS200" s="9">
        <f t="shared" si="39"/>
        <v>202</v>
      </c>
      <c r="AT200" s="9">
        <f t="shared" ref="AT200:AT259" si="44">COLUMN(Z200)</f>
        <v>26</v>
      </c>
      <c r="AU200" s="3">
        <f t="shared" si="30"/>
        <v>43</v>
      </c>
      <c r="AV200" s="20">
        <f t="shared" ca="1" si="36"/>
        <v>8</v>
      </c>
      <c r="AW200" s="20">
        <f t="shared" ca="1" si="36"/>
        <v>4</v>
      </c>
      <c r="AX200" s="20">
        <f t="shared" ca="1" si="36"/>
        <v>11</v>
      </c>
      <c r="AY200" s="20">
        <f t="shared" ca="1" si="34"/>
        <v>1</v>
      </c>
      <c r="AZ200" s="20">
        <f t="shared" ca="1" si="34"/>
        <v>2</v>
      </c>
      <c r="BA200" s="20">
        <f t="shared" ca="1" si="34"/>
        <v>25</v>
      </c>
      <c r="BB200" s="20">
        <f t="shared" ca="1" si="34"/>
        <v>25</v>
      </c>
      <c r="BC200" s="20">
        <f t="shared" ca="1" si="34"/>
        <v>3</v>
      </c>
      <c r="BD200" s="20">
        <f t="shared" ca="1" si="34"/>
        <v>25</v>
      </c>
      <c r="BE200" s="20">
        <f t="shared" ca="1" si="34"/>
        <v>25</v>
      </c>
      <c r="BF200" s="20">
        <f t="shared" ca="1" si="34"/>
        <v>25</v>
      </c>
      <c r="BG200" s="20">
        <f t="shared" ca="1" si="34"/>
        <v>6</v>
      </c>
      <c r="BH200" s="20">
        <f t="shared" ca="1" si="40"/>
        <v>25</v>
      </c>
      <c r="BI200" s="20">
        <f t="shared" ca="1" si="40"/>
        <v>7</v>
      </c>
      <c r="BJ200" s="20">
        <f t="shared" ca="1" si="40"/>
        <v>25</v>
      </c>
      <c r="BK200" s="20">
        <f t="shared" ca="1" si="40"/>
        <v>25</v>
      </c>
      <c r="BL200" s="20">
        <f t="shared" ca="1" si="40"/>
        <v>25</v>
      </c>
      <c r="BM200" s="20">
        <f t="shared" ca="1" si="33"/>
        <v>25</v>
      </c>
      <c r="BN200" s="9">
        <f t="shared" si="42"/>
        <v>200</v>
      </c>
      <c r="BO200" s="9">
        <v>3</v>
      </c>
      <c r="BP200" s="22" cm="1">
        <f t="array" aca="1" ref="BP200" ca="1">IF(AV200&gt;INDIRECT(ADDRESS($BN200,$BO200)),0,1)</f>
        <v>0</v>
      </c>
      <c r="BQ200" s="22" cm="1">
        <f t="array" aca="1" ref="BQ200" ca="1">IF(AW200&gt;INDIRECT(ADDRESS($BN200,$BO200)),0,1)</f>
        <v>1</v>
      </c>
      <c r="BR200" s="22" cm="1">
        <f t="array" aca="1" ref="BR200" ca="1">IF(AX200&gt;INDIRECT(ADDRESS($BN200,$BO200)),0,1)</f>
        <v>0</v>
      </c>
      <c r="BS200" s="22" cm="1">
        <f t="array" aca="1" ref="BS200" ca="1">IF(AY200&gt;INDIRECT(ADDRESS($BN200,$BO200)),0,1)</f>
        <v>1</v>
      </c>
      <c r="BT200" s="22" cm="1">
        <f t="array" aca="1" ref="BT200" ca="1">IF(AZ200&gt;INDIRECT(ADDRESS($BN200,$BO200)),0,1)</f>
        <v>1</v>
      </c>
      <c r="BU200" s="22" cm="1">
        <f t="array" aca="1" ref="BU200" ca="1">IF(BA200&gt;INDIRECT(ADDRESS($BN200,$BO200)),0,1)</f>
        <v>0</v>
      </c>
      <c r="BV200" s="22" cm="1">
        <f t="array" aca="1" ref="BV200" ca="1">IF(BB200&gt;INDIRECT(ADDRESS($BN200,$BO200)),0,1)</f>
        <v>0</v>
      </c>
      <c r="BW200" s="22" cm="1">
        <f t="array" aca="1" ref="BW200" ca="1">IF(BC200&gt;INDIRECT(ADDRESS($BN200,$BO200)),0,1)</f>
        <v>1</v>
      </c>
      <c r="BX200" s="22" cm="1">
        <f t="array" aca="1" ref="BX200" ca="1">IF(BD200&gt;INDIRECT(ADDRESS($BN200,$BO200)),0,1)</f>
        <v>0</v>
      </c>
      <c r="BY200" s="22" cm="1">
        <f t="array" aca="1" ref="BY200" ca="1">IF(BE200&gt;INDIRECT(ADDRESS($BN200,$BO200)),0,1)</f>
        <v>0</v>
      </c>
      <c r="BZ200" s="22" cm="1">
        <f t="array" aca="1" ref="BZ200" ca="1">IF(BF200&gt;INDIRECT(ADDRESS($BN200,$BO200)),0,1)</f>
        <v>0</v>
      </c>
      <c r="CA200" s="22" cm="1">
        <f t="array" aca="1" ref="CA200" ca="1">IF(BG200&gt;INDIRECT(ADDRESS($BN200,$BO200)),0,1)</f>
        <v>1</v>
      </c>
      <c r="CB200" s="22" cm="1">
        <f t="array" aca="1" ref="CB200" ca="1">IF(BH200&gt;INDIRECT(ADDRESS($BN200,$BO200)),0,1)</f>
        <v>0</v>
      </c>
      <c r="CC200" s="22" cm="1">
        <f t="array" aca="1" ref="CC200" ca="1">IF(BI200&gt;INDIRECT(ADDRESS($BN200,$BO200)),0,1)</f>
        <v>0</v>
      </c>
      <c r="CD200" s="22" cm="1">
        <f t="array" aca="1" ref="CD200" ca="1">IF(BJ200&gt;INDIRECT(ADDRESS($BN200,$BO200)),0,1)</f>
        <v>0</v>
      </c>
      <c r="CE200" s="22" cm="1">
        <f t="array" aca="1" ref="CE200" ca="1">IF(BK200&gt;INDIRECT(ADDRESS($BN200,$BO200)),0,1)</f>
        <v>0</v>
      </c>
      <c r="CF200" s="22" cm="1">
        <f t="array" aca="1" ref="CF200" ca="1">IF(BL200&gt;INDIRECT(ADDRESS($BN200,$BO200)),0,1)</f>
        <v>0</v>
      </c>
      <c r="CG200" s="22" cm="1">
        <f t="array" aca="1" ref="CG200" ca="1">IF(BM200&gt;INDIRECT(ADDRESS($BN200,$BO200)),0,1)</f>
        <v>0</v>
      </c>
      <c r="CH200" s="9">
        <f>AR200</f>
        <v>200</v>
      </c>
      <c r="CI200" s="9">
        <f>AS200</f>
        <v>202</v>
      </c>
      <c r="CJ200" s="3">
        <f>COLUMN(BP200)</f>
        <v>68</v>
      </c>
      <c r="CK200" s="3">
        <f>COLUMN(CG200)</f>
        <v>85</v>
      </c>
      <c r="CL200" s="3">
        <f ca="1">SUM(OFFSET($A$1,CH200-1,CJ200-1,CI200-CH200+1,CK200-CJ200+1))</f>
        <v>6</v>
      </c>
      <c r="CM200" s="3" t="b">
        <f ca="1">CL200=C200</f>
        <v>1</v>
      </c>
      <c r="CN200" s="3">
        <f>COLUMN(V200)</f>
        <v>22</v>
      </c>
      <c r="CO200" s="3">
        <f ca="1">LARGE(OFFSET($A$1,$CH200-1,$CN200-1,$CI200-$CH200+1,1),1)</f>
        <v>5</v>
      </c>
      <c r="CP200" s="4">
        <f ca="1">LARGE(OFFSET($A$1,$AR200-1,$AT200-1,$AS200-$AR200+1,$AU200-$AT200+1),1)/(CO200+2)</f>
        <v>47661.142857142855</v>
      </c>
      <c r="CQ200" s="4">
        <f ca="1">LARGE(OFFSET($A$1,$AR200-1,$AT200-1,$AS200-$AR200+1,$AU200-$AT200+1),C200)</f>
        <v>94602</v>
      </c>
      <c r="CR200" s="3" t="b">
        <f ca="1">CQ200&gt;CP200</f>
        <v>1</v>
      </c>
    </row>
    <row r="201" spans="1:96" x14ac:dyDescent="0.55000000000000004">
      <c r="A201" s="3"/>
      <c r="B201" s="3"/>
      <c r="C201" s="3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5">
        <v>3</v>
      </c>
      <c r="W201" s="5">
        <f>W200</f>
        <v>200</v>
      </c>
      <c r="X201" s="5">
        <v>4</v>
      </c>
      <c r="Y201" s="5">
        <f t="shared" si="43"/>
        <v>26</v>
      </c>
      <c r="Z201" s="18" cm="1">
        <f t="array" aca="1" ref="Z201" ca="1">INDIRECT(ADDRESS($W201,COLUMN()-$Y201+$X201))/$V201</f>
        <v>26229</v>
      </c>
      <c r="AA201" s="18" cm="1">
        <f t="array" aca="1" ref="AA201" ca="1">INDIRECT(ADDRESS($W201,COLUMN()-$Y201+$X201))/$V201</f>
        <v>37399</v>
      </c>
      <c r="AB201" s="18" cm="1">
        <f t="array" aca="1" ref="AB201" ca="1">INDIRECT(ADDRESS($W201,COLUMN()-$Y201+$X201))/$V201</f>
        <v>18443</v>
      </c>
      <c r="AC201" s="18" cm="1">
        <f t="array" aca="1" ref="AC201" ca="1">INDIRECT(ADDRESS($W201,COLUMN()-$Y201+$X201))/$V201</f>
        <v>111209.33333333333</v>
      </c>
      <c r="AD201" s="18" cm="1">
        <f t="array" aca="1" ref="AD201" ca="1">INDIRECT(ADDRESS($W201,COLUMN()-$Y201+$X201))/$V201</f>
        <v>56197.333333333336</v>
      </c>
      <c r="AE201" s="18" cm="1">
        <f t="array" aca="1" ref="AE201" ca="1">INDIRECT(ADDRESS($W201,COLUMN()-$Y201+$X201))/$V201</f>
        <v>0</v>
      </c>
      <c r="AF201" s="18" cm="1">
        <f t="array" aca="1" ref="AF201" ca="1">INDIRECT(ADDRESS($W201,COLUMN()-$Y201+$X201))/$V201</f>
        <v>0</v>
      </c>
      <c r="AG201" s="18" cm="1">
        <f t="array" aca="1" ref="AG201" ca="1">INDIRECT(ADDRESS($W201,COLUMN()-$Y201+$X201))/$V201</f>
        <v>39077.666666666664</v>
      </c>
      <c r="AH201" s="18" cm="1">
        <f t="array" aca="1" ref="AH201" ca="1">INDIRECT(ADDRESS($W201,COLUMN()-$Y201+$X201))/$V201</f>
        <v>0</v>
      </c>
      <c r="AI201" s="18" cm="1">
        <f t="array" aca="1" ref="AI201" ca="1">INDIRECT(ADDRESS($W201,COLUMN()-$Y201+$X201))/$V201</f>
        <v>0</v>
      </c>
      <c r="AJ201" s="18" cm="1">
        <f t="array" aca="1" ref="AJ201" ca="1">INDIRECT(ADDRESS($W201,COLUMN()-$Y201+$X201))/$V201</f>
        <v>0</v>
      </c>
      <c r="AK201" s="18" cm="1">
        <f t="array" aca="1" ref="AK201" ca="1">INDIRECT(ADDRESS($W201,COLUMN()-$Y201+$X201))/$V201</f>
        <v>31534</v>
      </c>
      <c r="AL201" s="18" cm="1">
        <f t="array" aca="1" ref="AL201" ca="1">INDIRECT(ADDRESS($W201,COLUMN()-$Y201+$X201))/$V201</f>
        <v>0</v>
      </c>
      <c r="AM201" s="18" cm="1">
        <f t="array" aca="1" ref="AM201" ca="1">INDIRECT(ADDRESS($W201,COLUMN()-$Y201+$X201))/$V201</f>
        <v>29993</v>
      </c>
      <c r="AN201" s="18" cm="1">
        <f t="array" aca="1" ref="AN201" ca="1">INDIRECT(ADDRESS($W201,COLUMN()-$Y201+$X201))/$V201</f>
        <v>0</v>
      </c>
      <c r="AO201" s="18" cm="1">
        <f t="array" aca="1" ref="AO201" ca="1">INDIRECT(ADDRESS($W201,COLUMN()-$Y201+$X201))/$V201</f>
        <v>0</v>
      </c>
      <c r="AP201" s="18" cm="1">
        <f t="array" aca="1" ref="AP201" ca="1">INDIRECT(ADDRESS($W201,COLUMN()-$Y201+$X201))/$V201</f>
        <v>0</v>
      </c>
      <c r="AQ201" s="18" cm="1">
        <f t="array" aca="1" ref="AQ201" ca="1">INDIRECT(ADDRESS($W201,COLUMN()-$Y201+$X201))/$V201</f>
        <v>0</v>
      </c>
      <c r="AR201" s="9">
        <f t="shared" si="41"/>
        <v>200</v>
      </c>
      <c r="AS201" s="9">
        <f t="shared" si="39"/>
        <v>202</v>
      </c>
      <c r="AT201" s="9">
        <f t="shared" si="44"/>
        <v>26</v>
      </c>
      <c r="AU201" s="3">
        <f t="shared" ref="AU201:AU259" si="45">COLUMN(AQ201)</f>
        <v>43</v>
      </c>
      <c r="AV201" s="20">
        <f t="shared" ca="1" si="36"/>
        <v>17</v>
      </c>
      <c r="AW201" s="20">
        <f t="shared" ca="1" si="36"/>
        <v>13</v>
      </c>
      <c r="AX201" s="20">
        <f t="shared" ca="1" si="36"/>
        <v>21</v>
      </c>
      <c r="AY201" s="20">
        <f t="shared" ca="1" si="34"/>
        <v>5</v>
      </c>
      <c r="AZ201" s="20">
        <f t="shared" ca="1" si="34"/>
        <v>10</v>
      </c>
      <c r="BA201" s="20">
        <f t="shared" ca="1" si="34"/>
        <v>25</v>
      </c>
      <c r="BB201" s="20">
        <f t="shared" ca="1" si="34"/>
        <v>25</v>
      </c>
      <c r="BC201" s="20">
        <f t="shared" ca="1" si="34"/>
        <v>12</v>
      </c>
      <c r="BD201" s="20">
        <f t="shared" ca="1" si="34"/>
        <v>25</v>
      </c>
      <c r="BE201" s="20">
        <f t="shared" ca="1" si="34"/>
        <v>25</v>
      </c>
      <c r="BF201" s="20">
        <f t="shared" ca="1" si="34"/>
        <v>25</v>
      </c>
      <c r="BG201" s="20">
        <f t="shared" ca="1" si="34"/>
        <v>15</v>
      </c>
      <c r="BH201" s="20">
        <f t="shared" ca="1" si="40"/>
        <v>25</v>
      </c>
      <c r="BI201" s="20">
        <f t="shared" ca="1" si="40"/>
        <v>16</v>
      </c>
      <c r="BJ201" s="20">
        <f t="shared" ca="1" si="40"/>
        <v>25</v>
      </c>
      <c r="BK201" s="20">
        <f t="shared" ca="1" si="40"/>
        <v>25</v>
      </c>
      <c r="BL201" s="20">
        <f t="shared" ca="1" si="40"/>
        <v>25</v>
      </c>
      <c r="BM201" s="20">
        <f t="shared" ca="1" si="33"/>
        <v>25</v>
      </c>
      <c r="BN201" s="9">
        <f t="shared" si="42"/>
        <v>200</v>
      </c>
      <c r="BO201" s="9">
        <v>3</v>
      </c>
      <c r="BP201" s="22" cm="1">
        <f t="array" aca="1" ref="BP201" ca="1">IF(AV201&gt;INDIRECT(ADDRESS($BN201,$BO201)),0,1)</f>
        <v>0</v>
      </c>
      <c r="BQ201" s="22" cm="1">
        <f t="array" aca="1" ref="BQ201" ca="1">IF(AW201&gt;INDIRECT(ADDRESS($BN201,$BO201)),0,1)</f>
        <v>0</v>
      </c>
      <c r="BR201" s="22" cm="1">
        <f t="array" aca="1" ref="BR201" ca="1">IF(AX201&gt;INDIRECT(ADDRESS($BN201,$BO201)),0,1)</f>
        <v>0</v>
      </c>
      <c r="BS201" s="22" cm="1">
        <f t="array" aca="1" ref="BS201" ca="1">IF(AY201&gt;INDIRECT(ADDRESS($BN201,$BO201)),0,1)</f>
        <v>1</v>
      </c>
      <c r="BT201" s="22" cm="1">
        <f t="array" aca="1" ref="BT201" ca="1">IF(AZ201&gt;INDIRECT(ADDRESS($BN201,$BO201)),0,1)</f>
        <v>0</v>
      </c>
      <c r="BU201" s="22" cm="1">
        <f t="array" aca="1" ref="BU201" ca="1">IF(BA201&gt;INDIRECT(ADDRESS($BN201,$BO201)),0,1)</f>
        <v>0</v>
      </c>
      <c r="BV201" s="22" cm="1">
        <f t="array" aca="1" ref="BV201" ca="1">IF(BB201&gt;INDIRECT(ADDRESS($BN201,$BO201)),0,1)</f>
        <v>0</v>
      </c>
      <c r="BW201" s="22" cm="1">
        <f t="array" aca="1" ref="BW201" ca="1">IF(BC201&gt;INDIRECT(ADDRESS($BN201,$BO201)),0,1)</f>
        <v>0</v>
      </c>
      <c r="BX201" s="22" cm="1">
        <f t="array" aca="1" ref="BX201" ca="1">IF(BD201&gt;INDIRECT(ADDRESS($BN201,$BO201)),0,1)</f>
        <v>0</v>
      </c>
      <c r="BY201" s="22" cm="1">
        <f t="array" aca="1" ref="BY201" ca="1">IF(BE201&gt;INDIRECT(ADDRESS($BN201,$BO201)),0,1)</f>
        <v>0</v>
      </c>
      <c r="BZ201" s="22" cm="1">
        <f t="array" aca="1" ref="BZ201" ca="1">IF(BF201&gt;INDIRECT(ADDRESS($BN201,$BO201)),0,1)</f>
        <v>0</v>
      </c>
      <c r="CA201" s="22" cm="1">
        <f t="array" aca="1" ref="CA201" ca="1">IF(BG201&gt;INDIRECT(ADDRESS($BN201,$BO201)),0,1)</f>
        <v>0</v>
      </c>
      <c r="CB201" s="22" cm="1">
        <f t="array" aca="1" ref="CB201" ca="1">IF(BH201&gt;INDIRECT(ADDRESS($BN201,$BO201)),0,1)</f>
        <v>0</v>
      </c>
      <c r="CC201" s="22" cm="1">
        <f t="array" aca="1" ref="CC201" ca="1">IF(BI201&gt;INDIRECT(ADDRESS($BN201,$BO201)),0,1)</f>
        <v>0</v>
      </c>
      <c r="CD201" s="22" cm="1">
        <f t="array" aca="1" ref="CD201" ca="1">IF(BJ201&gt;INDIRECT(ADDRESS($BN201,$BO201)),0,1)</f>
        <v>0</v>
      </c>
      <c r="CE201" s="22" cm="1">
        <f t="array" aca="1" ref="CE201" ca="1">IF(BK201&gt;INDIRECT(ADDRESS($BN201,$BO201)),0,1)</f>
        <v>0</v>
      </c>
      <c r="CF201" s="22" cm="1">
        <f t="array" aca="1" ref="CF201" ca="1">IF(BL201&gt;INDIRECT(ADDRESS($BN201,$BO201)),0,1)</f>
        <v>0</v>
      </c>
      <c r="CG201" s="22" cm="1">
        <f t="array" aca="1" ref="CG201" ca="1">IF(BM201&gt;INDIRECT(ADDRESS($BN201,$BO201)),0,1)</f>
        <v>0</v>
      </c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55000000000000004">
      <c r="A202" s="3"/>
      <c r="B202" s="3"/>
      <c r="C202" s="3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5">
        <v>5</v>
      </c>
      <c r="W202" s="5">
        <f>W201</f>
        <v>200</v>
      </c>
      <c r="X202" s="5">
        <v>4</v>
      </c>
      <c r="Y202" s="5">
        <f t="shared" si="43"/>
        <v>26</v>
      </c>
      <c r="Z202" s="18" cm="1">
        <f t="array" aca="1" ref="Z202" ca="1">INDIRECT(ADDRESS($W202,COLUMN()-$Y202+$X202))/$V202</f>
        <v>15737.4</v>
      </c>
      <c r="AA202" s="18" cm="1">
        <f t="array" aca="1" ref="AA202" ca="1">INDIRECT(ADDRESS($W202,COLUMN()-$Y202+$X202))/$V202</f>
        <v>22439.4</v>
      </c>
      <c r="AB202" s="18" cm="1">
        <f t="array" aca="1" ref="AB202" ca="1">INDIRECT(ADDRESS($W202,COLUMN()-$Y202+$X202))/$V202</f>
        <v>11065.8</v>
      </c>
      <c r="AC202" s="18" cm="1">
        <f t="array" aca="1" ref="AC202" ca="1">INDIRECT(ADDRESS($W202,COLUMN()-$Y202+$X202))/$V202</f>
        <v>66725.600000000006</v>
      </c>
      <c r="AD202" s="18" cm="1">
        <f t="array" aca="1" ref="AD202" ca="1">INDIRECT(ADDRESS($W202,COLUMN()-$Y202+$X202))/$V202</f>
        <v>33718.400000000001</v>
      </c>
      <c r="AE202" s="18" cm="1">
        <f t="array" aca="1" ref="AE202" ca="1">INDIRECT(ADDRESS($W202,COLUMN()-$Y202+$X202))/$V202</f>
        <v>0</v>
      </c>
      <c r="AF202" s="18" cm="1">
        <f t="array" aca="1" ref="AF202" ca="1">INDIRECT(ADDRESS($W202,COLUMN()-$Y202+$X202))/$V202</f>
        <v>0</v>
      </c>
      <c r="AG202" s="18" cm="1">
        <f t="array" aca="1" ref="AG202" ca="1">INDIRECT(ADDRESS($W202,COLUMN()-$Y202+$X202))/$V202</f>
        <v>23446.6</v>
      </c>
      <c r="AH202" s="18" cm="1">
        <f t="array" aca="1" ref="AH202" ca="1">INDIRECT(ADDRESS($W202,COLUMN()-$Y202+$X202))/$V202</f>
        <v>0</v>
      </c>
      <c r="AI202" s="18" cm="1">
        <f t="array" aca="1" ref="AI202" ca="1">INDIRECT(ADDRESS($W202,COLUMN()-$Y202+$X202))/$V202</f>
        <v>0</v>
      </c>
      <c r="AJ202" s="18" cm="1">
        <f t="array" aca="1" ref="AJ202" ca="1">INDIRECT(ADDRESS($W202,COLUMN()-$Y202+$X202))/$V202</f>
        <v>0</v>
      </c>
      <c r="AK202" s="18" cm="1">
        <f t="array" aca="1" ref="AK202" ca="1">INDIRECT(ADDRESS($W202,COLUMN()-$Y202+$X202))/$V202</f>
        <v>18920.400000000001</v>
      </c>
      <c r="AL202" s="18" cm="1">
        <f t="array" aca="1" ref="AL202" ca="1">INDIRECT(ADDRESS($W202,COLUMN()-$Y202+$X202))/$V202</f>
        <v>0</v>
      </c>
      <c r="AM202" s="18" cm="1">
        <f t="array" aca="1" ref="AM202" ca="1">INDIRECT(ADDRESS($W202,COLUMN()-$Y202+$X202))/$V202</f>
        <v>17995.8</v>
      </c>
      <c r="AN202" s="18" cm="1">
        <f t="array" aca="1" ref="AN202" ca="1">INDIRECT(ADDRESS($W202,COLUMN()-$Y202+$X202))/$V202</f>
        <v>0</v>
      </c>
      <c r="AO202" s="18" cm="1">
        <f t="array" aca="1" ref="AO202" ca="1">INDIRECT(ADDRESS($W202,COLUMN()-$Y202+$X202))/$V202</f>
        <v>0</v>
      </c>
      <c r="AP202" s="18" cm="1">
        <f t="array" aca="1" ref="AP202" ca="1">INDIRECT(ADDRESS($W202,COLUMN()-$Y202+$X202))/$V202</f>
        <v>0</v>
      </c>
      <c r="AQ202" s="18" cm="1">
        <f t="array" aca="1" ref="AQ202" ca="1">INDIRECT(ADDRESS($W202,COLUMN()-$Y202+$X202))/$V202</f>
        <v>0</v>
      </c>
      <c r="AR202" s="9">
        <f t="shared" si="41"/>
        <v>200</v>
      </c>
      <c r="AS202" s="9">
        <f t="shared" si="39"/>
        <v>202</v>
      </c>
      <c r="AT202" s="9">
        <f t="shared" si="44"/>
        <v>26</v>
      </c>
      <c r="AU202" s="3">
        <f t="shared" si="45"/>
        <v>43</v>
      </c>
      <c r="AV202" s="20">
        <f t="shared" ca="1" si="36"/>
        <v>23</v>
      </c>
      <c r="AW202" s="20">
        <f t="shared" ca="1" si="36"/>
        <v>19</v>
      </c>
      <c r="AX202" s="20">
        <f t="shared" ca="1" si="36"/>
        <v>24</v>
      </c>
      <c r="AY202" s="20">
        <f t="shared" ca="1" si="34"/>
        <v>9</v>
      </c>
      <c r="AZ202" s="20">
        <f t="shared" ca="1" si="34"/>
        <v>14</v>
      </c>
      <c r="BA202" s="20">
        <f t="shared" ca="1" si="34"/>
        <v>25</v>
      </c>
      <c r="BB202" s="20">
        <f t="shared" ca="1" si="34"/>
        <v>25</v>
      </c>
      <c r="BC202" s="20">
        <f t="shared" ca="1" si="34"/>
        <v>18</v>
      </c>
      <c r="BD202" s="20">
        <f t="shared" ca="1" si="34"/>
        <v>25</v>
      </c>
      <c r="BE202" s="20">
        <f t="shared" ca="1" si="34"/>
        <v>25</v>
      </c>
      <c r="BF202" s="20">
        <f t="shared" ca="1" si="34"/>
        <v>25</v>
      </c>
      <c r="BG202" s="20">
        <f t="shared" ca="1" si="34"/>
        <v>20</v>
      </c>
      <c r="BH202" s="20">
        <f t="shared" ca="1" si="40"/>
        <v>25</v>
      </c>
      <c r="BI202" s="20">
        <f t="shared" ca="1" si="40"/>
        <v>22</v>
      </c>
      <c r="BJ202" s="20">
        <f t="shared" ca="1" si="40"/>
        <v>25</v>
      </c>
      <c r="BK202" s="20">
        <f t="shared" ca="1" si="40"/>
        <v>25</v>
      </c>
      <c r="BL202" s="20">
        <f t="shared" ca="1" si="40"/>
        <v>25</v>
      </c>
      <c r="BM202" s="20">
        <f t="shared" ca="1" si="33"/>
        <v>25</v>
      </c>
      <c r="BN202" s="9">
        <f t="shared" si="42"/>
        <v>200</v>
      </c>
      <c r="BO202" s="9">
        <v>3</v>
      </c>
      <c r="BP202" s="22" cm="1">
        <f t="array" aca="1" ref="BP202" ca="1">IF(AV202&gt;INDIRECT(ADDRESS($BN202,$BO202)),0,1)</f>
        <v>0</v>
      </c>
      <c r="BQ202" s="22" cm="1">
        <f t="array" aca="1" ref="BQ202" ca="1">IF(AW202&gt;INDIRECT(ADDRESS($BN202,$BO202)),0,1)</f>
        <v>0</v>
      </c>
      <c r="BR202" s="22" cm="1">
        <f t="array" aca="1" ref="BR202" ca="1">IF(AX202&gt;INDIRECT(ADDRESS($BN202,$BO202)),0,1)</f>
        <v>0</v>
      </c>
      <c r="BS202" s="22" cm="1">
        <f t="array" aca="1" ref="BS202" ca="1">IF(AY202&gt;INDIRECT(ADDRESS($BN202,$BO202)),0,1)</f>
        <v>0</v>
      </c>
      <c r="BT202" s="22" cm="1">
        <f t="array" aca="1" ref="BT202" ca="1">IF(AZ202&gt;INDIRECT(ADDRESS($BN202,$BO202)),0,1)</f>
        <v>0</v>
      </c>
      <c r="BU202" s="22" cm="1">
        <f t="array" aca="1" ref="BU202" ca="1">IF(BA202&gt;INDIRECT(ADDRESS($BN202,$BO202)),0,1)</f>
        <v>0</v>
      </c>
      <c r="BV202" s="22" cm="1">
        <f t="array" aca="1" ref="BV202" ca="1">IF(BB202&gt;INDIRECT(ADDRESS($BN202,$BO202)),0,1)</f>
        <v>0</v>
      </c>
      <c r="BW202" s="22" cm="1">
        <f t="array" aca="1" ref="BW202" ca="1">IF(BC202&gt;INDIRECT(ADDRESS($BN202,$BO202)),0,1)</f>
        <v>0</v>
      </c>
      <c r="BX202" s="22" cm="1">
        <f t="array" aca="1" ref="BX202" ca="1">IF(BD202&gt;INDIRECT(ADDRESS($BN202,$BO202)),0,1)</f>
        <v>0</v>
      </c>
      <c r="BY202" s="22" cm="1">
        <f t="array" aca="1" ref="BY202" ca="1">IF(BE202&gt;INDIRECT(ADDRESS($BN202,$BO202)),0,1)</f>
        <v>0</v>
      </c>
      <c r="BZ202" s="22" cm="1">
        <f t="array" aca="1" ref="BZ202" ca="1">IF(BF202&gt;INDIRECT(ADDRESS($BN202,$BO202)),0,1)</f>
        <v>0</v>
      </c>
      <c r="CA202" s="22" cm="1">
        <f t="array" aca="1" ref="CA202" ca="1">IF(BG202&gt;INDIRECT(ADDRESS($BN202,$BO202)),0,1)</f>
        <v>0</v>
      </c>
      <c r="CB202" s="22" cm="1">
        <f t="array" aca="1" ref="CB202" ca="1">IF(BH202&gt;INDIRECT(ADDRESS($BN202,$BO202)),0,1)</f>
        <v>0</v>
      </c>
      <c r="CC202" s="22" cm="1">
        <f t="array" aca="1" ref="CC202" ca="1">IF(BI202&gt;INDIRECT(ADDRESS($BN202,$BO202)),0,1)</f>
        <v>0</v>
      </c>
      <c r="CD202" s="22" cm="1">
        <f t="array" aca="1" ref="CD202" ca="1">IF(BJ202&gt;INDIRECT(ADDRESS($BN202,$BO202)),0,1)</f>
        <v>0</v>
      </c>
      <c r="CE202" s="22" cm="1">
        <f t="array" aca="1" ref="CE202" ca="1">IF(BK202&gt;INDIRECT(ADDRESS($BN202,$BO202)),0,1)</f>
        <v>0</v>
      </c>
      <c r="CF202" s="22" cm="1">
        <f t="array" aca="1" ref="CF202" ca="1">IF(BL202&gt;INDIRECT(ADDRESS($BN202,$BO202)),0,1)</f>
        <v>0</v>
      </c>
      <c r="CG202" s="22" cm="1">
        <f t="array" aca="1" ref="CG202" ca="1">IF(BM202&gt;INDIRECT(ADDRESS($BN202,$BO202)),0,1)</f>
        <v>0</v>
      </c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55000000000000004">
      <c r="A203" s="3"/>
      <c r="B203" s="3" t="s">
        <v>86</v>
      </c>
      <c r="C203" s="3">
        <v>5</v>
      </c>
      <c r="D203" s="15">
        <f>VALUE(SUBSTITUTE('DPR KPU Raw'!B49,".",","))</f>
        <v>68093</v>
      </c>
      <c r="E203" s="15">
        <f>VALUE(SUBSTITUTE('DPR KPU Raw'!C49,".",","))</f>
        <v>134846</v>
      </c>
      <c r="F203" s="15">
        <f>VALUE(SUBSTITUTE('DPR KPU Raw'!D49,".",","))</f>
        <v>89875</v>
      </c>
      <c r="G203" s="15">
        <f>VALUE(SUBSTITUTE('DPR KPU Raw'!E49,".",","))</f>
        <v>167627</v>
      </c>
      <c r="H203" s="15">
        <f>VALUE(SUBSTITUTE('DPR KPU Raw'!F49,".",","))</f>
        <v>127564</v>
      </c>
      <c r="I203" s="15"/>
      <c r="J203" s="15"/>
      <c r="K203" s="15">
        <f>VALUE(SUBSTITUTE('DPR KPU Raw'!I49,".",","))</f>
        <v>52764</v>
      </c>
      <c r="L203" s="15"/>
      <c r="M203" s="15"/>
      <c r="N203" s="15"/>
      <c r="O203" s="15">
        <f>VALUE(SUBSTITUTE('DPR KPU Raw'!M49,".",","))</f>
        <v>278005</v>
      </c>
      <c r="P203" s="15"/>
      <c r="Q203" s="15">
        <f>VALUE(SUBSTITUTE('DPR KPU Raw'!O49,".",","))</f>
        <v>48930</v>
      </c>
      <c r="R203" s="15"/>
      <c r="S203" s="15"/>
      <c r="T203" s="15"/>
      <c r="U203" s="15"/>
      <c r="V203" s="5">
        <v>1</v>
      </c>
      <c r="W203" s="5">
        <f>W202+3</f>
        <v>203</v>
      </c>
      <c r="X203" s="5">
        <v>4</v>
      </c>
      <c r="Y203" s="5">
        <f t="shared" si="43"/>
        <v>26</v>
      </c>
      <c r="Z203" s="18" cm="1">
        <f t="array" aca="1" ref="Z203" ca="1">INDIRECT(ADDRESS($W203,COLUMN()-$Y203+$X203))/$V203</f>
        <v>68093</v>
      </c>
      <c r="AA203" s="18" cm="1">
        <f t="array" aca="1" ref="AA203" ca="1">INDIRECT(ADDRESS($W203,COLUMN()-$Y203+$X203))/$V203</f>
        <v>134846</v>
      </c>
      <c r="AB203" s="18" cm="1">
        <f t="array" aca="1" ref="AB203" ca="1">INDIRECT(ADDRESS($W203,COLUMN()-$Y203+$X203))/$V203</f>
        <v>89875</v>
      </c>
      <c r="AC203" s="18" cm="1">
        <f t="array" aca="1" ref="AC203" ca="1">INDIRECT(ADDRESS($W203,COLUMN()-$Y203+$X203))/$V203</f>
        <v>167627</v>
      </c>
      <c r="AD203" s="18" cm="1">
        <f t="array" aca="1" ref="AD203" ca="1">INDIRECT(ADDRESS($W203,COLUMN()-$Y203+$X203))/$V203</f>
        <v>127564</v>
      </c>
      <c r="AE203" s="18" cm="1">
        <f t="array" aca="1" ref="AE203" ca="1">INDIRECT(ADDRESS($W203,COLUMN()-$Y203+$X203))/$V203</f>
        <v>0</v>
      </c>
      <c r="AF203" s="18" cm="1">
        <f t="array" aca="1" ref="AF203" ca="1">INDIRECT(ADDRESS($W203,COLUMN()-$Y203+$X203))/$V203</f>
        <v>0</v>
      </c>
      <c r="AG203" s="18" cm="1">
        <f t="array" aca="1" ref="AG203" ca="1">INDIRECT(ADDRESS($W203,COLUMN()-$Y203+$X203))/$V203</f>
        <v>52764</v>
      </c>
      <c r="AH203" s="18" cm="1">
        <f t="array" aca="1" ref="AH203" ca="1">INDIRECT(ADDRESS($W203,COLUMN()-$Y203+$X203))/$V203</f>
        <v>0</v>
      </c>
      <c r="AI203" s="18" cm="1">
        <f t="array" aca="1" ref="AI203" ca="1">INDIRECT(ADDRESS($W203,COLUMN()-$Y203+$X203))/$V203</f>
        <v>0</v>
      </c>
      <c r="AJ203" s="18" cm="1">
        <f t="array" aca="1" ref="AJ203" ca="1">INDIRECT(ADDRESS($W203,COLUMN()-$Y203+$X203))/$V203</f>
        <v>0</v>
      </c>
      <c r="AK203" s="18" cm="1">
        <f t="array" aca="1" ref="AK203" ca="1">INDIRECT(ADDRESS($W203,COLUMN()-$Y203+$X203))/$V203</f>
        <v>278005</v>
      </c>
      <c r="AL203" s="18" cm="1">
        <f t="array" aca="1" ref="AL203" ca="1">INDIRECT(ADDRESS($W203,COLUMN()-$Y203+$X203))/$V203</f>
        <v>0</v>
      </c>
      <c r="AM203" s="18" cm="1">
        <f t="array" aca="1" ref="AM203" ca="1">INDIRECT(ADDRESS($W203,COLUMN()-$Y203+$X203))/$V203</f>
        <v>48930</v>
      </c>
      <c r="AN203" s="18" cm="1">
        <f t="array" aca="1" ref="AN203" ca="1">INDIRECT(ADDRESS($W203,COLUMN()-$Y203+$X203))/$V203</f>
        <v>0</v>
      </c>
      <c r="AO203" s="18" cm="1">
        <f t="array" aca="1" ref="AO203" ca="1">INDIRECT(ADDRESS($W203,COLUMN()-$Y203+$X203))/$V203</f>
        <v>0</v>
      </c>
      <c r="AP203" s="18" cm="1">
        <f t="array" aca="1" ref="AP203" ca="1">INDIRECT(ADDRESS($W203,COLUMN()-$Y203+$X203))/$V203</f>
        <v>0</v>
      </c>
      <c r="AQ203" s="18" cm="1">
        <f t="array" aca="1" ref="AQ203" ca="1">INDIRECT(ADDRESS($W203,COLUMN()-$Y203+$X203))/$V203</f>
        <v>0</v>
      </c>
      <c r="AR203" s="9">
        <f t="shared" si="41"/>
        <v>203</v>
      </c>
      <c r="AS203" s="9">
        <f t="shared" si="39"/>
        <v>205</v>
      </c>
      <c r="AT203" s="9">
        <f t="shared" si="44"/>
        <v>26</v>
      </c>
      <c r="AU203" s="3">
        <f t="shared" si="45"/>
        <v>43</v>
      </c>
      <c r="AV203" s="20">
        <f t="shared" ca="1" si="36"/>
        <v>7</v>
      </c>
      <c r="AW203" s="20">
        <f t="shared" ca="1" si="36"/>
        <v>3</v>
      </c>
      <c r="AX203" s="20">
        <f t="shared" ca="1" si="36"/>
        <v>6</v>
      </c>
      <c r="AY203" s="20">
        <f t="shared" ca="1" si="34"/>
        <v>2</v>
      </c>
      <c r="AZ203" s="20">
        <f t="shared" ca="1" si="34"/>
        <v>4</v>
      </c>
      <c r="BA203" s="20">
        <f t="shared" ca="1" si="34"/>
        <v>25</v>
      </c>
      <c r="BB203" s="20">
        <f t="shared" ca="1" si="34"/>
        <v>25</v>
      </c>
      <c r="BC203" s="20">
        <f t="shared" ca="1" si="34"/>
        <v>10</v>
      </c>
      <c r="BD203" s="20">
        <f t="shared" ca="1" si="34"/>
        <v>25</v>
      </c>
      <c r="BE203" s="20">
        <f t="shared" ca="1" si="34"/>
        <v>25</v>
      </c>
      <c r="BF203" s="20">
        <f t="shared" ca="1" si="34"/>
        <v>25</v>
      </c>
      <c r="BG203" s="20">
        <f t="shared" ca="1" si="34"/>
        <v>1</v>
      </c>
      <c r="BH203" s="20">
        <f t="shared" ca="1" si="40"/>
        <v>25</v>
      </c>
      <c r="BI203" s="20">
        <f t="shared" ca="1" si="40"/>
        <v>11</v>
      </c>
      <c r="BJ203" s="20">
        <f t="shared" ca="1" si="40"/>
        <v>25</v>
      </c>
      <c r="BK203" s="20">
        <f t="shared" ca="1" si="40"/>
        <v>25</v>
      </c>
      <c r="BL203" s="20">
        <f t="shared" ca="1" si="40"/>
        <v>25</v>
      </c>
      <c r="BM203" s="20">
        <f t="shared" ca="1" si="33"/>
        <v>25</v>
      </c>
      <c r="BN203" s="9">
        <f t="shared" si="42"/>
        <v>203</v>
      </c>
      <c r="BO203" s="9">
        <v>3</v>
      </c>
      <c r="BP203" s="22" cm="1">
        <f t="array" aca="1" ref="BP203" ca="1">IF(AV203&gt;INDIRECT(ADDRESS($BN203,$BO203)),0,1)</f>
        <v>0</v>
      </c>
      <c r="BQ203" s="22" cm="1">
        <f t="array" aca="1" ref="BQ203" ca="1">IF(AW203&gt;INDIRECT(ADDRESS($BN203,$BO203)),0,1)</f>
        <v>1</v>
      </c>
      <c r="BR203" s="22" cm="1">
        <f t="array" aca="1" ref="BR203" ca="1">IF(AX203&gt;INDIRECT(ADDRESS($BN203,$BO203)),0,1)</f>
        <v>0</v>
      </c>
      <c r="BS203" s="22" cm="1">
        <f t="array" aca="1" ref="BS203" ca="1">IF(AY203&gt;INDIRECT(ADDRESS($BN203,$BO203)),0,1)</f>
        <v>1</v>
      </c>
      <c r="BT203" s="22" cm="1">
        <f t="array" aca="1" ref="BT203" ca="1">IF(AZ203&gt;INDIRECT(ADDRESS($BN203,$BO203)),0,1)</f>
        <v>1</v>
      </c>
      <c r="BU203" s="22" cm="1">
        <f t="array" aca="1" ref="BU203" ca="1">IF(BA203&gt;INDIRECT(ADDRESS($BN203,$BO203)),0,1)</f>
        <v>0</v>
      </c>
      <c r="BV203" s="22" cm="1">
        <f t="array" aca="1" ref="BV203" ca="1">IF(BB203&gt;INDIRECT(ADDRESS($BN203,$BO203)),0,1)</f>
        <v>0</v>
      </c>
      <c r="BW203" s="22" cm="1">
        <f t="array" aca="1" ref="BW203" ca="1">IF(BC203&gt;INDIRECT(ADDRESS($BN203,$BO203)),0,1)</f>
        <v>0</v>
      </c>
      <c r="BX203" s="22" cm="1">
        <f t="array" aca="1" ref="BX203" ca="1">IF(BD203&gt;INDIRECT(ADDRESS($BN203,$BO203)),0,1)</f>
        <v>0</v>
      </c>
      <c r="BY203" s="22" cm="1">
        <f t="array" aca="1" ref="BY203" ca="1">IF(BE203&gt;INDIRECT(ADDRESS($BN203,$BO203)),0,1)</f>
        <v>0</v>
      </c>
      <c r="BZ203" s="22" cm="1">
        <f t="array" aca="1" ref="BZ203" ca="1">IF(BF203&gt;INDIRECT(ADDRESS($BN203,$BO203)),0,1)</f>
        <v>0</v>
      </c>
      <c r="CA203" s="22" cm="1">
        <f t="array" aca="1" ref="CA203" ca="1">IF(BG203&gt;INDIRECT(ADDRESS($BN203,$BO203)),0,1)</f>
        <v>1</v>
      </c>
      <c r="CB203" s="22" cm="1">
        <f t="array" aca="1" ref="CB203" ca="1">IF(BH203&gt;INDIRECT(ADDRESS($BN203,$BO203)),0,1)</f>
        <v>0</v>
      </c>
      <c r="CC203" s="22" cm="1">
        <f t="array" aca="1" ref="CC203" ca="1">IF(BI203&gt;INDIRECT(ADDRESS($BN203,$BO203)),0,1)</f>
        <v>0</v>
      </c>
      <c r="CD203" s="22" cm="1">
        <f t="array" aca="1" ref="CD203" ca="1">IF(BJ203&gt;INDIRECT(ADDRESS($BN203,$BO203)),0,1)</f>
        <v>0</v>
      </c>
      <c r="CE203" s="22" cm="1">
        <f t="array" aca="1" ref="CE203" ca="1">IF(BK203&gt;INDIRECT(ADDRESS($BN203,$BO203)),0,1)</f>
        <v>0</v>
      </c>
      <c r="CF203" s="22" cm="1">
        <f t="array" aca="1" ref="CF203" ca="1">IF(BL203&gt;INDIRECT(ADDRESS($BN203,$BO203)),0,1)</f>
        <v>0</v>
      </c>
      <c r="CG203" s="22" cm="1">
        <f t="array" aca="1" ref="CG203" ca="1">IF(BM203&gt;INDIRECT(ADDRESS($BN203,$BO203)),0,1)</f>
        <v>0</v>
      </c>
      <c r="CH203" s="9">
        <f>AR203</f>
        <v>203</v>
      </c>
      <c r="CI203" s="9">
        <f>AS203</f>
        <v>205</v>
      </c>
      <c r="CJ203" s="3">
        <f>COLUMN(BP203)</f>
        <v>68</v>
      </c>
      <c r="CK203" s="3">
        <f>COLUMN(CG203)</f>
        <v>85</v>
      </c>
      <c r="CL203" s="3">
        <f ca="1">SUM(OFFSET($A$1,CH203-1,CJ203-1,CI203-CH203+1,CK203-CJ203+1))</f>
        <v>5</v>
      </c>
      <c r="CM203" s="3" t="b">
        <f ca="1">CL203=C203</f>
        <v>1</v>
      </c>
      <c r="CN203" s="3">
        <f>COLUMN(V203)</f>
        <v>22</v>
      </c>
      <c r="CO203" s="3">
        <f ca="1">LARGE(OFFSET($A$1,$CH203-1,$CN203-1,$CI203-$CH203+1,1),1)</f>
        <v>5</v>
      </c>
      <c r="CP203" s="4">
        <f ca="1">LARGE(OFFSET($A$1,$AR203-1,$AT203-1,$AS203-$AR203+1,$AU203-$AT203+1),1)/(CO203+2)</f>
        <v>39715</v>
      </c>
      <c r="CQ203" s="4">
        <f ca="1">LARGE(OFFSET($A$1,$AR203-1,$AT203-1,$AS203-$AR203+1,$AU203-$AT203+1),C203)</f>
        <v>92668.333333333328</v>
      </c>
      <c r="CR203" s="3" t="b">
        <f ca="1">CQ203&gt;CP203</f>
        <v>1</v>
      </c>
    </row>
    <row r="204" spans="1:96" x14ac:dyDescent="0.55000000000000004">
      <c r="A204" s="3"/>
      <c r="B204" s="3"/>
      <c r="C204" s="3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5">
        <v>3</v>
      </c>
      <c r="W204" s="5">
        <f>W203</f>
        <v>203</v>
      </c>
      <c r="X204" s="5">
        <v>4</v>
      </c>
      <c r="Y204" s="5">
        <f t="shared" si="43"/>
        <v>26</v>
      </c>
      <c r="Z204" s="18" cm="1">
        <f t="array" aca="1" ref="Z204" ca="1">INDIRECT(ADDRESS($W204,COLUMN()-$Y204+$X204))/$V204</f>
        <v>22697.666666666668</v>
      </c>
      <c r="AA204" s="18" cm="1">
        <f t="array" aca="1" ref="AA204" ca="1">INDIRECT(ADDRESS($W204,COLUMN()-$Y204+$X204))/$V204</f>
        <v>44948.666666666664</v>
      </c>
      <c r="AB204" s="18" cm="1">
        <f t="array" aca="1" ref="AB204" ca="1">INDIRECT(ADDRESS($W204,COLUMN()-$Y204+$X204))/$V204</f>
        <v>29958.333333333332</v>
      </c>
      <c r="AC204" s="18" cm="1">
        <f t="array" aca="1" ref="AC204" ca="1">INDIRECT(ADDRESS($W204,COLUMN()-$Y204+$X204))/$V204</f>
        <v>55875.666666666664</v>
      </c>
      <c r="AD204" s="18" cm="1">
        <f t="array" aca="1" ref="AD204" ca="1">INDIRECT(ADDRESS($W204,COLUMN()-$Y204+$X204))/$V204</f>
        <v>42521.333333333336</v>
      </c>
      <c r="AE204" s="18" cm="1">
        <f t="array" aca="1" ref="AE204" ca="1">INDIRECT(ADDRESS($W204,COLUMN()-$Y204+$X204))/$V204</f>
        <v>0</v>
      </c>
      <c r="AF204" s="18" cm="1">
        <f t="array" aca="1" ref="AF204" ca="1">INDIRECT(ADDRESS($W204,COLUMN()-$Y204+$X204))/$V204</f>
        <v>0</v>
      </c>
      <c r="AG204" s="18" cm="1">
        <f t="array" aca="1" ref="AG204" ca="1">INDIRECT(ADDRESS($W204,COLUMN()-$Y204+$X204))/$V204</f>
        <v>17588</v>
      </c>
      <c r="AH204" s="18" cm="1">
        <f t="array" aca="1" ref="AH204" ca="1">INDIRECT(ADDRESS($W204,COLUMN()-$Y204+$X204))/$V204</f>
        <v>0</v>
      </c>
      <c r="AI204" s="18" cm="1">
        <f t="array" aca="1" ref="AI204" ca="1">INDIRECT(ADDRESS($W204,COLUMN()-$Y204+$X204))/$V204</f>
        <v>0</v>
      </c>
      <c r="AJ204" s="18" cm="1">
        <f t="array" aca="1" ref="AJ204" ca="1">INDIRECT(ADDRESS($W204,COLUMN()-$Y204+$X204))/$V204</f>
        <v>0</v>
      </c>
      <c r="AK204" s="18" cm="1">
        <f t="array" aca="1" ref="AK204" ca="1">INDIRECT(ADDRESS($W204,COLUMN()-$Y204+$X204))/$V204</f>
        <v>92668.333333333328</v>
      </c>
      <c r="AL204" s="18" cm="1">
        <f t="array" aca="1" ref="AL204" ca="1">INDIRECT(ADDRESS($W204,COLUMN()-$Y204+$X204))/$V204</f>
        <v>0</v>
      </c>
      <c r="AM204" s="18" cm="1">
        <f t="array" aca="1" ref="AM204" ca="1">INDIRECT(ADDRESS($W204,COLUMN()-$Y204+$X204))/$V204</f>
        <v>16310</v>
      </c>
      <c r="AN204" s="18" cm="1">
        <f t="array" aca="1" ref="AN204" ca="1">INDIRECT(ADDRESS($W204,COLUMN()-$Y204+$X204))/$V204</f>
        <v>0</v>
      </c>
      <c r="AO204" s="18" cm="1">
        <f t="array" aca="1" ref="AO204" ca="1">INDIRECT(ADDRESS($W204,COLUMN()-$Y204+$X204))/$V204</f>
        <v>0</v>
      </c>
      <c r="AP204" s="18" cm="1">
        <f t="array" aca="1" ref="AP204" ca="1">INDIRECT(ADDRESS($W204,COLUMN()-$Y204+$X204))/$V204</f>
        <v>0</v>
      </c>
      <c r="AQ204" s="18" cm="1">
        <f t="array" aca="1" ref="AQ204" ca="1">INDIRECT(ADDRESS($W204,COLUMN()-$Y204+$X204))/$V204</f>
        <v>0</v>
      </c>
      <c r="AR204" s="9">
        <f t="shared" si="41"/>
        <v>203</v>
      </c>
      <c r="AS204" s="9">
        <f t="shared" si="39"/>
        <v>205</v>
      </c>
      <c r="AT204" s="9">
        <f t="shared" si="44"/>
        <v>26</v>
      </c>
      <c r="AU204" s="3">
        <f t="shared" si="45"/>
        <v>43</v>
      </c>
      <c r="AV204" s="20">
        <f t="shared" ca="1" si="36"/>
        <v>18</v>
      </c>
      <c r="AW204" s="20">
        <f t="shared" ca="1" si="36"/>
        <v>12</v>
      </c>
      <c r="AX204" s="20">
        <f t="shared" ca="1" si="36"/>
        <v>15</v>
      </c>
      <c r="AY204" s="20">
        <f t="shared" ca="1" si="34"/>
        <v>8</v>
      </c>
      <c r="AZ204" s="20">
        <f t="shared" ca="1" si="34"/>
        <v>13</v>
      </c>
      <c r="BA204" s="20">
        <f t="shared" ca="1" si="34"/>
        <v>25</v>
      </c>
      <c r="BB204" s="20">
        <f t="shared" ca="1" si="34"/>
        <v>25</v>
      </c>
      <c r="BC204" s="20">
        <f t="shared" ca="1" si="34"/>
        <v>20</v>
      </c>
      <c r="BD204" s="20">
        <f t="shared" ca="1" si="34"/>
        <v>25</v>
      </c>
      <c r="BE204" s="20">
        <f t="shared" ca="1" si="34"/>
        <v>25</v>
      </c>
      <c r="BF204" s="20">
        <f t="shared" ca="1" si="34"/>
        <v>25</v>
      </c>
      <c r="BG204" s="20">
        <f t="shared" ca="1" si="34"/>
        <v>5</v>
      </c>
      <c r="BH204" s="20">
        <f t="shared" ca="1" si="40"/>
        <v>25</v>
      </c>
      <c r="BI204" s="20">
        <f t="shared" ca="1" si="40"/>
        <v>21</v>
      </c>
      <c r="BJ204" s="20">
        <f t="shared" ca="1" si="40"/>
        <v>25</v>
      </c>
      <c r="BK204" s="20">
        <f t="shared" ca="1" si="40"/>
        <v>25</v>
      </c>
      <c r="BL204" s="20">
        <f t="shared" ca="1" si="40"/>
        <v>25</v>
      </c>
      <c r="BM204" s="20">
        <f t="shared" ca="1" si="33"/>
        <v>25</v>
      </c>
      <c r="BN204" s="9">
        <f t="shared" si="42"/>
        <v>203</v>
      </c>
      <c r="BO204" s="9">
        <v>3</v>
      </c>
      <c r="BP204" s="22" cm="1">
        <f t="array" aca="1" ref="BP204" ca="1">IF(AV204&gt;INDIRECT(ADDRESS($BN204,$BO204)),0,1)</f>
        <v>0</v>
      </c>
      <c r="BQ204" s="22" cm="1">
        <f t="array" aca="1" ref="BQ204" ca="1">IF(AW204&gt;INDIRECT(ADDRESS($BN204,$BO204)),0,1)</f>
        <v>0</v>
      </c>
      <c r="BR204" s="22" cm="1">
        <f t="array" aca="1" ref="BR204" ca="1">IF(AX204&gt;INDIRECT(ADDRESS($BN204,$BO204)),0,1)</f>
        <v>0</v>
      </c>
      <c r="BS204" s="22" cm="1">
        <f t="array" aca="1" ref="BS204" ca="1">IF(AY204&gt;INDIRECT(ADDRESS($BN204,$BO204)),0,1)</f>
        <v>0</v>
      </c>
      <c r="BT204" s="22" cm="1">
        <f t="array" aca="1" ref="BT204" ca="1">IF(AZ204&gt;INDIRECT(ADDRESS($BN204,$BO204)),0,1)</f>
        <v>0</v>
      </c>
      <c r="BU204" s="22" cm="1">
        <f t="array" aca="1" ref="BU204" ca="1">IF(BA204&gt;INDIRECT(ADDRESS($BN204,$BO204)),0,1)</f>
        <v>0</v>
      </c>
      <c r="BV204" s="22" cm="1">
        <f t="array" aca="1" ref="BV204" ca="1">IF(BB204&gt;INDIRECT(ADDRESS($BN204,$BO204)),0,1)</f>
        <v>0</v>
      </c>
      <c r="BW204" s="22" cm="1">
        <f t="array" aca="1" ref="BW204" ca="1">IF(BC204&gt;INDIRECT(ADDRESS($BN204,$BO204)),0,1)</f>
        <v>0</v>
      </c>
      <c r="BX204" s="22" cm="1">
        <f t="array" aca="1" ref="BX204" ca="1">IF(BD204&gt;INDIRECT(ADDRESS($BN204,$BO204)),0,1)</f>
        <v>0</v>
      </c>
      <c r="BY204" s="22" cm="1">
        <f t="array" aca="1" ref="BY204" ca="1">IF(BE204&gt;INDIRECT(ADDRESS($BN204,$BO204)),0,1)</f>
        <v>0</v>
      </c>
      <c r="BZ204" s="22" cm="1">
        <f t="array" aca="1" ref="BZ204" ca="1">IF(BF204&gt;INDIRECT(ADDRESS($BN204,$BO204)),0,1)</f>
        <v>0</v>
      </c>
      <c r="CA204" s="22" cm="1">
        <f t="array" aca="1" ref="CA204" ca="1">IF(BG204&gt;INDIRECT(ADDRESS($BN204,$BO204)),0,1)</f>
        <v>1</v>
      </c>
      <c r="CB204" s="22" cm="1">
        <f t="array" aca="1" ref="CB204" ca="1">IF(BH204&gt;INDIRECT(ADDRESS($BN204,$BO204)),0,1)</f>
        <v>0</v>
      </c>
      <c r="CC204" s="22" cm="1">
        <f t="array" aca="1" ref="CC204" ca="1">IF(BI204&gt;INDIRECT(ADDRESS($BN204,$BO204)),0,1)</f>
        <v>0</v>
      </c>
      <c r="CD204" s="22" cm="1">
        <f t="array" aca="1" ref="CD204" ca="1">IF(BJ204&gt;INDIRECT(ADDRESS($BN204,$BO204)),0,1)</f>
        <v>0</v>
      </c>
      <c r="CE204" s="22" cm="1">
        <f t="array" aca="1" ref="CE204" ca="1">IF(BK204&gt;INDIRECT(ADDRESS($BN204,$BO204)),0,1)</f>
        <v>0</v>
      </c>
      <c r="CF204" s="22" cm="1">
        <f t="array" aca="1" ref="CF204" ca="1">IF(BL204&gt;INDIRECT(ADDRESS($BN204,$BO204)),0,1)</f>
        <v>0</v>
      </c>
      <c r="CG204" s="22" cm="1">
        <f t="array" aca="1" ref="CG204" ca="1">IF(BM204&gt;INDIRECT(ADDRESS($BN204,$BO204)),0,1)</f>
        <v>0</v>
      </c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55000000000000004">
      <c r="A205" s="3"/>
      <c r="B205" s="3"/>
      <c r="C205" s="3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5">
        <v>5</v>
      </c>
      <c r="W205" s="5">
        <f>W204</f>
        <v>203</v>
      </c>
      <c r="X205" s="5">
        <v>4</v>
      </c>
      <c r="Y205" s="5">
        <f t="shared" si="43"/>
        <v>26</v>
      </c>
      <c r="Z205" s="18" cm="1">
        <f t="array" aca="1" ref="Z205" ca="1">INDIRECT(ADDRESS($W205,COLUMN()-$Y205+$X205))/$V205</f>
        <v>13618.6</v>
      </c>
      <c r="AA205" s="18" cm="1">
        <f t="array" aca="1" ref="AA205" ca="1">INDIRECT(ADDRESS($W205,COLUMN()-$Y205+$X205))/$V205</f>
        <v>26969.200000000001</v>
      </c>
      <c r="AB205" s="18" cm="1">
        <f t="array" aca="1" ref="AB205" ca="1">INDIRECT(ADDRESS($W205,COLUMN()-$Y205+$X205))/$V205</f>
        <v>17975</v>
      </c>
      <c r="AC205" s="18" cm="1">
        <f t="array" aca="1" ref="AC205" ca="1">INDIRECT(ADDRESS($W205,COLUMN()-$Y205+$X205))/$V205</f>
        <v>33525.4</v>
      </c>
      <c r="AD205" s="18" cm="1">
        <f t="array" aca="1" ref="AD205" ca="1">INDIRECT(ADDRESS($W205,COLUMN()-$Y205+$X205))/$V205</f>
        <v>25512.799999999999</v>
      </c>
      <c r="AE205" s="18" cm="1">
        <f t="array" aca="1" ref="AE205" ca="1">INDIRECT(ADDRESS($W205,COLUMN()-$Y205+$X205))/$V205</f>
        <v>0</v>
      </c>
      <c r="AF205" s="18" cm="1">
        <f t="array" aca="1" ref="AF205" ca="1">INDIRECT(ADDRESS($W205,COLUMN()-$Y205+$X205))/$V205</f>
        <v>0</v>
      </c>
      <c r="AG205" s="18" cm="1">
        <f t="array" aca="1" ref="AG205" ca="1">INDIRECT(ADDRESS($W205,COLUMN()-$Y205+$X205))/$V205</f>
        <v>10552.8</v>
      </c>
      <c r="AH205" s="18" cm="1">
        <f t="array" aca="1" ref="AH205" ca="1">INDIRECT(ADDRESS($W205,COLUMN()-$Y205+$X205))/$V205</f>
        <v>0</v>
      </c>
      <c r="AI205" s="18" cm="1">
        <f t="array" aca="1" ref="AI205" ca="1">INDIRECT(ADDRESS($W205,COLUMN()-$Y205+$X205))/$V205</f>
        <v>0</v>
      </c>
      <c r="AJ205" s="18" cm="1">
        <f t="array" aca="1" ref="AJ205" ca="1">INDIRECT(ADDRESS($W205,COLUMN()-$Y205+$X205))/$V205</f>
        <v>0</v>
      </c>
      <c r="AK205" s="18" cm="1">
        <f t="array" aca="1" ref="AK205" ca="1">INDIRECT(ADDRESS($W205,COLUMN()-$Y205+$X205))/$V205</f>
        <v>55601</v>
      </c>
      <c r="AL205" s="18" cm="1">
        <f t="array" aca="1" ref="AL205" ca="1">INDIRECT(ADDRESS($W205,COLUMN()-$Y205+$X205))/$V205</f>
        <v>0</v>
      </c>
      <c r="AM205" s="18" cm="1">
        <f t="array" aca="1" ref="AM205" ca="1">INDIRECT(ADDRESS($W205,COLUMN()-$Y205+$X205))/$V205</f>
        <v>9786</v>
      </c>
      <c r="AN205" s="18" cm="1">
        <f t="array" aca="1" ref="AN205" ca="1">INDIRECT(ADDRESS($W205,COLUMN()-$Y205+$X205))/$V205</f>
        <v>0</v>
      </c>
      <c r="AO205" s="18" cm="1">
        <f t="array" aca="1" ref="AO205" ca="1">INDIRECT(ADDRESS($W205,COLUMN()-$Y205+$X205))/$V205</f>
        <v>0</v>
      </c>
      <c r="AP205" s="18" cm="1">
        <f t="array" aca="1" ref="AP205" ca="1">INDIRECT(ADDRESS($W205,COLUMN()-$Y205+$X205))/$V205</f>
        <v>0</v>
      </c>
      <c r="AQ205" s="18" cm="1">
        <f t="array" aca="1" ref="AQ205" ca="1">INDIRECT(ADDRESS($W205,COLUMN()-$Y205+$X205))/$V205</f>
        <v>0</v>
      </c>
      <c r="AR205" s="9">
        <f t="shared" si="41"/>
        <v>203</v>
      </c>
      <c r="AS205" s="9">
        <f t="shared" si="39"/>
        <v>205</v>
      </c>
      <c r="AT205" s="9">
        <f t="shared" si="44"/>
        <v>26</v>
      </c>
      <c r="AU205" s="3">
        <f t="shared" si="45"/>
        <v>43</v>
      </c>
      <c r="AV205" s="20">
        <f t="shared" ca="1" si="36"/>
        <v>22</v>
      </c>
      <c r="AW205" s="20">
        <f t="shared" ca="1" si="36"/>
        <v>16</v>
      </c>
      <c r="AX205" s="20">
        <f t="shared" ca="1" si="36"/>
        <v>19</v>
      </c>
      <c r="AY205" s="20">
        <f t="shared" ca="1" si="34"/>
        <v>14</v>
      </c>
      <c r="AZ205" s="20">
        <f t="shared" ca="1" si="34"/>
        <v>17</v>
      </c>
      <c r="BA205" s="20">
        <f t="shared" ca="1" si="34"/>
        <v>25</v>
      </c>
      <c r="BB205" s="20">
        <f t="shared" ca="1" si="34"/>
        <v>25</v>
      </c>
      <c r="BC205" s="20">
        <f t="shared" ca="1" si="34"/>
        <v>23</v>
      </c>
      <c r="BD205" s="20">
        <f t="shared" ca="1" si="34"/>
        <v>25</v>
      </c>
      <c r="BE205" s="20">
        <f t="shared" ca="1" si="34"/>
        <v>25</v>
      </c>
      <c r="BF205" s="20">
        <f t="shared" ca="1" si="34"/>
        <v>25</v>
      </c>
      <c r="BG205" s="20">
        <f t="shared" ca="1" si="34"/>
        <v>9</v>
      </c>
      <c r="BH205" s="20">
        <f t="shared" ca="1" si="40"/>
        <v>25</v>
      </c>
      <c r="BI205" s="20">
        <f t="shared" ca="1" si="40"/>
        <v>24</v>
      </c>
      <c r="BJ205" s="20">
        <f t="shared" ca="1" si="40"/>
        <v>25</v>
      </c>
      <c r="BK205" s="20">
        <f t="shared" ca="1" si="40"/>
        <v>25</v>
      </c>
      <c r="BL205" s="20">
        <f t="shared" ca="1" si="40"/>
        <v>25</v>
      </c>
      <c r="BM205" s="20">
        <f t="shared" ca="1" si="33"/>
        <v>25</v>
      </c>
      <c r="BN205" s="9">
        <f t="shared" si="42"/>
        <v>203</v>
      </c>
      <c r="BO205" s="9">
        <v>3</v>
      </c>
      <c r="BP205" s="22" cm="1">
        <f t="array" aca="1" ref="BP205" ca="1">IF(AV205&gt;INDIRECT(ADDRESS($BN205,$BO205)),0,1)</f>
        <v>0</v>
      </c>
      <c r="BQ205" s="22" cm="1">
        <f t="array" aca="1" ref="BQ205" ca="1">IF(AW205&gt;INDIRECT(ADDRESS($BN205,$BO205)),0,1)</f>
        <v>0</v>
      </c>
      <c r="BR205" s="22" cm="1">
        <f t="array" aca="1" ref="BR205" ca="1">IF(AX205&gt;INDIRECT(ADDRESS($BN205,$BO205)),0,1)</f>
        <v>0</v>
      </c>
      <c r="BS205" s="22" cm="1">
        <f t="array" aca="1" ref="BS205" ca="1">IF(AY205&gt;INDIRECT(ADDRESS($BN205,$BO205)),0,1)</f>
        <v>0</v>
      </c>
      <c r="BT205" s="22" cm="1">
        <f t="array" aca="1" ref="BT205" ca="1">IF(AZ205&gt;INDIRECT(ADDRESS($BN205,$BO205)),0,1)</f>
        <v>0</v>
      </c>
      <c r="BU205" s="22" cm="1">
        <f t="array" aca="1" ref="BU205" ca="1">IF(BA205&gt;INDIRECT(ADDRESS($BN205,$BO205)),0,1)</f>
        <v>0</v>
      </c>
      <c r="BV205" s="22" cm="1">
        <f t="array" aca="1" ref="BV205" ca="1">IF(BB205&gt;INDIRECT(ADDRESS($BN205,$BO205)),0,1)</f>
        <v>0</v>
      </c>
      <c r="BW205" s="22" cm="1">
        <f t="array" aca="1" ref="BW205" ca="1">IF(BC205&gt;INDIRECT(ADDRESS($BN205,$BO205)),0,1)</f>
        <v>0</v>
      </c>
      <c r="BX205" s="22" cm="1">
        <f t="array" aca="1" ref="BX205" ca="1">IF(BD205&gt;INDIRECT(ADDRESS($BN205,$BO205)),0,1)</f>
        <v>0</v>
      </c>
      <c r="BY205" s="22" cm="1">
        <f t="array" aca="1" ref="BY205" ca="1">IF(BE205&gt;INDIRECT(ADDRESS($BN205,$BO205)),0,1)</f>
        <v>0</v>
      </c>
      <c r="BZ205" s="22" cm="1">
        <f t="array" aca="1" ref="BZ205" ca="1">IF(BF205&gt;INDIRECT(ADDRESS($BN205,$BO205)),0,1)</f>
        <v>0</v>
      </c>
      <c r="CA205" s="22" cm="1">
        <f t="array" aca="1" ref="CA205" ca="1">IF(BG205&gt;INDIRECT(ADDRESS($BN205,$BO205)),0,1)</f>
        <v>0</v>
      </c>
      <c r="CB205" s="22" cm="1">
        <f t="array" aca="1" ref="CB205" ca="1">IF(BH205&gt;INDIRECT(ADDRESS($BN205,$BO205)),0,1)</f>
        <v>0</v>
      </c>
      <c r="CC205" s="22" cm="1">
        <f t="array" aca="1" ref="CC205" ca="1">IF(BI205&gt;INDIRECT(ADDRESS($BN205,$BO205)),0,1)</f>
        <v>0</v>
      </c>
      <c r="CD205" s="22" cm="1">
        <f t="array" aca="1" ref="CD205" ca="1">IF(BJ205&gt;INDIRECT(ADDRESS($BN205,$BO205)),0,1)</f>
        <v>0</v>
      </c>
      <c r="CE205" s="22" cm="1">
        <f t="array" aca="1" ref="CE205" ca="1">IF(BK205&gt;INDIRECT(ADDRESS($BN205,$BO205)),0,1)</f>
        <v>0</v>
      </c>
      <c r="CF205" s="22" cm="1">
        <f t="array" aca="1" ref="CF205" ca="1">IF(BL205&gt;INDIRECT(ADDRESS($BN205,$BO205)),0,1)</f>
        <v>0</v>
      </c>
      <c r="CG205" s="22" cm="1">
        <f t="array" aca="1" ref="CG205" ca="1">IF(BM205&gt;INDIRECT(ADDRESS($BN205,$BO205)),0,1)</f>
        <v>0</v>
      </c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55000000000000004">
      <c r="A206" s="3" t="s">
        <v>87</v>
      </c>
      <c r="B206" s="3" t="s">
        <v>88</v>
      </c>
      <c r="C206" s="3">
        <v>8</v>
      </c>
      <c r="D206" s="15">
        <f>VALUE(SUBSTITUTE('DPR KPU Raw'!B51,".",","))</f>
        <v>143852</v>
      </c>
      <c r="E206" s="15">
        <f>VALUE(SUBSTITUTE('DPR KPU Raw'!C51,".",","))</f>
        <v>307259</v>
      </c>
      <c r="F206" s="15">
        <f>VALUE(SUBSTITUTE('DPR KPU Raw'!D51,".",","))</f>
        <v>252714</v>
      </c>
      <c r="G206" s="15">
        <f>VALUE(SUBSTITUTE('DPR KPU Raw'!E51,".",","))</f>
        <v>538147</v>
      </c>
      <c r="H206" s="15">
        <f>VALUE(SUBSTITUTE('DPR KPU Raw'!F51,".",","))</f>
        <v>227803</v>
      </c>
      <c r="I206" s="15"/>
      <c r="J206" s="15"/>
      <c r="K206" s="15">
        <f>VALUE(SUBSTITUTE('DPR KPU Raw'!I51,".",","))</f>
        <v>145538</v>
      </c>
      <c r="L206" s="15"/>
      <c r="M206" s="15"/>
      <c r="N206" s="15"/>
      <c r="O206" s="15">
        <f>VALUE(SUBSTITUTE('DPR KPU Raw'!M51,".",","))</f>
        <v>111141</v>
      </c>
      <c r="P206" s="15"/>
      <c r="Q206" s="15">
        <f>VALUE(SUBSTITUTE('DPR KPU Raw'!O51,".",","))</f>
        <v>110752</v>
      </c>
      <c r="R206" s="15"/>
      <c r="S206" s="15"/>
      <c r="T206" s="15"/>
      <c r="U206" s="15"/>
      <c r="V206" s="5">
        <v>1</v>
      </c>
      <c r="W206" s="5">
        <f>W205+3</f>
        <v>206</v>
      </c>
      <c r="X206" s="5">
        <v>4</v>
      </c>
      <c r="Y206" s="5">
        <f t="shared" si="43"/>
        <v>26</v>
      </c>
      <c r="Z206" s="18" cm="1">
        <f t="array" aca="1" ref="Z206" ca="1">INDIRECT(ADDRESS($W206,COLUMN()-$Y206+$X206))/$V206</f>
        <v>143852</v>
      </c>
      <c r="AA206" s="18" cm="1">
        <f t="array" aca="1" ref="AA206" ca="1">INDIRECT(ADDRESS($W206,COLUMN()-$Y206+$X206))/$V206</f>
        <v>307259</v>
      </c>
      <c r="AB206" s="18" cm="1">
        <f t="array" aca="1" ref="AB206" ca="1">INDIRECT(ADDRESS($W206,COLUMN()-$Y206+$X206))/$V206</f>
        <v>252714</v>
      </c>
      <c r="AC206" s="18" cm="1">
        <f t="array" aca="1" ref="AC206" ca="1">INDIRECT(ADDRESS($W206,COLUMN()-$Y206+$X206))/$V206</f>
        <v>538147</v>
      </c>
      <c r="AD206" s="18" cm="1">
        <f t="array" aca="1" ref="AD206" ca="1">INDIRECT(ADDRESS($W206,COLUMN()-$Y206+$X206))/$V206</f>
        <v>227803</v>
      </c>
      <c r="AE206" s="18" cm="1">
        <f t="array" aca="1" ref="AE206" ca="1">INDIRECT(ADDRESS($W206,COLUMN()-$Y206+$X206))/$V206</f>
        <v>0</v>
      </c>
      <c r="AF206" s="18" cm="1">
        <f t="array" aca="1" ref="AF206" ca="1">INDIRECT(ADDRESS($W206,COLUMN()-$Y206+$X206))/$V206</f>
        <v>0</v>
      </c>
      <c r="AG206" s="18" cm="1">
        <f t="array" aca="1" ref="AG206" ca="1">INDIRECT(ADDRESS($W206,COLUMN()-$Y206+$X206))/$V206</f>
        <v>145538</v>
      </c>
      <c r="AH206" s="18" cm="1">
        <f t="array" aca="1" ref="AH206" ca="1">INDIRECT(ADDRESS($W206,COLUMN()-$Y206+$X206))/$V206</f>
        <v>0</v>
      </c>
      <c r="AI206" s="18" cm="1">
        <f t="array" aca="1" ref="AI206" ca="1">INDIRECT(ADDRESS($W206,COLUMN()-$Y206+$X206))/$V206</f>
        <v>0</v>
      </c>
      <c r="AJ206" s="18" cm="1">
        <f t="array" aca="1" ref="AJ206" ca="1">INDIRECT(ADDRESS($W206,COLUMN()-$Y206+$X206))/$V206</f>
        <v>0</v>
      </c>
      <c r="AK206" s="18" cm="1">
        <f t="array" aca="1" ref="AK206" ca="1">INDIRECT(ADDRESS($W206,COLUMN()-$Y206+$X206))/$V206</f>
        <v>111141</v>
      </c>
      <c r="AL206" s="18" cm="1">
        <f t="array" aca="1" ref="AL206" ca="1">INDIRECT(ADDRESS($W206,COLUMN()-$Y206+$X206))/$V206</f>
        <v>0</v>
      </c>
      <c r="AM206" s="18" cm="1">
        <f t="array" aca="1" ref="AM206" ca="1">INDIRECT(ADDRESS($W206,COLUMN()-$Y206+$X206))/$V206</f>
        <v>110752</v>
      </c>
      <c r="AN206" s="18" cm="1">
        <f t="array" aca="1" ref="AN206" ca="1">INDIRECT(ADDRESS($W206,COLUMN()-$Y206+$X206))/$V206</f>
        <v>0</v>
      </c>
      <c r="AO206" s="18" cm="1">
        <f t="array" aca="1" ref="AO206" ca="1">INDIRECT(ADDRESS($W206,COLUMN()-$Y206+$X206))/$V206</f>
        <v>0</v>
      </c>
      <c r="AP206" s="18" cm="1">
        <f t="array" aca="1" ref="AP206" ca="1">INDIRECT(ADDRESS($W206,COLUMN()-$Y206+$X206))/$V206</f>
        <v>0</v>
      </c>
      <c r="AQ206" s="18" cm="1">
        <f t="array" aca="1" ref="AQ206" ca="1">INDIRECT(ADDRESS($W206,COLUMN()-$Y206+$X206))/$V206</f>
        <v>0</v>
      </c>
      <c r="AR206" s="9">
        <f t="shared" si="41"/>
        <v>206</v>
      </c>
      <c r="AS206" s="9">
        <f t="shared" si="39"/>
        <v>208</v>
      </c>
      <c r="AT206" s="9">
        <f t="shared" si="44"/>
        <v>26</v>
      </c>
      <c r="AU206" s="3">
        <f t="shared" si="45"/>
        <v>43</v>
      </c>
      <c r="AV206" s="20">
        <f t="shared" ca="1" si="36"/>
        <v>7</v>
      </c>
      <c r="AW206" s="20">
        <f t="shared" ca="1" si="36"/>
        <v>2</v>
      </c>
      <c r="AX206" s="20">
        <f t="shared" ca="1" si="36"/>
        <v>3</v>
      </c>
      <c r="AY206" s="20">
        <f t="shared" ca="1" si="34"/>
        <v>1</v>
      </c>
      <c r="AZ206" s="20">
        <f t="shared" ca="1" si="34"/>
        <v>4</v>
      </c>
      <c r="BA206" s="20">
        <f t="shared" ca="1" si="34"/>
        <v>25</v>
      </c>
      <c r="BB206" s="20">
        <f t="shared" ca="1" si="34"/>
        <v>25</v>
      </c>
      <c r="BC206" s="20">
        <f t="shared" ca="1" si="34"/>
        <v>6</v>
      </c>
      <c r="BD206" s="20">
        <f t="shared" ca="1" si="34"/>
        <v>25</v>
      </c>
      <c r="BE206" s="20">
        <f t="shared" ca="1" si="34"/>
        <v>25</v>
      </c>
      <c r="BF206" s="20">
        <f t="shared" ca="1" si="34"/>
        <v>25</v>
      </c>
      <c r="BG206" s="20">
        <f t="shared" ca="1" si="34"/>
        <v>8</v>
      </c>
      <c r="BH206" s="20">
        <f t="shared" ca="1" si="40"/>
        <v>25</v>
      </c>
      <c r="BI206" s="20">
        <f t="shared" ca="1" si="40"/>
        <v>9</v>
      </c>
      <c r="BJ206" s="20">
        <f t="shared" ca="1" si="40"/>
        <v>25</v>
      </c>
      <c r="BK206" s="20">
        <f t="shared" ca="1" si="40"/>
        <v>25</v>
      </c>
      <c r="BL206" s="20">
        <f t="shared" ca="1" si="40"/>
        <v>25</v>
      </c>
      <c r="BM206" s="20">
        <f t="shared" ca="1" si="33"/>
        <v>25</v>
      </c>
      <c r="BN206" s="9">
        <f t="shared" si="42"/>
        <v>206</v>
      </c>
      <c r="BO206" s="9">
        <v>3</v>
      </c>
      <c r="BP206" s="22" cm="1">
        <f t="array" aca="1" ref="BP206" ca="1">IF(AV206&gt;INDIRECT(ADDRESS($BN206,$BO206)),0,1)</f>
        <v>1</v>
      </c>
      <c r="BQ206" s="22" cm="1">
        <f t="array" aca="1" ref="BQ206" ca="1">IF(AW206&gt;INDIRECT(ADDRESS($BN206,$BO206)),0,1)</f>
        <v>1</v>
      </c>
      <c r="BR206" s="22" cm="1">
        <f t="array" aca="1" ref="BR206" ca="1">IF(AX206&gt;INDIRECT(ADDRESS($BN206,$BO206)),0,1)</f>
        <v>1</v>
      </c>
      <c r="BS206" s="22" cm="1">
        <f t="array" aca="1" ref="BS206" ca="1">IF(AY206&gt;INDIRECT(ADDRESS($BN206,$BO206)),0,1)</f>
        <v>1</v>
      </c>
      <c r="BT206" s="22" cm="1">
        <f t="array" aca="1" ref="BT206" ca="1">IF(AZ206&gt;INDIRECT(ADDRESS($BN206,$BO206)),0,1)</f>
        <v>1</v>
      </c>
      <c r="BU206" s="22" cm="1">
        <f t="array" aca="1" ref="BU206" ca="1">IF(BA206&gt;INDIRECT(ADDRESS($BN206,$BO206)),0,1)</f>
        <v>0</v>
      </c>
      <c r="BV206" s="22" cm="1">
        <f t="array" aca="1" ref="BV206" ca="1">IF(BB206&gt;INDIRECT(ADDRESS($BN206,$BO206)),0,1)</f>
        <v>0</v>
      </c>
      <c r="BW206" s="22" cm="1">
        <f t="array" aca="1" ref="BW206" ca="1">IF(BC206&gt;INDIRECT(ADDRESS($BN206,$BO206)),0,1)</f>
        <v>1</v>
      </c>
      <c r="BX206" s="22" cm="1">
        <f t="array" aca="1" ref="BX206" ca="1">IF(BD206&gt;INDIRECT(ADDRESS($BN206,$BO206)),0,1)</f>
        <v>0</v>
      </c>
      <c r="BY206" s="22" cm="1">
        <f t="array" aca="1" ref="BY206" ca="1">IF(BE206&gt;INDIRECT(ADDRESS($BN206,$BO206)),0,1)</f>
        <v>0</v>
      </c>
      <c r="BZ206" s="22" cm="1">
        <f t="array" aca="1" ref="BZ206" ca="1">IF(BF206&gt;INDIRECT(ADDRESS($BN206,$BO206)),0,1)</f>
        <v>0</v>
      </c>
      <c r="CA206" s="22" cm="1">
        <f t="array" aca="1" ref="CA206" ca="1">IF(BG206&gt;INDIRECT(ADDRESS($BN206,$BO206)),0,1)</f>
        <v>1</v>
      </c>
      <c r="CB206" s="22" cm="1">
        <f t="array" aca="1" ref="CB206" ca="1">IF(BH206&gt;INDIRECT(ADDRESS($BN206,$BO206)),0,1)</f>
        <v>0</v>
      </c>
      <c r="CC206" s="22" cm="1">
        <f t="array" aca="1" ref="CC206" ca="1">IF(BI206&gt;INDIRECT(ADDRESS($BN206,$BO206)),0,1)</f>
        <v>0</v>
      </c>
      <c r="CD206" s="22" cm="1">
        <f t="array" aca="1" ref="CD206" ca="1">IF(BJ206&gt;INDIRECT(ADDRESS($BN206,$BO206)),0,1)</f>
        <v>0</v>
      </c>
      <c r="CE206" s="22" cm="1">
        <f t="array" aca="1" ref="CE206" ca="1">IF(BK206&gt;INDIRECT(ADDRESS($BN206,$BO206)),0,1)</f>
        <v>0</v>
      </c>
      <c r="CF206" s="22" cm="1">
        <f t="array" aca="1" ref="CF206" ca="1">IF(BL206&gt;INDIRECT(ADDRESS($BN206,$BO206)),0,1)</f>
        <v>0</v>
      </c>
      <c r="CG206" s="22" cm="1">
        <f t="array" aca="1" ref="CG206" ca="1">IF(BM206&gt;INDIRECT(ADDRESS($BN206,$BO206)),0,1)</f>
        <v>0</v>
      </c>
      <c r="CH206" s="9">
        <f>AR206</f>
        <v>206</v>
      </c>
      <c r="CI206" s="9">
        <f>AS206</f>
        <v>208</v>
      </c>
      <c r="CJ206" s="3">
        <f>COLUMN(BP206)</f>
        <v>68</v>
      </c>
      <c r="CK206" s="3">
        <f>COLUMN(CG206)</f>
        <v>85</v>
      </c>
      <c r="CL206" s="3">
        <f ca="1">SUM(OFFSET($A$1,CH206-1,CJ206-1,CI206-CH206+1,CK206-CJ206+1))</f>
        <v>8</v>
      </c>
      <c r="CM206" s="3" t="b">
        <f ca="1">CL206=C206</f>
        <v>1</v>
      </c>
      <c r="CN206" s="3">
        <f>COLUMN(V206)</f>
        <v>22</v>
      </c>
      <c r="CO206" s="3">
        <f ca="1">LARGE(OFFSET($A$1,$CH206-1,$CN206-1,$CI206-$CH206+1,1),1)</f>
        <v>5</v>
      </c>
      <c r="CP206" s="4">
        <f ca="1">LARGE(OFFSET($A$1,$AR206-1,$AT206-1,$AS206-$AR206+1,$AU206-$AT206+1),1)/(CO206+2)</f>
        <v>76878.142857142855</v>
      </c>
      <c r="CQ206" s="4">
        <f ca="1">LARGE(OFFSET($A$1,$AR206-1,$AT206-1,$AS206-$AR206+1,$AU206-$AT206+1),C206)</f>
        <v>111141</v>
      </c>
      <c r="CR206" s="3" t="b">
        <f ca="1">CQ206&gt;CP206</f>
        <v>1</v>
      </c>
    </row>
    <row r="207" spans="1:96" x14ac:dyDescent="0.55000000000000004">
      <c r="A207" s="3"/>
      <c r="B207" s="3"/>
      <c r="C207" s="3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5">
        <v>3</v>
      </c>
      <c r="W207" s="5">
        <f>W206</f>
        <v>206</v>
      </c>
      <c r="X207" s="5">
        <v>4</v>
      </c>
      <c r="Y207" s="5">
        <f t="shared" si="43"/>
        <v>26</v>
      </c>
      <c r="Z207" s="18" cm="1">
        <f t="array" aca="1" ref="Z207" ca="1">INDIRECT(ADDRESS($W207,COLUMN()-$Y207+$X207))/$V207</f>
        <v>47950.666666666664</v>
      </c>
      <c r="AA207" s="18" cm="1">
        <f t="array" aca="1" ref="AA207" ca="1">INDIRECT(ADDRESS($W207,COLUMN()-$Y207+$X207))/$V207</f>
        <v>102419.66666666667</v>
      </c>
      <c r="AB207" s="18" cm="1">
        <f t="array" aca="1" ref="AB207" ca="1">INDIRECT(ADDRESS($W207,COLUMN()-$Y207+$X207))/$V207</f>
        <v>84238</v>
      </c>
      <c r="AC207" s="18" cm="1">
        <f t="array" aca="1" ref="AC207" ca="1">INDIRECT(ADDRESS($W207,COLUMN()-$Y207+$X207))/$V207</f>
        <v>179382.33333333334</v>
      </c>
      <c r="AD207" s="18" cm="1">
        <f t="array" aca="1" ref="AD207" ca="1">INDIRECT(ADDRESS($W207,COLUMN()-$Y207+$X207))/$V207</f>
        <v>75934.333333333328</v>
      </c>
      <c r="AE207" s="18" cm="1">
        <f t="array" aca="1" ref="AE207" ca="1">INDIRECT(ADDRESS($W207,COLUMN()-$Y207+$X207))/$V207</f>
        <v>0</v>
      </c>
      <c r="AF207" s="18" cm="1">
        <f t="array" aca="1" ref="AF207" ca="1">INDIRECT(ADDRESS($W207,COLUMN()-$Y207+$X207))/$V207</f>
        <v>0</v>
      </c>
      <c r="AG207" s="18" cm="1">
        <f t="array" aca="1" ref="AG207" ca="1">INDIRECT(ADDRESS($W207,COLUMN()-$Y207+$X207))/$V207</f>
        <v>48512.666666666664</v>
      </c>
      <c r="AH207" s="18" cm="1">
        <f t="array" aca="1" ref="AH207" ca="1">INDIRECT(ADDRESS($W207,COLUMN()-$Y207+$X207))/$V207</f>
        <v>0</v>
      </c>
      <c r="AI207" s="18" cm="1">
        <f t="array" aca="1" ref="AI207" ca="1">INDIRECT(ADDRESS($W207,COLUMN()-$Y207+$X207))/$V207</f>
        <v>0</v>
      </c>
      <c r="AJ207" s="18" cm="1">
        <f t="array" aca="1" ref="AJ207" ca="1">INDIRECT(ADDRESS($W207,COLUMN()-$Y207+$X207))/$V207</f>
        <v>0</v>
      </c>
      <c r="AK207" s="18" cm="1">
        <f t="array" aca="1" ref="AK207" ca="1">INDIRECT(ADDRESS($W207,COLUMN()-$Y207+$X207))/$V207</f>
        <v>37047</v>
      </c>
      <c r="AL207" s="18" cm="1">
        <f t="array" aca="1" ref="AL207" ca="1">INDIRECT(ADDRESS($W207,COLUMN()-$Y207+$X207))/$V207</f>
        <v>0</v>
      </c>
      <c r="AM207" s="18" cm="1">
        <f t="array" aca="1" ref="AM207" ca="1">INDIRECT(ADDRESS($W207,COLUMN()-$Y207+$X207))/$V207</f>
        <v>36917.333333333336</v>
      </c>
      <c r="AN207" s="18" cm="1">
        <f t="array" aca="1" ref="AN207" ca="1">INDIRECT(ADDRESS($W207,COLUMN()-$Y207+$X207))/$V207</f>
        <v>0</v>
      </c>
      <c r="AO207" s="18" cm="1">
        <f t="array" aca="1" ref="AO207" ca="1">INDIRECT(ADDRESS($W207,COLUMN()-$Y207+$X207))/$V207</f>
        <v>0</v>
      </c>
      <c r="AP207" s="18" cm="1">
        <f t="array" aca="1" ref="AP207" ca="1">INDIRECT(ADDRESS($W207,COLUMN()-$Y207+$X207))/$V207</f>
        <v>0</v>
      </c>
      <c r="AQ207" s="18" cm="1">
        <f t="array" aca="1" ref="AQ207" ca="1">INDIRECT(ADDRESS($W207,COLUMN()-$Y207+$X207))/$V207</f>
        <v>0</v>
      </c>
      <c r="AR207" s="9">
        <f t="shared" si="41"/>
        <v>206</v>
      </c>
      <c r="AS207" s="9">
        <f t="shared" si="39"/>
        <v>208</v>
      </c>
      <c r="AT207" s="9">
        <f t="shared" si="44"/>
        <v>26</v>
      </c>
      <c r="AU207" s="3">
        <f t="shared" si="45"/>
        <v>43</v>
      </c>
      <c r="AV207" s="20">
        <f t="shared" ca="1" si="36"/>
        <v>17</v>
      </c>
      <c r="AW207" s="20">
        <f t="shared" ca="1" si="36"/>
        <v>11</v>
      </c>
      <c r="AX207" s="20">
        <f t="shared" ca="1" si="36"/>
        <v>12</v>
      </c>
      <c r="AY207" s="20">
        <f t="shared" ca="1" si="34"/>
        <v>5</v>
      </c>
      <c r="AZ207" s="20">
        <f t="shared" ca="1" si="34"/>
        <v>13</v>
      </c>
      <c r="BA207" s="20">
        <f t="shared" ca="1" si="34"/>
        <v>25</v>
      </c>
      <c r="BB207" s="20">
        <f t="shared" ca="1" si="34"/>
        <v>25</v>
      </c>
      <c r="BC207" s="20">
        <f t="shared" ca="1" si="34"/>
        <v>16</v>
      </c>
      <c r="BD207" s="20">
        <f t="shared" ca="1" si="34"/>
        <v>25</v>
      </c>
      <c r="BE207" s="20">
        <f t="shared" ca="1" si="34"/>
        <v>25</v>
      </c>
      <c r="BF207" s="20">
        <f t="shared" ca="1" si="34"/>
        <v>25</v>
      </c>
      <c r="BG207" s="20">
        <f t="shared" ref="BG207:BH259" ca="1" si="46">_xlfn.RANK.EQ(AK207,OFFSET($A$1,$AR207-1,$AT207-1,$AS207-$AR207+1,$AU207-$AT207+1),0)</f>
        <v>19</v>
      </c>
      <c r="BH207" s="20">
        <f t="shared" ca="1" si="40"/>
        <v>25</v>
      </c>
      <c r="BI207" s="20">
        <f t="shared" ca="1" si="40"/>
        <v>20</v>
      </c>
      <c r="BJ207" s="20">
        <f t="shared" ca="1" si="40"/>
        <v>25</v>
      </c>
      <c r="BK207" s="20">
        <f t="shared" ca="1" si="40"/>
        <v>25</v>
      </c>
      <c r="BL207" s="20">
        <f t="shared" ca="1" si="40"/>
        <v>25</v>
      </c>
      <c r="BM207" s="20">
        <f t="shared" ca="1" si="33"/>
        <v>25</v>
      </c>
      <c r="BN207" s="9">
        <f t="shared" si="42"/>
        <v>206</v>
      </c>
      <c r="BO207" s="9">
        <v>3</v>
      </c>
      <c r="BP207" s="22" cm="1">
        <f t="array" aca="1" ref="BP207" ca="1">IF(AV207&gt;INDIRECT(ADDRESS($BN207,$BO207)),0,1)</f>
        <v>0</v>
      </c>
      <c r="BQ207" s="22" cm="1">
        <f t="array" aca="1" ref="BQ207" ca="1">IF(AW207&gt;INDIRECT(ADDRESS($BN207,$BO207)),0,1)</f>
        <v>0</v>
      </c>
      <c r="BR207" s="22" cm="1">
        <f t="array" aca="1" ref="BR207" ca="1">IF(AX207&gt;INDIRECT(ADDRESS($BN207,$BO207)),0,1)</f>
        <v>0</v>
      </c>
      <c r="BS207" s="22" cm="1">
        <f t="array" aca="1" ref="BS207" ca="1">IF(AY207&gt;INDIRECT(ADDRESS($BN207,$BO207)),0,1)</f>
        <v>1</v>
      </c>
      <c r="BT207" s="22" cm="1">
        <f t="array" aca="1" ref="BT207" ca="1">IF(AZ207&gt;INDIRECT(ADDRESS($BN207,$BO207)),0,1)</f>
        <v>0</v>
      </c>
      <c r="BU207" s="22" cm="1">
        <f t="array" aca="1" ref="BU207" ca="1">IF(BA207&gt;INDIRECT(ADDRESS($BN207,$BO207)),0,1)</f>
        <v>0</v>
      </c>
      <c r="BV207" s="22" cm="1">
        <f t="array" aca="1" ref="BV207" ca="1">IF(BB207&gt;INDIRECT(ADDRESS($BN207,$BO207)),0,1)</f>
        <v>0</v>
      </c>
      <c r="BW207" s="22" cm="1">
        <f t="array" aca="1" ref="BW207" ca="1">IF(BC207&gt;INDIRECT(ADDRESS($BN207,$BO207)),0,1)</f>
        <v>0</v>
      </c>
      <c r="BX207" s="22" cm="1">
        <f t="array" aca="1" ref="BX207" ca="1">IF(BD207&gt;INDIRECT(ADDRESS($BN207,$BO207)),0,1)</f>
        <v>0</v>
      </c>
      <c r="BY207" s="22" cm="1">
        <f t="array" aca="1" ref="BY207" ca="1">IF(BE207&gt;INDIRECT(ADDRESS($BN207,$BO207)),0,1)</f>
        <v>0</v>
      </c>
      <c r="BZ207" s="22" cm="1">
        <f t="array" aca="1" ref="BZ207" ca="1">IF(BF207&gt;INDIRECT(ADDRESS($BN207,$BO207)),0,1)</f>
        <v>0</v>
      </c>
      <c r="CA207" s="22" cm="1">
        <f t="array" aca="1" ref="CA207" ca="1">IF(BG207&gt;INDIRECT(ADDRESS($BN207,$BO207)),0,1)</f>
        <v>0</v>
      </c>
      <c r="CB207" s="22" cm="1">
        <f t="array" aca="1" ref="CB207" ca="1">IF(BH207&gt;INDIRECT(ADDRESS($BN207,$BO207)),0,1)</f>
        <v>0</v>
      </c>
      <c r="CC207" s="22" cm="1">
        <f t="array" aca="1" ref="CC207" ca="1">IF(BI207&gt;INDIRECT(ADDRESS($BN207,$BO207)),0,1)</f>
        <v>0</v>
      </c>
      <c r="CD207" s="22" cm="1">
        <f t="array" aca="1" ref="CD207" ca="1">IF(BJ207&gt;INDIRECT(ADDRESS($BN207,$BO207)),0,1)</f>
        <v>0</v>
      </c>
      <c r="CE207" s="22" cm="1">
        <f t="array" aca="1" ref="CE207" ca="1">IF(BK207&gt;INDIRECT(ADDRESS($BN207,$BO207)),0,1)</f>
        <v>0</v>
      </c>
      <c r="CF207" s="22" cm="1">
        <f t="array" aca="1" ref="CF207" ca="1">IF(BL207&gt;INDIRECT(ADDRESS($BN207,$BO207)),0,1)</f>
        <v>0</v>
      </c>
      <c r="CG207" s="22" cm="1">
        <f t="array" aca="1" ref="CG207" ca="1">IF(BM207&gt;INDIRECT(ADDRESS($BN207,$BO207)),0,1)</f>
        <v>0</v>
      </c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55000000000000004">
      <c r="A208" s="3"/>
      <c r="B208" s="3"/>
      <c r="C208" s="3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5">
        <v>5</v>
      </c>
      <c r="W208" s="5">
        <f>W207</f>
        <v>206</v>
      </c>
      <c r="X208" s="5">
        <v>4</v>
      </c>
      <c r="Y208" s="5">
        <f t="shared" si="43"/>
        <v>26</v>
      </c>
      <c r="Z208" s="18" cm="1">
        <f t="array" aca="1" ref="Z208" ca="1">INDIRECT(ADDRESS($W208,COLUMN()-$Y208+$X208))/$V208</f>
        <v>28770.400000000001</v>
      </c>
      <c r="AA208" s="18" cm="1">
        <f t="array" aca="1" ref="AA208" ca="1">INDIRECT(ADDRESS($W208,COLUMN()-$Y208+$X208))/$V208</f>
        <v>61451.8</v>
      </c>
      <c r="AB208" s="18" cm="1">
        <f t="array" aca="1" ref="AB208" ca="1">INDIRECT(ADDRESS($W208,COLUMN()-$Y208+$X208))/$V208</f>
        <v>50542.8</v>
      </c>
      <c r="AC208" s="18" cm="1">
        <f t="array" aca="1" ref="AC208" ca="1">INDIRECT(ADDRESS($W208,COLUMN()-$Y208+$X208))/$V208</f>
        <v>107629.4</v>
      </c>
      <c r="AD208" s="18" cm="1">
        <f t="array" aca="1" ref="AD208" ca="1">INDIRECT(ADDRESS($W208,COLUMN()-$Y208+$X208))/$V208</f>
        <v>45560.6</v>
      </c>
      <c r="AE208" s="18" cm="1">
        <f t="array" aca="1" ref="AE208" ca="1">INDIRECT(ADDRESS($W208,COLUMN()-$Y208+$X208))/$V208</f>
        <v>0</v>
      </c>
      <c r="AF208" s="18" cm="1">
        <f t="array" aca="1" ref="AF208" ca="1">INDIRECT(ADDRESS($W208,COLUMN()-$Y208+$X208))/$V208</f>
        <v>0</v>
      </c>
      <c r="AG208" s="18" cm="1">
        <f t="array" aca="1" ref="AG208" ca="1">INDIRECT(ADDRESS($W208,COLUMN()-$Y208+$X208))/$V208</f>
        <v>29107.599999999999</v>
      </c>
      <c r="AH208" s="18" cm="1">
        <f t="array" aca="1" ref="AH208" ca="1">INDIRECT(ADDRESS($W208,COLUMN()-$Y208+$X208))/$V208</f>
        <v>0</v>
      </c>
      <c r="AI208" s="18" cm="1">
        <f t="array" aca="1" ref="AI208" ca="1">INDIRECT(ADDRESS($W208,COLUMN()-$Y208+$X208))/$V208</f>
        <v>0</v>
      </c>
      <c r="AJ208" s="18" cm="1">
        <f t="array" aca="1" ref="AJ208" ca="1">INDIRECT(ADDRESS($W208,COLUMN()-$Y208+$X208))/$V208</f>
        <v>0</v>
      </c>
      <c r="AK208" s="18" cm="1">
        <f t="array" aca="1" ref="AK208" ca="1">INDIRECT(ADDRESS($W208,COLUMN()-$Y208+$X208))/$V208</f>
        <v>22228.2</v>
      </c>
      <c r="AL208" s="18" cm="1">
        <f t="array" aca="1" ref="AL208" ca="1">INDIRECT(ADDRESS($W208,COLUMN()-$Y208+$X208))/$V208</f>
        <v>0</v>
      </c>
      <c r="AM208" s="18" cm="1">
        <f t="array" aca="1" ref="AM208" ca="1">INDIRECT(ADDRESS($W208,COLUMN()-$Y208+$X208))/$V208</f>
        <v>22150.400000000001</v>
      </c>
      <c r="AN208" s="18" cm="1">
        <f t="array" aca="1" ref="AN208" ca="1">INDIRECT(ADDRESS($W208,COLUMN()-$Y208+$X208))/$V208</f>
        <v>0</v>
      </c>
      <c r="AO208" s="18" cm="1">
        <f t="array" aca="1" ref="AO208" ca="1">INDIRECT(ADDRESS($W208,COLUMN()-$Y208+$X208))/$V208</f>
        <v>0</v>
      </c>
      <c r="AP208" s="18" cm="1">
        <f t="array" aca="1" ref="AP208" ca="1">INDIRECT(ADDRESS($W208,COLUMN()-$Y208+$X208))/$V208</f>
        <v>0</v>
      </c>
      <c r="AQ208" s="18" cm="1">
        <f t="array" aca="1" ref="AQ208" ca="1">INDIRECT(ADDRESS($W208,COLUMN()-$Y208+$X208))/$V208</f>
        <v>0</v>
      </c>
      <c r="AR208" s="9">
        <f t="shared" si="41"/>
        <v>206</v>
      </c>
      <c r="AS208" s="9">
        <f t="shared" si="39"/>
        <v>208</v>
      </c>
      <c r="AT208" s="9">
        <f t="shared" si="44"/>
        <v>26</v>
      </c>
      <c r="AU208" s="3">
        <f t="shared" si="45"/>
        <v>43</v>
      </c>
      <c r="AV208" s="20">
        <f t="shared" ca="1" si="36"/>
        <v>22</v>
      </c>
      <c r="AW208" s="20">
        <f t="shared" ca="1" si="36"/>
        <v>14</v>
      </c>
      <c r="AX208" s="20">
        <f t="shared" ca="1" si="36"/>
        <v>15</v>
      </c>
      <c r="AY208" s="20">
        <f t="shared" ca="1" si="36"/>
        <v>10</v>
      </c>
      <c r="AZ208" s="20">
        <f t="shared" ca="1" si="36"/>
        <v>18</v>
      </c>
      <c r="BA208" s="20">
        <f t="shared" ca="1" si="36"/>
        <v>25</v>
      </c>
      <c r="BB208" s="20">
        <f t="shared" ca="1" si="36"/>
        <v>25</v>
      </c>
      <c r="BC208" s="20">
        <f t="shared" ca="1" si="36"/>
        <v>21</v>
      </c>
      <c r="BD208" s="20">
        <f t="shared" ca="1" si="36"/>
        <v>25</v>
      </c>
      <c r="BE208" s="20">
        <f t="shared" ca="1" si="36"/>
        <v>25</v>
      </c>
      <c r="BF208" s="20">
        <f t="shared" ca="1" si="36"/>
        <v>25</v>
      </c>
      <c r="BG208" s="20">
        <f t="shared" ca="1" si="46"/>
        <v>23</v>
      </c>
      <c r="BH208" s="20">
        <f t="shared" ca="1" si="40"/>
        <v>25</v>
      </c>
      <c r="BI208" s="20">
        <f t="shared" ca="1" si="40"/>
        <v>24</v>
      </c>
      <c r="BJ208" s="20">
        <f t="shared" ca="1" si="40"/>
        <v>25</v>
      </c>
      <c r="BK208" s="20">
        <f t="shared" ca="1" si="40"/>
        <v>25</v>
      </c>
      <c r="BL208" s="20">
        <f t="shared" ca="1" si="40"/>
        <v>25</v>
      </c>
      <c r="BM208" s="20">
        <f t="shared" ca="1" si="33"/>
        <v>25</v>
      </c>
      <c r="BN208" s="9">
        <f t="shared" si="42"/>
        <v>206</v>
      </c>
      <c r="BO208" s="9">
        <v>3</v>
      </c>
      <c r="BP208" s="22" cm="1">
        <f t="array" aca="1" ref="BP208" ca="1">IF(AV208&gt;INDIRECT(ADDRESS($BN208,$BO208)),0,1)</f>
        <v>0</v>
      </c>
      <c r="BQ208" s="22" cm="1">
        <f t="array" aca="1" ref="BQ208" ca="1">IF(AW208&gt;INDIRECT(ADDRESS($BN208,$BO208)),0,1)</f>
        <v>0</v>
      </c>
      <c r="BR208" s="22" cm="1">
        <f t="array" aca="1" ref="BR208" ca="1">IF(AX208&gt;INDIRECT(ADDRESS($BN208,$BO208)),0,1)</f>
        <v>0</v>
      </c>
      <c r="BS208" s="22" cm="1">
        <f t="array" aca="1" ref="BS208" ca="1">IF(AY208&gt;INDIRECT(ADDRESS($BN208,$BO208)),0,1)</f>
        <v>0</v>
      </c>
      <c r="BT208" s="22" cm="1">
        <f t="array" aca="1" ref="BT208" ca="1">IF(AZ208&gt;INDIRECT(ADDRESS($BN208,$BO208)),0,1)</f>
        <v>0</v>
      </c>
      <c r="BU208" s="22" cm="1">
        <f t="array" aca="1" ref="BU208" ca="1">IF(BA208&gt;INDIRECT(ADDRESS($BN208,$BO208)),0,1)</f>
        <v>0</v>
      </c>
      <c r="BV208" s="22" cm="1">
        <f t="array" aca="1" ref="BV208" ca="1">IF(BB208&gt;INDIRECT(ADDRESS($BN208,$BO208)),0,1)</f>
        <v>0</v>
      </c>
      <c r="BW208" s="22" cm="1">
        <f t="array" aca="1" ref="BW208" ca="1">IF(BC208&gt;INDIRECT(ADDRESS($BN208,$BO208)),0,1)</f>
        <v>0</v>
      </c>
      <c r="BX208" s="22" cm="1">
        <f t="array" aca="1" ref="BX208" ca="1">IF(BD208&gt;INDIRECT(ADDRESS($BN208,$BO208)),0,1)</f>
        <v>0</v>
      </c>
      <c r="BY208" s="22" cm="1">
        <f t="array" aca="1" ref="BY208" ca="1">IF(BE208&gt;INDIRECT(ADDRESS($BN208,$BO208)),0,1)</f>
        <v>0</v>
      </c>
      <c r="BZ208" s="22" cm="1">
        <f t="array" aca="1" ref="BZ208" ca="1">IF(BF208&gt;INDIRECT(ADDRESS($BN208,$BO208)),0,1)</f>
        <v>0</v>
      </c>
      <c r="CA208" s="22" cm="1">
        <f t="array" aca="1" ref="CA208" ca="1">IF(BG208&gt;INDIRECT(ADDRESS($BN208,$BO208)),0,1)</f>
        <v>0</v>
      </c>
      <c r="CB208" s="22" cm="1">
        <f t="array" aca="1" ref="CB208" ca="1">IF(BH208&gt;INDIRECT(ADDRESS($BN208,$BO208)),0,1)</f>
        <v>0</v>
      </c>
      <c r="CC208" s="22" cm="1">
        <f t="array" aca="1" ref="CC208" ca="1">IF(BI208&gt;INDIRECT(ADDRESS($BN208,$BO208)),0,1)</f>
        <v>0</v>
      </c>
      <c r="CD208" s="22" cm="1">
        <f t="array" aca="1" ref="CD208" ca="1">IF(BJ208&gt;INDIRECT(ADDRESS($BN208,$BO208)),0,1)</f>
        <v>0</v>
      </c>
      <c r="CE208" s="22" cm="1">
        <f t="array" aca="1" ref="CE208" ca="1">IF(BK208&gt;INDIRECT(ADDRESS($BN208,$BO208)),0,1)</f>
        <v>0</v>
      </c>
      <c r="CF208" s="22" cm="1">
        <f t="array" aca="1" ref="CF208" ca="1">IF(BL208&gt;INDIRECT(ADDRESS($BN208,$BO208)),0,1)</f>
        <v>0</v>
      </c>
      <c r="CG208" s="22" cm="1">
        <f t="array" aca="1" ref="CG208" ca="1">IF(BM208&gt;INDIRECT(ADDRESS($BN208,$BO208)),0,1)</f>
        <v>0</v>
      </c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55000000000000004">
      <c r="A209" s="3" t="s">
        <v>89</v>
      </c>
      <c r="B209" s="3" t="s">
        <v>90</v>
      </c>
      <c r="C209" s="3">
        <v>3</v>
      </c>
      <c r="D209" s="15">
        <f>VALUE(SUBSTITUTE('DPR KPU Raw'!B52,".",","))</f>
        <v>7607</v>
      </c>
      <c r="E209" s="15">
        <f>VALUE(SUBSTITUTE('DPR KPU Raw'!C52,".",","))</f>
        <v>126507</v>
      </c>
      <c r="F209" s="15">
        <f>VALUE(SUBSTITUTE('DPR KPU Raw'!D52,".",","))</f>
        <v>75556</v>
      </c>
      <c r="G209" s="15">
        <f>VALUE(SUBSTITUTE('DPR KPU Raw'!E52,".",","))</f>
        <v>24992</v>
      </c>
      <c r="H209" s="15">
        <f>VALUE(SUBSTITUTE('DPR KPU Raw'!F52,".",","))</f>
        <v>31201</v>
      </c>
      <c r="I209" s="15"/>
      <c r="J209" s="15"/>
      <c r="K209" s="15">
        <f>VALUE(SUBSTITUTE('DPR KPU Raw'!I52,".",","))</f>
        <v>12354</v>
      </c>
      <c r="L209" s="15"/>
      <c r="M209" s="15"/>
      <c r="N209" s="15"/>
      <c r="O209" s="15">
        <f>VALUE(SUBSTITUTE('DPR KPU Raw'!M52,".",","))</f>
        <v>7795</v>
      </c>
      <c r="P209" s="15"/>
      <c r="Q209" s="15">
        <f>VALUE(SUBSTITUTE('DPR KPU Raw'!O52,".",","))</f>
        <v>63863</v>
      </c>
      <c r="R209" s="15"/>
      <c r="S209" s="15"/>
      <c r="T209" s="15"/>
      <c r="U209" s="15"/>
      <c r="V209" s="5">
        <v>1</v>
      </c>
      <c r="W209" s="5">
        <f>W208+3</f>
        <v>209</v>
      </c>
      <c r="X209" s="5">
        <v>4</v>
      </c>
      <c r="Y209" s="5">
        <f t="shared" si="43"/>
        <v>26</v>
      </c>
      <c r="Z209" s="18" cm="1">
        <f t="array" aca="1" ref="Z209" ca="1">INDIRECT(ADDRESS($W209,COLUMN()-$Y209+$X209))/$V209</f>
        <v>7607</v>
      </c>
      <c r="AA209" s="18" cm="1">
        <f t="array" aca="1" ref="AA209" ca="1">INDIRECT(ADDRESS($W209,COLUMN()-$Y209+$X209))/$V209</f>
        <v>126507</v>
      </c>
      <c r="AB209" s="18" cm="1">
        <f t="array" aca="1" ref="AB209" ca="1">INDIRECT(ADDRESS($W209,COLUMN()-$Y209+$X209))/$V209</f>
        <v>75556</v>
      </c>
      <c r="AC209" s="18" cm="1">
        <f t="array" aca="1" ref="AC209" ca="1">INDIRECT(ADDRESS($W209,COLUMN()-$Y209+$X209))/$V209</f>
        <v>24992</v>
      </c>
      <c r="AD209" s="18" cm="1">
        <f t="array" aca="1" ref="AD209" ca="1">INDIRECT(ADDRESS($W209,COLUMN()-$Y209+$X209))/$V209</f>
        <v>31201</v>
      </c>
      <c r="AE209" s="18" cm="1">
        <f t="array" aca="1" ref="AE209" ca="1">INDIRECT(ADDRESS($W209,COLUMN()-$Y209+$X209))/$V209</f>
        <v>0</v>
      </c>
      <c r="AF209" s="18" cm="1">
        <f t="array" aca="1" ref="AF209" ca="1">INDIRECT(ADDRESS($W209,COLUMN()-$Y209+$X209))/$V209</f>
        <v>0</v>
      </c>
      <c r="AG209" s="18" cm="1">
        <f t="array" aca="1" ref="AG209" ca="1">INDIRECT(ADDRESS($W209,COLUMN()-$Y209+$X209))/$V209</f>
        <v>12354</v>
      </c>
      <c r="AH209" s="18" cm="1">
        <f t="array" aca="1" ref="AH209" ca="1">INDIRECT(ADDRESS($W209,COLUMN()-$Y209+$X209))/$V209</f>
        <v>0</v>
      </c>
      <c r="AI209" s="18" cm="1">
        <f t="array" aca="1" ref="AI209" ca="1">INDIRECT(ADDRESS($W209,COLUMN()-$Y209+$X209))/$V209</f>
        <v>0</v>
      </c>
      <c r="AJ209" s="18" cm="1">
        <f t="array" aca="1" ref="AJ209" ca="1">INDIRECT(ADDRESS($W209,COLUMN()-$Y209+$X209))/$V209</f>
        <v>0</v>
      </c>
      <c r="AK209" s="18" cm="1">
        <f t="array" aca="1" ref="AK209" ca="1">INDIRECT(ADDRESS($W209,COLUMN()-$Y209+$X209))/$V209</f>
        <v>7795</v>
      </c>
      <c r="AL209" s="18" cm="1">
        <f t="array" aca="1" ref="AL209" ca="1">INDIRECT(ADDRESS($W209,COLUMN()-$Y209+$X209))/$V209</f>
        <v>0</v>
      </c>
      <c r="AM209" s="18" cm="1">
        <f t="array" aca="1" ref="AM209" ca="1">INDIRECT(ADDRESS($W209,COLUMN()-$Y209+$X209))/$V209</f>
        <v>63863</v>
      </c>
      <c r="AN209" s="18" cm="1">
        <f t="array" aca="1" ref="AN209" ca="1">INDIRECT(ADDRESS($W209,COLUMN()-$Y209+$X209))/$V209</f>
        <v>0</v>
      </c>
      <c r="AO209" s="18" cm="1">
        <f t="array" aca="1" ref="AO209" ca="1">INDIRECT(ADDRESS($W209,COLUMN()-$Y209+$X209))/$V209</f>
        <v>0</v>
      </c>
      <c r="AP209" s="18" cm="1">
        <f t="array" aca="1" ref="AP209" ca="1">INDIRECT(ADDRESS($W209,COLUMN()-$Y209+$X209))/$V209</f>
        <v>0</v>
      </c>
      <c r="AQ209" s="18" cm="1">
        <f t="array" aca="1" ref="AQ209" ca="1">INDIRECT(ADDRESS($W209,COLUMN()-$Y209+$X209))/$V209</f>
        <v>0</v>
      </c>
      <c r="AR209" s="9">
        <f t="shared" si="41"/>
        <v>209</v>
      </c>
      <c r="AS209" s="9">
        <f t="shared" si="39"/>
        <v>211</v>
      </c>
      <c r="AT209" s="9">
        <f t="shared" si="44"/>
        <v>26</v>
      </c>
      <c r="AU209" s="3">
        <f t="shared" si="45"/>
        <v>43</v>
      </c>
      <c r="AV209" s="20">
        <f t="shared" ca="1" si="36"/>
        <v>16</v>
      </c>
      <c r="AW209" s="20">
        <f t="shared" ca="1" si="36"/>
        <v>1</v>
      </c>
      <c r="AX209" s="20">
        <f t="shared" ca="1" si="36"/>
        <v>2</v>
      </c>
      <c r="AY209" s="20">
        <f t="shared" ca="1" si="36"/>
        <v>8</v>
      </c>
      <c r="AZ209" s="20">
        <f t="shared" ca="1" si="36"/>
        <v>5</v>
      </c>
      <c r="BA209" s="20">
        <f t="shared" ca="1" si="36"/>
        <v>25</v>
      </c>
      <c r="BB209" s="20">
        <f t="shared" ca="1" si="36"/>
        <v>25</v>
      </c>
      <c r="BC209" s="20">
        <f t="shared" ca="1" si="36"/>
        <v>12</v>
      </c>
      <c r="BD209" s="20">
        <f t="shared" ca="1" si="36"/>
        <v>25</v>
      </c>
      <c r="BE209" s="20">
        <f t="shared" ca="1" si="36"/>
        <v>25</v>
      </c>
      <c r="BF209" s="20">
        <f t="shared" ca="1" si="36"/>
        <v>25</v>
      </c>
      <c r="BG209" s="20">
        <f t="shared" ca="1" si="46"/>
        <v>15</v>
      </c>
      <c r="BH209" s="20">
        <f t="shared" ca="1" si="40"/>
        <v>25</v>
      </c>
      <c r="BI209" s="20">
        <f t="shared" ca="1" si="40"/>
        <v>3</v>
      </c>
      <c r="BJ209" s="20">
        <f t="shared" ca="1" si="40"/>
        <v>25</v>
      </c>
      <c r="BK209" s="20">
        <f t="shared" ca="1" si="40"/>
        <v>25</v>
      </c>
      <c r="BL209" s="20">
        <f t="shared" ca="1" si="40"/>
        <v>25</v>
      </c>
      <c r="BM209" s="20">
        <f t="shared" ca="1" si="33"/>
        <v>25</v>
      </c>
      <c r="BN209" s="9">
        <f t="shared" si="42"/>
        <v>209</v>
      </c>
      <c r="BO209" s="9">
        <v>3</v>
      </c>
      <c r="BP209" s="22" cm="1">
        <f t="array" aca="1" ref="BP209" ca="1">IF(AV209&gt;INDIRECT(ADDRESS($BN209,$BO209)),0,1)</f>
        <v>0</v>
      </c>
      <c r="BQ209" s="22" cm="1">
        <f t="array" aca="1" ref="BQ209" ca="1">IF(AW209&gt;INDIRECT(ADDRESS($BN209,$BO209)),0,1)</f>
        <v>1</v>
      </c>
      <c r="BR209" s="22" cm="1">
        <f t="array" aca="1" ref="BR209" ca="1">IF(AX209&gt;INDIRECT(ADDRESS($BN209,$BO209)),0,1)</f>
        <v>1</v>
      </c>
      <c r="BS209" s="22" cm="1">
        <f t="array" aca="1" ref="BS209" ca="1">IF(AY209&gt;INDIRECT(ADDRESS($BN209,$BO209)),0,1)</f>
        <v>0</v>
      </c>
      <c r="BT209" s="22" cm="1">
        <f t="array" aca="1" ref="BT209" ca="1">IF(AZ209&gt;INDIRECT(ADDRESS($BN209,$BO209)),0,1)</f>
        <v>0</v>
      </c>
      <c r="BU209" s="22" cm="1">
        <f t="array" aca="1" ref="BU209" ca="1">IF(BA209&gt;INDIRECT(ADDRESS($BN209,$BO209)),0,1)</f>
        <v>0</v>
      </c>
      <c r="BV209" s="22" cm="1">
        <f t="array" aca="1" ref="BV209" ca="1">IF(BB209&gt;INDIRECT(ADDRESS($BN209,$BO209)),0,1)</f>
        <v>0</v>
      </c>
      <c r="BW209" s="22" cm="1">
        <f t="array" aca="1" ref="BW209" ca="1">IF(BC209&gt;INDIRECT(ADDRESS($BN209,$BO209)),0,1)</f>
        <v>0</v>
      </c>
      <c r="BX209" s="22" cm="1">
        <f t="array" aca="1" ref="BX209" ca="1">IF(BD209&gt;INDIRECT(ADDRESS($BN209,$BO209)),0,1)</f>
        <v>0</v>
      </c>
      <c r="BY209" s="22" cm="1">
        <f t="array" aca="1" ref="BY209" ca="1">IF(BE209&gt;INDIRECT(ADDRESS($BN209,$BO209)),0,1)</f>
        <v>0</v>
      </c>
      <c r="BZ209" s="22" cm="1">
        <f t="array" aca="1" ref="BZ209" ca="1">IF(BF209&gt;INDIRECT(ADDRESS($BN209,$BO209)),0,1)</f>
        <v>0</v>
      </c>
      <c r="CA209" s="22" cm="1">
        <f t="array" aca="1" ref="CA209" ca="1">IF(BG209&gt;INDIRECT(ADDRESS($BN209,$BO209)),0,1)</f>
        <v>0</v>
      </c>
      <c r="CB209" s="22" cm="1">
        <f t="array" aca="1" ref="CB209" ca="1">IF(BH209&gt;INDIRECT(ADDRESS($BN209,$BO209)),0,1)</f>
        <v>0</v>
      </c>
      <c r="CC209" s="22" cm="1">
        <f t="array" aca="1" ref="CC209" ca="1">IF(BI209&gt;INDIRECT(ADDRESS($BN209,$BO209)),0,1)</f>
        <v>1</v>
      </c>
      <c r="CD209" s="22" cm="1">
        <f t="array" aca="1" ref="CD209" ca="1">IF(BJ209&gt;INDIRECT(ADDRESS($BN209,$BO209)),0,1)</f>
        <v>0</v>
      </c>
      <c r="CE209" s="22" cm="1">
        <f t="array" aca="1" ref="CE209" ca="1">IF(BK209&gt;INDIRECT(ADDRESS($BN209,$BO209)),0,1)</f>
        <v>0</v>
      </c>
      <c r="CF209" s="22" cm="1">
        <f t="array" aca="1" ref="CF209" ca="1">IF(BL209&gt;INDIRECT(ADDRESS($BN209,$BO209)),0,1)</f>
        <v>0</v>
      </c>
      <c r="CG209" s="22" cm="1">
        <f t="array" aca="1" ref="CG209" ca="1">IF(BM209&gt;INDIRECT(ADDRESS($BN209,$BO209)),0,1)</f>
        <v>0</v>
      </c>
      <c r="CH209" s="9">
        <f>AR209</f>
        <v>209</v>
      </c>
      <c r="CI209" s="9">
        <f>AS209</f>
        <v>211</v>
      </c>
      <c r="CJ209" s="3">
        <f>COLUMN(BP209)</f>
        <v>68</v>
      </c>
      <c r="CK209" s="3">
        <f>COLUMN(CG209)</f>
        <v>85</v>
      </c>
      <c r="CL209" s="3">
        <f ca="1">SUM(OFFSET($A$1,CH209-1,CJ209-1,CI209-CH209+1,CK209-CJ209+1))</f>
        <v>3</v>
      </c>
      <c r="CM209" s="3" t="b">
        <f ca="1">CL209=C209</f>
        <v>1</v>
      </c>
      <c r="CN209" s="3">
        <f>COLUMN(V209)</f>
        <v>22</v>
      </c>
      <c r="CO209" s="3">
        <f ca="1">LARGE(OFFSET($A$1,$CH209-1,$CN209-1,$CI209-$CH209+1,1),1)</f>
        <v>5</v>
      </c>
      <c r="CP209" s="4">
        <f ca="1">LARGE(OFFSET($A$1,$AR209-1,$AT209-1,$AS209-$AR209+1,$AU209-$AT209+1),1)/(CO209+2)</f>
        <v>18072.428571428572</v>
      </c>
      <c r="CQ209" s="4">
        <f ca="1">LARGE(OFFSET($A$1,$AR209-1,$AT209-1,$AS209-$AR209+1,$AU209-$AT209+1),C209)</f>
        <v>63863</v>
      </c>
      <c r="CR209" s="3" t="b">
        <f ca="1">CQ209&gt;CP209</f>
        <v>1</v>
      </c>
    </row>
    <row r="210" spans="1:96" x14ac:dyDescent="0.55000000000000004">
      <c r="A210" s="3"/>
      <c r="B210" s="3"/>
      <c r="C210" s="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5">
        <v>3</v>
      </c>
      <c r="W210" s="5">
        <f>W209</f>
        <v>209</v>
      </c>
      <c r="X210" s="5">
        <v>4</v>
      </c>
      <c r="Y210" s="5">
        <f t="shared" si="43"/>
        <v>26</v>
      </c>
      <c r="Z210" s="18" cm="1">
        <f t="array" aca="1" ref="Z210" ca="1">INDIRECT(ADDRESS($W210,COLUMN()-$Y210+$X210))/$V210</f>
        <v>2535.6666666666665</v>
      </c>
      <c r="AA210" s="18" cm="1">
        <f t="array" aca="1" ref="AA210" ca="1">INDIRECT(ADDRESS($W210,COLUMN()-$Y210+$X210))/$V210</f>
        <v>42169</v>
      </c>
      <c r="AB210" s="18" cm="1">
        <f t="array" aca="1" ref="AB210" ca="1">INDIRECT(ADDRESS($W210,COLUMN()-$Y210+$X210))/$V210</f>
        <v>25185.333333333332</v>
      </c>
      <c r="AC210" s="18" cm="1">
        <f t="array" aca="1" ref="AC210" ca="1">INDIRECT(ADDRESS($W210,COLUMN()-$Y210+$X210))/$V210</f>
        <v>8330.6666666666661</v>
      </c>
      <c r="AD210" s="18" cm="1">
        <f t="array" aca="1" ref="AD210" ca="1">INDIRECT(ADDRESS($W210,COLUMN()-$Y210+$X210))/$V210</f>
        <v>10400.333333333334</v>
      </c>
      <c r="AE210" s="18" cm="1">
        <f t="array" aca="1" ref="AE210" ca="1">INDIRECT(ADDRESS($W210,COLUMN()-$Y210+$X210))/$V210</f>
        <v>0</v>
      </c>
      <c r="AF210" s="18" cm="1">
        <f t="array" aca="1" ref="AF210" ca="1">INDIRECT(ADDRESS($W210,COLUMN()-$Y210+$X210))/$V210</f>
        <v>0</v>
      </c>
      <c r="AG210" s="18" cm="1">
        <f t="array" aca="1" ref="AG210" ca="1">INDIRECT(ADDRESS($W210,COLUMN()-$Y210+$X210))/$V210</f>
        <v>4118</v>
      </c>
      <c r="AH210" s="18" cm="1">
        <f t="array" aca="1" ref="AH210" ca="1">INDIRECT(ADDRESS($W210,COLUMN()-$Y210+$X210))/$V210</f>
        <v>0</v>
      </c>
      <c r="AI210" s="18" cm="1">
        <f t="array" aca="1" ref="AI210" ca="1">INDIRECT(ADDRESS($W210,COLUMN()-$Y210+$X210))/$V210</f>
        <v>0</v>
      </c>
      <c r="AJ210" s="18" cm="1">
        <f t="array" aca="1" ref="AJ210" ca="1">INDIRECT(ADDRESS($W210,COLUMN()-$Y210+$X210))/$V210</f>
        <v>0</v>
      </c>
      <c r="AK210" s="18" cm="1">
        <f t="array" aca="1" ref="AK210" ca="1">INDIRECT(ADDRESS($W210,COLUMN()-$Y210+$X210))/$V210</f>
        <v>2598.3333333333335</v>
      </c>
      <c r="AL210" s="18" cm="1">
        <f t="array" aca="1" ref="AL210" ca="1">INDIRECT(ADDRESS($W210,COLUMN()-$Y210+$X210))/$V210</f>
        <v>0</v>
      </c>
      <c r="AM210" s="18" cm="1">
        <f t="array" aca="1" ref="AM210" ca="1">INDIRECT(ADDRESS($W210,COLUMN()-$Y210+$X210))/$V210</f>
        <v>21287.666666666668</v>
      </c>
      <c r="AN210" s="18" cm="1">
        <f t="array" aca="1" ref="AN210" ca="1">INDIRECT(ADDRESS($W210,COLUMN()-$Y210+$X210))/$V210</f>
        <v>0</v>
      </c>
      <c r="AO210" s="18" cm="1">
        <f t="array" aca="1" ref="AO210" ca="1">INDIRECT(ADDRESS($W210,COLUMN()-$Y210+$X210))/$V210</f>
        <v>0</v>
      </c>
      <c r="AP210" s="18" cm="1">
        <f t="array" aca="1" ref="AP210" ca="1">INDIRECT(ADDRESS($W210,COLUMN()-$Y210+$X210))/$V210</f>
        <v>0</v>
      </c>
      <c r="AQ210" s="18" cm="1">
        <f t="array" aca="1" ref="AQ210" ca="1">INDIRECT(ADDRESS($W210,COLUMN()-$Y210+$X210))/$V210</f>
        <v>0</v>
      </c>
      <c r="AR210" s="9">
        <f t="shared" si="41"/>
        <v>209</v>
      </c>
      <c r="AS210" s="9">
        <f t="shared" si="39"/>
        <v>211</v>
      </c>
      <c r="AT210" s="9">
        <f t="shared" si="44"/>
        <v>26</v>
      </c>
      <c r="AU210" s="3">
        <f t="shared" si="45"/>
        <v>43</v>
      </c>
      <c r="AV210" s="20">
        <f t="shared" ca="1" si="36"/>
        <v>21</v>
      </c>
      <c r="AW210" s="20">
        <f t="shared" ca="1" si="36"/>
        <v>4</v>
      </c>
      <c r="AX210" s="20">
        <f t="shared" ca="1" si="36"/>
        <v>7</v>
      </c>
      <c r="AY210" s="20">
        <f t="shared" ca="1" si="36"/>
        <v>14</v>
      </c>
      <c r="AZ210" s="20">
        <f t="shared" ca="1" si="36"/>
        <v>13</v>
      </c>
      <c r="BA210" s="20">
        <f t="shared" ca="1" si="36"/>
        <v>25</v>
      </c>
      <c r="BB210" s="20">
        <f t="shared" ca="1" si="36"/>
        <v>25</v>
      </c>
      <c r="BC210" s="20">
        <f t="shared" ca="1" si="36"/>
        <v>19</v>
      </c>
      <c r="BD210" s="20">
        <f t="shared" ca="1" si="36"/>
        <v>25</v>
      </c>
      <c r="BE210" s="20">
        <f t="shared" ca="1" si="36"/>
        <v>25</v>
      </c>
      <c r="BF210" s="20">
        <f t="shared" ca="1" si="36"/>
        <v>25</v>
      </c>
      <c r="BG210" s="20">
        <f t="shared" ca="1" si="46"/>
        <v>20</v>
      </c>
      <c r="BH210" s="20">
        <f t="shared" ca="1" si="40"/>
        <v>25</v>
      </c>
      <c r="BI210" s="20">
        <f t="shared" ca="1" si="40"/>
        <v>9</v>
      </c>
      <c r="BJ210" s="20">
        <f t="shared" ca="1" si="40"/>
        <v>25</v>
      </c>
      <c r="BK210" s="20">
        <f t="shared" ca="1" si="40"/>
        <v>25</v>
      </c>
      <c r="BL210" s="20">
        <f t="shared" ca="1" si="40"/>
        <v>25</v>
      </c>
      <c r="BM210" s="20">
        <f t="shared" ca="1" si="33"/>
        <v>25</v>
      </c>
      <c r="BN210" s="9">
        <f t="shared" si="42"/>
        <v>209</v>
      </c>
      <c r="BO210" s="9">
        <v>3</v>
      </c>
      <c r="BP210" s="22" cm="1">
        <f t="array" aca="1" ref="BP210" ca="1">IF(AV210&gt;INDIRECT(ADDRESS($BN210,$BO210)),0,1)</f>
        <v>0</v>
      </c>
      <c r="BQ210" s="22" cm="1">
        <f t="array" aca="1" ref="BQ210" ca="1">IF(AW210&gt;INDIRECT(ADDRESS($BN210,$BO210)),0,1)</f>
        <v>0</v>
      </c>
      <c r="BR210" s="22" cm="1">
        <f t="array" aca="1" ref="BR210" ca="1">IF(AX210&gt;INDIRECT(ADDRESS($BN210,$BO210)),0,1)</f>
        <v>0</v>
      </c>
      <c r="BS210" s="22" cm="1">
        <f t="array" aca="1" ref="BS210" ca="1">IF(AY210&gt;INDIRECT(ADDRESS($BN210,$BO210)),0,1)</f>
        <v>0</v>
      </c>
      <c r="BT210" s="22" cm="1">
        <f t="array" aca="1" ref="BT210" ca="1">IF(AZ210&gt;INDIRECT(ADDRESS($BN210,$BO210)),0,1)</f>
        <v>0</v>
      </c>
      <c r="BU210" s="22" cm="1">
        <f t="array" aca="1" ref="BU210" ca="1">IF(BA210&gt;INDIRECT(ADDRESS($BN210,$BO210)),0,1)</f>
        <v>0</v>
      </c>
      <c r="BV210" s="22" cm="1">
        <f t="array" aca="1" ref="BV210" ca="1">IF(BB210&gt;INDIRECT(ADDRESS($BN210,$BO210)),0,1)</f>
        <v>0</v>
      </c>
      <c r="BW210" s="22" cm="1">
        <f t="array" aca="1" ref="BW210" ca="1">IF(BC210&gt;INDIRECT(ADDRESS($BN210,$BO210)),0,1)</f>
        <v>0</v>
      </c>
      <c r="BX210" s="22" cm="1">
        <f t="array" aca="1" ref="BX210" ca="1">IF(BD210&gt;INDIRECT(ADDRESS($BN210,$BO210)),0,1)</f>
        <v>0</v>
      </c>
      <c r="BY210" s="22" cm="1">
        <f t="array" aca="1" ref="BY210" ca="1">IF(BE210&gt;INDIRECT(ADDRESS($BN210,$BO210)),0,1)</f>
        <v>0</v>
      </c>
      <c r="BZ210" s="22" cm="1">
        <f t="array" aca="1" ref="BZ210" ca="1">IF(BF210&gt;INDIRECT(ADDRESS($BN210,$BO210)),0,1)</f>
        <v>0</v>
      </c>
      <c r="CA210" s="22" cm="1">
        <f t="array" aca="1" ref="CA210" ca="1">IF(BG210&gt;INDIRECT(ADDRESS($BN210,$BO210)),0,1)</f>
        <v>0</v>
      </c>
      <c r="CB210" s="22" cm="1">
        <f t="array" aca="1" ref="CB210" ca="1">IF(BH210&gt;INDIRECT(ADDRESS($BN210,$BO210)),0,1)</f>
        <v>0</v>
      </c>
      <c r="CC210" s="22" cm="1">
        <f t="array" aca="1" ref="CC210" ca="1">IF(BI210&gt;INDIRECT(ADDRESS($BN210,$BO210)),0,1)</f>
        <v>0</v>
      </c>
      <c r="CD210" s="22" cm="1">
        <f t="array" aca="1" ref="CD210" ca="1">IF(BJ210&gt;INDIRECT(ADDRESS($BN210,$BO210)),0,1)</f>
        <v>0</v>
      </c>
      <c r="CE210" s="22" cm="1">
        <f t="array" aca="1" ref="CE210" ca="1">IF(BK210&gt;INDIRECT(ADDRESS($BN210,$BO210)),0,1)</f>
        <v>0</v>
      </c>
      <c r="CF210" s="22" cm="1">
        <f t="array" aca="1" ref="CF210" ca="1">IF(BL210&gt;INDIRECT(ADDRESS($BN210,$BO210)),0,1)</f>
        <v>0</v>
      </c>
      <c r="CG210" s="22" cm="1">
        <f t="array" aca="1" ref="CG210" ca="1">IF(BM210&gt;INDIRECT(ADDRESS($BN210,$BO210)),0,1)</f>
        <v>0</v>
      </c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55000000000000004">
      <c r="A211" s="3"/>
      <c r="B211" s="3"/>
      <c r="C211" s="3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5">
        <v>5</v>
      </c>
      <c r="W211" s="5">
        <f>W210</f>
        <v>209</v>
      </c>
      <c r="X211" s="5">
        <v>4</v>
      </c>
      <c r="Y211" s="5">
        <f t="shared" si="43"/>
        <v>26</v>
      </c>
      <c r="Z211" s="18" cm="1">
        <f t="array" aca="1" ref="Z211" ca="1">INDIRECT(ADDRESS($W211,COLUMN()-$Y211+$X211))/$V211</f>
        <v>1521.4</v>
      </c>
      <c r="AA211" s="18" cm="1">
        <f t="array" aca="1" ref="AA211" ca="1">INDIRECT(ADDRESS($W211,COLUMN()-$Y211+$X211))/$V211</f>
        <v>25301.4</v>
      </c>
      <c r="AB211" s="18" cm="1">
        <f t="array" aca="1" ref="AB211" ca="1">INDIRECT(ADDRESS($W211,COLUMN()-$Y211+$X211))/$V211</f>
        <v>15111.2</v>
      </c>
      <c r="AC211" s="18" cm="1">
        <f t="array" aca="1" ref="AC211" ca="1">INDIRECT(ADDRESS($W211,COLUMN()-$Y211+$X211))/$V211</f>
        <v>4998.3999999999996</v>
      </c>
      <c r="AD211" s="18" cm="1">
        <f t="array" aca="1" ref="AD211" ca="1">INDIRECT(ADDRESS($W211,COLUMN()-$Y211+$X211))/$V211</f>
        <v>6240.2</v>
      </c>
      <c r="AE211" s="18" cm="1">
        <f t="array" aca="1" ref="AE211" ca="1">INDIRECT(ADDRESS($W211,COLUMN()-$Y211+$X211))/$V211</f>
        <v>0</v>
      </c>
      <c r="AF211" s="18" cm="1">
        <f t="array" aca="1" ref="AF211" ca="1">INDIRECT(ADDRESS($W211,COLUMN()-$Y211+$X211))/$V211</f>
        <v>0</v>
      </c>
      <c r="AG211" s="18" cm="1">
        <f t="array" aca="1" ref="AG211" ca="1">INDIRECT(ADDRESS($W211,COLUMN()-$Y211+$X211))/$V211</f>
        <v>2470.8000000000002</v>
      </c>
      <c r="AH211" s="18" cm="1">
        <f t="array" aca="1" ref="AH211" ca="1">INDIRECT(ADDRESS($W211,COLUMN()-$Y211+$X211))/$V211</f>
        <v>0</v>
      </c>
      <c r="AI211" s="18" cm="1">
        <f t="array" aca="1" ref="AI211" ca="1">INDIRECT(ADDRESS($W211,COLUMN()-$Y211+$X211))/$V211</f>
        <v>0</v>
      </c>
      <c r="AJ211" s="18" cm="1">
        <f t="array" aca="1" ref="AJ211" ca="1">INDIRECT(ADDRESS($W211,COLUMN()-$Y211+$X211))/$V211</f>
        <v>0</v>
      </c>
      <c r="AK211" s="18" cm="1">
        <f t="array" aca="1" ref="AK211" ca="1">INDIRECT(ADDRESS($W211,COLUMN()-$Y211+$X211))/$V211</f>
        <v>1559</v>
      </c>
      <c r="AL211" s="18" cm="1">
        <f t="array" aca="1" ref="AL211" ca="1">INDIRECT(ADDRESS($W211,COLUMN()-$Y211+$X211))/$V211</f>
        <v>0</v>
      </c>
      <c r="AM211" s="18" cm="1">
        <f t="array" aca="1" ref="AM211" ca="1">INDIRECT(ADDRESS($W211,COLUMN()-$Y211+$X211))/$V211</f>
        <v>12772.6</v>
      </c>
      <c r="AN211" s="18" cm="1">
        <f t="array" aca="1" ref="AN211" ca="1">INDIRECT(ADDRESS($W211,COLUMN()-$Y211+$X211))/$V211</f>
        <v>0</v>
      </c>
      <c r="AO211" s="18" cm="1">
        <f t="array" aca="1" ref="AO211" ca="1">INDIRECT(ADDRESS($W211,COLUMN()-$Y211+$X211))/$V211</f>
        <v>0</v>
      </c>
      <c r="AP211" s="18" cm="1">
        <f t="array" aca="1" ref="AP211" ca="1">INDIRECT(ADDRESS($W211,COLUMN()-$Y211+$X211))/$V211</f>
        <v>0</v>
      </c>
      <c r="AQ211" s="18" cm="1">
        <f t="array" aca="1" ref="AQ211" ca="1">INDIRECT(ADDRESS($W211,COLUMN()-$Y211+$X211))/$V211</f>
        <v>0</v>
      </c>
      <c r="AR211" s="9">
        <f t="shared" si="41"/>
        <v>209</v>
      </c>
      <c r="AS211" s="9">
        <f t="shared" si="39"/>
        <v>211</v>
      </c>
      <c r="AT211" s="9">
        <f t="shared" si="44"/>
        <v>26</v>
      </c>
      <c r="AU211" s="3">
        <f t="shared" si="45"/>
        <v>43</v>
      </c>
      <c r="AV211" s="20">
        <f t="shared" ca="1" si="36"/>
        <v>24</v>
      </c>
      <c r="AW211" s="20">
        <f t="shared" ca="1" si="36"/>
        <v>6</v>
      </c>
      <c r="AX211" s="20">
        <f t="shared" ca="1" si="36"/>
        <v>10</v>
      </c>
      <c r="AY211" s="20">
        <f t="shared" ca="1" si="36"/>
        <v>18</v>
      </c>
      <c r="AZ211" s="20">
        <f t="shared" ca="1" si="36"/>
        <v>17</v>
      </c>
      <c r="BA211" s="20">
        <f t="shared" ca="1" si="36"/>
        <v>25</v>
      </c>
      <c r="BB211" s="20">
        <f t="shared" ca="1" si="36"/>
        <v>25</v>
      </c>
      <c r="BC211" s="20">
        <f t="shared" ca="1" si="36"/>
        <v>22</v>
      </c>
      <c r="BD211" s="20">
        <f t="shared" ca="1" si="36"/>
        <v>25</v>
      </c>
      <c r="BE211" s="20">
        <f t="shared" ca="1" si="36"/>
        <v>25</v>
      </c>
      <c r="BF211" s="20">
        <f t="shared" ca="1" si="36"/>
        <v>25</v>
      </c>
      <c r="BG211" s="20">
        <f t="shared" ca="1" si="46"/>
        <v>23</v>
      </c>
      <c r="BH211" s="20">
        <f t="shared" ca="1" si="40"/>
        <v>25</v>
      </c>
      <c r="BI211" s="20">
        <f t="shared" ca="1" si="40"/>
        <v>11</v>
      </c>
      <c r="BJ211" s="20">
        <f t="shared" ca="1" si="40"/>
        <v>25</v>
      </c>
      <c r="BK211" s="20">
        <f t="shared" ca="1" si="40"/>
        <v>25</v>
      </c>
      <c r="BL211" s="20">
        <f t="shared" ca="1" si="40"/>
        <v>25</v>
      </c>
      <c r="BM211" s="20">
        <f t="shared" ca="1" si="33"/>
        <v>25</v>
      </c>
      <c r="BN211" s="9">
        <f t="shared" si="42"/>
        <v>209</v>
      </c>
      <c r="BO211" s="9">
        <v>3</v>
      </c>
      <c r="BP211" s="22" cm="1">
        <f t="array" aca="1" ref="BP211" ca="1">IF(AV211&gt;INDIRECT(ADDRESS($BN211,$BO211)),0,1)</f>
        <v>0</v>
      </c>
      <c r="BQ211" s="22" cm="1">
        <f t="array" aca="1" ref="BQ211" ca="1">IF(AW211&gt;INDIRECT(ADDRESS($BN211,$BO211)),0,1)</f>
        <v>0</v>
      </c>
      <c r="BR211" s="22" cm="1">
        <f t="array" aca="1" ref="BR211" ca="1">IF(AX211&gt;INDIRECT(ADDRESS($BN211,$BO211)),0,1)</f>
        <v>0</v>
      </c>
      <c r="BS211" s="22" cm="1">
        <f t="array" aca="1" ref="BS211" ca="1">IF(AY211&gt;INDIRECT(ADDRESS($BN211,$BO211)),0,1)</f>
        <v>0</v>
      </c>
      <c r="BT211" s="22" cm="1">
        <f t="array" aca="1" ref="BT211" ca="1">IF(AZ211&gt;INDIRECT(ADDRESS($BN211,$BO211)),0,1)</f>
        <v>0</v>
      </c>
      <c r="BU211" s="22" cm="1">
        <f t="array" aca="1" ref="BU211" ca="1">IF(BA211&gt;INDIRECT(ADDRESS($BN211,$BO211)),0,1)</f>
        <v>0</v>
      </c>
      <c r="BV211" s="22" cm="1">
        <f t="array" aca="1" ref="BV211" ca="1">IF(BB211&gt;INDIRECT(ADDRESS($BN211,$BO211)),0,1)</f>
        <v>0</v>
      </c>
      <c r="BW211" s="22" cm="1">
        <f t="array" aca="1" ref="BW211" ca="1">IF(BC211&gt;INDIRECT(ADDRESS($BN211,$BO211)),0,1)</f>
        <v>0</v>
      </c>
      <c r="BX211" s="22" cm="1">
        <f t="array" aca="1" ref="BX211" ca="1">IF(BD211&gt;INDIRECT(ADDRESS($BN211,$BO211)),0,1)</f>
        <v>0</v>
      </c>
      <c r="BY211" s="22" cm="1">
        <f t="array" aca="1" ref="BY211" ca="1">IF(BE211&gt;INDIRECT(ADDRESS($BN211,$BO211)),0,1)</f>
        <v>0</v>
      </c>
      <c r="BZ211" s="22" cm="1">
        <f t="array" aca="1" ref="BZ211" ca="1">IF(BF211&gt;INDIRECT(ADDRESS($BN211,$BO211)),0,1)</f>
        <v>0</v>
      </c>
      <c r="CA211" s="22" cm="1">
        <f t="array" aca="1" ref="CA211" ca="1">IF(BG211&gt;INDIRECT(ADDRESS($BN211,$BO211)),0,1)</f>
        <v>0</v>
      </c>
      <c r="CB211" s="22" cm="1">
        <f t="array" aca="1" ref="CB211" ca="1">IF(BH211&gt;INDIRECT(ADDRESS($BN211,$BO211)),0,1)</f>
        <v>0</v>
      </c>
      <c r="CC211" s="22" cm="1">
        <f t="array" aca="1" ref="CC211" ca="1">IF(BI211&gt;INDIRECT(ADDRESS($BN211,$BO211)),0,1)</f>
        <v>0</v>
      </c>
      <c r="CD211" s="22" cm="1">
        <f t="array" aca="1" ref="CD211" ca="1">IF(BJ211&gt;INDIRECT(ADDRESS($BN211,$BO211)),0,1)</f>
        <v>0</v>
      </c>
      <c r="CE211" s="22" cm="1">
        <f t="array" aca="1" ref="CE211" ca="1">IF(BK211&gt;INDIRECT(ADDRESS($BN211,$BO211)),0,1)</f>
        <v>0</v>
      </c>
      <c r="CF211" s="22" cm="1">
        <f t="array" aca="1" ref="CF211" ca="1">IF(BL211&gt;INDIRECT(ADDRESS($BN211,$BO211)),0,1)</f>
        <v>0</v>
      </c>
      <c r="CG211" s="22" cm="1">
        <f t="array" aca="1" ref="CG211" ca="1">IF(BM211&gt;INDIRECT(ADDRESS($BN211,$BO211)),0,1)</f>
        <v>0</v>
      </c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55000000000000004">
      <c r="A212" s="3" t="s">
        <v>91</v>
      </c>
      <c r="B212" s="3" t="s">
        <v>92</v>
      </c>
      <c r="C212" s="3">
        <v>6</v>
      </c>
      <c r="D212" s="15">
        <f>VALUE(SUBSTITUTE('DPR KPU Raw'!B77,".",","))</f>
        <v>16639</v>
      </c>
      <c r="E212" s="15">
        <f>VALUE(SUBSTITUTE('DPR KPU Raw'!C77,".",","))</f>
        <v>116781</v>
      </c>
      <c r="F212" s="15">
        <f>VALUE(SUBSTITUTE('DPR KPU Raw'!D77,".",","))</f>
        <v>511270</v>
      </c>
      <c r="G212" s="15">
        <f>VALUE(SUBSTITUTE('DPR KPU Raw'!E77,".",","))</f>
        <v>203548</v>
      </c>
      <c r="H212" s="15">
        <f>VALUE(SUBSTITUTE('DPR KPU Raw'!F77,".",","))</f>
        <v>174555</v>
      </c>
      <c r="I212" s="15"/>
      <c r="J212" s="15"/>
      <c r="K212" s="15">
        <f>VALUE(SUBSTITUTE('DPR KPU Raw'!I77,".",","))</f>
        <v>28665</v>
      </c>
      <c r="L212" s="15"/>
      <c r="M212" s="15"/>
      <c r="N212" s="15"/>
      <c r="O212" s="15">
        <f>VALUE(SUBSTITUTE('DPR KPU Raw'!M77,".",","))</f>
        <v>80753</v>
      </c>
      <c r="P212" s="15"/>
      <c r="Q212" s="15">
        <f>VALUE(SUBSTITUTE('DPR KPU Raw'!O77,".",","))</f>
        <v>327386</v>
      </c>
      <c r="R212" s="15"/>
      <c r="S212" s="15"/>
      <c r="T212" s="15"/>
      <c r="U212" s="15"/>
      <c r="V212" s="5">
        <v>1</v>
      </c>
      <c r="W212" s="5">
        <f>W211+3</f>
        <v>212</v>
      </c>
      <c r="X212" s="5">
        <v>4</v>
      </c>
      <c r="Y212" s="5">
        <f t="shared" si="43"/>
        <v>26</v>
      </c>
      <c r="Z212" s="18" cm="1">
        <f t="array" aca="1" ref="Z212" ca="1">INDIRECT(ADDRESS($W212,COLUMN()-$Y212+$X212))/$V212</f>
        <v>16639</v>
      </c>
      <c r="AA212" s="18" cm="1">
        <f t="array" aca="1" ref="AA212" ca="1">INDIRECT(ADDRESS($W212,COLUMN()-$Y212+$X212))/$V212</f>
        <v>116781</v>
      </c>
      <c r="AB212" s="18" cm="1">
        <f t="array" aca="1" ref="AB212" ca="1">INDIRECT(ADDRESS($W212,COLUMN()-$Y212+$X212))/$V212</f>
        <v>511270</v>
      </c>
      <c r="AC212" s="18" cm="1">
        <f t="array" aca="1" ref="AC212" ca="1">INDIRECT(ADDRESS($W212,COLUMN()-$Y212+$X212))/$V212</f>
        <v>203548</v>
      </c>
      <c r="AD212" s="18" cm="1">
        <f t="array" aca="1" ref="AD212" ca="1">INDIRECT(ADDRESS($W212,COLUMN()-$Y212+$X212))/$V212</f>
        <v>174555</v>
      </c>
      <c r="AE212" s="18" cm="1">
        <f t="array" aca="1" ref="AE212" ca="1">INDIRECT(ADDRESS($W212,COLUMN()-$Y212+$X212))/$V212</f>
        <v>0</v>
      </c>
      <c r="AF212" s="18" cm="1">
        <f t="array" aca="1" ref="AF212" ca="1">INDIRECT(ADDRESS($W212,COLUMN()-$Y212+$X212))/$V212</f>
        <v>0</v>
      </c>
      <c r="AG212" s="18" cm="1">
        <f t="array" aca="1" ref="AG212" ca="1">INDIRECT(ADDRESS($W212,COLUMN()-$Y212+$X212))/$V212</f>
        <v>28665</v>
      </c>
      <c r="AH212" s="18" cm="1">
        <f t="array" aca="1" ref="AH212" ca="1">INDIRECT(ADDRESS($W212,COLUMN()-$Y212+$X212))/$V212</f>
        <v>0</v>
      </c>
      <c r="AI212" s="18" cm="1">
        <f t="array" aca="1" ref="AI212" ca="1">INDIRECT(ADDRESS($W212,COLUMN()-$Y212+$X212))/$V212</f>
        <v>0</v>
      </c>
      <c r="AJ212" s="18" cm="1">
        <f t="array" aca="1" ref="AJ212" ca="1">INDIRECT(ADDRESS($W212,COLUMN()-$Y212+$X212))/$V212</f>
        <v>0</v>
      </c>
      <c r="AK212" s="18" cm="1">
        <f t="array" aca="1" ref="AK212" ca="1">INDIRECT(ADDRESS($W212,COLUMN()-$Y212+$X212))/$V212</f>
        <v>80753</v>
      </c>
      <c r="AL212" s="18" cm="1">
        <f t="array" aca="1" ref="AL212" ca="1">INDIRECT(ADDRESS($W212,COLUMN()-$Y212+$X212))/$V212</f>
        <v>0</v>
      </c>
      <c r="AM212" s="18" cm="1">
        <f t="array" aca="1" ref="AM212" ca="1">INDIRECT(ADDRESS($W212,COLUMN()-$Y212+$X212))/$V212</f>
        <v>327386</v>
      </c>
      <c r="AN212" s="18" cm="1">
        <f t="array" aca="1" ref="AN212" ca="1">INDIRECT(ADDRESS($W212,COLUMN()-$Y212+$X212))/$V212</f>
        <v>0</v>
      </c>
      <c r="AO212" s="18" cm="1">
        <f t="array" aca="1" ref="AO212" ca="1">INDIRECT(ADDRESS($W212,COLUMN()-$Y212+$X212))/$V212</f>
        <v>0</v>
      </c>
      <c r="AP212" s="18" cm="1">
        <f t="array" aca="1" ref="AP212" ca="1">INDIRECT(ADDRESS($W212,COLUMN()-$Y212+$X212))/$V212</f>
        <v>0</v>
      </c>
      <c r="AQ212" s="18" cm="1">
        <f t="array" aca="1" ref="AQ212" ca="1">INDIRECT(ADDRESS($W212,COLUMN()-$Y212+$X212))/$V212</f>
        <v>0</v>
      </c>
      <c r="AR212" s="9">
        <f t="shared" si="41"/>
        <v>212</v>
      </c>
      <c r="AS212" s="9">
        <f t="shared" si="39"/>
        <v>214</v>
      </c>
      <c r="AT212" s="9">
        <f t="shared" si="44"/>
        <v>26</v>
      </c>
      <c r="AU212" s="3">
        <f t="shared" si="45"/>
        <v>43</v>
      </c>
      <c r="AV212" s="20">
        <f t="shared" ca="1" si="36"/>
        <v>19</v>
      </c>
      <c r="AW212" s="20">
        <f t="shared" ca="1" si="36"/>
        <v>6</v>
      </c>
      <c r="AX212" s="20">
        <f t="shared" ca="1" si="36"/>
        <v>1</v>
      </c>
      <c r="AY212" s="20">
        <f t="shared" ca="1" si="36"/>
        <v>3</v>
      </c>
      <c r="AZ212" s="20">
        <f t="shared" ca="1" si="36"/>
        <v>4</v>
      </c>
      <c r="BA212" s="20">
        <f t="shared" ca="1" si="36"/>
        <v>25</v>
      </c>
      <c r="BB212" s="20">
        <f t="shared" ca="1" si="36"/>
        <v>25</v>
      </c>
      <c r="BC212" s="20">
        <f t="shared" ca="1" si="36"/>
        <v>16</v>
      </c>
      <c r="BD212" s="20">
        <f t="shared" ca="1" si="36"/>
        <v>25</v>
      </c>
      <c r="BE212" s="20">
        <f t="shared" ca="1" si="36"/>
        <v>25</v>
      </c>
      <c r="BF212" s="20">
        <f t="shared" ca="1" si="36"/>
        <v>25</v>
      </c>
      <c r="BG212" s="20">
        <f t="shared" ca="1" si="46"/>
        <v>9</v>
      </c>
      <c r="BH212" s="20">
        <f t="shared" ca="1" si="40"/>
        <v>25</v>
      </c>
      <c r="BI212" s="20">
        <f t="shared" ca="1" si="40"/>
        <v>2</v>
      </c>
      <c r="BJ212" s="20">
        <f t="shared" ca="1" si="40"/>
        <v>25</v>
      </c>
      <c r="BK212" s="20">
        <f t="shared" ca="1" si="40"/>
        <v>25</v>
      </c>
      <c r="BL212" s="20">
        <f t="shared" ca="1" si="40"/>
        <v>25</v>
      </c>
      <c r="BM212" s="20">
        <f t="shared" ca="1" si="40"/>
        <v>25</v>
      </c>
      <c r="BN212" s="9">
        <f t="shared" si="42"/>
        <v>212</v>
      </c>
      <c r="BO212" s="9">
        <v>3</v>
      </c>
      <c r="BP212" s="22" cm="1">
        <f t="array" aca="1" ref="BP212" ca="1">IF(AV212&gt;INDIRECT(ADDRESS($BN212,$BO212)),0,1)</f>
        <v>0</v>
      </c>
      <c r="BQ212" s="22" cm="1">
        <f t="array" aca="1" ref="BQ212" ca="1">IF(AW212&gt;INDIRECT(ADDRESS($BN212,$BO212)),0,1)</f>
        <v>1</v>
      </c>
      <c r="BR212" s="22" cm="1">
        <f t="array" aca="1" ref="BR212" ca="1">IF(AX212&gt;INDIRECT(ADDRESS($BN212,$BO212)),0,1)</f>
        <v>1</v>
      </c>
      <c r="BS212" s="22" cm="1">
        <f t="array" aca="1" ref="BS212" ca="1">IF(AY212&gt;INDIRECT(ADDRESS($BN212,$BO212)),0,1)</f>
        <v>1</v>
      </c>
      <c r="BT212" s="22" cm="1">
        <f t="array" aca="1" ref="BT212" ca="1">IF(AZ212&gt;INDIRECT(ADDRESS($BN212,$BO212)),0,1)</f>
        <v>1</v>
      </c>
      <c r="BU212" s="22" cm="1">
        <f t="array" aca="1" ref="BU212" ca="1">IF(BA212&gt;INDIRECT(ADDRESS($BN212,$BO212)),0,1)</f>
        <v>0</v>
      </c>
      <c r="BV212" s="22" cm="1">
        <f t="array" aca="1" ref="BV212" ca="1">IF(BB212&gt;INDIRECT(ADDRESS($BN212,$BO212)),0,1)</f>
        <v>0</v>
      </c>
      <c r="BW212" s="22" cm="1">
        <f t="array" aca="1" ref="BW212" ca="1">IF(BC212&gt;INDIRECT(ADDRESS($BN212,$BO212)),0,1)</f>
        <v>0</v>
      </c>
      <c r="BX212" s="22" cm="1">
        <f t="array" aca="1" ref="BX212" ca="1">IF(BD212&gt;INDIRECT(ADDRESS($BN212,$BO212)),0,1)</f>
        <v>0</v>
      </c>
      <c r="BY212" s="22" cm="1">
        <f t="array" aca="1" ref="BY212" ca="1">IF(BE212&gt;INDIRECT(ADDRESS($BN212,$BO212)),0,1)</f>
        <v>0</v>
      </c>
      <c r="BZ212" s="22" cm="1">
        <f t="array" aca="1" ref="BZ212" ca="1">IF(BF212&gt;INDIRECT(ADDRESS($BN212,$BO212)),0,1)</f>
        <v>0</v>
      </c>
      <c r="CA212" s="22" cm="1">
        <f t="array" aca="1" ref="CA212" ca="1">IF(BG212&gt;INDIRECT(ADDRESS($BN212,$BO212)),0,1)</f>
        <v>0</v>
      </c>
      <c r="CB212" s="22" cm="1">
        <f t="array" aca="1" ref="CB212" ca="1">IF(BH212&gt;INDIRECT(ADDRESS($BN212,$BO212)),0,1)</f>
        <v>0</v>
      </c>
      <c r="CC212" s="22" cm="1">
        <f t="array" aca="1" ref="CC212" ca="1">IF(BI212&gt;INDIRECT(ADDRESS($BN212,$BO212)),0,1)</f>
        <v>1</v>
      </c>
      <c r="CD212" s="22" cm="1">
        <f t="array" aca="1" ref="CD212" ca="1">IF(BJ212&gt;INDIRECT(ADDRESS($BN212,$BO212)),0,1)</f>
        <v>0</v>
      </c>
      <c r="CE212" s="22" cm="1">
        <f t="array" aca="1" ref="CE212" ca="1">IF(BK212&gt;INDIRECT(ADDRESS($BN212,$BO212)),0,1)</f>
        <v>0</v>
      </c>
      <c r="CF212" s="22" cm="1">
        <f t="array" aca="1" ref="CF212" ca="1">IF(BL212&gt;INDIRECT(ADDRESS($BN212,$BO212)),0,1)</f>
        <v>0</v>
      </c>
      <c r="CG212" s="22" cm="1">
        <f t="array" aca="1" ref="CG212" ca="1">IF(BM212&gt;INDIRECT(ADDRESS($BN212,$BO212)),0,1)</f>
        <v>0</v>
      </c>
      <c r="CH212" s="9">
        <f>AR212</f>
        <v>212</v>
      </c>
      <c r="CI212" s="9">
        <f>AS212</f>
        <v>214</v>
      </c>
      <c r="CJ212" s="3">
        <f>COLUMN(BP212)</f>
        <v>68</v>
      </c>
      <c r="CK212" s="3">
        <f>COLUMN(CG212)</f>
        <v>85</v>
      </c>
      <c r="CL212" s="3">
        <f ca="1">SUM(OFFSET($A$1,CH212-1,CJ212-1,CI212-CH212+1,CK212-CJ212+1))</f>
        <v>6</v>
      </c>
      <c r="CM212" s="3" t="b">
        <f ca="1">CL212=C212</f>
        <v>1</v>
      </c>
      <c r="CN212" s="3">
        <f>COLUMN(V212)</f>
        <v>22</v>
      </c>
      <c r="CO212" s="3">
        <f ca="1">LARGE(OFFSET($A$1,$CH212-1,$CN212-1,$CI212-$CH212+1,1),1)</f>
        <v>5</v>
      </c>
      <c r="CP212" s="4">
        <f ca="1">LARGE(OFFSET($A$1,$AR212-1,$AT212-1,$AS212-$AR212+1,$AU212-$AT212+1),1)/(CO212+2)</f>
        <v>73038.571428571435</v>
      </c>
      <c r="CQ212" s="4">
        <f ca="1">LARGE(OFFSET($A$1,$AR212-1,$AT212-1,$AS212-$AR212+1,$AU212-$AT212+1),C212)</f>
        <v>116781</v>
      </c>
      <c r="CR212" s="3" t="b">
        <f ca="1">CQ212&gt;CP212</f>
        <v>1</v>
      </c>
    </row>
    <row r="213" spans="1:96" x14ac:dyDescent="0.55000000000000004">
      <c r="A213" s="3"/>
      <c r="B213" s="3"/>
      <c r="C213" s="3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5">
        <v>3</v>
      </c>
      <c r="W213" s="5">
        <f>W212</f>
        <v>212</v>
      </c>
      <c r="X213" s="5">
        <v>4</v>
      </c>
      <c r="Y213" s="5">
        <f t="shared" si="43"/>
        <v>26</v>
      </c>
      <c r="Z213" s="18" cm="1">
        <f t="array" aca="1" ref="Z213" ca="1">INDIRECT(ADDRESS($W213,COLUMN()-$Y213+$X213))/$V213</f>
        <v>5546.333333333333</v>
      </c>
      <c r="AA213" s="18" cm="1">
        <f t="array" aca="1" ref="AA213" ca="1">INDIRECT(ADDRESS($W213,COLUMN()-$Y213+$X213))/$V213</f>
        <v>38927</v>
      </c>
      <c r="AB213" s="18" cm="1">
        <f t="array" aca="1" ref="AB213" ca="1">INDIRECT(ADDRESS($W213,COLUMN()-$Y213+$X213))/$V213</f>
        <v>170423.33333333334</v>
      </c>
      <c r="AC213" s="18" cm="1">
        <f t="array" aca="1" ref="AC213" ca="1">INDIRECT(ADDRESS($W213,COLUMN()-$Y213+$X213))/$V213</f>
        <v>67849.333333333328</v>
      </c>
      <c r="AD213" s="18" cm="1">
        <f t="array" aca="1" ref="AD213" ca="1">INDIRECT(ADDRESS($W213,COLUMN()-$Y213+$X213))/$V213</f>
        <v>58185</v>
      </c>
      <c r="AE213" s="18" cm="1">
        <f t="array" aca="1" ref="AE213" ca="1">INDIRECT(ADDRESS($W213,COLUMN()-$Y213+$X213))/$V213</f>
        <v>0</v>
      </c>
      <c r="AF213" s="18" cm="1">
        <f t="array" aca="1" ref="AF213" ca="1">INDIRECT(ADDRESS($W213,COLUMN()-$Y213+$X213))/$V213</f>
        <v>0</v>
      </c>
      <c r="AG213" s="18" cm="1">
        <f t="array" aca="1" ref="AG213" ca="1">INDIRECT(ADDRESS($W213,COLUMN()-$Y213+$X213))/$V213</f>
        <v>9555</v>
      </c>
      <c r="AH213" s="18" cm="1">
        <f t="array" aca="1" ref="AH213" ca="1">INDIRECT(ADDRESS($W213,COLUMN()-$Y213+$X213))/$V213</f>
        <v>0</v>
      </c>
      <c r="AI213" s="18" cm="1">
        <f t="array" aca="1" ref="AI213" ca="1">INDIRECT(ADDRESS($W213,COLUMN()-$Y213+$X213))/$V213</f>
        <v>0</v>
      </c>
      <c r="AJ213" s="18" cm="1">
        <f t="array" aca="1" ref="AJ213" ca="1">INDIRECT(ADDRESS($W213,COLUMN()-$Y213+$X213))/$V213</f>
        <v>0</v>
      </c>
      <c r="AK213" s="18" cm="1">
        <f t="array" aca="1" ref="AK213" ca="1">INDIRECT(ADDRESS($W213,COLUMN()-$Y213+$X213))/$V213</f>
        <v>26917.666666666668</v>
      </c>
      <c r="AL213" s="18" cm="1">
        <f t="array" aca="1" ref="AL213" ca="1">INDIRECT(ADDRESS($W213,COLUMN()-$Y213+$X213))/$V213</f>
        <v>0</v>
      </c>
      <c r="AM213" s="18" cm="1">
        <f t="array" aca="1" ref="AM213" ca="1">INDIRECT(ADDRESS($W213,COLUMN()-$Y213+$X213))/$V213</f>
        <v>109128.66666666667</v>
      </c>
      <c r="AN213" s="18" cm="1">
        <f t="array" aca="1" ref="AN213" ca="1">INDIRECT(ADDRESS($W213,COLUMN()-$Y213+$X213))/$V213</f>
        <v>0</v>
      </c>
      <c r="AO213" s="18" cm="1">
        <f t="array" aca="1" ref="AO213" ca="1">INDIRECT(ADDRESS($W213,COLUMN()-$Y213+$X213))/$V213</f>
        <v>0</v>
      </c>
      <c r="AP213" s="18" cm="1">
        <f t="array" aca="1" ref="AP213" ca="1">INDIRECT(ADDRESS($W213,COLUMN()-$Y213+$X213))/$V213</f>
        <v>0</v>
      </c>
      <c r="AQ213" s="18" cm="1">
        <f t="array" aca="1" ref="AQ213" ca="1">INDIRECT(ADDRESS($W213,COLUMN()-$Y213+$X213))/$V213</f>
        <v>0</v>
      </c>
      <c r="AR213" s="9">
        <f t="shared" si="41"/>
        <v>212</v>
      </c>
      <c r="AS213" s="9">
        <f t="shared" si="39"/>
        <v>214</v>
      </c>
      <c r="AT213" s="9">
        <f t="shared" si="44"/>
        <v>26</v>
      </c>
      <c r="AU213" s="3">
        <f t="shared" si="45"/>
        <v>43</v>
      </c>
      <c r="AV213" s="20">
        <f t="shared" ca="1" si="36"/>
        <v>23</v>
      </c>
      <c r="AW213" s="20">
        <f t="shared" ca="1" si="36"/>
        <v>14</v>
      </c>
      <c r="AX213" s="20">
        <f t="shared" ca="1" si="36"/>
        <v>5</v>
      </c>
      <c r="AY213" s="20">
        <f t="shared" ca="1" si="36"/>
        <v>10</v>
      </c>
      <c r="AZ213" s="20">
        <f t="shared" ca="1" si="36"/>
        <v>12</v>
      </c>
      <c r="BA213" s="20">
        <f t="shared" ca="1" si="36"/>
        <v>25</v>
      </c>
      <c r="BB213" s="20">
        <f t="shared" ca="1" si="36"/>
        <v>25</v>
      </c>
      <c r="BC213" s="20">
        <f t="shared" ca="1" si="36"/>
        <v>21</v>
      </c>
      <c r="BD213" s="20">
        <f t="shared" ca="1" si="36"/>
        <v>25</v>
      </c>
      <c r="BE213" s="20">
        <f t="shared" ca="1" si="36"/>
        <v>25</v>
      </c>
      <c r="BF213" s="20">
        <f t="shared" ca="1" si="36"/>
        <v>25</v>
      </c>
      <c r="BG213" s="20">
        <f t="shared" ca="1" si="46"/>
        <v>17</v>
      </c>
      <c r="BH213" s="20">
        <f t="shared" ca="1" si="40"/>
        <v>25</v>
      </c>
      <c r="BI213" s="20">
        <f t="shared" ca="1" si="40"/>
        <v>7</v>
      </c>
      <c r="BJ213" s="20">
        <f t="shared" ca="1" si="40"/>
        <v>25</v>
      </c>
      <c r="BK213" s="20">
        <f t="shared" ca="1" si="40"/>
        <v>25</v>
      </c>
      <c r="BL213" s="20">
        <f t="shared" ca="1" si="40"/>
        <v>25</v>
      </c>
      <c r="BM213" s="20">
        <f t="shared" ca="1" si="40"/>
        <v>25</v>
      </c>
      <c r="BN213" s="9">
        <f t="shared" si="42"/>
        <v>212</v>
      </c>
      <c r="BO213" s="9">
        <v>3</v>
      </c>
      <c r="BP213" s="22" cm="1">
        <f t="array" aca="1" ref="BP213" ca="1">IF(AV213&gt;INDIRECT(ADDRESS($BN213,$BO213)),0,1)</f>
        <v>0</v>
      </c>
      <c r="BQ213" s="22" cm="1">
        <f t="array" aca="1" ref="BQ213" ca="1">IF(AW213&gt;INDIRECT(ADDRESS($BN213,$BO213)),0,1)</f>
        <v>0</v>
      </c>
      <c r="BR213" s="22" cm="1">
        <f t="array" aca="1" ref="BR213" ca="1">IF(AX213&gt;INDIRECT(ADDRESS($BN213,$BO213)),0,1)</f>
        <v>1</v>
      </c>
      <c r="BS213" s="22" cm="1">
        <f t="array" aca="1" ref="BS213" ca="1">IF(AY213&gt;INDIRECT(ADDRESS($BN213,$BO213)),0,1)</f>
        <v>0</v>
      </c>
      <c r="BT213" s="22" cm="1">
        <f t="array" aca="1" ref="BT213" ca="1">IF(AZ213&gt;INDIRECT(ADDRESS($BN213,$BO213)),0,1)</f>
        <v>0</v>
      </c>
      <c r="BU213" s="22" cm="1">
        <f t="array" aca="1" ref="BU213" ca="1">IF(BA213&gt;INDIRECT(ADDRESS($BN213,$BO213)),0,1)</f>
        <v>0</v>
      </c>
      <c r="BV213" s="22" cm="1">
        <f t="array" aca="1" ref="BV213" ca="1">IF(BB213&gt;INDIRECT(ADDRESS($BN213,$BO213)),0,1)</f>
        <v>0</v>
      </c>
      <c r="BW213" s="22" cm="1">
        <f t="array" aca="1" ref="BW213" ca="1">IF(BC213&gt;INDIRECT(ADDRESS($BN213,$BO213)),0,1)</f>
        <v>0</v>
      </c>
      <c r="BX213" s="22" cm="1">
        <f t="array" aca="1" ref="BX213" ca="1">IF(BD213&gt;INDIRECT(ADDRESS($BN213,$BO213)),0,1)</f>
        <v>0</v>
      </c>
      <c r="BY213" s="22" cm="1">
        <f t="array" aca="1" ref="BY213" ca="1">IF(BE213&gt;INDIRECT(ADDRESS($BN213,$BO213)),0,1)</f>
        <v>0</v>
      </c>
      <c r="BZ213" s="22" cm="1">
        <f t="array" aca="1" ref="BZ213" ca="1">IF(BF213&gt;INDIRECT(ADDRESS($BN213,$BO213)),0,1)</f>
        <v>0</v>
      </c>
      <c r="CA213" s="22" cm="1">
        <f t="array" aca="1" ref="CA213" ca="1">IF(BG213&gt;INDIRECT(ADDRESS($BN213,$BO213)),0,1)</f>
        <v>0</v>
      </c>
      <c r="CB213" s="22" cm="1">
        <f t="array" aca="1" ref="CB213" ca="1">IF(BH213&gt;INDIRECT(ADDRESS($BN213,$BO213)),0,1)</f>
        <v>0</v>
      </c>
      <c r="CC213" s="22" cm="1">
        <f t="array" aca="1" ref="CC213" ca="1">IF(BI213&gt;INDIRECT(ADDRESS($BN213,$BO213)),0,1)</f>
        <v>0</v>
      </c>
      <c r="CD213" s="22" cm="1">
        <f t="array" aca="1" ref="CD213" ca="1">IF(BJ213&gt;INDIRECT(ADDRESS($BN213,$BO213)),0,1)</f>
        <v>0</v>
      </c>
      <c r="CE213" s="22" cm="1">
        <f t="array" aca="1" ref="CE213" ca="1">IF(BK213&gt;INDIRECT(ADDRESS($BN213,$BO213)),0,1)</f>
        <v>0</v>
      </c>
      <c r="CF213" s="22" cm="1">
        <f t="array" aca="1" ref="CF213" ca="1">IF(BL213&gt;INDIRECT(ADDRESS($BN213,$BO213)),0,1)</f>
        <v>0</v>
      </c>
      <c r="CG213" s="22" cm="1">
        <f t="array" aca="1" ref="CG213" ca="1">IF(BM213&gt;INDIRECT(ADDRESS($BN213,$BO213)),0,1)</f>
        <v>0</v>
      </c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55000000000000004">
      <c r="A214" s="3"/>
      <c r="B214" s="3"/>
      <c r="C214" s="3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5">
        <v>5</v>
      </c>
      <c r="W214" s="5">
        <f>W213</f>
        <v>212</v>
      </c>
      <c r="X214" s="5">
        <v>4</v>
      </c>
      <c r="Y214" s="5">
        <f t="shared" si="43"/>
        <v>26</v>
      </c>
      <c r="Z214" s="18" cm="1">
        <f t="array" aca="1" ref="Z214" ca="1">INDIRECT(ADDRESS($W214,COLUMN()-$Y214+$X214))/$V214</f>
        <v>3327.8</v>
      </c>
      <c r="AA214" s="18" cm="1">
        <f t="array" aca="1" ref="AA214" ca="1">INDIRECT(ADDRESS($W214,COLUMN()-$Y214+$X214))/$V214</f>
        <v>23356.2</v>
      </c>
      <c r="AB214" s="18" cm="1">
        <f t="array" aca="1" ref="AB214" ca="1">INDIRECT(ADDRESS($W214,COLUMN()-$Y214+$X214))/$V214</f>
        <v>102254</v>
      </c>
      <c r="AC214" s="18" cm="1">
        <f t="array" aca="1" ref="AC214" ca="1">INDIRECT(ADDRESS($W214,COLUMN()-$Y214+$X214))/$V214</f>
        <v>40709.599999999999</v>
      </c>
      <c r="AD214" s="18" cm="1">
        <f t="array" aca="1" ref="AD214" ca="1">INDIRECT(ADDRESS($W214,COLUMN()-$Y214+$X214))/$V214</f>
        <v>34911</v>
      </c>
      <c r="AE214" s="18" cm="1">
        <f t="array" aca="1" ref="AE214" ca="1">INDIRECT(ADDRESS($W214,COLUMN()-$Y214+$X214))/$V214</f>
        <v>0</v>
      </c>
      <c r="AF214" s="18" cm="1">
        <f t="array" aca="1" ref="AF214" ca="1">INDIRECT(ADDRESS($W214,COLUMN()-$Y214+$X214))/$V214</f>
        <v>0</v>
      </c>
      <c r="AG214" s="18" cm="1">
        <f t="array" aca="1" ref="AG214" ca="1">INDIRECT(ADDRESS($W214,COLUMN()-$Y214+$X214))/$V214</f>
        <v>5733</v>
      </c>
      <c r="AH214" s="18" cm="1">
        <f t="array" aca="1" ref="AH214" ca="1">INDIRECT(ADDRESS($W214,COLUMN()-$Y214+$X214))/$V214</f>
        <v>0</v>
      </c>
      <c r="AI214" s="18" cm="1">
        <f t="array" aca="1" ref="AI214" ca="1">INDIRECT(ADDRESS($W214,COLUMN()-$Y214+$X214))/$V214</f>
        <v>0</v>
      </c>
      <c r="AJ214" s="18" cm="1">
        <f t="array" aca="1" ref="AJ214" ca="1">INDIRECT(ADDRESS($W214,COLUMN()-$Y214+$X214))/$V214</f>
        <v>0</v>
      </c>
      <c r="AK214" s="18" cm="1">
        <f t="array" aca="1" ref="AK214" ca="1">INDIRECT(ADDRESS($W214,COLUMN()-$Y214+$X214))/$V214</f>
        <v>16150.6</v>
      </c>
      <c r="AL214" s="18" cm="1">
        <f t="array" aca="1" ref="AL214" ca="1">INDIRECT(ADDRESS($W214,COLUMN()-$Y214+$X214))/$V214</f>
        <v>0</v>
      </c>
      <c r="AM214" s="18" cm="1">
        <f t="array" aca="1" ref="AM214" ca="1">INDIRECT(ADDRESS($W214,COLUMN()-$Y214+$X214))/$V214</f>
        <v>65477.2</v>
      </c>
      <c r="AN214" s="18" cm="1">
        <f t="array" aca="1" ref="AN214" ca="1">INDIRECT(ADDRESS($W214,COLUMN()-$Y214+$X214))/$V214</f>
        <v>0</v>
      </c>
      <c r="AO214" s="18" cm="1">
        <f t="array" aca="1" ref="AO214" ca="1">INDIRECT(ADDRESS($W214,COLUMN()-$Y214+$X214))/$V214</f>
        <v>0</v>
      </c>
      <c r="AP214" s="18" cm="1">
        <f t="array" aca="1" ref="AP214" ca="1">INDIRECT(ADDRESS($W214,COLUMN()-$Y214+$X214))/$V214</f>
        <v>0</v>
      </c>
      <c r="AQ214" s="18" cm="1">
        <f t="array" aca="1" ref="AQ214" ca="1">INDIRECT(ADDRESS($W214,COLUMN()-$Y214+$X214))/$V214</f>
        <v>0</v>
      </c>
      <c r="AR214" s="9">
        <f t="shared" si="41"/>
        <v>212</v>
      </c>
      <c r="AS214" s="9">
        <f t="shared" si="39"/>
        <v>214</v>
      </c>
      <c r="AT214" s="9">
        <f t="shared" si="44"/>
        <v>26</v>
      </c>
      <c r="AU214" s="3">
        <f t="shared" si="45"/>
        <v>43</v>
      </c>
      <c r="AV214" s="20">
        <f t="shared" ca="1" si="36"/>
        <v>24</v>
      </c>
      <c r="AW214" s="20">
        <f t="shared" ca="1" si="36"/>
        <v>18</v>
      </c>
      <c r="AX214" s="20">
        <f t="shared" ca="1" si="36"/>
        <v>8</v>
      </c>
      <c r="AY214" s="20">
        <f t="shared" ca="1" si="36"/>
        <v>13</v>
      </c>
      <c r="AZ214" s="20">
        <f t="shared" ca="1" si="36"/>
        <v>15</v>
      </c>
      <c r="BA214" s="20">
        <f t="shared" ca="1" si="36"/>
        <v>25</v>
      </c>
      <c r="BB214" s="20">
        <f t="shared" ca="1" si="36"/>
        <v>25</v>
      </c>
      <c r="BC214" s="20">
        <f t="shared" ca="1" si="36"/>
        <v>22</v>
      </c>
      <c r="BD214" s="20">
        <f t="shared" ca="1" si="36"/>
        <v>25</v>
      </c>
      <c r="BE214" s="20">
        <f t="shared" ca="1" si="36"/>
        <v>25</v>
      </c>
      <c r="BF214" s="20">
        <f t="shared" ca="1" si="36"/>
        <v>25</v>
      </c>
      <c r="BG214" s="20">
        <f t="shared" ca="1" si="46"/>
        <v>20</v>
      </c>
      <c r="BH214" s="20">
        <f t="shared" ca="1" si="40"/>
        <v>25</v>
      </c>
      <c r="BI214" s="20">
        <f t="shared" ca="1" si="40"/>
        <v>11</v>
      </c>
      <c r="BJ214" s="20">
        <f t="shared" ca="1" si="40"/>
        <v>25</v>
      </c>
      <c r="BK214" s="20">
        <f t="shared" ca="1" si="40"/>
        <v>25</v>
      </c>
      <c r="BL214" s="20">
        <f t="shared" ca="1" si="40"/>
        <v>25</v>
      </c>
      <c r="BM214" s="20">
        <f t="shared" ca="1" si="40"/>
        <v>25</v>
      </c>
      <c r="BN214" s="9">
        <f t="shared" si="42"/>
        <v>212</v>
      </c>
      <c r="BO214" s="9">
        <v>3</v>
      </c>
      <c r="BP214" s="22" cm="1">
        <f t="array" aca="1" ref="BP214" ca="1">IF(AV214&gt;INDIRECT(ADDRESS($BN214,$BO214)),0,1)</f>
        <v>0</v>
      </c>
      <c r="BQ214" s="22" cm="1">
        <f t="array" aca="1" ref="BQ214" ca="1">IF(AW214&gt;INDIRECT(ADDRESS($BN214,$BO214)),0,1)</f>
        <v>0</v>
      </c>
      <c r="BR214" s="22" cm="1">
        <f t="array" aca="1" ref="BR214" ca="1">IF(AX214&gt;INDIRECT(ADDRESS($BN214,$BO214)),0,1)</f>
        <v>0</v>
      </c>
      <c r="BS214" s="22" cm="1">
        <f t="array" aca="1" ref="BS214" ca="1">IF(AY214&gt;INDIRECT(ADDRESS($BN214,$BO214)),0,1)</f>
        <v>0</v>
      </c>
      <c r="BT214" s="22" cm="1">
        <f t="array" aca="1" ref="BT214" ca="1">IF(AZ214&gt;INDIRECT(ADDRESS($BN214,$BO214)),0,1)</f>
        <v>0</v>
      </c>
      <c r="BU214" s="22" cm="1">
        <f t="array" aca="1" ref="BU214" ca="1">IF(BA214&gt;INDIRECT(ADDRESS($BN214,$BO214)),0,1)</f>
        <v>0</v>
      </c>
      <c r="BV214" s="22" cm="1">
        <f t="array" aca="1" ref="BV214" ca="1">IF(BB214&gt;INDIRECT(ADDRESS($BN214,$BO214)),0,1)</f>
        <v>0</v>
      </c>
      <c r="BW214" s="22" cm="1">
        <f t="array" aca="1" ref="BW214" ca="1">IF(BC214&gt;INDIRECT(ADDRESS($BN214,$BO214)),0,1)</f>
        <v>0</v>
      </c>
      <c r="BX214" s="22" cm="1">
        <f t="array" aca="1" ref="BX214" ca="1">IF(BD214&gt;INDIRECT(ADDRESS($BN214,$BO214)),0,1)</f>
        <v>0</v>
      </c>
      <c r="BY214" s="22" cm="1">
        <f t="array" aca="1" ref="BY214" ca="1">IF(BE214&gt;INDIRECT(ADDRESS($BN214,$BO214)),0,1)</f>
        <v>0</v>
      </c>
      <c r="BZ214" s="22" cm="1">
        <f t="array" aca="1" ref="BZ214" ca="1">IF(BF214&gt;INDIRECT(ADDRESS($BN214,$BO214)),0,1)</f>
        <v>0</v>
      </c>
      <c r="CA214" s="22" cm="1">
        <f t="array" aca="1" ref="CA214" ca="1">IF(BG214&gt;INDIRECT(ADDRESS($BN214,$BO214)),0,1)</f>
        <v>0</v>
      </c>
      <c r="CB214" s="22" cm="1">
        <f t="array" aca="1" ref="CB214" ca="1">IF(BH214&gt;INDIRECT(ADDRESS($BN214,$BO214)),0,1)</f>
        <v>0</v>
      </c>
      <c r="CC214" s="22" cm="1">
        <f t="array" aca="1" ref="CC214" ca="1">IF(BI214&gt;INDIRECT(ADDRESS($BN214,$BO214)),0,1)</f>
        <v>0</v>
      </c>
      <c r="CD214" s="22" cm="1">
        <f t="array" aca="1" ref="CD214" ca="1">IF(BJ214&gt;INDIRECT(ADDRESS($BN214,$BO214)),0,1)</f>
        <v>0</v>
      </c>
      <c r="CE214" s="22" cm="1">
        <f t="array" aca="1" ref="CE214" ca="1">IF(BK214&gt;INDIRECT(ADDRESS($BN214,$BO214)),0,1)</f>
        <v>0</v>
      </c>
      <c r="CF214" s="22" cm="1">
        <f t="array" aca="1" ref="CF214" ca="1">IF(BL214&gt;INDIRECT(ADDRESS($BN214,$BO214)),0,1)</f>
        <v>0</v>
      </c>
      <c r="CG214" s="22" cm="1">
        <f t="array" aca="1" ref="CG214" ca="1">IF(BM214&gt;INDIRECT(ADDRESS($BN214,$BO214)),0,1)</f>
        <v>0</v>
      </c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55000000000000004">
      <c r="A215" s="3" t="s">
        <v>93</v>
      </c>
      <c r="B215" s="3" t="s">
        <v>94</v>
      </c>
      <c r="C215" s="3">
        <v>7</v>
      </c>
      <c r="D215" s="15">
        <f>VALUE(SUBSTITUTE('DPR KPU Raw'!B75,".",","))</f>
        <v>101659</v>
      </c>
      <c r="E215" s="15">
        <f>VALUE(SUBSTITUTE('DPR KPU Raw'!C75,".",","))</f>
        <v>242635</v>
      </c>
      <c r="F215" s="15">
        <f>VALUE(SUBSTITUTE('DPR KPU Raw'!D75,".",","))</f>
        <v>136625</v>
      </c>
      <c r="G215" s="15">
        <f>VALUE(SUBSTITUTE('DPR KPU Raw'!E75,".",","))</f>
        <v>330971</v>
      </c>
      <c r="H215" s="15">
        <f>VALUE(SUBSTITUTE('DPR KPU Raw'!F75,".",","))</f>
        <v>256799</v>
      </c>
      <c r="I215" s="15"/>
      <c r="J215" s="15"/>
      <c r="K215" s="15">
        <f>VALUE(SUBSTITUTE('DPR KPU Raw'!I75,".",","))</f>
        <v>100727</v>
      </c>
      <c r="L215" s="15"/>
      <c r="M215" s="15"/>
      <c r="N215" s="15"/>
      <c r="O215" s="15">
        <f>VALUE(SUBSTITUTE('DPR KPU Raw'!M75,".",","))</f>
        <v>117811</v>
      </c>
      <c r="P215" s="15"/>
      <c r="Q215" s="15">
        <f>VALUE(SUBSTITUTE('DPR KPU Raw'!O75,".",","))</f>
        <v>254852</v>
      </c>
      <c r="R215" s="15"/>
      <c r="S215" s="15"/>
      <c r="T215" s="15"/>
      <c r="U215" s="15"/>
      <c r="V215" s="5">
        <v>1</v>
      </c>
      <c r="W215" s="5">
        <f>W214+3</f>
        <v>215</v>
      </c>
      <c r="X215" s="5">
        <v>4</v>
      </c>
      <c r="Y215" s="5">
        <f t="shared" si="43"/>
        <v>26</v>
      </c>
      <c r="Z215" s="18" cm="1">
        <f t="array" aca="1" ref="Z215" ca="1">INDIRECT(ADDRESS($W215,COLUMN()-$Y215+$X215))/$V215</f>
        <v>101659</v>
      </c>
      <c r="AA215" s="18" cm="1">
        <f t="array" aca="1" ref="AA215" ca="1">INDIRECT(ADDRESS($W215,COLUMN()-$Y215+$X215))/$V215</f>
        <v>242635</v>
      </c>
      <c r="AB215" s="18" cm="1">
        <f t="array" aca="1" ref="AB215" ca="1">INDIRECT(ADDRESS($W215,COLUMN()-$Y215+$X215))/$V215</f>
        <v>136625</v>
      </c>
      <c r="AC215" s="18" cm="1">
        <f t="array" aca="1" ref="AC215" ca="1">INDIRECT(ADDRESS($W215,COLUMN()-$Y215+$X215))/$V215</f>
        <v>330971</v>
      </c>
      <c r="AD215" s="18" cm="1">
        <f t="array" aca="1" ref="AD215" ca="1">INDIRECT(ADDRESS($W215,COLUMN()-$Y215+$X215))/$V215</f>
        <v>256799</v>
      </c>
      <c r="AE215" s="18" cm="1">
        <f t="array" aca="1" ref="AE215" ca="1">INDIRECT(ADDRESS($W215,COLUMN()-$Y215+$X215))/$V215</f>
        <v>0</v>
      </c>
      <c r="AF215" s="18" cm="1">
        <f t="array" aca="1" ref="AF215" ca="1">INDIRECT(ADDRESS($W215,COLUMN()-$Y215+$X215))/$V215</f>
        <v>0</v>
      </c>
      <c r="AG215" s="18" cm="1">
        <f t="array" aca="1" ref="AG215" ca="1">INDIRECT(ADDRESS($W215,COLUMN()-$Y215+$X215))/$V215</f>
        <v>100727</v>
      </c>
      <c r="AH215" s="18" cm="1">
        <f t="array" aca="1" ref="AH215" ca="1">INDIRECT(ADDRESS($W215,COLUMN()-$Y215+$X215))/$V215</f>
        <v>0</v>
      </c>
      <c r="AI215" s="18" cm="1">
        <f t="array" aca="1" ref="AI215" ca="1">INDIRECT(ADDRESS($W215,COLUMN()-$Y215+$X215))/$V215</f>
        <v>0</v>
      </c>
      <c r="AJ215" s="18" cm="1">
        <f t="array" aca="1" ref="AJ215" ca="1">INDIRECT(ADDRESS($W215,COLUMN()-$Y215+$X215))/$V215</f>
        <v>0</v>
      </c>
      <c r="AK215" s="18" cm="1">
        <f t="array" aca="1" ref="AK215" ca="1">INDIRECT(ADDRESS($W215,COLUMN()-$Y215+$X215))/$V215</f>
        <v>117811</v>
      </c>
      <c r="AL215" s="18" cm="1">
        <f t="array" aca="1" ref="AL215" ca="1">INDIRECT(ADDRESS($W215,COLUMN()-$Y215+$X215))/$V215</f>
        <v>0</v>
      </c>
      <c r="AM215" s="18" cm="1">
        <f t="array" aca="1" ref="AM215" ca="1">INDIRECT(ADDRESS($W215,COLUMN()-$Y215+$X215))/$V215</f>
        <v>254852</v>
      </c>
      <c r="AN215" s="18" cm="1">
        <f t="array" aca="1" ref="AN215" ca="1">INDIRECT(ADDRESS($W215,COLUMN()-$Y215+$X215))/$V215</f>
        <v>0</v>
      </c>
      <c r="AO215" s="18" cm="1">
        <f t="array" aca="1" ref="AO215" ca="1">INDIRECT(ADDRESS($W215,COLUMN()-$Y215+$X215))/$V215</f>
        <v>0</v>
      </c>
      <c r="AP215" s="18" cm="1">
        <f t="array" aca="1" ref="AP215" ca="1">INDIRECT(ADDRESS($W215,COLUMN()-$Y215+$X215))/$V215</f>
        <v>0</v>
      </c>
      <c r="AQ215" s="18" cm="1">
        <f t="array" aca="1" ref="AQ215" ca="1">INDIRECT(ADDRESS($W215,COLUMN()-$Y215+$X215))/$V215</f>
        <v>0</v>
      </c>
      <c r="AR215" s="9">
        <f t="shared" si="41"/>
        <v>215</v>
      </c>
      <c r="AS215" s="9">
        <f t="shared" si="39"/>
        <v>217</v>
      </c>
      <c r="AT215" s="9">
        <f t="shared" si="44"/>
        <v>26</v>
      </c>
      <c r="AU215" s="3">
        <f t="shared" si="45"/>
        <v>43</v>
      </c>
      <c r="AV215" s="20">
        <f t="shared" ca="1" si="36"/>
        <v>8</v>
      </c>
      <c r="AW215" s="20">
        <f t="shared" ca="1" si="36"/>
        <v>4</v>
      </c>
      <c r="AX215" s="20">
        <f t="shared" ca="1" si="36"/>
        <v>5</v>
      </c>
      <c r="AY215" s="20">
        <f t="shared" ca="1" si="36"/>
        <v>1</v>
      </c>
      <c r="AZ215" s="20">
        <f t="shared" ca="1" si="36"/>
        <v>2</v>
      </c>
      <c r="BA215" s="20">
        <f t="shared" ca="1" si="36"/>
        <v>25</v>
      </c>
      <c r="BB215" s="20">
        <f t="shared" ca="1" si="36"/>
        <v>25</v>
      </c>
      <c r="BC215" s="20">
        <f t="shared" ca="1" si="36"/>
        <v>9</v>
      </c>
      <c r="BD215" s="20">
        <f t="shared" ca="1" si="36"/>
        <v>25</v>
      </c>
      <c r="BE215" s="20">
        <f t="shared" ca="1" si="36"/>
        <v>25</v>
      </c>
      <c r="BF215" s="20">
        <f t="shared" ca="1" si="36"/>
        <v>25</v>
      </c>
      <c r="BG215" s="20">
        <f t="shared" ca="1" si="46"/>
        <v>6</v>
      </c>
      <c r="BH215" s="20">
        <f t="shared" ca="1" si="40"/>
        <v>25</v>
      </c>
      <c r="BI215" s="20">
        <f t="shared" ca="1" si="40"/>
        <v>3</v>
      </c>
      <c r="BJ215" s="20">
        <f t="shared" ca="1" si="40"/>
        <v>25</v>
      </c>
      <c r="BK215" s="20">
        <f t="shared" ca="1" si="40"/>
        <v>25</v>
      </c>
      <c r="BL215" s="20">
        <f t="shared" ca="1" si="40"/>
        <v>25</v>
      </c>
      <c r="BM215" s="20">
        <f t="shared" ca="1" si="40"/>
        <v>25</v>
      </c>
      <c r="BN215" s="9">
        <f t="shared" si="42"/>
        <v>215</v>
      </c>
      <c r="BO215" s="9">
        <v>3</v>
      </c>
      <c r="BP215" s="22" cm="1">
        <f t="array" aca="1" ref="BP215" ca="1">IF(AV215&gt;INDIRECT(ADDRESS($BN215,$BO215)),0,1)</f>
        <v>0</v>
      </c>
      <c r="BQ215" s="22" cm="1">
        <f t="array" aca="1" ref="BQ215" ca="1">IF(AW215&gt;INDIRECT(ADDRESS($BN215,$BO215)),0,1)</f>
        <v>1</v>
      </c>
      <c r="BR215" s="22" cm="1">
        <f t="array" aca="1" ref="BR215" ca="1">IF(AX215&gt;INDIRECT(ADDRESS($BN215,$BO215)),0,1)</f>
        <v>1</v>
      </c>
      <c r="BS215" s="22" cm="1">
        <f t="array" aca="1" ref="BS215" ca="1">IF(AY215&gt;INDIRECT(ADDRESS($BN215,$BO215)),0,1)</f>
        <v>1</v>
      </c>
      <c r="BT215" s="22" cm="1">
        <f t="array" aca="1" ref="BT215" ca="1">IF(AZ215&gt;INDIRECT(ADDRESS($BN215,$BO215)),0,1)</f>
        <v>1</v>
      </c>
      <c r="BU215" s="22" cm="1">
        <f t="array" aca="1" ref="BU215" ca="1">IF(BA215&gt;INDIRECT(ADDRESS($BN215,$BO215)),0,1)</f>
        <v>0</v>
      </c>
      <c r="BV215" s="22" cm="1">
        <f t="array" aca="1" ref="BV215" ca="1">IF(BB215&gt;INDIRECT(ADDRESS($BN215,$BO215)),0,1)</f>
        <v>0</v>
      </c>
      <c r="BW215" s="22" cm="1">
        <f t="array" aca="1" ref="BW215" ca="1">IF(BC215&gt;INDIRECT(ADDRESS($BN215,$BO215)),0,1)</f>
        <v>0</v>
      </c>
      <c r="BX215" s="22" cm="1">
        <f t="array" aca="1" ref="BX215" ca="1">IF(BD215&gt;INDIRECT(ADDRESS($BN215,$BO215)),0,1)</f>
        <v>0</v>
      </c>
      <c r="BY215" s="22" cm="1">
        <f t="array" aca="1" ref="BY215" ca="1">IF(BE215&gt;INDIRECT(ADDRESS($BN215,$BO215)),0,1)</f>
        <v>0</v>
      </c>
      <c r="BZ215" s="22" cm="1">
        <f t="array" aca="1" ref="BZ215" ca="1">IF(BF215&gt;INDIRECT(ADDRESS($BN215,$BO215)),0,1)</f>
        <v>0</v>
      </c>
      <c r="CA215" s="22" cm="1">
        <f t="array" aca="1" ref="CA215" ca="1">IF(BG215&gt;INDIRECT(ADDRESS($BN215,$BO215)),0,1)</f>
        <v>1</v>
      </c>
      <c r="CB215" s="22" cm="1">
        <f t="array" aca="1" ref="CB215" ca="1">IF(BH215&gt;INDIRECT(ADDRESS($BN215,$BO215)),0,1)</f>
        <v>0</v>
      </c>
      <c r="CC215" s="22" cm="1">
        <f t="array" aca="1" ref="CC215" ca="1">IF(BI215&gt;INDIRECT(ADDRESS($BN215,$BO215)),0,1)</f>
        <v>1</v>
      </c>
      <c r="CD215" s="22" cm="1">
        <f t="array" aca="1" ref="CD215" ca="1">IF(BJ215&gt;INDIRECT(ADDRESS($BN215,$BO215)),0,1)</f>
        <v>0</v>
      </c>
      <c r="CE215" s="22" cm="1">
        <f t="array" aca="1" ref="CE215" ca="1">IF(BK215&gt;INDIRECT(ADDRESS($BN215,$BO215)),0,1)</f>
        <v>0</v>
      </c>
      <c r="CF215" s="22" cm="1">
        <f t="array" aca="1" ref="CF215" ca="1">IF(BL215&gt;INDIRECT(ADDRESS($BN215,$BO215)),0,1)</f>
        <v>0</v>
      </c>
      <c r="CG215" s="22" cm="1">
        <f t="array" aca="1" ref="CG215" ca="1">IF(BM215&gt;INDIRECT(ADDRESS($BN215,$BO215)),0,1)</f>
        <v>0</v>
      </c>
      <c r="CH215" s="9">
        <f>AR215</f>
        <v>215</v>
      </c>
      <c r="CI215" s="9">
        <f>AS215</f>
        <v>217</v>
      </c>
      <c r="CJ215" s="3">
        <f>COLUMN(BP215)</f>
        <v>68</v>
      </c>
      <c r="CK215" s="3">
        <f>COLUMN(CG215)</f>
        <v>85</v>
      </c>
      <c r="CL215" s="3">
        <f ca="1">SUM(OFFSET($A$1,CH215-1,CJ215-1,CI215-CH215+1,CK215-CJ215+1))</f>
        <v>7</v>
      </c>
      <c r="CM215" s="3" t="b">
        <f ca="1">CL215=C215</f>
        <v>1</v>
      </c>
      <c r="CN215" s="3">
        <f>COLUMN(V215)</f>
        <v>22</v>
      </c>
      <c r="CO215" s="3">
        <f ca="1">LARGE(OFFSET($A$1,$CH215-1,$CN215-1,$CI215-$CH215+1,1),1)</f>
        <v>5</v>
      </c>
      <c r="CP215" s="4">
        <f ca="1">LARGE(OFFSET($A$1,$AR215-1,$AT215-1,$AS215-$AR215+1,$AU215-$AT215+1),1)/(CO215+2)</f>
        <v>47281.571428571428</v>
      </c>
      <c r="CQ215" s="4">
        <f ca="1">LARGE(OFFSET($A$1,$AR215-1,$AT215-1,$AS215-$AR215+1,$AU215-$AT215+1),C215)</f>
        <v>110323.66666666667</v>
      </c>
      <c r="CR215" s="3" t="b">
        <f ca="1">CQ215&gt;CP215</f>
        <v>1</v>
      </c>
    </row>
    <row r="216" spans="1:96" x14ac:dyDescent="0.55000000000000004">
      <c r="A216" s="3"/>
      <c r="B216" s="3"/>
      <c r="C216" s="3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5">
        <v>3</v>
      </c>
      <c r="W216" s="5">
        <f>W215</f>
        <v>215</v>
      </c>
      <c r="X216" s="5">
        <v>4</v>
      </c>
      <c r="Y216" s="5">
        <f t="shared" si="43"/>
        <v>26</v>
      </c>
      <c r="Z216" s="18" cm="1">
        <f t="array" aca="1" ref="Z216" ca="1">INDIRECT(ADDRESS($W216,COLUMN()-$Y216+$X216))/$V216</f>
        <v>33886.333333333336</v>
      </c>
      <c r="AA216" s="18" cm="1">
        <f t="array" aca="1" ref="AA216" ca="1">INDIRECT(ADDRESS($W216,COLUMN()-$Y216+$X216))/$V216</f>
        <v>80878.333333333328</v>
      </c>
      <c r="AB216" s="18" cm="1">
        <f t="array" aca="1" ref="AB216" ca="1">INDIRECT(ADDRESS($W216,COLUMN()-$Y216+$X216))/$V216</f>
        <v>45541.666666666664</v>
      </c>
      <c r="AC216" s="18" cm="1">
        <f t="array" aca="1" ref="AC216" ca="1">INDIRECT(ADDRESS($W216,COLUMN()-$Y216+$X216))/$V216</f>
        <v>110323.66666666667</v>
      </c>
      <c r="AD216" s="18" cm="1">
        <f t="array" aca="1" ref="AD216" ca="1">INDIRECT(ADDRESS($W216,COLUMN()-$Y216+$X216))/$V216</f>
        <v>85599.666666666672</v>
      </c>
      <c r="AE216" s="18" cm="1">
        <f t="array" aca="1" ref="AE216" ca="1">INDIRECT(ADDRESS($W216,COLUMN()-$Y216+$X216))/$V216</f>
        <v>0</v>
      </c>
      <c r="AF216" s="18" cm="1">
        <f t="array" aca="1" ref="AF216" ca="1">INDIRECT(ADDRESS($W216,COLUMN()-$Y216+$X216))/$V216</f>
        <v>0</v>
      </c>
      <c r="AG216" s="18" cm="1">
        <f t="array" aca="1" ref="AG216" ca="1">INDIRECT(ADDRESS($W216,COLUMN()-$Y216+$X216))/$V216</f>
        <v>33575.666666666664</v>
      </c>
      <c r="AH216" s="18" cm="1">
        <f t="array" aca="1" ref="AH216" ca="1">INDIRECT(ADDRESS($W216,COLUMN()-$Y216+$X216))/$V216</f>
        <v>0</v>
      </c>
      <c r="AI216" s="18" cm="1">
        <f t="array" aca="1" ref="AI216" ca="1">INDIRECT(ADDRESS($W216,COLUMN()-$Y216+$X216))/$V216</f>
        <v>0</v>
      </c>
      <c r="AJ216" s="18" cm="1">
        <f t="array" aca="1" ref="AJ216" ca="1">INDIRECT(ADDRESS($W216,COLUMN()-$Y216+$X216))/$V216</f>
        <v>0</v>
      </c>
      <c r="AK216" s="18" cm="1">
        <f t="array" aca="1" ref="AK216" ca="1">INDIRECT(ADDRESS($W216,COLUMN()-$Y216+$X216))/$V216</f>
        <v>39270.333333333336</v>
      </c>
      <c r="AL216" s="18" cm="1">
        <f t="array" aca="1" ref="AL216" ca="1">INDIRECT(ADDRESS($W216,COLUMN()-$Y216+$X216))/$V216</f>
        <v>0</v>
      </c>
      <c r="AM216" s="18" cm="1">
        <f t="array" aca="1" ref="AM216" ca="1">INDIRECT(ADDRESS($W216,COLUMN()-$Y216+$X216))/$V216</f>
        <v>84950.666666666672</v>
      </c>
      <c r="AN216" s="18" cm="1">
        <f t="array" aca="1" ref="AN216" ca="1">INDIRECT(ADDRESS($W216,COLUMN()-$Y216+$X216))/$V216</f>
        <v>0</v>
      </c>
      <c r="AO216" s="18" cm="1">
        <f t="array" aca="1" ref="AO216" ca="1">INDIRECT(ADDRESS($W216,COLUMN()-$Y216+$X216))/$V216</f>
        <v>0</v>
      </c>
      <c r="AP216" s="18" cm="1">
        <f t="array" aca="1" ref="AP216" ca="1">INDIRECT(ADDRESS($W216,COLUMN()-$Y216+$X216))/$V216</f>
        <v>0</v>
      </c>
      <c r="AQ216" s="18" cm="1">
        <f t="array" aca="1" ref="AQ216" ca="1">INDIRECT(ADDRESS($W216,COLUMN()-$Y216+$X216))/$V216</f>
        <v>0</v>
      </c>
      <c r="AR216" s="9">
        <f t="shared" si="41"/>
        <v>215</v>
      </c>
      <c r="AS216" s="9">
        <f t="shared" si="39"/>
        <v>217</v>
      </c>
      <c r="AT216" s="9">
        <f t="shared" si="44"/>
        <v>26</v>
      </c>
      <c r="AU216" s="3">
        <f t="shared" si="45"/>
        <v>43</v>
      </c>
      <c r="AV216" s="20">
        <f t="shared" ca="1" si="36"/>
        <v>19</v>
      </c>
      <c r="AW216" s="20">
        <f t="shared" ca="1" si="36"/>
        <v>12</v>
      </c>
      <c r="AX216" s="20">
        <f t="shared" ca="1" si="36"/>
        <v>17</v>
      </c>
      <c r="AY216" s="20">
        <f t="shared" ca="1" si="36"/>
        <v>7</v>
      </c>
      <c r="AZ216" s="20">
        <f t="shared" ca="1" si="36"/>
        <v>10</v>
      </c>
      <c r="BA216" s="20">
        <f t="shared" ca="1" si="36"/>
        <v>25</v>
      </c>
      <c r="BB216" s="20">
        <f t="shared" ca="1" si="36"/>
        <v>25</v>
      </c>
      <c r="BC216" s="20">
        <f t="shared" ca="1" si="36"/>
        <v>20</v>
      </c>
      <c r="BD216" s="20">
        <f t="shared" ca="1" si="36"/>
        <v>25</v>
      </c>
      <c r="BE216" s="20">
        <f t="shared" ca="1" si="36"/>
        <v>25</v>
      </c>
      <c r="BF216" s="20">
        <f t="shared" ca="1" si="36"/>
        <v>25</v>
      </c>
      <c r="BG216" s="20">
        <f t="shared" ca="1" si="46"/>
        <v>18</v>
      </c>
      <c r="BH216" s="20">
        <f t="shared" ca="1" si="40"/>
        <v>25</v>
      </c>
      <c r="BI216" s="20">
        <f t="shared" ca="1" si="40"/>
        <v>11</v>
      </c>
      <c r="BJ216" s="20">
        <f t="shared" ca="1" si="40"/>
        <v>25</v>
      </c>
      <c r="BK216" s="20">
        <f t="shared" ca="1" si="40"/>
        <v>25</v>
      </c>
      <c r="BL216" s="20">
        <f t="shared" ca="1" si="40"/>
        <v>25</v>
      </c>
      <c r="BM216" s="20">
        <f t="shared" ca="1" si="40"/>
        <v>25</v>
      </c>
      <c r="BN216" s="9">
        <f t="shared" si="42"/>
        <v>215</v>
      </c>
      <c r="BO216" s="9">
        <v>3</v>
      </c>
      <c r="BP216" s="22" cm="1">
        <f t="array" aca="1" ref="BP216" ca="1">IF(AV216&gt;INDIRECT(ADDRESS($BN216,$BO216)),0,1)</f>
        <v>0</v>
      </c>
      <c r="BQ216" s="22" cm="1">
        <f t="array" aca="1" ref="BQ216" ca="1">IF(AW216&gt;INDIRECT(ADDRESS($BN216,$BO216)),0,1)</f>
        <v>0</v>
      </c>
      <c r="BR216" s="22" cm="1">
        <f t="array" aca="1" ref="BR216" ca="1">IF(AX216&gt;INDIRECT(ADDRESS($BN216,$BO216)),0,1)</f>
        <v>0</v>
      </c>
      <c r="BS216" s="22" cm="1">
        <f t="array" aca="1" ref="BS216" ca="1">IF(AY216&gt;INDIRECT(ADDRESS($BN216,$BO216)),0,1)</f>
        <v>1</v>
      </c>
      <c r="BT216" s="22" cm="1">
        <f t="array" aca="1" ref="BT216" ca="1">IF(AZ216&gt;INDIRECT(ADDRESS($BN216,$BO216)),0,1)</f>
        <v>0</v>
      </c>
      <c r="BU216" s="22" cm="1">
        <f t="array" aca="1" ref="BU216" ca="1">IF(BA216&gt;INDIRECT(ADDRESS($BN216,$BO216)),0,1)</f>
        <v>0</v>
      </c>
      <c r="BV216" s="22" cm="1">
        <f t="array" aca="1" ref="BV216" ca="1">IF(BB216&gt;INDIRECT(ADDRESS($BN216,$BO216)),0,1)</f>
        <v>0</v>
      </c>
      <c r="BW216" s="22" cm="1">
        <f t="array" aca="1" ref="BW216" ca="1">IF(BC216&gt;INDIRECT(ADDRESS($BN216,$BO216)),0,1)</f>
        <v>0</v>
      </c>
      <c r="BX216" s="22" cm="1">
        <f t="array" aca="1" ref="BX216" ca="1">IF(BD216&gt;INDIRECT(ADDRESS($BN216,$BO216)),0,1)</f>
        <v>0</v>
      </c>
      <c r="BY216" s="22" cm="1">
        <f t="array" aca="1" ref="BY216" ca="1">IF(BE216&gt;INDIRECT(ADDRESS($BN216,$BO216)),0,1)</f>
        <v>0</v>
      </c>
      <c r="BZ216" s="22" cm="1">
        <f t="array" aca="1" ref="BZ216" ca="1">IF(BF216&gt;INDIRECT(ADDRESS($BN216,$BO216)),0,1)</f>
        <v>0</v>
      </c>
      <c r="CA216" s="22" cm="1">
        <f t="array" aca="1" ref="CA216" ca="1">IF(BG216&gt;INDIRECT(ADDRESS($BN216,$BO216)),0,1)</f>
        <v>0</v>
      </c>
      <c r="CB216" s="22" cm="1">
        <f t="array" aca="1" ref="CB216" ca="1">IF(BH216&gt;INDIRECT(ADDRESS($BN216,$BO216)),0,1)</f>
        <v>0</v>
      </c>
      <c r="CC216" s="22" cm="1">
        <f t="array" aca="1" ref="CC216" ca="1">IF(BI216&gt;INDIRECT(ADDRESS($BN216,$BO216)),0,1)</f>
        <v>0</v>
      </c>
      <c r="CD216" s="22" cm="1">
        <f t="array" aca="1" ref="CD216" ca="1">IF(BJ216&gt;INDIRECT(ADDRESS($BN216,$BO216)),0,1)</f>
        <v>0</v>
      </c>
      <c r="CE216" s="22" cm="1">
        <f t="array" aca="1" ref="CE216" ca="1">IF(BK216&gt;INDIRECT(ADDRESS($BN216,$BO216)),0,1)</f>
        <v>0</v>
      </c>
      <c r="CF216" s="22" cm="1">
        <f t="array" aca="1" ref="CF216" ca="1">IF(BL216&gt;INDIRECT(ADDRESS($BN216,$BO216)),0,1)</f>
        <v>0</v>
      </c>
      <c r="CG216" s="22" cm="1">
        <f t="array" aca="1" ref="CG216" ca="1">IF(BM216&gt;INDIRECT(ADDRESS($BN216,$BO216)),0,1)</f>
        <v>0</v>
      </c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55000000000000004">
      <c r="A217" s="3"/>
      <c r="B217" s="3"/>
      <c r="C217" s="3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5">
        <v>5</v>
      </c>
      <c r="W217" s="5">
        <f>W216</f>
        <v>215</v>
      </c>
      <c r="X217" s="5">
        <v>4</v>
      </c>
      <c r="Y217" s="5">
        <f t="shared" si="43"/>
        <v>26</v>
      </c>
      <c r="Z217" s="18" cm="1">
        <f t="array" aca="1" ref="Z217" ca="1">INDIRECT(ADDRESS($W217,COLUMN()-$Y217+$X217))/$V217</f>
        <v>20331.8</v>
      </c>
      <c r="AA217" s="18" cm="1">
        <f t="array" aca="1" ref="AA217" ca="1">INDIRECT(ADDRESS($W217,COLUMN()-$Y217+$X217))/$V217</f>
        <v>48527</v>
      </c>
      <c r="AB217" s="18" cm="1">
        <f t="array" aca="1" ref="AB217" ca="1">INDIRECT(ADDRESS($W217,COLUMN()-$Y217+$X217))/$V217</f>
        <v>27325</v>
      </c>
      <c r="AC217" s="18" cm="1">
        <f t="array" aca="1" ref="AC217" ca="1">INDIRECT(ADDRESS($W217,COLUMN()-$Y217+$X217))/$V217</f>
        <v>66194.2</v>
      </c>
      <c r="AD217" s="18" cm="1">
        <f t="array" aca="1" ref="AD217" ca="1">INDIRECT(ADDRESS($W217,COLUMN()-$Y217+$X217))/$V217</f>
        <v>51359.8</v>
      </c>
      <c r="AE217" s="18" cm="1">
        <f t="array" aca="1" ref="AE217" ca="1">INDIRECT(ADDRESS($W217,COLUMN()-$Y217+$X217))/$V217</f>
        <v>0</v>
      </c>
      <c r="AF217" s="18" cm="1">
        <f t="array" aca="1" ref="AF217" ca="1">INDIRECT(ADDRESS($W217,COLUMN()-$Y217+$X217))/$V217</f>
        <v>0</v>
      </c>
      <c r="AG217" s="18" cm="1">
        <f t="array" aca="1" ref="AG217" ca="1">INDIRECT(ADDRESS($W217,COLUMN()-$Y217+$X217))/$V217</f>
        <v>20145.400000000001</v>
      </c>
      <c r="AH217" s="18" cm="1">
        <f t="array" aca="1" ref="AH217" ca="1">INDIRECT(ADDRESS($W217,COLUMN()-$Y217+$X217))/$V217</f>
        <v>0</v>
      </c>
      <c r="AI217" s="18" cm="1">
        <f t="array" aca="1" ref="AI217" ca="1">INDIRECT(ADDRESS($W217,COLUMN()-$Y217+$X217))/$V217</f>
        <v>0</v>
      </c>
      <c r="AJ217" s="18" cm="1">
        <f t="array" aca="1" ref="AJ217" ca="1">INDIRECT(ADDRESS($W217,COLUMN()-$Y217+$X217))/$V217</f>
        <v>0</v>
      </c>
      <c r="AK217" s="18" cm="1">
        <f t="array" aca="1" ref="AK217" ca="1">INDIRECT(ADDRESS($W217,COLUMN()-$Y217+$X217))/$V217</f>
        <v>23562.2</v>
      </c>
      <c r="AL217" s="18" cm="1">
        <f t="array" aca="1" ref="AL217" ca="1">INDIRECT(ADDRESS($W217,COLUMN()-$Y217+$X217))/$V217</f>
        <v>0</v>
      </c>
      <c r="AM217" s="18" cm="1">
        <f t="array" aca="1" ref="AM217" ca="1">INDIRECT(ADDRESS($W217,COLUMN()-$Y217+$X217))/$V217</f>
        <v>50970.400000000001</v>
      </c>
      <c r="AN217" s="18" cm="1">
        <f t="array" aca="1" ref="AN217" ca="1">INDIRECT(ADDRESS($W217,COLUMN()-$Y217+$X217))/$V217</f>
        <v>0</v>
      </c>
      <c r="AO217" s="18" cm="1">
        <f t="array" aca="1" ref="AO217" ca="1">INDIRECT(ADDRESS($W217,COLUMN()-$Y217+$X217))/$V217</f>
        <v>0</v>
      </c>
      <c r="AP217" s="18" cm="1">
        <f t="array" aca="1" ref="AP217" ca="1">INDIRECT(ADDRESS($W217,COLUMN()-$Y217+$X217))/$V217</f>
        <v>0</v>
      </c>
      <c r="AQ217" s="18" cm="1">
        <f t="array" aca="1" ref="AQ217" ca="1">INDIRECT(ADDRESS($W217,COLUMN()-$Y217+$X217))/$V217</f>
        <v>0</v>
      </c>
      <c r="AR217" s="9">
        <f t="shared" si="41"/>
        <v>215</v>
      </c>
      <c r="AS217" s="9">
        <f t="shared" si="39"/>
        <v>217</v>
      </c>
      <c r="AT217" s="9">
        <f t="shared" si="44"/>
        <v>26</v>
      </c>
      <c r="AU217" s="3">
        <f t="shared" si="45"/>
        <v>43</v>
      </c>
      <c r="AV217" s="20">
        <f t="shared" ca="1" si="36"/>
        <v>23</v>
      </c>
      <c r="AW217" s="20">
        <f t="shared" ca="1" si="36"/>
        <v>16</v>
      </c>
      <c r="AX217" s="20">
        <f t="shared" ca="1" si="36"/>
        <v>21</v>
      </c>
      <c r="AY217" s="20">
        <f t="shared" ca="1" si="36"/>
        <v>13</v>
      </c>
      <c r="AZ217" s="20">
        <f t="shared" ca="1" si="36"/>
        <v>14</v>
      </c>
      <c r="BA217" s="20">
        <f t="shared" ca="1" si="36"/>
        <v>25</v>
      </c>
      <c r="BB217" s="20">
        <f t="shared" ca="1" si="36"/>
        <v>25</v>
      </c>
      <c r="BC217" s="20">
        <f t="shared" ca="1" si="36"/>
        <v>24</v>
      </c>
      <c r="BD217" s="20">
        <f t="shared" ca="1" si="36"/>
        <v>25</v>
      </c>
      <c r="BE217" s="20">
        <f t="shared" ca="1" si="36"/>
        <v>25</v>
      </c>
      <c r="BF217" s="20">
        <f t="shared" ca="1" si="36"/>
        <v>25</v>
      </c>
      <c r="BG217" s="20">
        <f t="shared" ca="1" si="46"/>
        <v>22</v>
      </c>
      <c r="BH217" s="20">
        <f t="shared" ca="1" si="40"/>
        <v>25</v>
      </c>
      <c r="BI217" s="20">
        <f t="shared" ca="1" si="40"/>
        <v>15</v>
      </c>
      <c r="BJ217" s="20">
        <f t="shared" ca="1" si="40"/>
        <v>25</v>
      </c>
      <c r="BK217" s="20">
        <f t="shared" ca="1" si="40"/>
        <v>25</v>
      </c>
      <c r="BL217" s="20">
        <f t="shared" ca="1" si="40"/>
        <v>25</v>
      </c>
      <c r="BM217" s="20">
        <f t="shared" ca="1" si="40"/>
        <v>25</v>
      </c>
      <c r="BN217" s="9">
        <f t="shared" si="42"/>
        <v>215</v>
      </c>
      <c r="BO217" s="9">
        <v>3</v>
      </c>
      <c r="BP217" s="22" cm="1">
        <f t="array" aca="1" ref="BP217" ca="1">IF(AV217&gt;INDIRECT(ADDRESS($BN217,$BO217)),0,1)</f>
        <v>0</v>
      </c>
      <c r="BQ217" s="22" cm="1">
        <f t="array" aca="1" ref="BQ217" ca="1">IF(AW217&gt;INDIRECT(ADDRESS($BN217,$BO217)),0,1)</f>
        <v>0</v>
      </c>
      <c r="BR217" s="22" cm="1">
        <f t="array" aca="1" ref="BR217" ca="1">IF(AX217&gt;INDIRECT(ADDRESS($BN217,$BO217)),0,1)</f>
        <v>0</v>
      </c>
      <c r="BS217" s="22" cm="1">
        <f t="array" aca="1" ref="BS217" ca="1">IF(AY217&gt;INDIRECT(ADDRESS($BN217,$BO217)),0,1)</f>
        <v>0</v>
      </c>
      <c r="BT217" s="22" cm="1">
        <f t="array" aca="1" ref="BT217" ca="1">IF(AZ217&gt;INDIRECT(ADDRESS($BN217,$BO217)),0,1)</f>
        <v>0</v>
      </c>
      <c r="BU217" s="22" cm="1">
        <f t="array" aca="1" ref="BU217" ca="1">IF(BA217&gt;INDIRECT(ADDRESS($BN217,$BO217)),0,1)</f>
        <v>0</v>
      </c>
      <c r="BV217" s="22" cm="1">
        <f t="array" aca="1" ref="BV217" ca="1">IF(BB217&gt;INDIRECT(ADDRESS($BN217,$BO217)),0,1)</f>
        <v>0</v>
      </c>
      <c r="BW217" s="22" cm="1">
        <f t="array" aca="1" ref="BW217" ca="1">IF(BC217&gt;INDIRECT(ADDRESS($BN217,$BO217)),0,1)</f>
        <v>0</v>
      </c>
      <c r="BX217" s="22" cm="1">
        <f t="array" aca="1" ref="BX217" ca="1">IF(BD217&gt;INDIRECT(ADDRESS($BN217,$BO217)),0,1)</f>
        <v>0</v>
      </c>
      <c r="BY217" s="22" cm="1">
        <f t="array" aca="1" ref="BY217" ca="1">IF(BE217&gt;INDIRECT(ADDRESS($BN217,$BO217)),0,1)</f>
        <v>0</v>
      </c>
      <c r="BZ217" s="22" cm="1">
        <f t="array" aca="1" ref="BZ217" ca="1">IF(BF217&gt;INDIRECT(ADDRESS($BN217,$BO217)),0,1)</f>
        <v>0</v>
      </c>
      <c r="CA217" s="22" cm="1">
        <f t="array" aca="1" ref="CA217" ca="1">IF(BG217&gt;INDIRECT(ADDRESS($BN217,$BO217)),0,1)</f>
        <v>0</v>
      </c>
      <c r="CB217" s="22" cm="1">
        <f t="array" aca="1" ref="CB217" ca="1">IF(BH217&gt;INDIRECT(ADDRESS($BN217,$BO217)),0,1)</f>
        <v>0</v>
      </c>
      <c r="CC217" s="22" cm="1">
        <f t="array" aca="1" ref="CC217" ca="1">IF(BI217&gt;INDIRECT(ADDRESS($BN217,$BO217)),0,1)</f>
        <v>0</v>
      </c>
      <c r="CD217" s="22" cm="1">
        <f t="array" aca="1" ref="CD217" ca="1">IF(BJ217&gt;INDIRECT(ADDRESS($BN217,$BO217)),0,1)</f>
        <v>0</v>
      </c>
      <c r="CE217" s="22" cm="1">
        <f t="array" aca="1" ref="CE217" ca="1">IF(BK217&gt;INDIRECT(ADDRESS($BN217,$BO217)),0,1)</f>
        <v>0</v>
      </c>
      <c r="CF217" s="22" cm="1">
        <f t="array" aca="1" ref="CF217" ca="1">IF(BL217&gt;INDIRECT(ADDRESS($BN217,$BO217)),0,1)</f>
        <v>0</v>
      </c>
      <c r="CG217" s="22" cm="1">
        <f t="array" aca="1" ref="CG217" ca="1">IF(BM217&gt;INDIRECT(ADDRESS($BN217,$BO217)),0,1)</f>
        <v>0</v>
      </c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55000000000000004">
      <c r="A218" s="3" t="s">
        <v>95</v>
      </c>
      <c r="B218" s="3" t="s">
        <v>96</v>
      </c>
      <c r="C218" s="3">
        <v>8</v>
      </c>
      <c r="D218" s="15">
        <f>VALUE(SUBSTITUTE('DPR KPU Raw'!B72,".",","))</f>
        <v>104010</v>
      </c>
      <c r="E218" s="15">
        <f>VALUE(SUBSTITUTE('DPR KPU Raw'!C72,".",","))</f>
        <v>196736</v>
      </c>
      <c r="F218" s="15">
        <f>VALUE(SUBSTITUTE('DPR KPU Raw'!D72,".",","))</f>
        <v>141936</v>
      </c>
      <c r="G218" s="15">
        <f>VALUE(SUBSTITUTE('DPR KPU Raw'!E72,".",","))</f>
        <v>250168</v>
      </c>
      <c r="H218" s="15">
        <f>VALUE(SUBSTITUTE('DPR KPU Raw'!F72,".",","))</f>
        <v>279914</v>
      </c>
      <c r="I218" s="15"/>
      <c r="J218" s="15"/>
      <c r="K218" s="15">
        <f>VALUE(SUBSTITUTE('DPR KPU Raw'!I72,".",","))</f>
        <v>230113</v>
      </c>
      <c r="L218" s="15"/>
      <c r="M218" s="15"/>
      <c r="N218" s="15"/>
      <c r="O218" s="15">
        <f>VALUE(SUBSTITUTE('DPR KPU Raw'!M72,".",","))</f>
        <v>154705</v>
      </c>
      <c r="P218" s="15"/>
      <c r="Q218" s="15">
        <f>VALUE(SUBSTITUTE('DPR KPU Raw'!O72,".",","))</f>
        <v>90651</v>
      </c>
      <c r="R218" s="15"/>
      <c r="S218" s="15"/>
      <c r="T218" s="15"/>
      <c r="U218" s="15"/>
      <c r="V218" s="5">
        <v>1</v>
      </c>
      <c r="W218" s="5">
        <f>W217+3</f>
        <v>218</v>
      </c>
      <c r="X218" s="5">
        <v>4</v>
      </c>
      <c r="Y218" s="5">
        <f t="shared" si="43"/>
        <v>26</v>
      </c>
      <c r="Z218" s="18" cm="1">
        <f t="array" aca="1" ref="Z218" ca="1">INDIRECT(ADDRESS($W218,COLUMN()-$Y218+$X218))/$V218</f>
        <v>104010</v>
      </c>
      <c r="AA218" s="18" cm="1">
        <f t="array" aca="1" ref="AA218" ca="1">INDIRECT(ADDRESS($W218,COLUMN()-$Y218+$X218))/$V218</f>
        <v>196736</v>
      </c>
      <c r="AB218" s="18" cm="1">
        <f t="array" aca="1" ref="AB218" ca="1">INDIRECT(ADDRESS($W218,COLUMN()-$Y218+$X218))/$V218</f>
        <v>141936</v>
      </c>
      <c r="AC218" s="18" cm="1">
        <f t="array" aca="1" ref="AC218" ca="1">INDIRECT(ADDRESS($W218,COLUMN()-$Y218+$X218))/$V218</f>
        <v>250168</v>
      </c>
      <c r="AD218" s="18" cm="1">
        <f t="array" aca="1" ref="AD218" ca="1">INDIRECT(ADDRESS($W218,COLUMN()-$Y218+$X218))/$V218</f>
        <v>279914</v>
      </c>
      <c r="AE218" s="18" cm="1">
        <f t="array" aca="1" ref="AE218" ca="1">INDIRECT(ADDRESS($W218,COLUMN()-$Y218+$X218))/$V218</f>
        <v>0</v>
      </c>
      <c r="AF218" s="18" cm="1">
        <f t="array" aca="1" ref="AF218" ca="1">INDIRECT(ADDRESS($W218,COLUMN()-$Y218+$X218))/$V218</f>
        <v>0</v>
      </c>
      <c r="AG218" s="18" cm="1">
        <f t="array" aca="1" ref="AG218" ca="1">INDIRECT(ADDRESS($W218,COLUMN()-$Y218+$X218))/$V218</f>
        <v>230113</v>
      </c>
      <c r="AH218" s="18" cm="1">
        <f t="array" aca="1" ref="AH218" ca="1">INDIRECT(ADDRESS($W218,COLUMN()-$Y218+$X218))/$V218</f>
        <v>0</v>
      </c>
      <c r="AI218" s="18" cm="1">
        <f t="array" aca="1" ref="AI218" ca="1">INDIRECT(ADDRESS($W218,COLUMN()-$Y218+$X218))/$V218</f>
        <v>0</v>
      </c>
      <c r="AJ218" s="18" cm="1">
        <f t="array" aca="1" ref="AJ218" ca="1">INDIRECT(ADDRESS($W218,COLUMN()-$Y218+$X218))/$V218</f>
        <v>0</v>
      </c>
      <c r="AK218" s="18" cm="1">
        <f t="array" aca="1" ref="AK218" ca="1">INDIRECT(ADDRESS($W218,COLUMN()-$Y218+$X218))/$V218</f>
        <v>154705</v>
      </c>
      <c r="AL218" s="18" cm="1">
        <f t="array" aca="1" ref="AL218" ca="1">INDIRECT(ADDRESS($W218,COLUMN()-$Y218+$X218))/$V218</f>
        <v>0</v>
      </c>
      <c r="AM218" s="18" cm="1">
        <f t="array" aca="1" ref="AM218" ca="1">INDIRECT(ADDRESS($W218,COLUMN()-$Y218+$X218))/$V218</f>
        <v>90651</v>
      </c>
      <c r="AN218" s="18" cm="1">
        <f t="array" aca="1" ref="AN218" ca="1">INDIRECT(ADDRESS($W218,COLUMN()-$Y218+$X218))/$V218</f>
        <v>0</v>
      </c>
      <c r="AO218" s="18" cm="1">
        <f t="array" aca="1" ref="AO218" ca="1">INDIRECT(ADDRESS($W218,COLUMN()-$Y218+$X218))/$V218</f>
        <v>0</v>
      </c>
      <c r="AP218" s="18" cm="1">
        <f t="array" aca="1" ref="AP218" ca="1">INDIRECT(ADDRESS($W218,COLUMN()-$Y218+$X218))/$V218</f>
        <v>0</v>
      </c>
      <c r="AQ218" s="18" cm="1">
        <f t="array" aca="1" ref="AQ218" ca="1">INDIRECT(ADDRESS($W218,COLUMN()-$Y218+$X218))/$V218</f>
        <v>0</v>
      </c>
      <c r="AR218" s="9">
        <f t="shared" si="41"/>
        <v>218</v>
      </c>
      <c r="AS218" s="9">
        <f t="shared" si="39"/>
        <v>220</v>
      </c>
      <c r="AT218" s="9">
        <f t="shared" si="44"/>
        <v>26</v>
      </c>
      <c r="AU218" s="3">
        <f t="shared" si="45"/>
        <v>43</v>
      </c>
      <c r="AV218" s="20">
        <f t="shared" ca="1" si="36"/>
        <v>7</v>
      </c>
      <c r="AW218" s="20">
        <f t="shared" ca="1" si="36"/>
        <v>4</v>
      </c>
      <c r="AX218" s="20">
        <f t="shared" ca="1" si="36"/>
        <v>6</v>
      </c>
      <c r="AY218" s="20">
        <f t="shared" ca="1" si="36"/>
        <v>2</v>
      </c>
      <c r="AZ218" s="20">
        <f t="shared" ca="1" si="36"/>
        <v>1</v>
      </c>
      <c r="BA218" s="20">
        <f t="shared" ca="1" si="36"/>
        <v>25</v>
      </c>
      <c r="BB218" s="20">
        <f t="shared" ca="1" si="36"/>
        <v>25</v>
      </c>
      <c r="BC218" s="20">
        <f t="shared" ca="1" si="36"/>
        <v>3</v>
      </c>
      <c r="BD218" s="20">
        <f t="shared" ca="1" si="36"/>
        <v>25</v>
      </c>
      <c r="BE218" s="20">
        <f t="shared" ca="1" si="36"/>
        <v>25</v>
      </c>
      <c r="BF218" s="20">
        <f t="shared" ca="1" si="36"/>
        <v>25</v>
      </c>
      <c r="BG218" s="20">
        <f t="shared" ca="1" si="46"/>
        <v>5</v>
      </c>
      <c r="BH218" s="20">
        <f t="shared" ca="1" si="40"/>
        <v>25</v>
      </c>
      <c r="BI218" s="20">
        <f t="shared" ca="1" si="40"/>
        <v>9</v>
      </c>
      <c r="BJ218" s="20">
        <f t="shared" ca="1" si="40"/>
        <v>25</v>
      </c>
      <c r="BK218" s="20">
        <f t="shared" ca="1" si="40"/>
        <v>25</v>
      </c>
      <c r="BL218" s="20">
        <f t="shared" ca="1" si="40"/>
        <v>25</v>
      </c>
      <c r="BM218" s="20">
        <f t="shared" ca="1" si="40"/>
        <v>25</v>
      </c>
      <c r="BN218" s="9">
        <f t="shared" si="42"/>
        <v>218</v>
      </c>
      <c r="BO218" s="9">
        <v>3</v>
      </c>
      <c r="BP218" s="22" cm="1">
        <f t="array" aca="1" ref="BP218" ca="1">IF(AV218&gt;INDIRECT(ADDRESS($BN218,$BO218)),0,1)</f>
        <v>1</v>
      </c>
      <c r="BQ218" s="22" cm="1">
        <f t="array" aca="1" ref="BQ218" ca="1">IF(AW218&gt;INDIRECT(ADDRESS($BN218,$BO218)),0,1)</f>
        <v>1</v>
      </c>
      <c r="BR218" s="22" cm="1">
        <f t="array" aca="1" ref="BR218" ca="1">IF(AX218&gt;INDIRECT(ADDRESS($BN218,$BO218)),0,1)</f>
        <v>1</v>
      </c>
      <c r="BS218" s="22" cm="1">
        <f t="array" aca="1" ref="BS218" ca="1">IF(AY218&gt;INDIRECT(ADDRESS($BN218,$BO218)),0,1)</f>
        <v>1</v>
      </c>
      <c r="BT218" s="22" cm="1">
        <f t="array" aca="1" ref="BT218" ca="1">IF(AZ218&gt;INDIRECT(ADDRESS($BN218,$BO218)),0,1)</f>
        <v>1</v>
      </c>
      <c r="BU218" s="22" cm="1">
        <f t="array" aca="1" ref="BU218" ca="1">IF(BA218&gt;INDIRECT(ADDRESS($BN218,$BO218)),0,1)</f>
        <v>0</v>
      </c>
      <c r="BV218" s="22" cm="1">
        <f t="array" aca="1" ref="BV218" ca="1">IF(BB218&gt;INDIRECT(ADDRESS($BN218,$BO218)),0,1)</f>
        <v>0</v>
      </c>
      <c r="BW218" s="22" cm="1">
        <f t="array" aca="1" ref="BW218" ca="1">IF(BC218&gt;INDIRECT(ADDRESS($BN218,$BO218)),0,1)</f>
        <v>1</v>
      </c>
      <c r="BX218" s="22" cm="1">
        <f t="array" aca="1" ref="BX218" ca="1">IF(BD218&gt;INDIRECT(ADDRESS($BN218,$BO218)),0,1)</f>
        <v>0</v>
      </c>
      <c r="BY218" s="22" cm="1">
        <f t="array" aca="1" ref="BY218" ca="1">IF(BE218&gt;INDIRECT(ADDRESS($BN218,$BO218)),0,1)</f>
        <v>0</v>
      </c>
      <c r="BZ218" s="22" cm="1">
        <f t="array" aca="1" ref="BZ218" ca="1">IF(BF218&gt;INDIRECT(ADDRESS($BN218,$BO218)),0,1)</f>
        <v>0</v>
      </c>
      <c r="CA218" s="22" cm="1">
        <f t="array" aca="1" ref="CA218" ca="1">IF(BG218&gt;INDIRECT(ADDRESS($BN218,$BO218)),0,1)</f>
        <v>1</v>
      </c>
      <c r="CB218" s="22" cm="1">
        <f t="array" aca="1" ref="CB218" ca="1">IF(BH218&gt;INDIRECT(ADDRESS($BN218,$BO218)),0,1)</f>
        <v>0</v>
      </c>
      <c r="CC218" s="22" cm="1">
        <f t="array" aca="1" ref="CC218" ca="1">IF(BI218&gt;INDIRECT(ADDRESS($BN218,$BO218)),0,1)</f>
        <v>0</v>
      </c>
      <c r="CD218" s="22" cm="1">
        <f t="array" aca="1" ref="CD218" ca="1">IF(BJ218&gt;INDIRECT(ADDRESS($BN218,$BO218)),0,1)</f>
        <v>0</v>
      </c>
      <c r="CE218" s="22" cm="1">
        <f t="array" aca="1" ref="CE218" ca="1">IF(BK218&gt;INDIRECT(ADDRESS($BN218,$BO218)),0,1)</f>
        <v>0</v>
      </c>
      <c r="CF218" s="22" cm="1">
        <f t="array" aca="1" ref="CF218" ca="1">IF(BL218&gt;INDIRECT(ADDRESS($BN218,$BO218)),0,1)</f>
        <v>0</v>
      </c>
      <c r="CG218" s="22" cm="1">
        <f t="array" aca="1" ref="CG218" ca="1">IF(BM218&gt;INDIRECT(ADDRESS($BN218,$BO218)),0,1)</f>
        <v>0</v>
      </c>
      <c r="CH218" s="9">
        <f>AR218</f>
        <v>218</v>
      </c>
      <c r="CI218" s="9">
        <f>AS218</f>
        <v>220</v>
      </c>
      <c r="CJ218" s="3">
        <f>COLUMN(BP218)</f>
        <v>68</v>
      </c>
      <c r="CK218" s="3">
        <f>COLUMN(CG218)</f>
        <v>85</v>
      </c>
      <c r="CL218" s="3">
        <f ca="1">SUM(OFFSET($A$1,CH218-1,CJ218-1,CI218-CH218+1,CK218-CJ218+1))</f>
        <v>8</v>
      </c>
      <c r="CM218" s="3" t="b">
        <f ca="1">CL218=C218</f>
        <v>1</v>
      </c>
      <c r="CN218" s="3">
        <f>COLUMN(V218)</f>
        <v>22</v>
      </c>
      <c r="CO218" s="3">
        <f ca="1">LARGE(OFFSET($A$1,$CH218-1,$CN218-1,$CI218-$CH218+1,1),1)</f>
        <v>5</v>
      </c>
      <c r="CP218" s="4">
        <f ca="1">LARGE(OFFSET($A$1,$AR218-1,$AT218-1,$AS218-$AR218+1,$AU218-$AT218+1),1)/(CO218+2)</f>
        <v>39987.714285714283</v>
      </c>
      <c r="CQ218" s="4">
        <f ca="1">LARGE(OFFSET($A$1,$AR218-1,$AT218-1,$AS218-$AR218+1,$AU218-$AT218+1),C218)</f>
        <v>93304.666666666672</v>
      </c>
      <c r="CR218" s="3" t="b">
        <f ca="1">CQ218&gt;CP218</f>
        <v>1</v>
      </c>
    </row>
    <row r="219" spans="1:96" x14ac:dyDescent="0.55000000000000004">
      <c r="A219" s="3"/>
      <c r="B219" s="3"/>
      <c r="C219" s="3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5">
        <v>3</v>
      </c>
      <c r="W219" s="5">
        <f>W218</f>
        <v>218</v>
      </c>
      <c r="X219" s="5">
        <v>4</v>
      </c>
      <c r="Y219" s="5">
        <f t="shared" si="43"/>
        <v>26</v>
      </c>
      <c r="Z219" s="18" cm="1">
        <f t="array" aca="1" ref="Z219" ca="1">INDIRECT(ADDRESS($W219,COLUMN()-$Y219+$X219))/$V219</f>
        <v>34670</v>
      </c>
      <c r="AA219" s="18" cm="1">
        <f t="array" aca="1" ref="AA219" ca="1">INDIRECT(ADDRESS($W219,COLUMN()-$Y219+$X219))/$V219</f>
        <v>65578.666666666672</v>
      </c>
      <c r="AB219" s="18" cm="1">
        <f t="array" aca="1" ref="AB219" ca="1">INDIRECT(ADDRESS($W219,COLUMN()-$Y219+$X219))/$V219</f>
        <v>47312</v>
      </c>
      <c r="AC219" s="18" cm="1">
        <f t="array" aca="1" ref="AC219" ca="1">INDIRECT(ADDRESS($W219,COLUMN()-$Y219+$X219))/$V219</f>
        <v>83389.333333333328</v>
      </c>
      <c r="AD219" s="18" cm="1">
        <f t="array" aca="1" ref="AD219" ca="1">INDIRECT(ADDRESS($W219,COLUMN()-$Y219+$X219))/$V219</f>
        <v>93304.666666666672</v>
      </c>
      <c r="AE219" s="18" cm="1">
        <f t="array" aca="1" ref="AE219" ca="1">INDIRECT(ADDRESS($W219,COLUMN()-$Y219+$X219))/$V219</f>
        <v>0</v>
      </c>
      <c r="AF219" s="18" cm="1">
        <f t="array" aca="1" ref="AF219" ca="1">INDIRECT(ADDRESS($W219,COLUMN()-$Y219+$X219))/$V219</f>
        <v>0</v>
      </c>
      <c r="AG219" s="18" cm="1">
        <f t="array" aca="1" ref="AG219" ca="1">INDIRECT(ADDRESS($W219,COLUMN()-$Y219+$X219))/$V219</f>
        <v>76704.333333333328</v>
      </c>
      <c r="AH219" s="18" cm="1">
        <f t="array" aca="1" ref="AH219" ca="1">INDIRECT(ADDRESS($W219,COLUMN()-$Y219+$X219))/$V219</f>
        <v>0</v>
      </c>
      <c r="AI219" s="18" cm="1">
        <f t="array" aca="1" ref="AI219" ca="1">INDIRECT(ADDRESS($W219,COLUMN()-$Y219+$X219))/$V219</f>
        <v>0</v>
      </c>
      <c r="AJ219" s="18" cm="1">
        <f t="array" aca="1" ref="AJ219" ca="1">INDIRECT(ADDRESS($W219,COLUMN()-$Y219+$X219))/$V219</f>
        <v>0</v>
      </c>
      <c r="AK219" s="18" cm="1">
        <f t="array" aca="1" ref="AK219" ca="1">INDIRECT(ADDRESS($W219,COLUMN()-$Y219+$X219))/$V219</f>
        <v>51568.333333333336</v>
      </c>
      <c r="AL219" s="18" cm="1">
        <f t="array" aca="1" ref="AL219" ca="1">INDIRECT(ADDRESS($W219,COLUMN()-$Y219+$X219))/$V219</f>
        <v>0</v>
      </c>
      <c r="AM219" s="18" cm="1">
        <f t="array" aca="1" ref="AM219" ca="1">INDIRECT(ADDRESS($W219,COLUMN()-$Y219+$X219))/$V219</f>
        <v>30217</v>
      </c>
      <c r="AN219" s="18" cm="1">
        <f t="array" aca="1" ref="AN219" ca="1">INDIRECT(ADDRESS($W219,COLUMN()-$Y219+$X219))/$V219</f>
        <v>0</v>
      </c>
      <c r="AO219" s="18" cm="1">
        <f t="array" aca="1" ref="AO219" ca="1">INDIRECT(ADDRESS($W219,COLUMN()-$Y219+$X219))/$V219</f>
        <v>0</v>
      </c>
      <c r="AP219" s="18" cm="1">
        <f t="array" aca="1" ref="AP219" ca="1">INDIRECT(ADDRESS($W219,COLUMN()-$Y219+$X219))/$V219</f>
        <v>0</v>
      </c>
      <c r="AQ219" s="18" cm="1">
        <f t="array" aca="1" ref="AQ219" ca="1">INDIRECT(ADDRESS($W219,COLUMN()-$Y219+$X219))/$V219</f>
        <v>0</v>
      </c>
      <c r="AR219" s="9">
        <f t="shared" si="41"/>
        <v>218</v>
      </c>
      <c r="AS219" s="9">
        <f t="shared" si="39"/>
        <v>220</v>
      </c>
      <c r="AT219" s="9">
        <f t="shared" si="44"/>
        <v>26</v>
      </c>
      <c r="AU219" s="3">
        <f t="shared" si="45"/>
        <v>43</v>
      </c>
      <c r="AV219" s="20">
        <f t="shared" ca="1" si="36"/>
        <v>19</v>
      </c>
      <c r="AW219" s="20">
        <f t="shared" ca="1" si="36"/>
        <v>12</v>
      </c>
      <c r="AX219" s="20">
        <f t="shared" ca="1" si="36"/>
        <v>16</v>
      </c>
      <c r="AY219" s="20">
        <f t="shared" ca="1" si="36"/>
        <v>10</v>
      </c>
      <c r="AZ219" s="20">
        <f t="shared" ca="1" si="36"/>
        <v>8</v>
      </c>
      <c r="BA219" s="20">
        <f t="shared" ca="1" si="36"/>
        <v>25</v>
      </c>
      <c r="BB219" s="20">
        <f t="shared" ca="1" si="36"/>
        <v>25</v>
      </c>
      <c r="BC219" s="20">
        <f t="shared" ca="1" si="36"/>
        <v>11</v>
      </c>
      <c r="BD219" s="20">
        <f t="shared" ref="BD219:BF259" ca="1" si="47">_xlfn.RANK.EQ(AH219,OFFSET($A$1,$AR219-1,$AT219-1,$AS219-$AR219+1,$AU219-$AT219+1),0)</f>
        <v>25</v>
      </c>
      <c r="BE219" s="20">
        <f t="shared" ca="1" si="47"/>
        <v>25</v>
      </c>
      <c r="BF219" s="20">
        <f t="shared" ca="1" si="47"/>
        <v>25</v>
      </c>
      <c r="BG219" s="20">
        <f t="shared" ca="1" si="46"/>
        <v>14</v>
      </c>
      <c r="BH219" s="20">
        <f t="shared" ca="1" si="40"/>
        <v>25</v>
      </c>
      <c r="BI219" s="20">
        <f t="shared" ca="1" si="40"/>
        <v>21</v>
      </c>
      <c r="BJ219" s="20">
        <f t="shared" ca="1" si="40"/>
        <v>25</v>
      </c>
      <c r="BK219" s="20">
        <f t="shared" ca="1" si="40"/>
        <v>25</v>
      </c>
      <c r="BL219" s="20">
        <f t="shared" ca="1" si="40"/>
        <v>25</v>
      </c>
      <c r="BM219" s="20">
        <f t="shared" ca="1" si="40"/>
        <v>25</v>
      </c>
      <c r="BN219" s="9">
        <f t="shared" si="42"/>
        <v>218</v>
      </c>
      <c r="BO219" s="9">
        <v>3</v>
      </c>
      <c r="BP219" s="22" cm="1">
        <f t="array" aca="1" ref="BP219" ca="1">IF(AV219&gt;INDIRECT(ADDRESS($BN219,$BO219)),0,1)</f>
        <v>0</v>
      </c>
      <c r="BQ219" s="22" cm="1">
        <f t="array" aca="1" ref="BQ219" ca="1">IF(AW219&gt;INDIRECT(ADDRESS($BN219,$BO219)),0,1)</f>
        <v>0</v>
      </c>
      <c r="BR219" s="22" cm="1">
        <f t="array" aca="1" ref="BR219" ca="1">IF(AX219&gt;INDIRECT(ADDRESS($BN219,$BO219)),0,1)</f>
        <v>0</v>
      </c>
      <c r="BS219" s="22" cm="1">
        <f t="array" aca="1" ref="BS219" ca="1">IF(AY219&gt;INDIRECT(ADDRESS($BN219,$BO219)),0,1)</f>
        <v>0</v>
      </c>
      <c r="BT219" s="22" cm="1">
        <f t="array" aca="1" ref="BT219" ca="1">IF(AZ219&gt;INDIRECT(ADDRESS($BN219,$BO219)),0,1)</f>
        <v>1</v>
      </c>
      <c r="BU219" s="22" cm="1">
        <f t="array" aca="1" ref="BU219" ca="1">IF(BA219&gt;INDIRECT(ADDRESS($BN219,$BO219)),0,1)</f>
        <v>0</v>
      </c>
      <c r="BV219" s="22" cm="1">
        <f t="array" aca="1" ref="BV219" ca="1">IF(BB219&gt;INDIRECT(ADDRESS($BN219,$BO219)),0,1)</f>
        <v>0</v>
      </c>
      <c r="BW219" s="22" cm="1">
        <f t="array" aca="1" ref="BW219" ca="1">IF(BC219&gt;INDIRECT(ADDRESS($BN219,$BO219)),0,1)</f>
        <v>0</v>
      </c>
      <c r="BX219" s="22" cm="1">
        <f t="array" aca="1" ref="BX219" ca="1">IF(BD219&gt;INDIRECT(ADDRESS($BN219,$BO219)),0,1)</f>
        <v>0</v>
      </c>
      <c r="BY219" s="22" cm="1">
        <f t="array" aca="1" ref="BY219" ca="1">IF(BE219&gt;INDIRECT(ADDRESS($BN219,$BO219)),0,1)</f>
        <v>0</v>
      </c>
      <c r="BZ219" s="22" cm="1">
        <f t="array" aca="1" ref="BZ219" ca="1">IF(BF219&gt;INDIRECT(ADDRESS($BN219,$BO219)),0,1)</f>
        <v>0</v>
      </c>
      <c r="CA219" s="22" cm="1">
        <f t="array" aca="1" ref="CA219" ca="1">IF(BG219&gt;INDIRECT(ADDRESS($BN219,$BO219)),0,1)</f>
        <v>0</v>
      </c>
      <c r="CB219" s="22" cm="1">
        <f t="array" aca="1" ref="CB219" ca="1">IF(BH219&gt;INDIRECT(ADDRESS($BN219,$BO219)),0,1)</f>
        <v>0</v>
      </c>
      <c r="CC219" s="22" cm="1">
        <f t="array" aca="1" ref="CC219" ca="1">IF(BI219&gt;INDIRECT(ADDRESS($BN219,$BO219)),0,1)</f>
        <v>0</v>
      </c>
      <c r="CD219" s="22" cm="1">
        <f t="array" aca="1" ref="CD219" ca="1">IF(BJ219&gt;INDIRECT(ADDRESS($BN219,$BO219)),0,1)</f>
        <v>0</v>
      </c>
      <c r="CE219" s="22" cm="1">
        <f t="array" aca="1" ref="CE219" ca="1">IF(BK219&gt;INDIRECT(ADDRESS($BN219,$BO219)),0,1)</f>
        <v>0</v>
      </c>
      <c r="CF219" s="22" cm="1">
        <f t="array" aca="1" ref="CF219" ca="1">IF(BL219&gt;INDIRECT(ADDRESS($BN219,$BO219)),0,1)</f>
        <v>0</v>
      </c>
      <c r="CG219" s="22" cm="1">
        <f t="array" aca="1" ref="CG219" ca="1">IF(BM219&gt;INDIRECT(ADDRESS($BN219,$BO219)),0,1)</f>
        <v>0</v>
      </c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55000000000000004">
      <c r="A220" s="3"/>
      <c r="B220" s="3"/>
      <c r="C220" s="3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5">
        <v>5</v>
      </c>
      <c r="W220" s="5">
        <f>W219</f>
        <v>218</v>
      </c>
      <c r="X220" s="5">
        <v>4</v>
      </c>
      <c r="Y220" s="5">
        <f t="shared" si="43"/>
        <v>26</v>
      </c>
      <c r="Z220" s="18" cm="1">
        <f t="array" aca="1" ref="Z220" ca="1">INDIRECT(ADDRESS($W220,COLUMN()-$Y220+$X220))/$V220</f>
        <v>20802</v>
      </c>
      <c r="AA220" s="18" cm="1">
        <f t="array" aca="1" ref="AA220" ca="1">INDIRECT(ADDRESS($W220,COLUMN()-$Y220+$X220))/$V220</f>
        <v>39347.199999999997</v>
      </c>
      <c r="AB220" s="18" cm="1">
        <f t="array" aca="1" ref="AB220" ca="1">INDIRECT(ADDRESS($W220,COLUMN()-$Y220+$X220))/$V220</f>
        <v>28387.200000000001</v>
      </c>
      <c r="AC220" s="18" cm="1">
        <f t="array" aca="1" ref="AC220" ca="1">INDIRECT(ADDRESS($W220,COLUMN()-$Y220+$X220))/$V220</f>
        <v>50033.599999999999</v>
      </c>
      <c r="AD220" s="18" cm="1">
        <f t="array" aca="1" ref="AD220" ca="1">INDIRECT(ADDRESS($W220,COLUMN()-$Y220+$X220))/$V220</f>
        <v>55982.8</v>
      </c>
      <c r="AE220" s="18" cm="1">
        <f t="array" aca="1" ref="AE220" ca="1">INDIRECT(ADDRESS($W220,COLUMN()-$Y220+$X220))/$V220</f>
        <v>0</v>
      </c>
      <c r="AF220" s="18" cm="1">
        <f t="array" aca="1" ref="AF220" ca="1">INDIRECT(ADDRESS($W220,COLUMN()-$Y220+$X220))/$V220</f>
        <v>0</v>
      </c>
      <c r="AG220" s="18" cm="1">
        <f t="array" aca="1" ref="AG220" ca="1">INDIRECT(ADDRESS($W220,COLUMN()-$Y220+$X220))/$V220</f>
        <v>46022.6</v>
      </c>
      <c r="AH220" s="18" cm="1">
        <f t="array" aca="1" ref="AH220" ca="1">INDIRECT(ADDRESS($W220,COLUMN()-$Y220+$X220))/$V220</f>
        <v>0</v>
      </c>
      <c r="AI220" s="18" cm="1">
        <f t="array" aca="1" ref="AI220" ca="1">INDIRECT(ADDRESS($W220,COLUMN()-$Y220+$X220))/$V220</f>
        <v>0</v>
      </c>
      <c r="AJ220" s="18" cm="1">
        <f t="array" aca="1" ref="AJ220" ca="1">INDIRECT(ADDRESS($W220,COLUMN()-$Y220+$X220))/$V220</f>
        <v>0</v>
      </c>
      <c r="AK220" s="18" cm="1">
        <f t="array" aca="1" ref="AK220" ca="1">INDIRECT(ADDRESS($W220,COLUMN()-$Y220+$X220))/$V220</f>
        <v>30941</v>
      </c>
      <c r="AL220" s="18" cm="1">
        <f t="array" aca="1" ref="AL220" ca="1">INDIRECT(ADDRESS($W220,COLUMN()-$Y220+$X220))/$V220</f>
        <v>0</v>
      </c>
      <c r="AM220" s="18" cm="1">
        <f t="array" aca="1" ref="AM220" ca="1">INDIRECT(ADDRESS($W220,COLUMN()-$Y220+$X220))/$V220</f>
        <v>18130.2</v>
      </c>
      <c r="AN220" s="18" cm="1">
        <f t="array" aca="1" ref="AN220" ca="1">INDIRECT(ADDRESS($W220,COLUMN()-$Y220+$X220))/$V220</f>
        <v>0</v>
      </c>
      <c r="AO220" s="18" cm="1">
        <f t="array" aca="1" ref="AO220" ca="1">INDIRECT(ADDRESS($W220,COLUMN()-$Y220+$X220))/$V220</f>
        <v>0</v>
      </c>
      <c r="AP220" s="18" cm="1">
        <f t="array" aca="1" ref="AP220" ca="1">INDIRECT(ADDRESS($W220,COLUMN()-$Y220+$X220))/$V220</f>
        <v>0</v>
      </c>
      <c r="AQ220" s="18" cm="1">
        <f t="array" aca="1" ref="AQ220" ca="1">INDIRECT(ADDRESS($W220,COLUMN()-$Y220+$X220))/$V220</f>
        <v>0</v>
      </c>
      <c r="AR220" s="9">
        <f t="shared" si="41"/>
        <v>218</v>
      </c>
      <c r="AS220" s="9">
        <f t="shared" si="39"/>
        <v>220</v>
      </c>
      <c r="AT220" s="9">
        <f t="shared" si="44"/>
        <v>26</v>
      </c>
      <c r="AU220" s="3">
        <f t="shared" si="45"/>
        <v>43</v>
      </c>
      <c r="AV220" s="20">
        <f t="shared" ref="AV220:BC251" ca="1" si="48">_xlfn.RANK.EQ(Z220,OFFSET($A$1,$AR220-1,$AT220-1,$AS220-$AR220+1,$AU220-$AT220+1),0)</f>
        <v>23</v>
      </c>
      <c r="AW220" s="20">
        <f t="shared" ca="1" si="48"/>
        <v>18</v>
      </c>
      <c r="AX220" s="20">
        <f t="shared" ca="1" si="48"/>
        <v>22</v>
      </c>
      <c r="AY220" s="20">
        <f t="shared" ca="1" si="48"/>
        <v>15</v>
      </c>
      <c r="AZ220" s="20">
        <f t="shared" ca="1" si="48"/>
        <v>13</v>
      </c>
      <c r="BA220" s="20">
        <f t="shared" ca="1" si="48"/>
        <v>25</v>
      </c>
      <c r="BB220" s="20">
        <f t="shared" ca="1" si="48"/>
        <v>25</v>
      </c>
      <c r="BC220" s="20">
        <f t="shared" ca="1" si="48"/>
        <v>17</v>
      </c>
      <c r="BD220" s="20">
        <f t="shared" ca="1" si="47"/>
        <v>25</v>
      </c>
      <c r="BE220" s="20">
        <f t="shared" ca="1" si="47"/>
        <v>25</v>
      </c>
      <c r="BF220" s="20">
        <f t="shared" ca="1" si="47"/>
        <v>25</v>
      </c>
      <c r="BG220" s="20">
        <f t="shared" ca="1" si="46"/>
        <v>20</v>
      </c>
      <c r="BH220" s="20">
        <f t="shared" ca="1" si="40"/>
        <v>25</v>
      </c>
      <c r="BI220" s="20">
        <f t="shared" ca="1" si="40"/>
        <v>24</v>
      </c>
      <c r="BJ220" s="20">
        <f t="shared" ca="1" si="40"/>
        <v>25</v>
      </c>
      <c r="BK220" s="20">
        <f t="shared" ca="1" si="40"/>
        <v>25</v>
      </c>
      <c r="BL220" s="20">
        <f t="shared" ca="1" si="40"/>
        <v>25</v>
      </c>
      <c r="BM220" s="20">
        <f t="shared" ca="1" si="40"/>
        <v>25</v>
      </c>
      <c r="BN220" s="9">
        <f t="shared" si="42"/>
        <v>218</v>
      </c>
      <c r="BO220" s="9">
        <v>3</v>
      </c>
      <c r="BP220" s="22" cm="1">
        <f t="array" aca="1" ref="BP220" ca="1">IF(AV220&gt;INDIRECT(ADDRESS($BN220,$BO220)),0,1)</f>
        <v>0</v>
      </c>
      <c r="BQ220" s="22" cm="1">
        <f t="array" aca="1" ref="BQ220" ca="1">IF(AW220&gt;INDIRECT(ADDRESS($BN220,$BO220)),0,1)</f>
        <v>0</v>
      </c>
      <c r="BR220" s="22" cm="1">
        <f t="array" aca="1" ref="BR220" ca="1">IF(AX220&gt;INDIRECT(ADDRESS($BN220,$BO220)),0,1)</f>
        <v>0</v>
      </c>
      <c r="BS220" s="22" cm="1">
        <f t="array" aca="1" ref="BS220" ca="1">IF(AY220&gt;INDIRECT(ADDRESS($BN220,$BO220)),0,1)</f>
        <v>0</v>
      </c>
      <c r="BT220" s="22" cm="1">
        <f t="array" aca="1" ref="BT220" ca="1">IF(AZ220&gt;INDIRECT(ADDRESS($BN220,$BO220)),0,1)</f>
        <v>0</v>
      </c>
      <c r="BU220" s="22" cm="1">
        <f t="array" aca="1" ref="BU220" ca="1">IF(BA220&gt;INDIRECT(ADDRESS($BN220,$BO220)),0,1)</f>
        <v>0</v>
      </c>
      <c r="BV220" s="22" cm="1">
        <f t="array" aca="1" ref="BV220" ca="1">IF(BB220&gt;INDIRECT(ADDRESS($BN220,$BO220)),0,1)</f>
        <v>0</v>
      </c>
      <c r="BW220" s="22" cm="1">
        <f t="array" aca="1" ref="BW220" ca="1">IF(BC220&gt;INDIRECT(ADDRESS($BN220,$BO220)),0,1)</f>
        <v>0</v>
      </c>
      <c r="BX220" s="22" cm="1">
        <f t="array" aca="1" ref="BX220" ca="1">IF(BD220&gt;INDIRECT(ADDRESS($BN220,$BO220)),0,1)</f>
        <v>0</v>
      </c>
      <c r="BY220" s="22" cm="1">
        <f t="array" aca="1" ref="BY220" ca="1">IF(BE220&gt;INDIRECT(ADDRESS($BN220,$BO220)),0,1)</f>
        <v>0</v>
      </c>
      <c r="BZ220" s="22" cm="1">
        <f t="array" aca="1" ref="BZ220" ca="1">IF(BF220&gt;INDIRECT(ADDRESS($BN220,$BO220)),0,1)</f>
        <v>0</v>
      </c>
      <c r="CA220" s="22" cm="1">
        <f t="array" aca="1" ref="CA220" ca="1">IF(BG220&gt;INDIRECT(ADDRESS($BN220,$BO220)),0,1)</f>
        <v>0</v>
      </c>
      <c r="CB220" s="22" cm="1">
        <f t="array" aca="1" ref="CB220" ca="1">IF(BH220&gt;INDIRECT(ADDRESS($BN220,$BO220)),0,1)</f>
        <v>0</v>
      </c>
      <c r="CC220" s="22" cm="1">
        <f t="array" aca="1" ref="CC220" ca="1">IF(BI220&gt;INDIRECT(ADDRESS($BN220,$BO220)),0,1)</f>
        <v>0</v>
      </c>
      <c r="CD220" s="22" cm="1">
        <f t="array" aca="1" ref="CD220" ca="1">IF(BJ220&gt;INDIRECT(ADDRESS($BN220,$BO220)),0,1)</f>
        <v>0</v>
      </c>
      <c r="CE220" s="22" cm="1">
        <f t="array" aca="1" ref="CE220" ca="1">IF(BK220&gt;INDIRECT(ADDRESS($BN220,$BO220)),0,1)</f>
        <v>0</v>
      </c>
      <c r="CF220" s="22" cm="1">
        <f t="array" aca="1" ref="CF220" ca="1">IF(BL220&gt;INDIRECT(ADDRESS($BN220,$BO220)),0,1)</f>
        <v>0</v>
      </c>
      <c r="CG220" s="22" cm="1">
        <f t="array" aca="1" ref="CG220" ca="1">IF(BM220&gt;INDIRECT(ADDRESS($BN220,$BO220)),0,1)</f>
        <v>0</v>
      </c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55000000000000004">
      <c r="A221" s="3"/>
      <c r="B221" s="3" t="s">
        <v>97</v>
      </c>
      <c r="C221" s="3">
        <v>9</v>
      </c>
      <c r="D221" s="15">
        <f>VALUE(SUBSTITUTE('DPR KPU Raw'!B73,".",","))</f>
        <v>104780</v>
      </c>
      <c r="E221" s="15">
        <f>VALUE(SUBSTITUTE('DPR KPU Raw'!C73,".",","))</f>
        <v>450608</v>
      </c>
      <c r="F221" s="15">
        <f>VALUE(SUBSTITUTE('DPR KPU Raw'!D73,".",","))</f>
        <v>71626</v>
      </c>
      <c r="G221" s="15">
        <f>VALUE(SUBSTITUTE('DPR KPU Raw'!E73,".",","))</f>
        <v>309692</v>
      </c>
      <c r="H221" s="15">
        <f>VALUE(SUBSTITUTE('DPR KPU Raw'!F73,".",","))</f>
        <v>206194</v>
      </c>
      <c r="I221" s="15"/>
      <c r="J221" s="15"/>
      <c r="K221" s="15">
        <f>VALUE(SUBSTITUTE('DPR KPU Raw'!I73,".",","))</f>
        <v>137088</v>
      </c>
      <c r="L221" s="15"/>
      <c r="M221" s="15"/>
      <c r="N221" s="15"/>
      <c r="O221" s="15">
        <f>VALUE(SUBSTITUTE('DPR KPU Raw'!M73,".",","))</f>
        <v>155296</v>
      </c>
      <c r="P221" s="15"/>
      <c r="Q221" s="15">
        <f>VALUE(SUBSTITUTE('DPR KPU Raw'!O73,".",","))</f>
        <v>167693</v>
      </c>
      <c r="R221" s="15"/>
      <c r="S221" s="15"/>
      <c r="T221" s="15"/>
      <c r="U221" s="15"/>
      <c r="V221" s="5">
        <v>1</v>
      </c>
      <c r="W221" s="5">
        <f>W220+3</f>
        <v>221</v>
      </c>
      <c r="X221" s="5">
        <v>4</v>
      </c>
      <c r="Y221" s="5">
        <f t="shared" si="43"/>
        <v>26</v>
      </c>
      <c r="Z221" s="18" cm="1">
        <f t="array" aca="1" ref="Z221" ca="1">INDIRECT(ADDRESS($W221,COLUMN()-$Y221+$X221))/$V221</f>
        <v>104780</v>
      </c>
      <c r="AA221" s="18" cm="1">
        <f t="array" aca="1" ref="AA221" ca="1">INDIRECT(ADDRESS($W221,COLUMN()-$Y221+$X221))/$V221</f>
        <v>450608</v>
      </c>
      <c r="AB221" s="18" cm="1">
        <f t="array" aca="1" ref="AB221" ca="1">INDIRECT(ADDRESS($W221,COLUMN()-$Y221+$X221))/$V221</f>
        <v>71626</v>
      </c>
      <c r="AC221" s="18" cm="1">
        <f t="array" aca="1" ref="AC221" ca="1">INDIRECT(ADDRESS($W221,COLUMN()-$Y221+$X221))/$V221</f>
        <v>309692</v>
      </c>
      <c r="AD221" s="18" cm="1">
        <f t="array" aca="1" ref="AD221" ca="1">INDIRECT(ADDRESS($W221,COLUMN()-$Y221+$X221))/$V221</f>
        <v>206194</v>
      </c>
      <c r="AE221" s="18" cm="1">
        <f t="array" aca="1" ref="AE221" ca="1">INDIRECT(ADDRESS($W221,COLUMN()-$Y221+$X221))/$V221</f>
        <v>0</v>
      </c>
      <c r="AF221" s="18" cm="1">
        <f t="array" aca="1" ref="AF221" ca="1">INDIRECT(ADDRESS($W221,COLUMN()-$Y221+$X221))/$V221</f>
        <v>0</v>
      </c>
      <c r="AG221" s="18" cm="1">
        <f t="array" aca="1" ref="AG221" ca="1">INDIRECT(ADDRESS($W221,COLUMN()-$Y221+$X221))/$V221</f>
        <v>137088</v>
      </c>
      <c r="AH221" s="18" cm="1">
        <f t="array" aca="1" ref="AH221" ca="1">INDIRECT(ADDRESS($W221,COLUMN()-$Y221+$X221))/$V221</f>
        <v>0</v>
      </c>
      <c r="AI221" s="18" cm="1">
        <f t="array" aca="1" ref="AI221" ca="1">INDIRECT(ADDRESS($W221,COLUMN()-$Y221+$X221))/$V221</f>
        <v>0</v>
      </c>
      <c r="AJ221" s="18" cm="1">
        <f t="array" aca="1" ref="AJ221" ca="1">INDIRECT(ADDRESS($W221,COLUMN()-$Y221+$X221))/$V221</f>
        <v>0</v>
      </c>
      <c r="AK221" s="18" cm="1">
        <f t="array" aca="1" ref="AK221" ca="1">INDIRECT(ADDRESS($W221,COLUMN()-$Y221+$X221))/$V221</f>
        <v>155296</v>
      </c>
      <c r="AL221" s="18" cm="1">
        <f t="array" aca="1" ref="AL221" ca="1">INDIRECT(ADDRESS($W221,COLUMN()-$Y221+$X221))/$V221</f>
        <v>0</v>
      </c>
      <c r="AM221" s="18" cm="1">
        <f t="array" aca="1" ref="AM221" ca="1">INDIRECT(ADDRESS($W221,COLUMN()-$Y221+$X221))/$V221</f>
        <v>167693</v>
      </c>
      <c r="AN221" s="18" cm="1">
        <f t="array" aca="1" ref="AN221" ca="1">INDIRECT(ADDRESS($W221,COLUMN()-$Y221+$X221))/$V221</f>
        <v>0</v>
      </c>
      <c r="AO221" s="18" cm="1">
        <f t="array" aca="1" ref="AO221" ca="1">INDIRECT(ADDRESS($W221,COLUMN()-$Y221+$X221))/$V221</f>
        <v>0</v>
      </c>
      <c r="AP221" s="18" cm="1">
        <f t="array" aca="1" ref="AP221" ca="1">INDIRECT(ADDRESS($W221,COLUMN()-$Y221+$X221))/$V221</f>
        <v>0</v>
      </c>
      <c r="AQ221" s="18" cm="1">
        <f t="array" aca="1" ref="AQ221" ca="1">INDIRECT(ADDRESS($W221,COLUMN()-$Y221+$X221))/$V221</f>
        <v>0</v>
      </c>
      <c r="AR221" s="9">
        <f t="shared" si="41"/>
        <v>221</v>
      </c>
      <c r="AS221" s="9">
        <f t="shared" si="39"/>
        <v>223</v>
      </c>
      <c r="AT221" s="9">
        <f t="shared" si="44"/>
        <v>26</v>
      </c>
      <c r="AU221" s="3">
        <f t="shared" si="45"/>
        <v>43</v>
      </c>
      <c r="AV221" s="20">
        <f t="shared" ca="1" si="48"/>
        <v>8</v>
      </c>
      <c r="AW221" s="20">
        <f t="shared" ca="1" si="48"/>
        <v>1</v>
      </c>
      <c r="AX221" s="20">
        <f t="shared" ca="1" si="48"/>
        <v>11</v>
      </c>
      <c r="AY221" s="20">
        <f t="shared" ca="1" si="48"/>
        <v>2</v>
      </c>
      <c r="AZ221" s="20">
        <f t="shared" ca="1" si="48"/>
        <v>3</v>
      </c>
      <c r="BA221" s="20">
        <f t="shared" ca="1" si="48"/>
        <v>25</v>
      </c>
      <c r="BB221" s="20">
        <f t="shared" ca="1" si="48"/>
        <v>25</v>
      </c>
      <c r="BC221" s="20">
        <f t="shared" ca="1" si="48"/>
        <v>7</v>
      </c>
      <c r="BD221" s="20">
        <f t="shared" ca="1" si="47"/>
        <v>25</v>
      </c>
      <c r="BE221" s="20">
        <f t="shared" ca="1" si="47"/>
        <v>25</v>
      </c>
      <c r="BF221" s="20">
        <f t="shared" ca="1" si="47"/>
        <v>25</v>
      </c>
      <c r="BG221" s="20">
        <f t="shared" ca="1" si="46"/>
        <v>5</v>
      </c>
      <c r="BH221" s="20">
        <f t="shared" ca="1" si="40"/>
        <v>25</v>
      </c>
      <c r="BI221" s="20">
        <f t="shared" ca="1" si="40"/>
        <v>4</v>
      </c>
      <c r="BJ221" s="20">
        <f t="shared" ca="1" si="40"/>
        <v>25</v>
      </c>
      <c r="BK221" s="20">
        <f t="shared" ca="1" si="40"/>
        <v>25</v>
      </c>
      <c r="BL221" s="20">
        <f t="shared" ca="1" si="40"/>
        <v>25</v>
      </c>
      <c r="BM221" s="20">
        <f t="shared" ca="1" si="40"/>
        <v>25</v>
      </c>
      <c r="BN221" s="9">
        <f t="shared" si="42"/>
        <v>221</v>
      </c>
      <c r="BO221" s="9">
        <v>3</v>
      </c>
      <c r="BP221" s="22" cm="1">
        <f t="array" aca="1" ref="BP221" ca="1">IF(AV221&gt;INDIRECT(ADDRESS($BN221,$BO221)),0,1)</f>
        <v>1</v>
      </c>
      <c r="BQ221" s="22" cm="1">
        <f t="array" aca="1" ref="BQ221" ca="1">IF(AW221&gt;INDIRECT(ADDRESS($BN221,$BO221)),0,1)</f>
        <v>1</v>
      </c>
      <c r="BR221" s="22" cm="1">
        <f t="array" aca="1" ref="BR221" ca="1">IF(AX221&gt;INDIRECT(ADDRESS($BN221,$BO221)),0,1)</f>
        <v>0</v>
      </c>
      <c r="BS221" s="22" cm="1">
        <f t="array" aca="1" ref="BS221" ca="1">IF(AY221&gt;INDIRECT(ADDRESS($BN221,$BO221)),0,1)</f>
        <v>1</v>
      </c>
      <c r="BT221" s="22" cm="1">
        <f t="array" aca="1" ref="BT221" ca="1">IF(AZ221&gt;INDIRECT(ADDRESS($BN221,$BO221)),0,1)</f>
        <v>1</v>
      </c>
      <c r="BU221" s="22" cm="1">
        <f t="array" aca="1" ref="BU221" ca="1">IF(BA221&gt;INDIRECT(ADDRESS($BN221,$BO221)),0,1)</f>
        <v>0</v>
      </c>
      <c r="BV221" s="22" cm="1">
        <f t="array" aca="1" ref="BV221" ca="1">IF(BB221&gt;INDIRECT(ADDRESS($BN221,$BO221)),0,1)</f>
        <v>0</v>
      </c>
      <c r="BW221" s="22" cm="1">
        <f t="array" aca="1" ref="BW221" ca="1">IF(BC221&gt;INDIRECT(ADDRESS($BN221,$BO221)),0,1)</f>
        <v>1</v>
      </c>
      <c r="BX221" s="22" cm="1">
        <f t="array" aca="1" ref="BX221" ca="1">IF(BD221&gt;INDIRECT(ADDRESS($BN221,$BO221)),0,1)</f>
        <v>0</v>
      </c>
      <c r="BY221" s="22" cm="1">
        <f t="array" aca="1" ref="BY221" ca="1">IF(BE221&gt;INDIRECT(ADDRESS($BN221,$BO221)),0,1)</f>
        <v>0</v>
      </c>
      <c r="BZ221" s="22" cm="1">
        <f t="array" aca="1" ref="BZ221" ca="1">IF(BF221&gt;INDIRECT(ADDRESS($BN221,$BO221)),0,1)</f>
        <v>0</v>
      </c>
      <c r="CA221" s="22" cm="1">
        <f t="array" aca="1" ref="CA221" ca="1">IF(BG221&gt;INDIRECT(ADDRESS($BN221,$BO221)),0,1)</f>
        <v>1</v>
      </c>
      <c r="CB221" s="22" cm="1">
        <f t="array" aca="1" ref="CB221" ca="1">IF(BH221&gt;INDIRECT(ADDRESS($BN221,$BO221)),0,1)</f>
        <v>0</v>
      </c>
      <c r="CC221" s="22" cm="1">
        <f t="array" aca="1" ref="CC221" ca="1">IF(BI221&gt;INDIRECT(ADDRESS($BN221,$BO221)),0,1)</f>
        <v>1</v>
      </c>
      <c r="CD221" s="22" cm="1">
        <f t="array" aca="1" ref="CD221" ca="1">IF(BJ221&gt;INDIRECT(ADDRESS($BN221,$BO221)),0,1)</f>
        <v>0</v>
      </c>
      <c r="CE221" s="22" cm="1">
        <f t="array" aca="1" ref="CE221" ca="1">IF(BK221&gt;INDIRECT(ADDRESS($BN221,$BO221)),0,1)</f>
        <v>0</v>
      </c>
      <c r="CF221" s="22" cm="1">
        <f t="array" aca="1" ref="CF221" ca="1">IF(BL221&gt;INDIRECT(ADDRESS($BN221,$BO221)),0,1)</f>
        <v>0</v>
      </c>
      <c r="CG221" s="22" cm="1">
        <f t="array" aca="1" ref="CG221" ca="1">IF(BM221&gt;INDIRECT(ADDRESS($BN221,$BO221)),0,1)</f>
        <v>0</v>
      </c>
      <c r="CH221" s="9">
        <f>AR221</f>
        <v>221</v>
      </c>
      <c r="CI221" s="9">
        <f>AS221</f>
        <v>223</v>
      </c>
      <c r="CJ221" s="3">
        <f>COLUMN(BP221)</f>
        <v>68</v>
      </c>
      <c r="CK221" s="3">
        <f>COLUMN(CG221)</f>
        <v>85</v>
      </c>
      <c r="CL221" s="3">
        <f ca="1">SUM(OFFSET($A$1,CH221-1,CJ221-1,CI221-CH221+1,CK221-CJ221+1))</f>
        <v>9</v>
      </c>
      <c r="CM221" s="3" t="b">
        <f ca="1">CL221=C221</f>
        <v>1</v>
      </c>
      <c r="CN221" s="3">
        <f>COLUMN(V221)</f>
        <v>22</v>
      </c>
      <c r="CO221" s="3">
        <f ca="1">LARGE(OFFSET($A$1,$CH221-1,$CN221-1,$CI221-$CH221+1,1),1)</f>
        <v>5</v>
      </c>
      <c r="CP221" s="4">
        <f ca="1">LARGE(OFFSET($A$1,$AR221-1,$AT221-1,$AS221-$AR221+1,$AU221-$AT221+1),1)/(CO221+2)</f>
        <v>64372.571428571428</v>
      </c>
      <c r="CQ221" s="4">
        <f ca="1">LARGE(OFFSET($A$1,$AR221-1,$AT221-1,$AS221-$AR221+1,$AU221-$AT221+1),C221)</f>
        <v>103230.66666666667</v>
      </c>
      <c r="CR221" s="3" t="b">
        <f ca="1">CQ221&gt;CP221</f>
        <v>1</v>
      </c>
    </row>
    <row r="222" spans="1:96" x14ac:dyDescent="0.55000000000000004">
      <c r="A222" s="3"/>
      <c r="B222" s="3"/>
      <c r="C222" s="3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5">
        <v>3</v>
      </c>
      <c r="W222" s="5">
        <f>W221</f>
        <v>221</v>
      </c>
      <c r="X222" s="5">
        <v>4</v>
      </c>
      <c r="Y222" s="5">
        <f t="shared" si="43"/>
        <v>26</v>
      </c>
      <c r="Z222" s="18" cm="1">
        <f t="array" aca="1" ref="Z222" ca="1">INDIRECT(ADDRESS($W222,COLUMN()-$Y222+$X222))/$V222</f>
        <v>34926.666666666664</v>
      </c>
      <c r="AA222" s="18" cm="1">
        <f t="array" aca="1" ref="AA222" ca="1">INDIRECT(ADDRESS($W222,COLUMN()-$Y222+$X222))/$V222</f>
        <v>150202.66666666666</v>
      </c>
      <c r="AB222" s="18" cm="1">
        <f t="array" aca="1" ref="AB222" ca="1">INDIRECT(ADDRESS($W222,COLUMN()-$Y222+$X222))/$V222</f>
        <v>23875.333333333332</v>
      </c>
      <c r="AC222" s="18" cm="1">
        <f t="array" aca="1" ref="AC222" ca="1">INDIRECT(ADDRESS($W222,COLUMN()-$Y222+$X222))/$V222</f>
        <v>103230.66666666667</v>
      </c>
      <c r="AD222" s="18" cm="1">
        <f t="array" aca="1" ref="AD222" ca="1">INDIRECT(ADDRESS($W222,COLUMN()-$Y222+$X222))/$V222</f>
        <v>68731.333333333328</v>
      </c>
      <c r="AE222" s="18" cm="1">
        <f t="array" aca="1" ref="AE222" ca="1">INDIRECT(ADDRESS($W222,COLUMN()-$Y222+$X222))/$V222</f>
        <v>0</v>
      </c>
      <c r="AF222" s="18" cm="1">
        <f t="array" aca="1" ref="AF222" ca="1">INDIRECT(ADDRESS($W222,COLUMN()-$Y222+$X222))/$V222</f>
        <v>0</v>
      </c>
      <c r="AG222" s="18" cm="1">
        <f t="array" aca="1" ref="AG222" ca="1">INDIRECT(ADDRESS($W222,COLUMN()-$Y222+$X222))/$V222</f>
        <v>45696</v>
      </c>
      <c r="AH222" s="18" cm="1">
        <f t="array" aca="1" ref="AH222" ca="1">INDIRECT(ADDRESS($W222,COLUMN()-$Y222+$X222))/$V222</f>
        <v>0</v>
      </c>
      <c r="AI222" s="18" cm="1">
        <f t="array" aca="1" ref="AI222" ca="1">INDIRECT(ADDRESS($W222,COLUMN()-$Y222+$X222))/$V222</f>
        <v>0</v>
      </c>
      <c r="AJ222" s="18" cm="1">
        <f t="array" aca="1" ref="AJ222" ca="1">INDIRECT(ADDRESS($W222,COLUMN()-$Y222+$X222))/$V222</f>
        <v>0</v>
      </c>
      <c r="AK222" s="18" cm="1">
        <f t="array" aca="1" ref="AK222" ca="1">INDIRECT(ADDRESS($W222,COLUMN()-$Y222+$X222))/$V222</f>
        <v>51765.333333333336</v>
      </c>
      <c r="AL222" s="18" cm="1">
        <f t="array" aca="1" ref="AL222" ca="1">INDIRECT(ADDRESS($W222,COLUMN()-$Y222+$X222))/$V222</f>
        <v>0</v>
      </c>
      <c r="AM222" s="18" cm="1">
        <f t="array" aca="1" ref="AM222" ca="1">INDIRECT(ADDRESS($W222,COLUMN()-$Y222+$X222))/$V222</f>
        <v>55897.666666666664</v>
      </c>
      <c r="AN222" s="18" cm="1">
        <f t="array" aca="1" ref="AN222" ca="1">INDIRECT(ADDRESS($W222,COLUMN()-$Y222+$X222))/$V222</f>
        <v>0</v>
      </c>
      <c r="AO222" s="18" cm="1">
        <f t="array" aca="1" ref="AO222" ca="1">INDIRECT(ADDRESS($W222,COLUMN()-$Y222+$X222))/$V222</f>
        <v>0</v>
      </c>
      <c r="AP222" s="18" cm="1">
        <f t="array" aca="1" ref="AP222" ca="1">INDIRECT(ADDRESS($W222,COLUMN()-$Y222+$X222))/$V222</f>
        <v>0</v>
      </c>
      <c r="AQ222" s="18" cm="1">
        <f t="array" aca="1" ref="AQ222" ca="1">INDIRECT(ADDRESS($W222,COLUMN()-$Y222+$X222))/$V222</f>
        <v>0</v>
      </c>
      <c r="AR222" s="9">
        <f t="shared" si="41"/>
        <v>221</v>
      </c>
      <c r="AS222" s="9">
        <f t="shared" si="39"/>
        <v>223</v>
      </c>
      <c r="AT222" s="9">
        <f t="shared" si="44"/>
        <v>26</v>
      </c>
      <c r="AU222" s="3">
        <f t="shared" si="45"/>
        <v>43</v>
      </c>
      <c r="AV222" s="20">
        <f t="shared" ca="1" si="48"/>
        <v>18</v>
      </c>
      <c r="AW222" s="20">
        <f t="shared" ca="1" si="48"/>
        <v>6</v>
      </c>
      <c r="AX222" s="20">
        <f t="shared" ca="1" si="48"/>
        <v>22</v>
      </c>
      <c r="AY222" s="20">
        <f t="shared" ca="1" si="48"/>
        <v>9</v>
      </c>
      <c r="AZ222" s="20">
        <f t="shared" ca="1" si="48"/>
        <v>12</v>
      </c>
      <c r="BA222" s="20">
        <f t="shared" ca="1" si="48"/>
        <v>25</v>
      </c>
      <c r="BB222" s="20">
        <f t="shared" ca="1" si="48"/>
        <v>25</v>
      </c>
      <c r="BC222" s="20">
        <f t="shared" ca="1" si="48"/>
        <v>16</v>
      </c>
      <c r="BD222" s="20">
        <f t="shared" ca="1" si="47"/>
        <v>25</v>
      </c>
      <c r="BE222" s="20">
        <f t="shared" ca="1" si="47"/>
        <v>25</v>
      </c>
      <c r="BF222" s="20">
        <f t="shared" ca="1" si="47"/>
        <v>25</v>
      </c>
      <c r="BG222" s="20">
        <f t="shared" ca="1" si="46"/>
        <v>15</v>
      </c>
      <c r="BH222" s="20">
        <f t="shared" ca="1" si="40"/>
        <v>25</v>
      </c>
      <c r="BI222" s="20">
        <f t="shared" ca="1" si="40"/>
        <v>14</v>
      </c>
      <c r="BJ222" s="20">
        <f t="shared" ca="1" si="40"/>
        <v>25</v>
      </c>
      <c r="BK222" s="20">
        <f t="shared" ca="1" si="40"/>
        <v>25</v>
      </c>
      <c r="BL222" s="20">
        <f t="shared" ca="1" si="40"/>
        <v>25</v>
      </c>
      <c r="BM222" s="20">
        <f t="shared" ca="1" si="40"/>
        <v>25</v>
      </c>
      <c r="BN222" s="9">
        <f t="shared" si="42"/>
        <v>221</v>
      </c>
      <c r="BO222" s="9">
        <v>3</v>
      </c>
      <c r="BP222" s="22" cm="1">
        <f t="array" aca="1" ref="BP222" ca="1">IF(AV222&gt;INDIRECT(ADDRESS($BN222,$BO222)),0,1)</f>
        <v>0</v>
      </c>
      <c r="BQ222" s="22" cm="1">
        <f t="array" aca="1" ref="BQ222" ca="1">IF(AW222&gt;INDIRECT(ADDRESS($BN222,$BO222)),0,1)</f>
        <v>1</v>
      </c>
      <c r="BR222" s="22" cm="1">
        <f t="array" aca="1" ref="BR222" ca="1">IF(AX222&gt;INDIRECT(ADDRESS($BN222,$BO222)),0,1)</f>
        <v>0</v>
      </c>
      <c r="BS222" s="22" cm="1">
        <f t="array" aca="1" ref="BS222" ca="1">IF(AY222&gt;INDIRECT(ADDRESS($BN222,$BO222)),0,1)</f>
        <v>1</v>
      </c>
      <c r="BT222" s="22" cm="1">
        <f t="array" aca="1" ref="BT222" ca="1">IF(AZ222&gt;INDIRECT(ADDRESS($BN222,$BO222)),0,1)</f>
        <v>0</v>
      </c>
      <c r="BU222" s="22" cm="1">
        <f t="array" aca="1" ref="BU222" ca="1">IF(BA222&gt;INDIRECT(ADDRESS($BN222,$BO222)),0,1)</f>
        <v>0</v>
      </c>
      <c r="BV222" s="22" cm="1">
        <f t="array" aca="1" ref="BV222" ca="1">IF(BB222&gt;INDIRECT(ADDRESS($BN222,$BO222)),0,1)</f>
        <v>0</v>
      </c>
      <c r="BW222" s="22" cm="1">
        <f t="array" aca="1" ref="BW222" ca="1">IF(BC222&gt;INDIRECT(ADDRESS($BN222,$BO222)),0,1)</f>
        <v>0</v>
      </c>
      <c r="BX222" s="22" cm="1">
        <f t="array" aca="1" ref="BX222" ca="1">IF(BD222&gt;INDIRECT(ADDRESS($BN222,$BO222)),0,1)</f>
        <v>0</v>
      </c>
      <c r="BY222" s="22" cm="1">
        <f t="array" aca="1" ref="BY222" ca="1">IF(BE222&gt;INDIRECT(ADDRESS($BN222,$BO222)),0,1)</f>
        <v>0</v>
      </c>
      <c r="BZ222" s="22" cm="1">
        <f t="array" aca="1" ref="BZ222" ca="1">IF(BF222&gt;INDIRECT(ADDRESS($BN222,$BO222)),0,1)</f>
        <v>0</v>
      </c>
      <c r="CA222" s="22" cm="1">
        <f t="array" aca="1" ref="CA222" ca="1">IF(BG222&gt;INDIRECT(ADDRESS($BN222,$BO222)),0,1)</f>
        <v>0</v>
      </c>
      <c r="CB222" s="22" cm="1">
        <f t="array" aca="1" ref="CB222" ca="1">IF(BH222&gt;INDIRECT(ADDRESS($BN222,$BO222)),0,1)</f>
        <v>0</v>
      </c>
      <c r="CC222" s="22" cm="1">
        <f t="array" aca="1" ref="CC222" ca="1">IF(BI222&gt;INDIRECT(ADDRESS($BN222,$BO222)),0,1)</f>
        <v>0</v>
      </c>
      <c r="CD222" s="22" cm="1">
        <f t="array" aca="1" ref="CD222" ca="1">IF(BJ222&gt;INDIRECT(ADDRESS($BN222,$BO222)),0,1)</f>
        <v>0</v>
      </c>
      <c r="CE222" s="22" cm="1">
        <f t="array" aca="1" ref="CE222" ca="1">IF(BK222&gt;INDIRECT(ADDRESS($BN222,$BO222)),0,1)</f>
        <v>0</v>
      </c>
      <c r="CF222" s="22" cm="1">
        <f t="array" aca="1" ref="CF222" ca="1">IF(BL222&gt;INDIRECT(ADDRESS($BN222,$BO222)),0,1)</f>
        <v>0</v>
      </c>
      <c r="CG222" s="22" cm="1">
        <f t="array" aca="1" ref="CG222" ca="1">IF(BM222&gt;INDIRECT(ADDRESS($BN222,$BO222)),0,1)</f>
        <v>0</v>
      </c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55000000000000004">
      <c r="A223" s="3"/>
      <c r="B223" s="3"/>
      <c r="C223" s="3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5">
        <v>5</v>
      </c>
      <c r="W223" s="5">
        <f>W222</f>
        <v>221</v>
      </c>
      <c r="X223" s="5">
        <v>4</v>
      </c>
      <c r="Y223" s="5">
        <f t="shared" si="43"/>
        <v>26</v>
      </c>
      <c r="Z223" s="18" cm="1">
        <f t="array" aca="1" ref="Z223" ca="1">INDIRECT(ADDRESS($W223,COLUMN()-$Y223+$X223))/$V223</f>
        <v>20956</v>
      </c>
      <c r="AA223" s="18" cm="1">
        <f t="array" aca="1" ref="AA223" ca="1">INDIRECT(ADDRESS($W223,COLUMN()-$Y223+$X223))/$V223</f>
        <v>90121.600000000006</v>
      </c>
      <c r="AB223" s="18" cm="1">
        <f t="array" aca="1" ref="AB223" ca="1">INDIRECT(ADDRESS($W223,COLUMN()-$Y223+$X223))/$V223</f>
        <v>14325.2</v>
      </c>
      <c r="AC223" s="18" cm="1">
        <f t="array" aca="1" ref="AC223" ca="1">INDIRECT(ADDRESS($W223,COLUMN()-$Y223+$X223))/$V223</f>
        <v>61938.400000000001</v>
      </c>
      <c r="AD223" s="18" cm="1">
        <f t="array" aca="1" ref="AD223" ca="1">INDIRECT(ADDRESS($W223,COLUMN()-$Y223+$X223))/$V223</f>
        <v>41238.800000000003</v>
      </c>
      <c r="AE223" s="18" cm="1">
        <f t="array" aca="1" ref="AE223" ca="1">INDIRECT(ADDRESS($W223,COLUMN()-$Y223+$X223))/$V223</f>
        <v>0</v>
      </c>
      <c r="AF223" s="18" cm="1">
        <f t="array" aca="1" ref="AF223" ca="1">INDIRECT(ADDRESS($W223,COLUMN()-$Y223+$X223))/$V223</f>
        <v>0</v>
      </c>
      <c r="AG223" s="18" cm="1">
        <f t="array" aca="1" ref="AG223" ca="1">INDIRECT(ADDRESS($W223,COLUMN()-$Y223+$X223))/$V223</f>
        <v>27417.599999999999</v>
      </c>
      <c r="AH223" s="18" cm="1">
        <f t="array" aca="1" ref="AH223" ca="1">INDIRECT(ADDRESS($W223,COLUMN()-$Y223+$X223))/$V223</f>
        <v>0</v>
      </c>
      <c r="AI223" s="18" cm="1">
        <f t="array" aca="1" ref="AI223" ca="1">INDIRECT(ADDRESS($W223,COLUMN()-$Y223+$X223))/$V223</f>
        <v>0</v>
      </c>
      <c r="AJ223" s="18" cm="1">
        <f t="array" aca="1" ref="AJ223" ca="1">INDIRECT(ADDRESS($W223,COLUMN()-$Y223+$X223))/$V223</f>
        <v>0</v>
      </c>
      <c r="AK223" s="18" cm="1">
        <f t="array" aca="1" ref="AK223" ca="1">INDIRECT(ADDRESS($W223,COLUMN()-$Y223+$X223))/$V223</f>
        <v>31059.200000000001</v>
      </c>
      <c r="AL223" s="18" cm="1">
        <f t="array" aca="1" ref="AL223" ca="1">INDIRECT(ADDRESS($W223,COLUMN()-$Y223+$X223))/$V223</f>
        <v>0</v>
      </c>
      <c r="AM223" s="18" cm="1">
        <f t="array" aca="1" ref="AM223" ca="1">INDIRECT(ADDRESS($W223,COLUMN()-$Y223+$X223))/$V223</f>
        <v>33538.6</v>
      </c>
      <c r="AN223" s="18" cm="1">
        <f t="array" aca="1" ref="AN223" ca="1">INDIRECT(ADDRESS($W223,COLUMN()-$Y223+$X223))/$V223</f>
        <v>0</v>
      </c>
      <c r="AO223" s="18" cm="1">
        <f t="array" aca="1" ref="AO223" ca="1">INDIRECT(ADDRESS($W223,COLUMN()-$Y223+$X223))/$V223</f>
        <v>0</v>
      </c>
      <c r="AP223" s="18" cm="1">
        <f t="array" aca="1" ref="AP223" ca="1">INDIRECT(ADDRESS($W223,COLUMN()-$Y223+$X223))/$V223</f>
        <v>0</v>
      </c>
      <c r="AQ223" s="18" cm="1">
        <f t="array" aca="1" ref="AQ223" ca="1">INDIRECT(ADDRESS($W223,COLUMN()-$Y223+$X223))/$V223</f>
        <v>0</v>
      </c>
      <c r="AR223" s="9">
        <f t="shared" si="41"/>
        <v>221</v>
      </c>
      <c r="AS223" s="9">
        <f t="shared" si="39"/>
        <v>223</v>
      </c>
      <c r="AT223" s="9">
        <f t="shared" si="44"/>
        <v>26</v>
      </c>
      <c r="AU223" s="3">
        <f t="shared" si="45"/>
        <v>43</v>
      </c>
      <c r="AV223" s="20">
        <f t="shared" ca="1" si="48"/>
        <v>23</v>
      </c>
      <c r="AW223" s="20">
        <f t="shared" ca="1" si="48"/>
        <v>10</v>
      </c>
      <c r="AX223" s="20">
        <f t="shared" ca="1" si="48"/>
        <v>24</v>
      </c>
      <c r="AY223" s="20">
        <f t="shared" ca="1" si="48"/>
        <v>13</v>
      </c>
      <c r="AZ223" s="20">
        <f t="shared" ca="1" si="48"/>
        <v>17</v>
      </c>
      <c r="BA223" s="20">
        <f t="shared" ca="1" si="48"/>
        <v>25</v>
      </c>
      <c r="BB223" s="20">
        <f t="shared" ca="1" si="48"/>
        <v>25</v>
      </c>
      <c r="BC223" s="20">
        <f t="shared" ca="1" si="48"/>
        <v>21</v>
      </c>
      <c r="BD223" s="20">
        <f t="shared" ca="1" si="47"/>
        <v>25</v>
      </c>
      <c r="BE223" s="20">
        <f t="shared" ca="1" si="47"/>
        <v>25</v>
      </c>
      <c r="BF223" s="20">
        <f t="shared" ca="1" si="47"/>
        <v>25</v>
      </c>
      <c r="BG223" s="20">
        <f t="shared" ca="1" si="46"/>
        <v>20</v>
      </c>
      <c r="BH223" s="20">
        <f t="shared" ca="1" si="40"/>
        <v>25</v>
      </c>
      <c r="BI223" s="20">
        <f t="shared" ca="1" si="40"/>
        <v>19</v>
      </c>
      <c r="BJ223" s="20">
        <f t="shared" ca="1" si="40"/>
        <v>25</v>
      </c>
      <c r="BK223" s="20">
        <f t="shared" ca="1" si="40"/>
        <v>25</v>
      </c>
      <c r="BL223" s="20">
        <f t="shared" ca="1" si="40"/>
        <v>25</v>
      </c>
      <c r="BM223" s="20">
        <f t="shared" ca="1" si="40"/>
        <v>25</v>
      </c>
      <c r="BN223" s="9">
        <f t="shared" si="42"/>
        <v>221</v>
      </c>
      <c r="BO223" s="9">
        <v>3</v>
      </c>
      <c r="BP223" s="22" cm="1">
        <f t="array" aca="1" ref="BP223" ca="1">IF(AV223&gt;INDIRECT(ADDRESS($BN223,$BO223)),0,1)</f>
        <v>0</v>
      </c>
      <c r="BQ223" s="22" cm="1">
        <f t="array" aca="1" ref="BQ223" ca="1">IF(AW223&gt;INDIRECT(ADDRESS($BN223,$BO223)),0,1)</f>
        <v>0</v>
      </c>
      <c r="BR223" s="22" cm="1">
        <f t="array" aca="1" ref="BR223" ca="1">IF(AX223&gt;INDIRECT(ADDRESS($BN223,$BO223)),0,1)</f>
        <v>0</v>
      </c>
      <c r="BS223" s="22" cm="1">
        <f t="array" aca="1" ref="BS223" ca="1">IF(AY223&gt;INDIRECT(ADDRESS($BN223,$BO223)),0,1)</f>
        <v>0</v>
      </c>
      <c r="BT223" s="22" cm="1">
        <f t="array" aca="1" ref="BT223" ca="1">IF(AZ223&gt;INDIRECT(ADDRESS($BN223,$BO223)),0,1)</f>
        <v>0</v>
      </c>
      <c r="BU223" s="22" cm="1">
        <f t="array" aca="1" ref="BU223" ca="1">IF(BA223&gt;INDIRECT(ADDRESS($BN223,$BO223)),0,1)</f>
        <v>0</v>
      </c>
      <c r="BV223" s="22" cm="1">
        <f t="array" aca="1" ref="BV223" ca="1">IF(BB223&gt;INDIRECT(ADDRESS($BN223,$BO223)),0,1)</f>
        <v>0</v>
      </c>
      <c r="BW223" s="22" cm="1">
        <f t="array" aca="1" ref="BW223" ca="1">IF(BC223&gt;INDIRECT(ADDRESS($BN223,$BO223)),0,1)</f>
        <v>0</v>
      </c>
      <c r="BX223" s="22" cm="1">
        <f t="array" aca="1" ref="BX223" ca="1">IF(BD223&gt;INDIRECT(ADDRESS($BN223,$BO223)),0,1)</f>
        <v>0</v>
      </c>
      <c r="BY223" s="22" cm="1">
        <f t="array" aca="1" ref="BY223" ca="1">IF(BE223&gt;INDIRECT(ADDRESS($BN223,$BO223)),0,1)</f>
        <v>0</v>
      </c>
      <c r="BZ223" s="22" cm="1">
        <f t="array" aca="1" ref="BZ223" ca="1">IF(BF223&gt;INDIRECT(ADDRESS($BN223,$BO223)),0,1)</f>
        <v>0</v>
      </c>
      <c r="CA223" s="22" cm="1">
        <f t="array" aca="1" ref="CA223" ca="1">IF(BG223&gt;INDIRECT(ADDRESS($BN223,$BO223)),0,1)</f>
        <v>0</v>
      </c>
      <c r="CB223" s="22" cm="1">
        <f t="array" aca="1" ref="CB223" ca="1">IF(BH223&gt;INDIRECT(ADDRESS($BN223,$BO223)),0,1)</f>
        <v>0</v>
      </c>
      <c r="CC223" s="22" cm="1">
        <f t="array" aca="1" ref="CC223" ca="1">IF(BI223&gt;INDIRECT(ADDRESS($BN223,$BO223)),0,1)</f>
        <v>0</v>
      </c>
      <c r="CD223" s="22" cm="1">
        <f t="array" aca="1" ref="CD223" ca="1">IF(BJ223&gt;INDIRECT(ADDRESS($BN223,$BO223)),0,1)</f>
        <v>0</v>
      </c>
      <c r="CE223" s="22" cm="1">
        <f t="array" aca="1" ref="CE223" ca="1">IF(BK223&gt;INDIRECT(ADDRESS($BN223,$BO223)),0,1)</f>
        <v>0</v>
      </c>
      <c r="CF223" s="22" cm="1">
        <f t="array" aca="1" ref="CF223" ca="1">IF(BL223&gt;INDIRECT(ADDRESS($BN223,$BO223)),0,1)</f>
        <v>0</v>
      </c>
      <c r="CG223" s="22" cm="1">
        <f t="array" aca="1" ref="CG223" ca="1">IF(BM223&gt;INDIRECT(ADDRESS($BN223,$BO223)),0,1)</f>
        <v>0</v>
      </c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55000000000000004">
      <c r="A224" s="3"/>
      <c r="B224" s="3" t="s">
        <v>98</v>
      </c>
      <c r="C224" s="3">
        <v>7</v>
      </c>
      <c r="D224" s="15">
        <f>VALUE(SUBSTITUTE('DPR KPU Raw'!B74,".",","))</f>
        <v>59987</v>
      </c>
      <c r="E224" s="15">
        <f>VALUE(SUBSTITUTE('DPR KPU Raw'!C74,".",","))</f>
        <v>313615</v>
      </c>
      <c r="F224" s="15">
        <f>VALUE(SUBSTITUTE('DPR KPU Raw'!D74,".",","))</f>
        <v>95438</v>
      </c>
      <c r="G224" s="15">
        <f>VALUE(SUBSTITUTE('DPR KPU Raw'!E74,".",","))</f>
        <v>254365</v>
      </c>
      <c r="H224" s="15">
        <f>VALUE(SUBSTITUTE('DPR KPU Raw'!F74,".",","))</f>
        <v>389947</v>
      </c>
      <c r="I224" s="15"/>
      <c r="J224" s="15"/>
      <c r="K224" s="15">
        <f>VALUE(SUBSTITUTE('DPR KPU Raw'!I74,".",","))</f>
        <v>17193</v>
      </c>
      <c r="L224" s="15"/>
      <c r="M224" s="15"/>
      <c r="N224" s="15"/>
      <c r="O224" s="15">
        <f>VALUE(SUBSTITUTE('DPR KPU Raw'!M74,".",","))</f>
        <v>101430</v>
      </c>
      <c r="P224" s="15"/>
      <c r="Q224" s="15">
        <f>VALUE(SUBSTITUTE('DPR KPU Raw'!O74,".",","))</f>
        <v>158375</v>
      </c>
      <c r="R224" s="15"/>
      <c r="S224" s="15"/>
      <c r="T224" s="15"/>
      <c r="U224" s="15"/>
      <c r="V224" s="5">
        <v>1</v>
      </c>
      <c r="W224" s="5">
        <f>W223+3</f>
        <v>224</v>
      </c>
      <c r="X224" s="5">
        <v>4</v>
      </c>
      <c r="Y224" s="5">
        <f t="shared" si="43"/>
        <v>26</v>
      </c>
      <c r="Z224" s="18" cm="1">
        <f t="array" aca="1" ref="Z224" ca="1">INDIRECT(ADDRESS($W224,COLUMN()-$Y224+$X224))/$V224</f>
        <v>59987</v>
      </c>
      <c r="AA224" s="18" cm="1">
        <f t="array" aca="1" ref="AA224" ca="1">INDIRECT(ADDRESS($W224,COLUMN()-$Y224+$X224))/$V224</f>
        <v>313615</v>
      </c>
      <c r="AB224" s="18" cm="1">
        <f t="array" aca="1" ref="AB224" ca="1">INDIRECT(ADDRESS($W224,COLUMN()-$Y224+$X224))/$V224</f>
        <v>95438</v>
      </c>
      <c r="AC224" s="18" cm="1">
        <f t="array" aca="1" ref="AC224" ca="1">INDIRECT(ADDRESS($W224,COLUMN()-$Y224+$X224))/$V224</f>
        <v>254365</v>
      </c>
      <c r="AD224" s="18" cm="1">
        <f t="array" aca="1" ref="AD224" ca="1">INDIRECT(ADDRESS($W224,COLUMN()-$Y224+$X224))/$V224</f>
        <v>389947</v>
      </c>
      <c r="AE224" s="18" cm="1">
        <f t="array" aca="1" ref="AE224" ca="1">INDIRECT(ADDRESS($W224,COLUMN()-$Y224+$X224))/$V224</f>
        <v>0</v>
      </c>
      <c r="AF224" s="18" cm="1">
        <f t="array" aca="1" ref="AF224" ca="1">INDIRECT(ADDRESS($W224,COLUMN()-$Y224+$X224))/$V224</f>
        <v>0</v>
      </c>
      <c r="AG224" s="18" cm="1">
        <f t="array" aca="1" ref="AG224" ca="1">INDIRECT(ADDRESS($W224,COLUMN()-$Y224+$X224))/$V224</f>
        <v>17193</v>
      </c>
      <c r="AH224" s="18" cm="1">
        <f t="array" aca="1" ref="AH224" ca="1">INDIRECT(ADDRESS($W224,COLUMN()-$Y224+$X224))/$V224</f>
        <v>0</v>
      </c>
      <c r="AI224" s="18" cm="1">
        <f t="array" aca="1" ref="AI224" ca="1">INDIRECT(ADDRESS($W224,COLUMN()-$Y224+$X224))/$V224</f>
        <v>0</v>
      </c>
      <c r="AJ224" s="18" cm="1">
        <f t="array" aca="1" ref="AJ224" ca="1">INDIRECT(ADDRESS($W224,COLUMN()-$Y224+$X224))/$V224</f>
        <v>0</v>
      </c>
      <c r="AK224" s="18" cm="1">
        <f t="array" aca="1" ref="AK224" ca="1">INDIRECT(ADDRESS($W224,COLUMN()-$Y224+$X224))/$V224</f>
        <v>101430</v>
      </c>
      <c r="AL224" s="18" cm="1">
        <f t="array" aca="1" ref="AL224" ca="1">INDIRECT(ADDRESS($W224,COLUMN()-$Y224+$X224))/$V224</f>
        <v>0</v>
      </c>
      <c r="AM224" s="18" cm="1">
        <f t="array" aca="1" ref="AM224" ca="1">INDIRECT(ADDRESS($W224,COLUMN()-$Y224+$X224))/$V224</f>
        <v>158375</v>
      </c>
      <c r="AN224" s="18" cm="1">
        <f t="array" aca="1" ref="AN224" ca="1">INDIRECT(ADDRESS($W224,COLUMN()-$Y224+$X224))/$V224</f>
        <v>0</v>
      </c>
      <c r="AO224" s="18" cm="1">
        <f t="array" aca="1" ref="AO224" ca="1">INDIRECT(ADDRESS($W224,COLUMN()-$Y224+$X224))/$V224</f>
        <v>0</v>
      </c>
      <c r="AP224" s="18" cm="1">
        <f t="array" aca="1" ref="AP224" ca="1">INDIRECT(ADDRESS($W224,COLUMN()-$Y224+$X224))/$V224</f>
        <v>0</v>
      </c>
      <c r="AQ224" s="18" cm="1">
        <f t="array" aca="1" ref="AQ224" ca="1">INDIRECT(ADDRESS($W224,COLUMN()-$Y224+$X224))/$V224</f>
        <v>0</v>
      </c>
      <c r="AR224" s="9">
        <f t="shared" si="41"/>
        <v>224</v>
      </c>
      <c r="AS224" s="9">
        <f t="shared" si="39"/>
        <v>226</v>
      </c>
      <c r="AT224" s="9">
        <f t="shared" si="44"/>
        <v>26</v>
      </c>
      <c r="AU224" s="3">
        <f t="shared" si="45"/>
        <v>43</v>
      </c>
      <c r="AV224" s="20">
        <f t="shared" ca="1" si="48"/>
        <v>12</v>
      </c>
      <c r="AW224" s="20">
        <f t="shared" ca="1" si="48"/>
        <v>2</v>
      </c>
      <c r="AX224" s="20">
        <f t="shared" ca="1" si="48"/>
        <v>8</v>
      </c>
      <c r="AY224" s="20">
        <f t="shared" ca="1" si="48"/>
        <v>3</v>
      </c>
      <c r="AZ224" s="20">
        <f t="shared" ca="1" si="48"/>
        <v>1</v>
      </c>
      <c r="BA224" s="20">
        <f t="shared" ca="1" si="48"/>
        <v>25</v>
      </c>
      <c r="BB224" s="20">
        <f t="shared" ca="1" si="48"/>
        <v>25</v>
      </c>
      <c r="BC224" s="20">
        <f t="shared" ca="1" si="48"/>
        <v>21</v>
      </c>
      <c r="BD224" s="20">
        <f t="shared" ca="1" si="47"/>
        <v>25</v>
      </c>
      <c r="BE224" s="20">
        <f t="shared" ca="1" si="47"/>
        <v>25</v>
      </c>
      <c r="BF224" s="20">
        <f t="shared" ca="1" si="47"/>
        <v>25</v>
      </c>
      <c r="BG224" s="20">
        <f t="shared" ca="1" si="46"/>
        <v>7</v>
      </c>
      <c r="BH224" s="20">
        <f t="shared" ca="1" si="40"/>
        <v>25</v>
      </c>
      <c r="BI224" s="20">
        <f t="shared" ca="1" si="40"/>
        <v>4</v>
      </c>
      <c r="BJ224" s="20">
        <f t="shared" ca="1" si="40"/>
        <v>25</v>
      </c>
      <c r="BK224" s="20">
        <f t="shared" ca="1" si="40"/>
        <v>25</v>
      </c>
      <c r="BL224" s="20">
        <f t="shared" ca="1" si="40"/>
        <v>25</v>
      </c>
      <c r="BM224" s="20">
        <f t="shared" ca="1" si="40"/>
        <v>25</v>
      </c>
      <c r="BN224" s="9">
        <f t="shared" si="42"/>
        <v>224</v>
      </c>
      <c r="BO224" s="9">
        <v>3</v>
      </c>
      <c r="BP224" s="22" cm="1">
        <f t="array" aca="1" ref="BP224" ca="1">IF(AV224&gt;INDIRECT(ADDRESS($BN224,$BO224)),0,1)</f>
        <v>0</v>
      </c>
      <c r="BQ224" s="22" cm="1">
        <f t="array" aca="1" ref="BQ224" ca="1">IF(AW224&gt;INDIRECT(ADDRESS($BN224,$BO224)),0,1)</f>
        <v>1</v>
      </c>
      <c r="BR224" s="22" cm="1">
        <f t="array" aca="1" ref="BR224" ca="1">IF(AX224&gt;INDIRECT(ADDRESS($BN224,$BO224)),0,1)</f>
        <v>0</v>
      </c>
      <c r="BS224" s="22" cm="1">
        <f t="array" aca="1" ref="BS224" ca="1">IF(AY224&gt;INDIRECT(ADDRESS($BN224,$BO224)),0,1)</f>
        <v>1</v>
      </c>
      <c r="BT224" s="22" cm="1">
        <f t="array" aca="1" ref="BT224" ca="1">IF(AZ224&gt;INDIRECT(ADDRESS($BN224,$BO224)),0,1)</f>
        <v>1</v>
      </c>
      <c r="BU224" s="22" cm="1">
        <f t="array" aca="1" ref="BU224" ca="1">IF(BA224&gt;INDIRECT(ADDRESS($BN224,$BO224)),0,1)</f>
        <v>0</v>
      </c>
      <c r="BV224" s="22" cm="1">
        <f t="array" aca="1" ref="BV224" ca="1">IF(BB224&gt;INDIRECT(ADDRESS($BN224,$BO224)),0,1)</f>
        <v>0</v>
      </c>
      <c r="BW224" s="22" cm="1">
        <f t="array" aca="1" ref="BW224" ca="1">IF(BC224&gt;INDIRECT(ADDRESS($BN224,$BO224)),0,1)</f>
        <v>0</v>
      </c>
      <c r="BX224" s="22" cm="1">
        <f t="array" aca="1" ref="BX224" ca="1">IF(BD224&gt;INDIRECT(ADDRESS($BN224,$BO224)),0,1)</f>
        <v>0</v>
      </c>
      <c r="BY224" s="22" cm="1">
        <f t="array" aca="1" ref="BY224" ca="1">IF(BE224&gt;INDIRECT(ADDRESS($BN224,$BO224)),0,1)</f>
        <v>0</v>
      </c>
      <c r="BZ224" s="22" cm="1">
        <f t="array" aca="1" ref="BZ224" ca="1">IF(BF224&gt;INDIRECT(ADDRESS($BN224,$BO224)),0,1)</f>
        <v>0</v>
      </c>
      <c r="CA224" s="22" cm="1">
        <f t="array" aca="1" ref="CA224" ca="1">IF(BG224&gt;INDIRECT(ADDRESS($BN224,$BO224)),0,1)</f>
        <v>1</v>
      </c>
      <c r="CB224" s="22" cm="1">
        <f t="array" aca="1" ref="CB224" ca="1">IF(BH224&gt;INDIRECT(ADDRESS($BN224,$BO224)),0,1)</f>
        <v>0</v>
      </c>
      <c r="CC224" s="22" cm="1">
        <f t="array" aca="1" ref="CC224" ca="1">IF(BI224&gt;INDIRECT(ADDRESS($BN224,$BO224)),0,1)</f>
        <v>1</v>
      </c>
      <c r="CD224" s="22" cm="1">
        <f t="array" aca="1" ref="CD224" ca="1">IF(BJ224&gt;INDIRECT(ADDRESS($BN224,$BO224)),0,1)</f>
        <v>0</v>
      </c>
      <c r="CE224" s="22" cm="1">
        <f t="array" aca="1" ref="CE224" ca="1">IF(BK224&gt;INDIRECT(ADDRESS($BN224,$BO224)),0,1)</f>
        <v>0</v>
      </c>
      <c r="CF224" s="22" cm="1">
        <f t="array" aca="1" ref="CF224" ca="1">IF(BL224&gt;INDIRECT(ADDRESS($BN224,$BO224)),0,1)</f>
        <v>0</v>
      </c>
      <c r="CG224" s="22" cm="1">
        <f t="array" aca="1" ref="CG224" ca="1">IF(BM224&gt;INDIRECT(ADDRESS($BN224,$BO224)),0,1)</f>
        <v>0</v>
      </c>
      <c r="CH224" s="9">
        <f>AR224</f>
        <v>224</v>
      </c>
      <c r="CI224" s="9">
        <f>AS224</f>
        <v>226</v>
      </c>
      <c r="CJ224" s="3">
        <f>COLUMN(BP224)</f>
        <v>68</v>
      </c>
      <c r="CK224" s="3">
        <f>COLUMN(CG224)</f>
        <v>85</v>
      </c>
      <c r="CL224" s="3">
        <f ca="1">SUM(OFFSET($A$1,CH224-1,CJ224-1,CI224-CH224+1,CK224-CJ224+1))</f>
        <v>7</v>
      </c>
      <c r="CM224" s="3" t="b">
        <f ca="1">CL224=C224</f>
        <v>1</v>
      </c>
      <c r="CN224" s="3">
        <f>COLUMN(V224)</f>
        <v>22</v>
      </c>
      <c r="CO224" s="3">
        <f ca="1">LARGE(OFFSET($A$1,$CH224-1,$CN224-1,$CI224-$CH224+1,1),1)</f>
        <v>5</v>
      </c>
      <c r="CP224" s="4">
        <f ca="1">LARGE(OFFSET($A$1,$AR224-1,$AT224-1,$AS224-$AR224+1,$AU224-$AT224+1),1)/(CO224+2)</f>
        <v>55706.714285714283</v>
      </c>
      <c r="CQ224" s="4">
        <f ca="1">LARGE(OFFSET($A$1,$AR224-1,$AT224-1,$AS224-$AR224+1,$AU224-$AT224+1),C224)</f>
        <v>101430</v>
      </c>
      <c r="CR224" s="3" t="b">
        <f ca="1">CQ224&gt;CP224</f>
        <v>1</v>
      </c>
    </row>
    <row r="225" spans="1:96" x14ac:dyDescent="0.55000000000000004">
      <c r="A225" s="3"/>
      <c r="B225" s="3"/>
      <c r="C225" s="3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5">
        <v>3</v>
      </c>
      <c r="W225" s="5">
        <f>W224</f>
        <v>224</v>
      </c>
      <c r="X225" s="5">
        <v>4</v>
      </c>
      <c r="Y225" s="5">
        <f t="shared" si="43"/>
        <v>26</v>
      </c>
      <c r="Z225" s="18" cm="1">
        <f t="array" aca="1" ref="Z225" ca="1">INDIRECT(ADDRESS($W225,COLUMN()-$Y225+$X225))/$V225</f>
        <v>19995.666666666668</v>
      </c>
      <c r="AA225" s="18" cm="1">
        <f t="array" aca="1" ref="AA225" ca="1">INDIRECT(ADDRESS($W225,COLUMN()-$Y225+$X225))/$V225</f>
        <v>104538.33333333333</v>
      </c>
      <c r="AB225" s="18" cm="1">
        <f t="array" aca="1" ref="AB225" ca="1">INDIRECT(ADDRESS($W225,COLUMN()-$Y225+$X225))/$V225</f>
        <v>31812.666666666668</v>
      </c>
      <c r="AC225" s="18" cm="1">
        <f t="array" aca="1" ref="AC225" ca="1">INDIRECT(ADDRESS($W225,COLUMN()-$Y225+$X225))/$V225</f>
        <v>84788.333333333328</v>
      </c>
      <c r="AD225" s="18" cm="1">
        <f t="array" aca="1" ref="AD225" ca="1">INDIRECT(ADDRESS($W225,COLUMN()-$Y225+$X225))/$V225</f>
        <v>129982.33333333333</v>
      </c>
      <c r="AE225" s="18" cm="1">
        <f t="array" aca="1" ref="AE225" ca="1">INDIRECT(ADDRESS($W225,COLUMN()-$Y225+$X225))/$V225</f>
        <v>0</v>
      </c>
      <c r="AF225" s="18" cm="1">
        <f t="array" aca="1" ref="AF225" ca="1">INDIRECT(ADDRESS($W225,COLUMN()-$Y225+$X225))/$V225</f>
        <v>0</v>
      </c>
      <c r="AG225" s="18" cm="1">
        <f t="array" aca="1" ref="AG225" ca="1">INDIRECT(ADDRESS($W225,COLUMN()-$Y225+$X225))/$V225</f>
        <v>5731</v>
      </c>
      <c r="AH225" s="18" cm="1">
        <f t="array" aca="1" ref="AH225" ca="1">INDIRECT(ADDRESS($W225,COLUMN()-$Y225+$X225))/$V225</f>
        <v>0</v>
      </c>
      <c r="AI225" s="18" cm="1">
        <f t="array" aca="1" ref="AI225" ca="1">INDIRECT(ADDRESS($W225,COLUMN()-$Y225+$X225))/$V225</f>
        <v>0</v>
      </c>
      <c r="AJ225" s="18" cm="1">
        <f t="array" aca="1" ref="AJ225" ca="1">INDIRECT(ADDRESS($W225,COLUMN()-$Y225+$X225))/$V225</f>
        <v>0</v>
      </c>
      <c r="AK225" s="18" cm="1">
        <f t="array" aca="1" ref="AK225" ca="1">INDIRECT(ADDRESS($W225,COLUMN()-$Y225+$X225))/$V225</f>
        <v>33810</v>
      </c>
      <c r="AL225" s="18" cm="1">
        <f t="array" aca="1" ref="AL225" ca="1">INDIRECT(ADDRESS($W225,COLUMN()-$Y225+$X225))/$V225</f>
        <v>0</v>
      </c>
      <c r="AM225" s="18" cm="1">
        <f t="array" aca="1" ref="AM225" ca="1">INDIRECT(ADDRESS($W225,COLUMN()-$Y225+$X225))/$V225</f>
        <v>52791.666666666664</v>
      </c>
      <c r="AN225" s="18" cm="1">
        <f t="array" aca="1" ref="AN225" ca="1">INDIRECT(ADDRESS($W225,COLUMN()-$Y225+$X225))/$V225</f>
        <v>0</v>
      </c>
      <c r="AO225" s="18" cm="1">
        <f t="array" aca="1" ref="AO225" ca="1">INDIRECT(ADDRESS($W225,COLUMN()-$Y225+$X225))/$V225</f>
        <v>0</v>
      </c>
      <c r="AP225" s="18" cm="1">
        <f t="array" aca="1" ref="AP225" ca="1">INDIRECT(ADDRESS($W225,COLUMN()-$Y225+$X225))/$V225</f>
        <v>0</v>
      </c>
      <c r="AQ225" s="18" cm="1">
        <f t="array" aca="1" ref="AQ225" ca="1">INDIRECT(ADDRESS($W225,COLUMN()-$Y225+$X225))/$V225</f>
        <v>0</v>
      </c>
      <c r="AR225" s="9">
        <f t="shared" si="41"/>
        <v>224</v>
      </c>
      <c r="AS225" s="9">
        <f t="shared" si="39"/>
        <v>226</v>
      </c>
      <c r="AT225" s="9">
        <f t="shared" si="44"/>
        <v>26</v>
      </c>
      <c r="AU225" s="3">
        <f t="shared" si="45"/>
        <v>43</v>
      </c>
      <c r="AV225" s="20">
        <f t="shared" ca="1" si="48"/>
        <v>19</v>
      </c>
      <c r="AW225" s="20">
        <f t="shared" ca="1" si="48"/>
        <v>6</v>
      </c>
      <c r="AX225" s="20">
        <f t="shared" ca="1" si="48"/>
        <v>16</v>
      </c>
      <c r="AY225" s="20">
        <f t="shared" ca="1" si="48"/>
        <v>9</v>
      </c>
      <c r="AZ225" s="20">
        <f t="shared" ca="1" si="48"/>
        <v>5</v>
      </c>
      <c r="BA225" s="20">
        <f t="shared" ca="1" si="48"/>
        <v>25</v>
      </c>
      <c r="BB225" s="20">
        <f t="shared" ca="1" si="48"/>
        <v>25</v>
      </c>
      <c r="BC225" s="20">
        <f t="shared" ca="1" si="48"/>
        <v>23</v>
      </c>
      <c r="BD225" s="20">
        <f t="shared" ca="1" si="47"/>
        <v>25</v>
      </c>
      <c r="BE225" s="20">
        <f t="shared" ca="1" si="47"/>
        <v>25</v>
      </c>
      <c r="BF225" s="20">
        <f t="shared" ca="1" si="47"/>
        <v>25</v>
      </c>
      <c r="BG225" s="20">
        <f t="shared" ca="1" si="46"/>
        <v>15</v>
      </c>
      <c r="BH225" s="20">
        <f t="shared" ca="1" si="40"/>
        <v>25</v>
      </c>
      <c r="BI225" s="20">
        <f t="shared" ca="1" si="40"/>
        <v>13</v>
      </c>
      <c r="BJ225" s="20">
        <f t="shared" ca="1" si="40"/>
        <v>25</v>
      </c>
      <c r="BK225" s="20">
        <f t="shared" ca="1" si="40"/>
        <v>25</v>
      </c>
      <c r="BL225" s="20">
        <f t="shared" ca="1" si="40"/>
        <v>25</v>
      </c>
      <c r="BM225" s="20">
        <f t="shared" ca="1" si="40"/>
        <v>25</v>
      </c>
      <c r="BN225" s="9">
        <f t="shared" si="42"/>
        <v>224</v>
      </c>
      <c r="BO225" s="9">
        <v>3</v>
      </c>
      <c r="BP225" s="22" cm="1">
        <f t="array" aca="1" ref="BP225" ca="1">IF(AV225&gt;INDIRECT(ADDRESS($BN225,$BO225)),0,1)</f>
        <v>0</v>
      </c>
      <c r="BQ225" s="22" cm="1">
        <f t="array" aca="1" ref="BQ225" ca="1">IF(AW225&gt;INDIRECT(ADDRESS($BN225,$BO225)),0,1)</f>
        <v>1</v>
      </c>
      <c r="BR225" s="22" cm="1">
        <f t="array" aca="1" ref="BR225" ca="1">IF(AX225&gt;INDIRECT(ADDRESS($BN225,$BO225)),0,1)</f>
        <v>0</v>
      </c>
      <c r="BS225" s="22" cm="1">
        <f t="array" aca="1" ref="BS225" ca="1">IF(AY225&gt;INDIRECT(ADDRESS($BN225,$BO225)),0,1)</f>
        <v>0</v>
      </c>
      <c r="BT225" s="22" cm="1">
        <f t="array" aca="1" ref="BT225" ca="1">IF(AZ225&gt;INDIRECT(ADDRESS($BN225,$BO225)),0,1)</f>
        <v>1</v>
      </c>
      <c r="BU225" s="22" cm="1">
        <f t="array" aca="1" ref="BU225" ca="1">IF(BA225&gt;INDIRECT(ADDRESS($BN225,$BO225)),0,1)</f>
        <v>0</v>
      </c>
      <c r="BV225" s="22" cm="1">
        <f t="array" aca="1" ref="BV225" ca="1">IF(BB225&gt;INDIRECT(ADDRESS($BN225,$BO225)),0,1)</f>
        <v>0</v>
      </c>
      <c r="BW225" s="22" cm="1">
        <f t="array" aca="1" ref="BW225" ca="1">IF(BC225&gt;INDIRECT(ADDRESS($BN225,$BO225)),0,1)</f>
        <v>0</v>
      </c>
      <c r="BX225" s="22" cm="1">
        <f t="array" aca="1" ref="BX225" ca="1">IF(BD225&gt;INDIRECT(ADDRESS($BN225,$BO225)),0,1)</f>
        <v>0</v>
      </c>
      <c r="BY225" s="22" cm="1">
        <f t="array" aca="1" ref="BY225" ca="1">IF(BE225&gt;INDIRECT(ADDRESS($BN225,$BO225)),0,1)</f>
        <v>0</v>
      </c>
      <c r="BZ225" s="22" cm="1">
        <f t="array" aca="1" ref="BZ225" ca="1">IF(BF225&gt;INDIRECT(ADDRESS($BN225,$BO225)),0,1)</f>
        <v>0</v>
      </c>
      <c r="CA225" s="22" cm="1">
        <f t="array" aca="1" ref="CA225" ca="1">IF(BG225&gt;INDIRECT(ADDRESS($BN225,$BO225)),0,1)</f>
        <v>0</v>
      </c>
      <c r="CB225" s="22" cm="1">
        <f t="array" aca="1" ref="CB225" ca="1">IF(BH225&gt;INDIRECT(ADDRESS($BN225,$BO225)),0,1)</f>
        <v>0</v>
      </c>
      <c r="CC225" s="22" cm="1">
        <f t="array" aca="1" ref="CC225" ca="1">IF(BI225&gt;INDIRECT(ADDRESS($BN225,$BO225)),0,1)</f>
        <v>0</v>
      </c>
      <c r="CD225" s="22" cm="1">
        <f t="array" aca="1" ref="CD225" ca="1">IF(BJ225&gt;INDIRECT(ADDRESS($BN225,$BO225)),0,1)</f>
        <v>0</v>
      </c>
      <c r="CE225" s="22" cm="1">
        <f t="array" aca="1" ref="CE225" ca="1">IF(BK225&gt;INDIRECT(ADDRESS($BN225,$BO225)),0,1)</f>
        <v>0</v>
      </c>
      <c r="CF225" s="22" cm="1">
        <f t="array" aca="1" ref="CF225" ca="1">IF(BL225&gt;INDIRECT(ADDRESS($BN225,$BO225)),0,1)</f>
        <v>0</v>
      </c>
      <c r="CG225" s="22" cm="1">
        <f t="array" aca="1" ref="CG225" ca="1">IF(BM225&gt;INDIRECT(ADDRESS($BN225,$BO225)),0,1)</f>
        <v>0</v>
      </c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55000000000000004">
      <c r="A226" s="3"/>
      <c r="B226" s="3"/>
      <c r="C226" s="3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5">
        <v>5</v>
      </c>
      <c r="W226" s="5">
        <f>W225</f>
        <v>224</v>
      </c>
      <c r="X226" s="5">
        <v>4</v>
      </c>
      <c r="Y226" s="5">
        <f t="shared" si="43"/>
        <v>26</v>
      </c>
      <c r="Z226" s="18" cm="1">
        <f t="array" aca="1" ref="Z226" ca="1">INDIRECT(ADDRESS($W226,COLUMN()-$Y226+$X226))/$V226</f>
        <v>11997.4</v>
      </c>
      <c r="AA226" s="18" cm="1">
        <f t="array" aca="1" ref="AA226" ca="1">INDIRECT(ADDRESS($W226,COLUMN()-$Y226+$X226))/$V226</f>
        <v>62723</v>
      </c>
      <c r="AB226" s="18" cm="1">
        <f t="array" aca="1" ref="AB226" ca="1">INDIRECT(ADDRESS($W226,COLUMN()-$Y226+$X226))/$V226</f>
        <v>19087.599999999999</v>
      </c>
      <c r="AC226" s="18" cm="1">
        <f t="array" aca="1" ref="AC226" ca="1">INDIRECT(ADDRESS($W226,COLUMN()-$Y226+$X226))/$V226</f>
        <v>50873</v>
      </c>
      <c r="AD226" s="18" cm="1">
        <f t="array" aca="1" ref="AD226" ca="1">INDIRECT(ADDRESS($W226,COLUMN()-$Y226+$X226))/$V226</f>
        <v>77989.399999999994</v>
      </c>
      <c r="AE226" s="18" cm="1">
        <f t="array" aca="1" ref="AE226" ca="1">INDIRECT(ADDRESS($W226,COLUMN()-$Y226+$X226))/$V226</f>
        <v>0</v>
      </c>
      <c r="AF226" s="18" cm="1">
        <f t="array" aca="1" ref="AF226" ca="1">INDIRECT(ADDRESS($W226,COLUMN()-$Y226+$X226))/$V226</f>
        <v>0</v>
      </c>
      <c r="AG226" s="18" cm="1">
        <f t="array" aca="1" ref="AG226" ca="1">INDIRECT(ADDRESS($W226,COLUMN()-$Y226+$X226))/$V226</f>
        <v>3438.6</v>
      </c>
      <c r="AH226" s="18" cm="1">
        <f t="array" aca="1" ref="AH226" ca="1">INDIRECT(ADDRESS($W226,COLUMN()-$Y226+$X226))/$V226</f>
        <v>0</v>
      </c>
      <c r="AI226" s="18" cm="1">
        <f t="array" aca="1" ref="AI226" ca="1">INDIRECT(ADDRESS($W226,COLUMN()-$Y226+$X226))/$V226</f>
        <v>0</v>
      </c>
      <c r="AJ226" s="18" cm="1">
        <f t="array" aca="1" ref="AJ226" ca="1">INDIRECT(ADDRESS($W226,COLUMN()-$Y226+$X226))/$V226</f>
        <v>0</v>
      </c>
      <c r="AK226" s="18" cm="1">
        <f t="array" aca="1" ref="AK226" ca="1">INDIRECT(ADDRESS($W226,COLUMN()-$Y226+$X226))/$V226</f>
        <v>20286</v>
      </c>
      <c r="AL226" s="18" cm="1">
        <f t="array" aca="1" ref="AL226" ca="1">INDIRECT(ADDRESS($W226,COLUMN()-$Y226+$X226))/$V226</f>
        <v>0</v>
      </c>
      <c r="AM226" s="18" cm="1">
        <f t="array" aca="1" ref="AM226" ca="1">INDIRECT(ADDRESS($W226,COLUMN()-$Y226+$X226))/$V226</f>
        <v>31675</v>
      </c>
      <c r="AN226" s="18" cm="1">
        <f t="array" aca="1" ref="AN226" ca="1">INDIRECT(ADDRESS($W226,COLUMN()-$Y226+$X226))/$V226</f>
        <v>0</v>
      </c>
      <c r="AO226" s="18" cm="1">
        <f t="array" aca="1" ref="AO226" ca="1">INDIRECT(ADDRESS($W226,COLUMN()-$Y226+$X226))/$V226</f>
        <v>0</v>
      </c>
      <c r="AP226" s="18" cm="1">
        <f t="array" aca="1" ref="AP226" ca="1">INDIRECT(ADDRESS($W226,COLUMN()-$Y226+$X226))/$V226</f>
        <v>0</v>
      </c>
      <c r="AQ226" s="18" cm="1">
        <f t="array" aca="1" ref="AQ226" ca="1">INDIRECT(ADDRESS($W226,COLUMN()-$Y226+$X226))/$V226</f>
        <v>0</v>
      </c>
      <c r="AR226" s="9">
        <f t="shared" si="41"/>
        <v>224</v>
      </c>
      <c r="AS226" s="9">
        <f t="shared" si="39"/>
        <v>226</v>
      </c>
      <c r="AT226" s="9">
        <f t="shared" si="44"/>
        <v>26</v>
      </c>
      <c r="AU226" s="3">
        <f t="shared" si="45"/>
        <v>43</v>
      </c>
      <c r="AV226" s="20">
        <f t="shared" ca="1" si="48"/>
        <v>22</v>
      </c>
      <c r="AW226" s="20">
        <f t="shared" ca="1" si="48"/>
        <v>11</v>
      </c>
      <c r="AX226" s="20">
        <f t="shared" ca="1" si="48"/>
        <v>20</v>
      </c>
      <c r="AY226" s="20">
        <f t="shared" ca="1" si="48"/>
        <v>14</v>
      </c>
      <c r="AZ226" s="20">
        <f t="shared" ca="1" si="48"/>
        <v>10</v>
      </c>
      <c r="BA226" s="20">
        <f t="shared" ca="1" si="48"/>
        <v>25</v>
      </c>
      <c r="BB226" s="20">
        <f t="shared" ca="1" si="48"/>
        <v>25</v>
      </c>
      <c r="BC226" s="20">
        <f t="shared" ca="1" si="48"/>
        <v>24</v>
      </c>
      <c r="BD226" s="20">
        <f t="shared" ca="1" si="47"/>
        <v>25</v>
      </c>
      <c r="BE226" s="20">
        <f t="shared" ca="1" si="47"/>
        <v>25</v>
      </c>
      <c r="BF226" s="20">
        <f t="shared" ca="1" si="47"/>
        <v>25</v>
      </c>
      <c r="BG226" s="20">
        <f t="shared" ca="1" si="46"/>
        <v>18</v>
      </c>
      <c r="BH226" s="20">
        <f t="shared" ca="1" si="40"/>
        <v>25</v>
      </c>
      <c r="BI226" s="20">
        <f t="shared" ca="1" si="40"/>
        <v>17</v>
      </c>
      <c r="BJ226" s="20">
        <f t="shared" ca="1" si="40"/>
        <v>25</v>
      </c>
      <c r="BK226" s="20">
        <f t="shared" ca="1" si="40"/>
        <v>25</v>
      </c>
      <c r="BL226" s="20">
        <f t="shared" ca="1" si="40"/>
        <v>25</v>
      </c>
      <c r="BM226" s="20">
        <f t="shared" ca="1" si="40"/>
        <v>25</v>
      </c>
      <c r="BN226" s="9">
        <f t="shared" si="42"/>
        <v>224</v>
      </c>
      <c r="BO226" s="9">
        <v>3</v>
      </c>
      <c r="BP226" s="22" cm="1">
        <f t="array" aca="1" ref="BP226" ca="1">IF(AV226&gt;INDIRECT(ADDRESS($BN226,$BO226)),0,1)</f>
        <v>0</v>
      </c>
      <c r="BQ226" s="22" cm="1">
        <f t="array" aca="1" ref="BQ226" ca="1">IF(AW226&gt;INDIRECT(ADDRESS($BN226,$BO226)),0,1)</f>
        <v>0</v>
      </c>
      <c r="BR226" s="22" cm="1">
        <f t="array" aca="1" ref="BR226" ca="1">IF(AX226&gt;INDIRECT(ADDRESS($BN226,$BO226)),0,1)</f>
        <v>0</v>
      </c>
      <c r="BS226" s="22" cm="1">
        <f t="array" aca="1" ref="BS226" ca="1">IF(AY226&gt;INDIRECT(ADDRESS($BN226,$BO226)),0,1)</f>
        <v>0</v>
      </c>
      <c r="BT226" s="22" cm="1">
        <f t="array" aca="1" ref="BT226" ca="1">IF(AZ226&gt;INDIRECT(ADDRESS($BN226,$BO226)),0,1)</f>
        <v>0</v>
      </c>
      <c r="BU226" s="22" cm="1">
        <f t="array" aca="1" ref="BU226" ca="1">IF(BA226&gt;INDIRECT(ADDRESS($BN226,$BO226)),0,1)</f>
        <v>0</v>
      </c>
      <c r="BV226" s="22" cm="1">
        <f t="array" aca="1" ref="BV226" ca="1">IF(BB226&gt;INDIRECT(ADDRESS($BN226,$BO226)),0,1)</f>
        <v>0</v>
      </c>
      <c r="BW226" s="22" cm="1">
        <f t="array" aca="1" ref="BW226" ca="1">IF(BC226&gt;INDIRECT(ADDRESS($BN226,$BO226)),0,1)</f>
        <v>0</v>
      </c>
      <c r="BX226" s="22" cm="1">
        <f t="array" aca="1" ref="BX226" ca="1">IF(BD226&gt;INDIRECT(ADDRESS($BN226,$BO226)),0,1)</f>
        <v>0</v>
      </c>
      <c r="BY226" s="22" cm="1">
        <f t="array" aca="1" ref="BY226" ca="1">IF(BE226&gt;INDIRECT(ADDRESS($BN226,$BO226)),0,1)</f>
        <v>0</v>
      </c>
      <c r="BZ226" s="22" cm="1">
        <f t="array" aca="1" ref="BZ226" ca="1">IF(BF226&gt;INDIRECT(ADDRESS($BN226,$BO226)),0,1)</f>
        <v>0</v>
      </c>
      <c r="CA226" s="22" cm="1">
        <f t="array" aca="1" ref="CA226" ca="1">IF(BG226&gt;INDIRECT(ADDRESS($BN226,$BO226)),0,1)</f>
        <v>0</v>
      </c>
      <c r="CB226" s="22" cm="1">
        <f t="array" aca="1" ref="CB226" ca="1">IF(BH226&gt;INDIRECT(ADDRESS($BN226,$BO226)),0,1)</f>
        <v>0</v>
      </c>
      <c r="CC226" s="22" cm="1">
        <f t="array" aca="1" ref="CC226" ca="1">IF(BI226&gt;INDIRECT(ADDRESS($BN226,$BO226)),0,1)</f>
        <v>0</v>
      </c>
      <c r="CD226" s="22" cm="1">
        <f t="array" aca="1" ref="CD226" ca="1">IF(BJ226&gt;INDIRECT(ADDRESS($BN226,$BO226)),0,1)</f>
        <v>0</v>
      </c>
      <c r="CE226" s="22" cm="1">
        <f t="array" aca="1" ref="CE226" ca="1">IF(BK226&gt;INDIRECT(ADDRESS($BN226,$BO226)),0,1)</f>
        <v>0</v>
      </c>
      <c r="CF226" s="22" cm="1">
        <f t="array" aca="1" ref="CF226" ca="1">IF(BL226&gt;INDIRECT(ADDRESS($BN226,$BO226)),0,1)</f>
        <v>0</v>
      </c>
      <c r="CG226" s="22" cm="1">
        <f t="array" aca="1" ref="CG226" ca="1">IF(BM226&gt;INDIRECT(ADDRESS($BN226,$BO226)),0,1)</f>
        <v>0</v>
      </c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55000000000000004">
      <c r="A227" s="3" t="s">
        <v>99</v>
      </c>
      <c r="B227" s="3" t="s">
        <v>100</v>
      </c>
      <c r="C227" s="3">
        <v>4</v>
      </c>
      <c r="D227" s="15">
        <f>VALUE(SUBSTITUTE('DPR KPU Raw'!B71,".",","))</f>
        <v>50561</v>
      </c>
      <c r="E227" s="15">
        <f>VALUE(SUBSTITUTE('DPR KPU Raw'!C71,".",","))</f>
        <v>76133</v>
      </c>
      <c r="F227" s="15">
        <f>VALUE(SUBSTITUTE('DPR KPU Raw'!D71,".",","))</f>
        <v>132714</v>
      </c>
      <c r="G227" s="15">
        <f>VALUE(SUBSTITUTE('DPR KPU Raw'!E71,".",","))</f>
        <v>99793</v>
      </c>
      <c r="H227" s="15">
        <f>VALUE(SUBSTITUTE('DPR KPU Raw'!F71,".",","))</f>
        <v>142496</v>
      </c>
      <c r="I227" s="15"/>
      <c r="J227" s="15"/>
      <c r="K227" s="15">
        <f>VALUE(SUBSTITUTE('DPR KPU Raw'!I71,".",","))</f>
        <v>22460</v>
      </c>
      <c r="L227" s="15"/>
      <c r="M227" s="15"/>
      <c r="N227" s="15"/>
      <c r="O227" s="15">
        <f>VALUE(SUBSTITUTE('DPR KPU Raw'!M71,".",","))</f>
        <v>101646</v>
      </c>
      <c r="P227" s="15"/>
      <c r="Q227" s="15">
        <f>VALUE(SUBSTITUTE('DPR KPU Raw'!O71,".",","))</f>
        <v>104369</v>
      </c>
      <c r="R227" s="15"/>
      <c r="S227" s="15"/>
      <c r="T227" s="15"/>
      <c r="U227" s="15"/>
      <c r="V227" s="5">
        <v>1</v>
      </c>
      <c r="W227" s="5">
        <f>W226+3</f>
        <v>227</v>
      </c>
      <c r="X227" s="5">
        <v>4</v>
      </c>
      <c r="Y227" s="5">
        <f t="shared" si="43"/>
        <v>26</v>
      </c>
      <c r="Z227" s="18" cm="1">
        <f t="array" aca="1" ref="Z227" ca="1">INDIRECT(ADDRESS($W227,COLUMN()-$Y227+$X227))/$V227</f>
        <v>50561</v>
      </c>
      <c r="AA227" s="18" cm="1">
        <f t="array" aca="1" ref="AA227" ca="1">INDIRECT(ADDRESS($W227,COLUMN()-$Y227+$X227))/$V227</f>
        <v>76133</v>
      </c>
      <c r="AB227" s="18" cm="1">
        <f t="array" aca="1" ref="AB227" ca="1">INDIRECT(ADDRESS($W227,COLUMN()-$Y227+$X227))/$V227</f>
        <v>132714</v>
      </c>
      <c r="AC227" s="18" cm="1">
        <f t="array" aca="1" ref="AC227" ca="1">INDIRECT(ADDRESS($W227,COLUMN()-$Y227+$X227))/$V227</f>
        <v>99793</v>
      </c>
      <c r="AD227" s="18" cm="1">
        <f t="array" aca="1" ref="AD227" ca="1">INDIRECT(ADDRESS($W227,COLUMN()-$Y227+$X227))/$V227</f>
        <v>142496</v>
      </c>
      <c r="AE227" s="18" cm="1">
        <f t="array" aca="1" ref="AE227" ca="1">INDIRECT(ADDRESS($W227,COLUMN()-$Y227+$X227))/$V227</f>
        <v>0</v>
      </c>
      <c r="AF227" s="18" cm="1">
        <f t="array" aca="1" ref="AF227" ca="1">INDIRECT(ADDRESS($W227,COLUMN()-$Y227+$X227))/$V227</f>
        <v>0</v>
      </c>
      <c r="AG227" s="18" cm="1">
        <f t="array" aca="1" ref="AG227" ca="1">INDIRECT(ADDRESS($W227,COLUMN()-$Y227+$X227))/$V227</f>
        <v>22460</v>
      </c>
      <c r="AH227" s="18" cm="1">
        <f t="array" aca="1" ref="AH227" ca="1">INDIRECT(ADDRESS($W227,COLUMN()-$Y227+$X227))/$V227</f>
        <v>0</v>
      </c>
      <c r="AI227" s="18" cm="1">
        <f t="array" aca="1" ref="AI227" ca="1">INDIRECT(ADDRESS($W227,COLUMN()-$Y227+$X227))/$V227</f>
        <v>0</v>
      </c>
      <c r="AJ227" s="18" cm="1">
        <f t="array" aca="1" ref="AJ227" ca="1">INDIRECT(ADDRESS($W227,COLUMN()-$Y227+$X227))/$V227</f>
        <v>0</v>
      </c>
      <c r="AK227" s="18" cm="1">
        <f t="array" aca="1" ref="AK227" ca="1">INDIRECT(ADDRESS($W227,COLUMN()-$Y227+$X227))/$V227</f>
        <v>101646</v>
      </c>
      <c r="AL227" s="18" cm="1">
        <f t="array" aca="1" ref="AL227" ca="1">INDIRECT(ADDRESS($W227,COLUMN()-$Y227+$X227))/$V227</f>
        <v>0</v>
      </c>
      <c r="AM227" s="18" cm="1">
        <f t="array" aca="1" ref="AM227" ca="1">INDIRECT(ADDRESS($W227,COLUMN()-$Y227+$X227))/$V227</f>
        <v>104369</v>
      </c>
      <c r="AN227" s="18" cm="1">
        <f t="array" aca="1" ref="AN227" ca="1">INDIRECT(ADDRESS($W227,COLUMN()-$Y227+$X227))/$V227</f>
        <v>0</v>
      </c>
      <c r="AO227" s="18" cm="1">
        <f t="array" aca="1" ref="AO227" ca="1">INDIRECT(ADDRESS($W227,COLUMN()-$Y227+$X227))/$V227</f>
        <v>0</v>
      </c>
      <c r="AP227" s="18" cm="1">
        <f t="array" aca="1" ref="AP227" ca="1">INDIRECT(ADDRESS($W227,COLUMN()-$Y227+$X227))/$V227</f>
        <v>0</v>
      </c>
      <c r="AQ227" s="18" cm="1">
        <f t="array" aca="1" ref="AQ227" ca="1">INDIRECT(ADDRESS($W227,COLUMN()-$Y227+$X227))/$V227</f>
        <v>0</v>
      </c>
      <c r="AR227" s="9">
        <f t="shared" si="41"/>
        <v>227</v>
      </c>
      <c r="AS227" s="9">
        <f t="shared" si="39"/>
        <v>229</v>
      </c>
      <c r="AT227" s="9">
        <f t="shared" si="44"/>
        <v>26</v>
      </c>
      <c r="AU227" s="3">
        <f t="shared" si="45"/>
        <v>43</v>
      </c>
      <c r="AV227" s="20">
        <f t="shared" ca="1" si="48"/>
        <v>7</v>
      </c>
      <c r="AW227" s="20">
        <f t="shared" ca="1" si="48"/>
        <v>6</v>
      </c>
      <c r="AX227" s="20">
        <f t="shared" ca="1" si="48"/>
        <v>2</v>
      </c>
      <c r="AY227" s="20">
        <f t="shared" ca="1" si="48"/>
        <v>5</v>
      </c>
      <c r="AZ227" s="20">
        <f t="shared" ca="1" si="48"/>
        <v>1</v>
      </c>
      <c r="BA227" s="20">
        <f t="shared" ca="1" si="48"/>
        <v>25</v>
      </c>
      <c r="BB227" s="20">
        <f t="shared" ca="1" si="48"/>
        <v>25</v>
      </c>
      <c r="BC227" s="20">
        <f t="shared" ca="1" si="48"/>
        <v>16</v>
      </c>
      <c r="BD227" s="20">
        <f t="shared" ca="1" si="47"/>
        <v>25</v>
      </c>
      <c r="BE227" s="20">
        <f t="shared" ca="1" si="47"/>
        <v>25</v>
      </c>
      <c r="BF227" s="20">
        <f t="shared" ca="1" si="47"/>
        <v>25</v>
      </c>
      <c r="BG227" s="20">
        <f t="shared" ca="1" si="46"/>
        <v>4</v>
      </c>
      <c r="BH227" s="20">
        <f t="shared" ca="1" si="40"/>
        <v>25</v>
      </c>
      <c r="BI227" s="20">
        <f t="shared" ca="1" si="40"/>
        <v>3</v>
      </c>
      <c r="BJ227" s="20">
        <f t="shared" ca="1" si="40"/>
        <v>25</v>
      </c>
      <c r="BK227" s="20">
        <f t="shared" ca="1" si="40"/>
        <v>25</v>
      </c>
      <c r="BL227" s="20">
        <f t="shared" ca="1" si="40"/>
        <v>25</v>
      </c>
      <c r="BM227" s="20">
        <f t="shared" ca="1" si="40"/>
        <v>25</v>
      </c>
      <c r="BN227" s="9">
        <f t="shared" si="42"/>
        <v>227</v>
      </c>
      <c r="BO227" s="9">
        <v>3</v>
      </c>
      <c r="BP227" s="22" cm="1">
        <f t="array" aca="1" ref="BP227" ca="1">IF(AV227&gt;INDIRECT(ADDRESS($BN227,$BO227)),0,1)</f>
        <v>0</v>
      </c>
      <c r="BQ227" s="22" cm="1">
        <f t="array" aca="1" ref="BQ227" ca="1">IF(AW227&gt;INDIRECT(ADDRESS($BN227,$BO227)),0,1)</f>
        <v>0</v>
      </c>
      <c r="BR227" s="22" cm="1">
        <f t="array" aca="1" ref="BR227" ca="1">IF(AX227&gt;INDIRECT(ADDRESS($BN227,$BO227)),0,1)</f>
        <v>1</v>
      </c>
      <c r="BS227" s="22" cm="1">
        <f t="array" aca="1" ref="BS227" ca="1">IF(AY227&gt;INDIRECT(ADDRESS($BN227,$BO227)),0,1)</f>
        <v>0</v>
      </c>
      <c r="BT227" s="22" cm="1">
        <f t="array" aca="1" ref="BT227" ca="1">IF(AZ227&gt;INDIRECT(ADDRESS($BN227,$BO227)),0,1)</f>
        <v>1</v>
      </c>
      <c r="BU227" s="22" cm="1">
        <f t="array" aca="1" ref="BU227" ca="1">IF(BA227&gt;INDIRECT(ADDRESS($BN227,$BO227)),0,1)</f>
        <v>0</v>
      </c>
      <c r="BV227" s="22" cm="1">
        <f t="array" aca="1" ref="BV227" ca="1">IF(BB227&gt;INDIRECT(ADDRESS($BN227,$BO227)),0,1)</f>
        <v>0</v>
      </c>
      <c r="BW227" s="22" cm="1">
        <f t="array" aca="1" ref="BW227" ca="1">IF(BC227&gt;INDIRECT(ADDRESS($BN227,$BO227)),0,1)</f>
        <v>0</v>
      </c>
      <c r="BX227" s="22" cm="1">
        <f t="array" aca="1" ref="BX227" ca="1">IF(BD227&gt;INDIRECT(ADDRESS($BN227,$BO227)),0,1)</f>
        <v>0</v>
      </c>
      <c r="BY227" s="22" cm="1">
        <f t="array" aca="1" ref="BY227" ca="1">IF(BE227&gt;INDIRECT(ADDRESS($BN227,$BO227)),0,1)</f>
        <v>0</v>
      </c>
      <c r="BZ227" s="22" cm="1">
        <f t="array" aca="1" ref="BZ227" ca="1">IF(BF227&gt;INDIRECT(ADDRESS($BN227,$BO227)),0,1)</f>
        <v>0</v>
      </c>
      <c r="CA227" s="22" cm="1">
        <f t="array" aca="1" ref="CA227" ca="1">IF(BG227&gt;INDIRECT(ADDRESS($BN227,$BO227)),0,1)</f>
        <v>1</v>
      </c>
      <c r="CB227" s="22" cm="1">
        <f t="array" aca="1" ref="CB227" ca="1">IF(BH227&gt;INDIRECT(ADDRESS($BN227,$BO227)),0,1)</f>
        <v>0</v>
      </c>
      <c r="CC227" s="22" cm="1">
        <f t="array" aca="1" ref="CC227" ca="1">IF(BI227&gt;INDIRECT(ADDRESS($BN227,$BO227)),0,1)</f>
        <v>1</v>
      </c>
      <c r="CD227" s="22" cm="1">
        <f t="array" aca="1" ref="CD227" ca="1">IF(BJ227&gt;INDIRECT(ADDRESS($BN227,$BO227)),0,1)</f>
        <v>0</v>
      </c>
      <c r="CE227" s="22" cm="1">
        <f t="array" aca="1" ref="CE227" ca="1">IF(BK227&gt;INDIRECT(ADDRESS($BN227,$BO227)),0,1)</f>
        <v>0</v>
      </c>
      <c r="CF227" s="22" cm="1">
        <f t="array" aca="1" ref="CF227" ca="1">IF(BL227&gt;INDIRECT(ADDRESS($BN227,$BO227)),0,1)</f>
        <v>0</v>
      </c>
      <c r="CG227" s="22" cm="1">
        <f t="array" aca="1" ref="CG227" ca="1">IF(BM227&gt;INDIRECT(ADDRESS($BN227,$BO227)),0,1)</f>
        <v>0</v>
      </c>
      <c r="CH227" s="9">
        <f>AR227</f>
        <v>227</v>
      </c>
      <c r="CI227" s="9">
        <f>AS227</f>
        <v>229</v>
      </c>
      <c r="CJ227" s="3">
        <f>COLUMN(BP227)</f>
        <v>68</v>
      </c>
      <c r="CK227" s="3">
        <f>COLUMN(CG227)</f>
        <v>85</v>
      </c>
      <c r="CL227" s="3">
        <f ca="1">SUM(OFFSET($A$1,CH227-1,CJ227-1,CI227-CH227+1,CK227-CJ227+1))</f>
        <v>4</v>
      </c>
      <c r="CM227" s="3" t="b">
        <f ca="1">CL227=C227</f>
        <v>1</v>
      </c>
      <c r="CN227" s="3">
        <f>COLUMN(V227)</f>
        <v>22</v>
      </c>
      <c r="CO227" s="3">
        <f ca="1">LARGE(OFFSET($A$1,$CH227-1,$CN227-1,$CI227-$CH227+1,1),1)</f>
        <v>5</v>
      </c>
      <c r="CP227" s="4">
        <f ca="1">LARGE(OFFSET($A$1,$AR227-1,$AT227-1,$AS227-$AR227+1,$AU227-$AT227+1),1)/(CO227+2)</f>
        <v>20356.571428571428</v>
      </c>
      <c r="CQ227" s="4">
        <f ca="1">LARGE(OFFSET($A$1,$AR227-1,$AT227-1,$AS227-$AR227+1,$AU227-$AT227+1),C227)</f>
        <v>101646</v>
      </c>
      <c r="CR227" s="3" t="b">
        <f ca="1">CQ227&gt;CP227</f>
        <v>1</v>
      </c>
    </row>
    <row r="228" spans="1:96" x14ac:dyDescent="0.55000000000000004">
      <c r="A228" s="3"/>
      <c r="B228" s="3"/>
      <c r="C228" s="3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5">
        <v>3</v>
      </c>
      <c r="W228" s="5">
        <f>W227</f>
        <v>227</v>
      </c>
      <c r="X228" s="5">
        <v>4</v>
      </c>
      <c r="Y228" s="5">
        <f t="shared" si="43"/>
        <v>26</v>
      </c>
      <c r="Z228" s="18" cm="1">
        <f t="array" aca="1" ref="Z228" ca="1">INDIRECT(ADDRESS($W228,COLUMN()-$Y228+$X228))/$V228</f>
        <v>16853.666666666668</v>
      </c>
      <c r="AA228" s="18" cm="1">
        <f t="array" aca="1" ref="AA228" ca="1">INDIRECT(ADDRESS($W228,COLUMN()-$Y228+$X228))/$V228</f>
        <v>25377.666666666668</v>
      </c>
      <c r="AB228" s="18" cm="1">
        <f t="array" aca="1" ref="AB228" ca="1">INDIRECT(ADDRESS($W228,COLUMN()-$Y228+$X228))/$V228</f>
        <v>44238</v>
      </c>
      <c r="AC228" s="18" cm="1">
        <f t="array" aca="1" ref="AC228" ca="1">INDIRECT(ADDRESS($W228,COLUMN()-$Y228+$X228))/$V228</f>
        <v>33264.333333333336</v>
      </c>
      <c r="AD228" s="18" cm="1">
        <f t="array" aca="1" ref="AD228" ca="1">INDIRECT(ADDRESS($W228,COLUMN()-$Y228+$X228))/$V228</f>
        <v>47498.666666666664</v>
      </c>
      <c r="AE228" s="18" cm="1">
        <f t="array" aca="1" ref="AE228" ca="1">INDIRECT(ADDRESS($W228,COLUMN()-$Y228+$X228))/$V228</f>
        <v>0</v>
      </c>
      <c r="AF228" s="18" cm="1">
        <f t="array" aca="1" ref="AF228" ca="1">INDIRECT(ADDRESS($W228,COLUMN()-$Y228+$X228))/$V228</f>
        <v>0</v>
      </c>
      <c r="AG228" s="18" cm="1">
        <f t="array" aca="1" ref="AG228" ca="1">INDIRECT(ADDRESS($W228,COLUMN()-$Y228+$X228))/$V228</f>
        <v>7486.666666666667</v>
      </c>
      <c r="AH228" s="18" cm="1">
        <f t="array" aca="1" ref="AH228" ca="1">INDIRECT(ADDRESS($W228,COLUMN()-$Y228+$X228))/$V228</f>
        <v>0</v>
      </c>
      <c r="AI228" s="18" cm="1">
        <f t="array" aca="1" ref="AI228" ca="1">INDIRECT(ADDRESS($W228,COLUMN()-$Y228+$X228))/$V228</f>
        <v>0</v>
      </c>
      <c r="AJ228" s="18" cm="1">
        <f t="array" aca="1" ref="AJ228" ca="1">INDIRECT(ADDRESS($W228,COLUMN()-$Y228+$X228))/$V228</f>
        <v>0</v>
      </c>
      <c r="AK228" s="18" cm="1">
        <f t="array" aca="1" ref="AK228" ca="1">INDIRECT(ADDRESS($W228,COLUMN()-$Y228+$X228))/$V228</f>
        <v>33882</v>
      </c>
      <c r="AL228" s="18" cm="1">
        <f t="array" aca="1" ref="AL228" ca="1">INDIRECT(ADDRESS($W228,COLUMN()-$Y228+$X228))/$V228</f>
        <v>0</v>
      </c>
      <c r="AM228" s="18" cm="1">
        <f t="array" aca="1" ref="AM228" ca="1">INDIRECT(ADDRESS($W228,COLUMN()-$Y228+$X228))/$V228</f>
        <v>34789.666666666664</v>
      </c>
      <c r="AN228" s="18" cm="1">
        <f t="array" aca="1" ref="AN228" ca="1">INDIRECT(ADDRESS($W228,COLUMN()-$Y228+$X228))/$V228</f>
        <v>0</v>
      </c>
      <c r="AO228" s="18" cm="1">
        <f t="array" aca="1" ref="AO228" ca="1">INDIRECT(ADDRESS($W228,COLUMN()-$Y228+$X228))/$V228</f>
        <v>0</v>
      </c>
      <c r="AP228" s="18" cm="1">
        <f t="array" aca="1" ref="AP228" ca="1">INDIRECT(ADDRESS($W228,COLUMN()-$Y228+$X228))/$V228</f>
        <v>0</v>
      </c>
      <c r="AQ228" s="18" cm="1">
        <f t="array" aca="1" ref="AQ228" ca="1">INDIRECT(ADDRESS($W228,COLUMN()-$Y228+$X228))/$V228</f>
        <v>0</v>
      </c>
      <c r="AR228" s="9">
        <f t="shared" si="41"/>
        <v>227</v>
      </c>
      <c r="AS228" s="9">
        <f t="shared" si="39"/>
        <v>229</v>
      </c>
      <c r="AT228" s="9">
        <f t="shared" si="44"/>
        <v>26</v>
      </c>
      <c r="AU228" s="3">
        <f t="shared" si="45"/>
        <v>43</v>
      </c>
      <c r="AV228" s="20">
        <f t="shared" ca="1" si="48"/>
        <v>20</v>
      </c>
      <c r="AW228" s="20">
        <f t="shared" ca="1" si="48"/>
        <v>15</v>
      </c>
      <c r="AX228" s="20">
        <f t="shared" ca="1" si="48"/>
        <v>9</v>
      </c>
      <c r="AY228" s="20">
        <f t="shared" ca="1" si="48"/>
        <v>12</v>
      </c>
      <c r="AZ228" s="20">
        <f t="shared" ca="1" si="48"/>
        <v>8</v>
      </c>
      <c r="BA228" s="20">
        <f t="shared" ca="1" si="48"/>
        <v>25</v>
      </c>
      <c r="BB228" s="20">
        <f t="shared" ca="1" si="48"/>
        <v>25</v>
      </c>
      <c r="BC228" s="20">
        <f t="shared" ca="1" si="48"/>
        <v>23</v>
      </c>
      <c r="BD228" s="20">
        <f t="shared" ca="1" si="47"/>
        <v>25</v>
      </c>
      <c r="BE228" s="20">
        <f t="shared" ca="1" si="47"/>
        <v>25</v>
      </c>
      <c r="BF228" s="20">
        <f t="shared" ca="1" si="47"/>
        <v>25</v>
      </c>
      <c r="BG228" s="20">
        <f t="shared" ca="1" si="46"/>
        <v>11</v>
      </c>
      <c r="BH228" s="20">
        <f t="shared" ca="1" si="40"/>
        <v>25</v>
      </c>
      <c r="BI228" s="20">
        <f t="shared" ca="1" si="40"/>
        <v>10</v>
      </c>
      <c r="BJ228" s="20">
        <f t="shared" ca="1" si="40"/>
        <v>25</v>
      </c>
      <c r="BK228" s="20">
        <f t="shared" ca="1" si="40"/>
        <v>25</v>
      </c>
      <c r="BL228" s="20">
        <f t="shared" ca="1" si="40"/>
        <v>25</v>
      </c>
      <c r="BM228" s="20">
        <f t="shared" ca="1" si="40"/>
        <v>25</v>
      </c>
      <c r="BN228" s="9">
        <f t="shared" si="42"/>
        <v>227</v>
      </c>
      <c r="BO228" s="9">
        <v>3</v>
      </c>
      <c r="BP228" s="22" cm="1">
        <f t="array" aca="1" ref="BP228" ca="1">IF(AV228&gt;INDIRECT(ADDRESS($BN228,$BO228)),0,1)</f>
        <v>0</v>
      </c>
      <c r="BQ228" s="22" cm="1">
        <f t="array" aca="1" ref="BQ228" ca="1">IF(AW228&gt;INDIRECT(ADDRESS($BN228,$BO228)),0,1)</f>
        <v>0</v>
      </c>
      <c r="BR228" s="22" cm="1">
        <f t="array" aca="1" ref="BR228" ca="1">IF(AX228&gt;INDIRECT(ADDRESS($BN228,$BO228)),0,1)</f>
        <v>0</v>
      </c>
      <c r="BS228" s="22" cm="1">
        <f t="array" aca="1" ref="BS228" ca="1">IF(AY228&gt;INDIRECT(ADDRESS($BN228,$BO228)),0,1)</f>
        <v>0</v>
      </c>
      <c r="BT228" s="22" cm="1">
        <f t="array" aca="1" ref="BT228" ca="1">IF(AZ228&gt;INDIRECT(ADDRESS($BN228,$BO228)),0,1)</f>
        <v>0</v>
      </c>
      <c r="BU228" s="22" cm="1">
        <f t="array" aca="1" ref="BU228" ca="1">IF(BA228&gt;INDIRECT(ADDRESS($BN228,$BO228)),0,1)</f>
        <v>0</v>
      </c>
      <c r="BV228" s="22" cm="1">
        <f t="array" aca="1" ref="BV228" ca="1">IF(BB228&gt;INDIRECT(ADDRESS($BN228,$BO228)),0,1)</f>
        <v>0</v>
      </c>
      <c r="BW228" s="22" cm="1">
        <f t="array" aca="1" ref="BW228" ca="1">IF(BC228&gt;INDIRECT(ADDRESS($BN228,$BO228)),0,1)</f>
        <v>0</v>
      </c>
      <c r="BX228" s="22" cm="1">
        <f t="array" aca="1" ref="BX228" ca="1">IF(BD228&gt;INDIRECT(ADDRESS($BN228,$BO228)),0,1)</f>
        <v>0</v>
      </c>
      <c r="BY228" s="22" cm="1">
        <f t="array" aca="1" ref="BY228" ca="1">IF(BE228&gt;INDIRECT(ADDRESS($BN228,$BO228)),0,1)</f>
        <v>0</v>
      </c>
      <c r="BZ228" s="22" cm="1">
        <f t="array" aca="1" ref="BZ228" ca="1">IF(BF228&gt;INDIRECT(ADDRESS($BN228,$BO228)),0,1)</f>
        <v>0</v>
      </c>
      <c r="CA228" s="22" cm="1">
        <f t="array" aca="1" ref="CA228" ca="1">IF(BG228&gt;INDIRECT(ADDRESS($BN228,$BO228)),0,1)</f>
        <v>0</v>
      </c>
      <c r="CB228" s="22" cm="1">
        <f t="array" aca="1" ref="CB228" ca="1">IF(BH228&gt;INDIRECT(ADDRESS($BN228,$BO228)),0,1)</f>
        <v>0</v>
      </c>
      <c r="CC228" s="22" cm="1">
        <f t="array" aca="1" ref="CC228" ca="1">IF(BI228&gt;INDIRECT(ADDRESS($BN228,$BO228)),0,1)</f>
        <v>0</v>
      </c>
      <c r="CD228" s="22" cm="1">
        <f t="array" aca="1" ref="CD228" ca="1">IF(BJ228&gt;INDIRECT(ADDRESS($BN228,$BO228)),0,1)</f>
        <v>0</v>
      </c>
      <c r="CE228" s="22" cm="1">
        <f t="array" aca="1" ref="CE228" ca="1">IF(BK228&gt;INDIRECT(ADDRESS($BN228,$BO228)),0,1)</f>
        <v>0</v>
      </c>
      <c r="CF228" s="22" cm="1">
        <f t="array" aca="1" ref="CF228" ca="1">IF(BL228&gt;INDIRECT(ADDRESS($BN228,$BO228)),0,1)</f>
        <v>0</v>
      </c>
      <c r="CG228" s="22" cm="1">
        <f t="array" aca="1" ref="CG228" ca="1">IF(BM228&gt;INDIRECT(ADDRESS($BN228,$BO228)),0,1)</f>
        <v>0</v>
      </c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55000000000000004">
      <c r="A229" s="3"/>
      <c r="B229" s="3"/>
      <c r="C229" s="3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5">
        <v>5</v>
      </c>
      <c r="W229" s="5">
        <f>W228</f>
        <v>227</v>
      </c>
      <c r="X229" s="5">
        <v>4</v>
      </c>
      <c r="Y229" s="5">
        <f t="shared" si="43"/>
        <v>26</v>
      </c>
      <c r="Z229" s="18" cm="1">
        <f t="array" aca="1" ref="Z229" ca="1">INDIRECT(ADDRESS($W229,COLUMN()-$Y229+$X229))/$V229</f>
        <v>10112.200000000001</v>
      </c>
      <c r="AA229" s="18" cm="1">
        <f t="array" aca="1" ref="AA229" ca="1">INDIRECT(ADDRESS($W229,COLUMN()-$Y229+$X229))/$V229</f>
        <v>15226.6</v>
      </c>
      <c r="AB229" s="18" cm="1">
        <f t="array" aca="1" ref="AB229" ca="1">INDIRECT(ADDRESS($W229,COLUMN()-$Y229+$X229))/$V229</f>
        <v>26542.799999999999</v>
      </c>
      <c r="AC229" s="18" cm="1">
        <f t="array" aca="1" ref="AC229" ca="1">INDIRECT(ADDRESS($W229,COLUMN()-$Y229+$X229))/$V229</f>
        <v>19958.599999999999</v>
      </c>
      <c r="AD229" s="18" cm="1">
        <f t="array" aca="1" ref="AD229" ca="1">INDIRECT(ADDRESS($W229,COLUMN()-$Y229+$X229))/$V229</f>
        <v>28499.200000000001</v>
      </c>
      <c r="AE229" s="18" cm="1">
        <f t="array" aca="1" ref="AE229" ca="1">INDIRECT(ADDRESS($W229,COLUMN()-$Y229+$X229))/$V229</f>
        <v>0</v>
      </c>
      <c r="AF229" s="18" cm="1">
        <f t="array" aca="1" ref="AF229" ca="1">INDIRECT(ADDRESS($W229,COLUMN()-$Y229+$X229))/$V229</f>
        <v>0</v>
      </c>
      <c r="AG229" s="18" cm="1">
        <f t="array" aca="1" ref="AG229" ca="1">INDIRECT(ADDRESS($W229,COLUMN()-$Y229+$X229))/$V229</f>
        <v>4492</v>
      </c>
      <c r="AH229" s="18" cm="1">
        <f t="array" aca="1" ref="AH229" ca="1">INDIRECT(ADDRESS($W229,COLUMN()-$Y229+$X229))/$V229</f>
        <v>0</v>
      </c>
      <c r="AI229" s="18" cm="1">
        <f t="array" aca="1" ref="AI229" ca="1">INDIRECT(ADDRESS($W229,COLUMN()-$Y229+$X229))/$V229</f>
        <v>0</v>
      </c>
      <c r="AJ229" s="18" cm="1">
        <f t="array" aca="1" ref="AJ229" ca="1">INDIRECT(ADDRESS($W229,COLUMN()-$Y229+$X229))/$V229</f>
        <v>0</v>
      </c>
      <c r="AK229" s="18" cm="1">
        <f t="array" aca="1" ref="AK229" ca="1">INDIRECT(ADDRESS($W229,COLUMN()-$Y229+$X229))/$V229</f>
        <v>20329.2</v>
      </c>
      <c r="AL229" s="18" cm="1">
        <f t="array" aca="1" ref="AL229" ca="1">INDIRECT(ADDRESS($W229,COLUMN()-$Y229+$X229))/$V229</f>
        <v>0</v>
      </c>
      <c r="AM229" s="18" cm="1">
        <f t="array" aca="1" ref="AM229" ca="1">INDIRECT(ADDRESS($W229,COLUMN()-$Y229+$X229))/$V229</f>
        <v>20873.8</v>
      </c>
      <c r="AN229" s="18" cm="1">
        <f t="array" aca="1" ref="AN229" ca="1">INDIRECT(ADDRESS($W229,COLUMN()-$Y229+$X229))/$V229</f>
        <v>0</v>
      </c>
      <c r="AO229" s="18" cm="1">
        <f t="array" aca="1" ref="AO229" ca="1">INDIRECT(ADDRESS($W229,COLUMN()-$Y229+$X229))/$V229</f>
        <v>0</v>
      </c>
      <c r="AP229" s="18" cm="1">
        <f t="array" aca="1" ref="AP229" ca="1">INDIRECT(ADDRESS($W229,COLUMN()-$Y229+$X229))/$V229</f>
        <v>0</v>
      </c>
      <c r="AQ229" s="18" cm="1">
        <f t="array" aca="1" ref="AQ229" ca="1">INDIRECT(ADDRESS($W229,COLUMN()-$Y229+$X229))/$V229</f>
        <v>0</v>
      </c>
      <c r="AR229" s="9">
        <f t="shared" si="41"/>
        <v>227</v>
      </c>
      <c r="AS229" s="9">
        <f t="shared" si="39"/>
        <v>229</v>
      </c>
      <c r="AT229" s="9">
        <f t="shared" si="44"/>
        <v>26</v>
      </c>
      <c r="AU229" s="3">
        <f t="shared" si="45"/>
        <v>43</v>
      </c>
      <c r="AV229" s="20">
        <f t="shared" ca="1" si="48"/>
        <v>22</v>
      </c>
      <c r="AW229" s="20">
        <f t="shared" ca="1" si="48"/>
        <v>21</v>
      </c>
      <c r="AX229" s="20">
        <f t="shared" ca="1" si="48"/>
        <v>14</v>
      </c>
      <c r="AY229" s="20">
        <f t="shared" ca="1" si="48"/>
        <v>19</v>
      </c>
      <c r="AZ229" s="20">
        <f t="shared" ca="1" si="48"/>
        <v>13</v>
      </c>
      <c r="BA229" s="20">
        <f t="shared" ca="1" si="48"/>
        <v>25</v>
      </c>
      <c r="BB229" s="20">
        <f t="shared" ca="1" si="48"/>
        <v>25</v>
      </c>
      <c r="BC229" s="20">
        <f t="shared" ca="1" si="48"/>
        <v>24</v>
      </c>
      <c r="BD229" s="20">
        <f t="shared" ca="1" si="47"/>
        <v>25</v>
      </c>
      <c r="BE229" s="20">
        <f t="shared" ca="1" si="47"/>
        <v>25</v>
      </c>
      <c r="BF229" s="20">
        <f t="shared" ca="1" si="47"/>
        <v>25</v>
      </c>
      <c r="BG229" s="20">
        <f t="shared" ca="1" si="46"/>
        <v>18</v>
      </c>
      <c r="BH229" s="20">
        <f t="shared" ca="1" si="40"/>
        <v>25</v>
      </c>
      <c r="BI229" s="20">
        <f t="shared" ca="1" si="40"/>
        <v>17</v>
      </c>
      <c r="BJ229" s="20">
        <f t="shared" ca="1" si="40"/>
        <v>25</v>
      </c>
      <c r="BK229" s="20">
        <f t="shared" ca="1" si="40"/>
        <v>25</v>
      </c>
      <c r="BL229" s="20">
        <f t="shared" ca="1" si="40"/>
        <v>25</v>
      </c>
      <c r="BM229" s="20">
        <f t="shared" ca="1" si="40"/>
        <v>25</v>
      </c>
      <c r="BN229" s="9">
        <f t="shared" si="42"/>
        <v>227</v>
      </c>
      <c r="BO229" s="9">
        <v>3</v>
      </c>
      <c r="BP229" s="22" cm="1">
        <f t="array" aca="1" ref="BP229" ca="1">IF(AV229&gt;INDIRECT(ADDRESS($BN229,$BO229)),0,1)</f>
        <v>0</v>
      </c>
      <c r="BQ229" s="22" cm="1">
        <f t="array" aca="1" ref="BQ229" ca="1">IF(AW229&gt;INDIRECT(ADDRESS($BN229,$BO229)),0,1)</f>
        <v>0</v>
      </c>
      <c r="BR229" s="22" cm="1">
        <f t="array" aca="1" ref="BR229" ca="1">IF(AX229&gt;INDIRECT(ADDRESS($BN229,$BO229)),0,1)</f>
        <v>0</v>
      </c>
      <c r="BS229" s="22" cm="1">
        <f t="array" aca="1" ref="BS229" ca="1">IF(AY229&gt;INDIRECT(ADDRESS($BN229,$BO229)),0,1)</f>
        <v>0</v>
      </c>
      <c r="BT229" s="22" cm="1">
        <f t="array" aca="1" ref="BT229" ca="1">IF(AZ229&gt;INDIRECT(ADDRESS($BN229,$BO229)),0,1)</f>
        <v>0</v>
      </c>
      <c r="BU229" s="22" cm="1">
        <f t="array" aca="1" ref="BU229" ca="1">IF(BA229&gt;INDIRECT(ADDRESS($BN229,$BO229)),0,1)</f>
        <v>0</v>
      </c>
      <c r="BV229" s="22" cm="1">
        <f t="array" aca="1" ref="BV229" ca="1">IF(BB229&gt;INDIRECT(ADDRESS($BN229,$BO229)),0,1)</f>
        <v>0</v>
      </c>
      <c r="BW229" s="22" cm="1">
        <f t="array" aca="1" ref="BW229" ca="1">IF(BC229&gt;INDIRECT(ADDRESS($BN229,$BO229)),0,1)</f>
        <v>0</v>
      </c>
      <c r="BX229" s="22" cm="1">
        <f t="array" aca="1" ref="BX229" ca="1">IF(BD229&gt;INDIRECT(ADDRESS($BN229,$BO229)),0,1)</f>
        <v>0</v>
      </c>
      <c r="BY229" s="22" cm="1">
        <f t="array" aca="1" ref="BY229" ca="1">IF(BE229&gt;INDIRECT(ADDRESS($BN229,$BO229)),0,1)</f>
        <v>0</v>
      </c>
      <c r="BZ229" s="22" cm="1">
        <f t="array" aca="1" ref="BZ229" ca="1">IF(BF229&gt;INDIRECT(ADDRESS($BN229,$BO229)),0,1)</f>
        <v>0</v>
      </c>
      <c r="CA229" s="22" cm="1">
        <f t="array" aca="1" ref="CA229" ca="1">IF(BG229&gt;INDIRECT(ADDRESS($BN229,$BO229)),0,1)</f>
        <v>0</v>
      </c>
      <c r="CB229" s="22" cm="1">
        <f t="array" aca="1" ref="CB229" ca="1">IF(BH229&gt;INDIRECT(ADDRESS($BN229,$BO229)),0,1)</f>
        <v>0</v>
      </c>
      <c r="CC229" s="22" cm="1">
        <f t="array" aca="1" ref="CC229" ca="1">IF(BI229&gt;INDIRECT(ADDRESS($BN229,$BO229)),0,1)</f>
        <v>0</v>
      </c>
      <c r="CD229" s="22" cm="1">
        <f t="array" aca="1" ref="CD229" ca="1">IF(BJ229&gt;INDIRECT(ADDRESS($BN229,$BO229)),0,1)</f>
        <v>0</v>
      </c>
      <c r="CE229" s="22" cm="1">
        <f t="array" aca="1" ref="CE229" ca="1">IF(BK229&gt;INDIRECT(ADDRESS($BN229,$BO229)),0,1)</f>
        <v>0</v>
      </c>
      <c r="CF229" s="22" cm="1">
        <f t="array" aca="1" ref="CF229" ca="1">IF(BL229&gt;INDIRECT(ADDRESS($BN229,$BO229)),0,1)</f>
        <v>0</v>
      </c>
      <c r="CG229" s="22" cm="1">
        <f t="array" aca="1" ref="CG229" ca="1">IF(BM229&gt;INDIRECT(ADDRESS($BN229,$BO229)),0,1)</f>
        <v>0</v>
      </c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55000000000000004">
      <c r="A230" s="3" t="s">
        <v>101</v>
      </c>
      <c r="B230" s="3" t="s">
        <v>102</v>
      </c>
      <c r="C230" s="3">
        <v>6</v>
      </c>
      <c r="D230" s="15">
        <f>VALUE(SUBSTITUTE('DPR KPU Raw'!B76,".",","))</f>
        <v>147175</v>
      </c>
      <c r="E230" s="15">
        <f>VALUE(SUBSTITUTE('DPR KPU Raw'!C76,".",","))</f>
        <v>233478</v>
      </c>
      <c r="F230" s="15">
        <f>VALUE(SUBSTITUTE('DPR KPU Raw'!D76,".",","))</f>
        <v>175830</v>
      </c>
      <c r="G230" s="15">
        <f>VALUE(SUBSTITUTE('DPR KPU Raw'!E76,".",","))</f>
        <v>149788</v>
      </c>
      <c r="H230" s="15">
        <f>VALUE(SUBSTITUTE('DPR KPU Raw'!F76,".",","))</f>
        <v>207276</v>
      </c>
      <c r="I230" s="15"/>
      <c r="J230" s="15"/>
      <c r="K230" s="15">
        <f>VALUE(SUBSTITUTE('DPR KPU Raw'!I76,".",","))</f>
        <v>63092</v>
      </c>
      <c r="L230" s="15"/>
      <c r="M230" s="15"/>
      <c r="N230" s="15"/>
      <c r="O230" s="15">
        <f>VALUE(SUBSTITUTE('DPR KPU Raw'!M76,".",","))</f>
        <v>110211</v>
      </c>
      <c r="P230" s="15"/>
      <c r="Q230" s="15">
        <f>VALUE(SUBSTITUTE('DPR KPU Raw'!O76,".",","))</f>
        <v>159282</v>
      </c>
      <c r="R230" s="15"/>
      <c r="S230" s="15"/>
      <c r="T230" s="15"/>
      <c r="U230" s="15"/>
      <c r="V230" s="5">
        <v>1</v>
      </c>
      <c r="W230" s="5">
        <f>W229+3</f>
        <v>230</v>
      </c>
      <c r="X230" s="5">
        <v>4</v>
      </c>
      <c r="Y230" s="5">
        <f t="shared" si="43"/>
        <v>26</v>
      </c>
      <c r="Z230" s="18" cm="1">
        <f t="array" aca="1" ref="Z230" ca="1">INDIRECT(ADDRESS($W230,COLUMN()-$Y230+$X230))/$V230</f>
        <v>147175</v>
      </c>
      <c r="AA230" s="18" cm="1">
        <f t="array" aca="1" ref="AA230" ca="1">INDIRECT(ADDRESS($W230,COLUMN()-$Y230+$X230))/$V230</f>
        <v>233478</v>
      </c>
      <c r="AB230" s="18" cm="1">
        <f t="array" aca="1" ref="AB230" ca="1">INDIRECT(ADDRESS($W230,COLUMN()-$Y230+$X230))/$V230</f>
        <v>175830</v>
      </c>
      <c r="AC230" s="18" cm="1">
        <f t="array" aca="1" ref="AC230" ca="1">INDIRECT(ADDRESS($W230,COLUMN()-$Y230+$X230))/$V230</f>
        <v>149788</v>
      </c>
      <c r="AD230" s="18" cm="1">
        <f t="array" aca="1" ref="AD230" ca="1">INDIRECT(ADDRESS($W230,COLUMN()-$Y230+$X230))/$V230</f>
        <v>207276</v>
      </c>
      <c r="AE230" s="18" cm="1">
        <f t="array" aca="1" ref="AE230" ca="1">INDIRECT(ADDRESS($W230,COLUMN()-$Y230+$X230))/$V230</f>
        <v>0</v>
      </c>
      <c r="AF230" s="18" cm="1">
        <f t="array" aca="1" ref="AF230" ca="1">INDIRECT(ADDRESS($W230,COLUMN()-$Y230+$X230))/$V230</f>
        <v>0</v>
      </c>
      <c r="AG230" s="18" cm="1">
        <f t="array" aca="1" ref="AG230" ca="1">INDIRECT(ADDRESS($W230,COLUMN()-$Y230+$X230))/$V230</f>
        <v>63092</v>
      </c>
      <c r="AH230" s="18" cm="1">
        <f t="array" aca="1" ref="AH230" ca="1">INDIRECT(ADDRESS($W230,COLUMN()-$Y230+$X230))/$V230</f>
        <v>0</v>
      </c>
      <c r="AI230" s="18" cm="1">
        <f t="array" aca="1" ref="AI230" ca="1">INDIRECT(ADDRESS($W230,COLUMN()-$Y230+$X230))/$V230</f>
        <v>0</v>
      </c>
      <c r="AJ230" s="18" cm="1">
        <f t="array" aca="1" ref="AJ230" ca="1">INDIRECT(ADDRESS($W230,COLUMN()-$Y230+$X230))/$V230</f>
        <v>0</v>
      </c>
      <c r="AK230" s="18" cm="1">
        <f t="array" aca="1" ref="AK230" ca="1">INDIRECT(ADDRESS($W230,COLUMN()-$Y230+$X230))/$V230</f>
        <v>110211</v>
      </c>
      <c r="AL230" s="18" cm="1">
        <f t="array" aca="1" ref="AL230" ca="1">INDIRECT(ADDRESS($W230,COLUMN()-$Y230+$X230))/$V230</f>
        <v>0</v>
      </c>
      <c r="AM230" s="18" cm="1">
        <f t="array" aca="1" ref="AM230" ca="1">INDIRECT(ADDRESS($W230,COLUMN()-$Y230+$X230))/$V230</f>
        <v>159282</v>
      </c>
      <c r="AN230" s="18" cm="1">
        <f t="array" aca="1" ref="AN230" ca="1">INDIRECT(ADDRESS($W230,COLUMN()-$Y230+$X230))/$V230</f>
        <v>0</v>
      </c>
      <c r="AO230" s="18" cm="1">
        <f t="array" aca="1" ref="AO230" ca="1">INDIRECT(ADDRESS($W230,COLUMN()-$Y230+$X230))/$V230</f>
        <v>0</v>
      </c>
      <c r="AP230" s="18" cm="1">
        <f t="array" aca="1" ref="AP230" ca="1">INDIRECT(ADDRESS($W230,COLUMN()-$Y230+$X230))/$V230</f>
        <v>0</v>
      </c>
      <c r="AQ230" s="18" cm="1">
        <f t="array" aca="1" ref="AQ230" ca="1">INDIRECT(ADDRESS($W230,COLUMN()-$Y230+$X230))/$V230</f>
        <v>0</v>
      </c>
      <c r="AR230" s="9">
        <f t="shared" si="41"/>
        <v>230</v>
      </c>
      <c r="AS230" s="9">
        <f t="shared" si="39"/>
        <v>232</v>
      </c>
      <c r="AT230" s="9">
        <f t="shared" si="44"/>
        <v>26</v>
      </c>
      <c r="AU230" s="3">
        <f t="shared" si="45"/>
        <v>43</v>
      </c>
      <c r="AV230" s="20">
        <f t="shared" ca="1" si="48"/>
        <v>6</v>
      </c>
      <c r="AW230" s="20">
        <f t="shared" ca="1" si="48"/>
        <v>1</v>
      </c>
      <c r="AX230" s="20">
        <f t="shared" ca="1" si="48"/>
        <v>3</v>
      </c>
      <c r="AY230" s="20">
        <f t="shared" ca="1" si="48"/>
        <v>5</v>
      </c>
      <c r="AZ230" s="20">
        <f t="shared" ca="1" si="48"/>
        <v>2</v>
      </c>
      <c r="BA230" s="20">
        <f t="shared" ca="1" si="48"/>
        <v>25</v>
      </c>
      <c r="BB230" s="20">
        <f t="shared" ca="1" si="48"/>
        <v>25</v>
      </c>
      <c r="BC230" s="20">
        <f t="shared" ca="1" si="48"/>
        <v>10</v>
      </c>
      <c r="BD230" s="20">
        <f t="shared" ca="1" si="47"/>
        <v>25</v>
      </c>
      <c r="BE230" s="20">
        <f t="shared" ca="1" si="47"/>
        <v>25</v>
      </c>
      <c r="BF230" s="20">
        <f t="shared" ca="1" si="47"/>
        <v>25</v>
      </c>
      <c r="BG230" s="20">
        <f t="shared" ca="1" si="46"/>
        <v>7</v>
      </c>
      <c r="BH230" s="20">
        <f t="shared" ca="1" si="40"/>
        <v>25</v>
      </c>
      <c r="BI230" s="20">
        <f t="shared" ca="1" si="40"/>
        <v>4</v>
      </c>
      <c r="BJ230" s="20">
        <f t="shared" ca="1" si="40"/>
        <v>25</v>
      </c>
      <c r="BK230" s="20">
        <f t="shared" ca="1" si="40"/>
        <v>25</v>
      </c>
      <c r="BL230" s="20">
        <f t="shared" ca="1" si="40"/>
        <v>25</v>
      </c>
      <c r="BM230" s="20">
        <f t="shared" ca="1" si="40"/>
        <v>25</v>
      </c>
      <c r="BN230" s="9">
        <f t="shared" si="42"/>
        <v>230</v>
      </c>
      <c r="BO230" s="9">
        <v>3</v>
      </c>
      <c r="BP230" s="22" cm="1">
        <f t="array" aca="1" ref="BP230" ca="1">IF(AV230&gt;INDIRECT(ADDRESS($BN230,$BO230)),0,1)</f>
        <v>1</v>
      </c>
      <c r="BQ230" s="22" cm="1">
        <f t="array" aca="1" ref="BQ230" ca="1">IF(AW230&gt;INDIRECT(ADDRESS($BN230,$BO230)),0,1)</f>
        <v>1</v>
      </c>
      <c r="BR230" s="22" cm="1">
        <f t="array" aca="1" ref="BR230" ca="1">IF(AX230&gt;INDIRECT(ADDRESS($BN230,$BO230)),0,1)</f>
        <v>1</v>
      </c>
      <c r="BS230" s="22" cm="1">
        <f t="array" aca="1" ref="BS230" ca="1">IF(AY230&gt;INDIRECT(ADDRESS($BN230,$BO230)),0,1)</f>
        <v>1</v>
      </c>
      <c r="BT230" s="22" cm="1">
        <f t="array" aca="1" ref="BT230" ca="1">IF(AZ230&gt;INDIRECT(ADDRESS($BN230,$BO230)),0,1)</f>
        <v>1</v>
      </c>
      <c r="BU230" s="22" cm="1">
        <f t="array" aca="1" ref="BU230" ca="1">IF(BA230&gt;INDIRECT(ADDRESS($BN230,$BO230)),0,1)</f>
        <v>0</v>
      </c>
      <c r="BV230" s="22" cm="1">
        <f t="array" aca="1" ref="BV230" ca="1">IF(BB230&gt;INDIRECT(ADDRESS($BN230,$BO230)),0,1)</f>
        <v>0</v>
      </c>
      <c r="BW230" s="22" cm="1">
        <f t="array" aca="1" ref="BW230" ca="1">IF(BC230&gt;INDIRECT(ADDRESS($BN230,$BO230)),0,1)</f>
        <v>0</v>
      </c>
      <c r="BX230" s="22" cm="1">
        <f t="array" aca="1" ref="BX230" ca="1">IF(BD230&gt;INDIRECT(ADDRESS($BN230,$BO230)),0,1)</f>
        <v>0</v>
      </c>
      <c r="BY230" s="22" cm="1">
        <f t="array" aca="1" ref="BY230" ca="1">IF(BE230&gt;INDIRECT(ADDRESS($BN230,$BO230)),0,1)</f>
        <v>0</v>
      </c>
      <c r="BZ230" s="22" cm="1">
        <f t="array" aca="1" ref="BZ230" ca="1">IF(BF230&gt;INDIRECT(ADDRESS($BN230,$BO230)),0,1)</f>
        <v>0</v>
      </c>
      <c r="CA230" s="22" cm="1">
        <f t="array" aca="1" ref="CA230" ca="1">IF(BG230&gt;INDIRECT(ADDRESS($BN230,$BO230)),0,1)</f>
        <v>0</v>
      </c>
      <c r="CB230" s="22" cm="1">
        <f t="array" aca="1" ref="CB230" ca="1">IF(BH230&gt;INDIRECT(ADDRESS($BN230,$BO230)),0,1)</f>
        <v>0</v>
      </c>
      <c r="CC230" s="22" cm="1">
        <f t="array" aca="1" ref="CC230" ca="1">IF(BI230&gt;INDIRECT(ADDRESS($BN230,$BO230)),0,1)</f>
        <v>1</v>
      </c>
      <c r="CD230" s="22" cm="1">
        <f t="array" aca="1" ref="CD230" ca="1">IF(BJ230&gt;INDIRECT(ADDRESS($BN230,$BO230)),0,1)</f>
        <v>0</v>
      </c>
      <c r="CE230" s="22" cm="1">
        <f t="array" aca="1" ref="CE230" ca="1">IF(BK230&gt;INDIRECT(ADDRESS($BN230,$BO230)),0,1)</f>
        <v>0</v>
      </c>
      <c r="CF230" s="22" cm="1">
        <f t="array" aca="1" ref="CF230" ca="1">IF(BL230&gt;INDIRECT(ADDRESS($BN230,$BO230)),0,1)</f>
        <v>0</v>
      </c>
      <c r="CG230" s="22" cm="1">
        <f t="array" aca="1" ref="CG230" ca="1">IF(BM230&gt;INDIRECT(ADDRESS($BN230,$BO230)),0,1)</f>
        <v>0</v>
      </c>
      <c r="CH230" s="9">
        <f>AR230</f>
        <v>230</v>
      </c>
      <c r="CI230" s="9">
        <f>AS230</f>
        <v>232</v>
      </c>
      <c r="CJ230" s="3">
        <f>COLUMN(BP230)</f>
        <v>68</v>
      </c>
      <c r="CK230" s="3">
        <f>COLUMN(CG230)</f>
        <v>85</v>
      </c>
      <c r="CL230" s="3">
        <f ca="1">SUM(OFFSET($A$1,CH230-1,CJ230-1,CI230-CH230+1,CK230-CJ230+1))</f>
        <v>6</v>
      </c>
      <c r="CM230" s="3" t="b">
        <f ca="1">CL230=C230</f>
        <v>1</v>
      </c>
      <c r="CN230" s="3">
        <f>COLUMN(V230)</f>
        <v>22</v>
      </c>
      <c r="CO230" s="3">
        <f ca="1">LARGE(OFFSET($A$1,$CH230-1,$CN230-1,$CI230-$CH230+1,1),1)</f>
        <v>5</v>
      </c>
      <c r="CP230" s="4">
        <f ca="1">LARGE(OFFSET($A$1,$AR230-1,$AT230-1,$AS230-$AR230+1,$AU230-$AT230+1),1)/(CO230+2)</f>
        <v>33354</v>
      </c>
      <c r="CQ230" s="4">
        <f ca="1">LARGE(OFFSET($A$1,$AR230-1,$AT230-1,$AS230-$AR230+1,$AU230-$AT230+1),C230)</f>
        <v>147175</v>
      </c>
      <c r="CR230" s="3" t="b">
        <f ca="1">CQ230&gt;CP230</f>
        <v>1</v>
      </c>
    </row>
    <row r="231" spans="1:96" x14ac:dyDescent="0.55000000000000004">
      <c r="A231" s="3"/>
      <c r="B231" s="3"/>
      <c r="C231" s="3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5">
        <v>3</v>
      </c>
      <c r="W231" s="5">
        <f>W230</f>
        <v>230</v>
      </c>
      <c r="X231" s="5">
        <v>4</v>
      </c>
      <c r="Y231" s="5">
        <f t="shared" si="43"/>
        <v>26</v>
      </c>
      <c r="Z231" s="18" cm="1">
        <f t="array" aca="1" ref="Z231" ca="1">INDIRECT(ADDRESS($W231,COLUMN()-$Y231+$X231))/$V231</f>
        <v>49058.333333333336</v>
      </c>
      <c r="AA231" s="18" cm="1">
        <f t="array" aca="1" ref="AA231" ca="1">INDIRECT(ADDRESS($W231,COLUMN()-$Y231+$X231))/$V231</f>
        <v>77826</v>
      </c>
      <c r="AB231" s="18" cm="1">
        <f t="array" aca="1" ref="AB231" ca="1">INDIRECT(ADDRESS($W231,COLUMN()-$Y231+$X231))/$V231</f>
        <v>58610</v>
      </c>
      <c r="AC231" s="18" cm="1">
        <f t="array" aca="1" ref="AC231" ca="1">INDIRECT(ADDRESS($W231,COLUMN()-$Y231+$X231))/$V231</f>
        <v>49929.333333333336</v>
      </c>
      <c r="AD231" s="18" cm="1">
        <f t="array" aca="1" ref="AD231" ca="1">INDIRECT(ADDRESS($W231,COLUMN()-$Y231+$X231))/$V231</f>
        <v>69092</v>
      </c>
      <c r="AE231" s="18" cm="1">
        <f t="array" aca="1" ref="AE231" ca="1">INDIRECT(ADDRESS($W231,COLUMN()-$Y231+$X231))/$V231</f>
        <v>0</v>
      </c>
      <c r="AF231" s="18" cm="1">
        <f t="array" aca="1" ref="AF231" ca="1">INDIRECT(ADDRESS($W231,COLUMN()-$Y231+$X231))/$V231</f>
        <v>0</v>
      </c>
      <c r="AG231" s="18" cm="1">
        <f t="array" aca="1" ref="AG231" ca="1">INDIRECT(ADDRESS($W231,COLUMN()-$Y231+$X231))/$V231</f>
        <v>21030.666666666668</v>
      </c>
      <c r="AH231" s="18" cm="1">
        <f t="array" aca="1" ref="AH231" ca="1">INDIRECT(ADDRESS($W231,COLUMN()-$Y231+$X231))/$V231</f>
        <v>0</v>
      </c>
      <c r="AI231" s="18" cm="1">
        <f t="array" aca="1" ref="AI231" ca="1">INDIRECT(ADDRESS($W231,COLUMN()-$Y231+$X231))/$V231</f>
        <v>0</v>
      </c>
      <c r="AJ231" s="18" cm="1">
        <f t="array" aca="1" ref="AJ231" ca="1">INDIRECT(ADDRESS($W231,COLUMN()-$Y231+$X231))/$V231</f>
        <v>0</v>
      </c>
      <c r="AK231" s="18" cm="1">
        <f t="array" aca="1" ref="AK231" ca="1">INDIRECT(ADDRESS($W231,COLUMN()-$Y231+$X231))/$V231</f>
        <v>36737</v>
      </c>
      <c r="AL231" s="18" cm="1">
        <f t="array" aca="1" ref="AL231" ca="1">INDIRECT(ADDRESS($W231,COLUMN()-$Y231+$X231))/$V231</f>
        <v>0</v>
      </c>
      <c r="AM231" s="18" cm="1">
        <f t="array" aca="1" ref="AM231" ca="1">INDIRECT(ADDRESS($W231,COLUMN()-$Y231+$X231))/$V231</f>
        <v>53094</v>
      </c>
      <c r="AN231" s="18" cm="1">
        <f t="array" aca="1" ref="AN231" ca="1">INDIRECT(ADDRESS($W231,COLUMN()-$Y231+$X231))/$V231</f>
        <v>0</v>
      </c>
      <c r="AO231" s="18" cm="1">
        <f t="array" aca="1" ref="AO231" ca="1">INDIRECT(ADDRESS($W231,COLUMN()-$Y231+$X231))/$V231</f>
        <v>0</v>
      </c>
      <c r="AP231" s="18" cm="1">
        <f t="array" aca="1" ref="AP231" ca="1">INDIRECT(ADDRESS($W231,COLUMN()-$Y231+$X231))/$V231</f>
        <v>0</v>
      </c>
      <c r="AQ231" s="18" cm="1">
        <f t="array" aca="1" ref="AQ231" ca="1">INDIRECT(ADDRESS($W231,COLUMN()-$Y231+$X231))/$V231</f>
        <v>0</v>
      </c>
      <c r="AR231" s="9">
        <f t="shared" si="41"/>
        <v>230</v>
      </c>
      <c r="AS231" s="9">
        <f t="shared" si="39"/>
        <v>232</v>
      </c>
      <c r="AT231" s="9">
        <f t="shared" si="44"/>
        <v>26</v>
      </c>
      <c r="AU231" s="3">
        <f t="shared" si="45"/>
        <v>43</v>
      </c>
      <c r="AV231" s="20">
        <f t="shared" ca="1" si="48"/>
        <v>14</v>
      </c>
      <c r="AW231" s="20">
        <f t="shared" ca="1" si="48"/>
        <v>8</v>
      </c>
      <c r="AX231" s="20">
        <f t="shared" ca="1" si="48"/>
        <v>11</v>
      </c>
      <c r="AY231" s="20">
        <f t="shared" ca="1" si="48"/>
        <v>13</v>
      </c>
      <c r="AZ231" s="20">
        <f t="shared" ca="1" si="48"/>
        <v>9</v>
      </c>
      <c r="BA231" s="20">
        <f t="shared" ca="1" si="48"/>
        <v>25</v>
      </c>
      <c r="BB231" s="20">
        <f t="shared" ca="1" si="48"/>
        <v>25</v>
      </c>
      <c r="BC231" s="20">
        <f t="shared" ca="1" si="48"/>
        <v>23</v>
      </c>
      <c r="BD231" s="20">
        <f t="shared" ca="1" si="47"/>
        <v>25</v>
      </c>
      <c r="BE231" s="20">
        <f t="shared" ca="1" si="47"/>
        <v>25</v>
      </c>
      <c r="BF231" s="20">
        <f t="shared" ca="1" si="47"/>
        <v>25</v>
      </c>
      <c r="BG231" s="20">
        <f t="shared" ca="1" si="46"/>
        <v>17</v>
      </c>
      <c r="BH231" s="20">
        <f t="shared" ca="1" si="40"/>
        <v>25</v>
      </c>
      <c r="BI231" s="20">
        <f t="shared" ca="1" si="40"/>
        <v>12</v>
      </c>
      <c r="BJ231" s="20">
        <f t="shared" ca="1" si="40"/>
        <v>25</v>
      </c>
      <c r="BK231" s="20">
        <f t="shared" ca="1" si="40"/>
        <v>25</v>
      </c>
      <c r="BL231" s="20">
        <f t="shared" ca="1" si="40"/>
        <v>25</v>
      </c>
      <c r="BM231" s="20">
        <f t="shared" ca="1" si="40"/>
        <v>25</v>
      </c>
      <c r="BN231" s="9">
        <f t="shared" si="42"/>
        <v>230</v>
      </c>
      <c r="BO231" s="9">
        <v>3</v>
      </c>
      <c r="BP231" s="22" cm="1">
        <f t="array" aca="1" ref="BP231" ca="1">IF(AV231&gt;INDIRECT(ADDRESS($BN231,$BO231)),0,1)</f>
        <v>0</v>
      </c>
      <c r="BQ231" s="22" cm="1">
        <f t="array" aca="1" ref="BQ231" ca="1">IF(AW231&gt;INDIRECT(ADDRESS($BN231,$BO231)),0,1)</f>
        <v>0</v>
      </c>
      <c r="BR231" s="22" cm="1">
        <f t="array" aca="1" ref="BR231" ca="1">IF(AX231&gt;INDIRECT(ADDRESS($BN231,$BO231)),0,1)</f>
        <v>0</v>
      </c>
      <c r="BS231" s="22" cm="1">
        <f t="array" aca="1" ref="BS231" ca="1">IF(AY231&gt;INDIRECT(ADDRESS($BN231,$BO231)),0,1)</f>
        <v>0</v>
      </c>
      <c r="BT231" s="22" cm="1">
        <f t="array" aca="1" ref="BT231" ca="1">IF(AZ231&gt;INDIRECT(ADDRESS($BN231,$BO231)),0,1)</f>
        <v>0</v>
      </c>
      <c r="BU231" s="22" cm="1">
        <f t="array" aca="1" ref="BU231" ca="1">IF(BA231&gt;INDIRECT(ADDRESS($BN231,$BO231)),0,1)</f>
        <v>0</v>
      </c>
      <c r="BV231" s="22" cm="1">
        <f t="array" aca="1" ref="BV231" ca="1">IF(BB231&gt;INDIRECT(ADDRESS($BN231,$BO231)),0,1)</f>
        <v>0</v>
      </c>
      <c r="BW231" s="22" cm="1">
        <f t="array" aca="1" ref="BW231" ca="1">IF(BC231&gt;INDIRECT(ADDRESS($BN231,$BO231)),0,1)</f>
        <v>0</v>
      </c>
      <c r="BX231" s="22" cm="1">
        <f t="array" aca="1" ref="BX231" ca="1">IF(BD231&gt;INDIRECT(ADDRESS($BN231,$BO231)),0,1)</f>
        <v>0</v>
      </c>
      <c r="BY231" s="22" cm="1">
        <f t="array" aca="1" ref="BY231" ca="1">IF(BE231&gt;INDIRECT(ADDRESS($BN231,$BO231)),0,1)</f>
        <v>0</v>
      </c>
      <c r="BZ231" s="22" cm="1">
        <f t="array" aca="1" ref="BZ231" ca="1">IF(BF231&gt;INDIRECT(ADDRESS($BN231,$BO231)),0,1)</f>
        <v>0</v>
      </c>
      <c r="CA231" s="22" cm="1">
        <f t="array" aca="1" ref="CA231" ca="1">IF(BG231&gt;INDIRECT(ADDRESS($BN231,$BO231)),0,1)</f>
        <v>0</v>
      </c>
      <c r="CB231" s="22" cm="1">
        <f t="array" aca="1" ref="CB231" ca="1">IF(BH231&gt;INDIRECT(ADDRESS($BN231,$BO231)),0,1)</f>
        <v>0</v>
      </c>
      <c r="CC231" s="22" cm="1">
        <f t="array" aca="1" ref="CC231" ca="1">IF(BI231&gt;INDIRECT(ADDRESS($BN231,$BO231)),0,1)</f>
        <v>0</v>
      </c>
      <c r="CD231" s="22" cm="1">
        <f t="array" aca="1" ref="CD231" ca="1">IF(BJ231&gt;INDIRECT(ADDRESS($BN231,$BO231)),0,1)</f>
        <v>0</v>
      </c>
      <c r="CE231" s="22" cm="1">
        <f t="array" aca="1" ref="CE231" ca="1">IF(BK231&gt;INDIRECT(ADDRESS($BN231,$BO231)),0,1)</f>
        <v>0</v>
      </c>
      <c r="CF231" s="22" cm="1">
        <f t="array" aca="1" ref="CF231" ca="1">IF(BL231&gt;INDIRECT(ADDRESS($BN231,$BO231)),0,1)</f>
        <v>0</v>
      </c>
      <c r="CG231" s="22" cm="1">
        <f t="array" aca="1" ref="CG231" ca="1">IF(BM231&gt;INDIRECT(ADDRESS($BN231,$BO231)),0,1)</f>
        <v>0</v>
      </c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55000000000000004">
      <c r="A232" s="3"/>
      <c r="B232" s="3"/>
      <c r="C232" s="3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5">
        <v>5</v>
      </c>
      <c r="W232" s="5">
        <f>W231</f>
        <v>230</v>
      </c>
      <c r="X232" s="5">
        <v>4</v>
      </c>
      <c r="Y232" s="5">
        <f t="shared" si="43"/>
        <v>26</v>
      </c>
      <c r="Z232" s="18" cm="1">
        <f t="array" aca="1" ref="Z232" ca="1">INDIRECT(ADDRESS($W232,COLUMN()-$Y232+$X232))/$V232</f>
        <v>29435</v>
      </c>
      <c r="AA232" s="18" cm="1">
        <f t="array" aca="1" ref="AA232" ca="1">INDIRECT(ADDRESS($W232,COLUMN()-$Y232+$X232))/$V232</f>
        <v>46695.6</v>
      </c>
      <c r="AB232" s="18" cm="1">
        <f t="array" aca="1" ref="AB232" ca="1">INDIRECT(ADDRESS($W232,COLUMN()-$Y232+$X232))/$V232</f>
        <v>35166</v>
      </c>
      <c r="AC232" s="18" cm="1">
        <f t="array" aca="1" ref="AC232" ca="1">INDIRECT(ADDRESS($W232,COLUMN()-$Y232+$X232))/$V232</f>
        <v>29957.599999999999</v>
      </c>
      <c r="AD232" s="18" cm="1">
        <f t="array" aca="1" ref="AD232" ca="1">INDIRECT(ADDRESS($W232,COLUMN()-$Y232+$X232))/$V232</f>
        <v>41455.199999999997</v>
      </c>
      <c r="AE232" s="18" cm="1">
        <f t="array" aca="1" ref="AE232" ca="1">INDIRECT(ADDRESS($W232,COLUMN()-$Y232+$X232))/$V232</f>
        <v>0</v>
      </c>
      <c r="AF232" s="18" cm="1">
        <f t="array" aca="1" ref="AF232" ca="1">INDIRECT(ADDRESS($W232,COLUMN()-$Y232+$X232))/$V232</f>
        <v>0</v>
      </c>
      <c r="AG232" s="18" cm="1">
        <f t="array" aca="1" ref="AG232" ca="1">INDIRECT(ADDRESS($W232,COLUMN()-$Y232+$X232))/$V232</f>
        <v>12618.4</v>
      </c>
      <c r="AH232" s="18" cm="1">
        <f t="array" aca="1" ref="AH232" ca="1">INDIRECT(ADDRESS($W232,COLUMN()-$Y232+$X232))/$V232</f>
        <v>0</v>
      </c>
      <c r="AI232" s="18" cm="1">
        <f t="array" aca="1" ref="AI232" ca="1">INDIRECT(ADDRESS($W232,COLUMN()-$Y232+$X232))/$V232</f>
        <v>0</v>
      </c>
      <c r="AJ232" s="18" cm="1">
        <f t="array" aca="1" ref="AJ232" ca="1">INDIRECT(ADDRESS($W232,COLUMN()-$Y232+$X232))/$V232</f>
        <v>0</v>
      </c>
      <c r="AK232" s="18" cm="1">
        <f t="array" aca="1" ref="AK232" ca="1">INDIRECT(ADDRESS($W232,COLUMN()-$Y232+$X232))/$V232</f>
        <v>22042.2</v>
      </c>
      <c r="AL232" s="18" cm="1">
        <f t="array" aca="1" ref="AL232" ca="1">INDIRECT(ADDRESS($W232,COLUMN()-$Y232+$X232))/$V232</f>
        <v>0</v>
      </c>
      <c r="AM232" s="18" cm="1">
        <f t="array" aca="1" ref="AM232" ca="1">INDIRECT(ADDRESS($W232,COLUMN()-$Y232+$X232))/$V232</f>
        <v>31856.400000000001</v>
      </c>
      <c r="AN232" s="18" cm="1">
        <f t="array" aca="1" ref="AN232" ca="1">INDIRECT(ADDRESS($W232,COLUMN()-$Y232+$X232))/$V232</f>
        <v>0</v>
      </c>
      <c r="AO232" s="18" cm="1">
        <f t="array" aca="1" ref="AO232" ca="1">INDIRECT(ADDRESS($W232,COLUMN()-$Y232+$X232))/$V232</f>
        <v>0</v>
      </c>
      <c r="AP232" s="18" cm="1">
        <f t="array" aca="1" ref="AP232" ca="1">INDIRECT(ADDRESS($W232,COLUMN()-$Y232+$X232))/$V232</f>
        <v>0</v>
      </c>
      <c r="AQ232" s="18" cm="1">
        <f t="array" aca="1" ref="AQ232" ca="1">INDIRECT(ADDRESS($W232,COLUMN()-$Y232+$X232))/$V232</f>
        <v>0</v>
      </c>
      <c r="AR232" s="9">
        <f t="shared" si="41"/>
        <v>230</v>
      </c>
      <c r="AS232" s="9">
        <f t="shared" si="39"/>
        <v>232</v>
      </c>
      <c r="AT232" s="9">
        <f t="shared" si="44"/>
        <v>26</v>
      </c>
      <c r="AU232" s="3">
        <f t="shared" si="45"/>
        <v>43</v>
      </c>
      <c r="AV232" s="20">
        <f t="shared" ca="1" si="48"/>
        <v>21</v>
      </c>
      <c r="AW232" s="20">
        <f t="shared" ca="1" si="48"/>
        <v>15</v>
      </c>
      <c r="AX232" s="20">
        <f t="shared" ca="1" si="48"/>
        <v>18</v>
      </c>
      <c r="AY232" s="20">
        <f t="shared" ca="1" si="48"/>
        <v>20</v>
      </c>
      <c r="AZ232" s="20">
        <f t="shared" ca="1" si="48"/>
        <v>16</v>
      </c>
      <c r="BA232" s="20">
        <f t="shared" ca="1" si="48"/>
        <v>25</v>
      </c>
      <c r="BB232" s="20">
        <f t="shared" ca="1" si="48"/>
        <v>25</v>
      </c>
      <c r="BC232" s="20">
        <f t="shared" ca="1" si="48"/>
        <v>24</v>
      </c>
      <c r="BD232" s="20">
        <f t="shared" ca="1" si="47"/>
        <v>25</v>
      </c>
      <c r="BE232" s="20">
        <f t="shared" ca="1" si="47"/>
        <v>25</v>
      </c>
      <c r="BF232" s="20">
        <f t="shared" ca="1" si="47"/>
        <v>25</v>
      </c>
      <c r="BG232" s="20">
        <f t="shared" ca="1" si="46"/>
        <v>22</v>
      </c>
      <c r="BH232" s="20">
        <f t="shared" ca="1" si="40"/>
        <v>25</v>
      </c>
      <c r="BI232" s="20">
        <f t="shared" ca="1" si="40"/>
        <v>19</v>
      </c>
      <c r="BJ232" s="20">
        <f t="shared" ca="1" si="40"/>
        <v>25</v>
      </c>
      <c r="BK232" s="20">
        <f t="shared" ca="1" si="40"/>
        <v>25</v>
      </c>
      <c r="BL232" s="20">
        <f t="shared" ca="1" si="40"/>
        <v>25</v>
      </c>
      <c r="BM232" s="20">
        <f t="shared" ca="1" si="40"/>
        <v>25</v>
      </c>
      <c r="BN232" s="9">
        <f t="shared" si="42"/>
        <v>230</v>
      </c>
      <c r="BO232" s="9">
        <v>3</v>
      </c>
      <c r="BP232" s="22" cm="1">
        <f t="array" aca="1" ref="BP232" ca="1">IF(AV232&gt;INDIRECT(ADDRESS($BN232,$BO232)),0,1)</f>
        <v>0</v>
      </c>
      <c r="BQ232" s="22" cm="1">
        <f t="array" aca="1" ref="BQ232" ca="1">IF(AW232&gt;INDIRECT(ADDRESS($BN232,$BO232)),0,1)</f>
        <v>0</v>
      </c>
      <c r="BR232" s="22" cm="1">
        <f t="array" aca="1" ref="BR232" ca="1">IF(AX232&gt;INDIRECT(ADDRESS($BN232,$BO232)),0,1)</f>
        <v>0</v>
      </c>
      <c r="BS232" s="22" cm="1">
        <f t="array" aca="1" ref="BS232" ca="1">IF(AY232&gt;INDIRECT(ADDRESS($BN232,$BO232)),0,1)</f>
        <v>0</v>
      </c>
      <c r="BT232" s="22" cm="1">
        <f t="array" aca="1" ref="BT232" ca="1">IF(AZ232&gt;INDIRECT(ADDRESS($BN232,$BO232)),0,1)</f>
        <v>0</v>
      </c>
      <c r="BU232" s="22" cm="1">
        <f t="array" aca="1" ref="BU232" ca="1">IF(BA232&gt;INDIRECT(ADDRESS($BN232,$BO232)),0,1)</f>
        <v>0</v>
      </c>
      <c r="BV232" s="22" cm="1">
        <f t="array" aca="1" ref="BV232" ca="1">IF(BB232&gt;INDIRECT(ADDRESS($BN232,$BO232)),0,1)</f>
        <v>0</v>
      </c>
      <c r="BW232" s="22" cm="1">
        <f t="array" aca="1" ref="BW232" ca="1">IF(BC232&gt;INDIRECT(ADDRESS($BN232,$BO232)),0,1)</f>
        <v>0</v>
      </c>
      <c r="BX232" s="22" cm="1">
        <f t="array" aca="1" ref="BX232" ca="1">IF(BD232&gt;INDIRECT(ADDRESS($BN232,$BO232)),0,1)</f>
        <v>0</v>
      </c>
      <c r="BY232" s="22" cm="1">
        <f t="array" aca="1" ref="BY232" ca="1">IF(BE232&gt;INDIRECT(ADDRESS($BN232,$BO232)),0,1)</f>
        <v>0</v>
      </c>
      <c r="BZ232" s="22" cm="1">
        <f t="array" aca="1" ref="BZ232" ca="1">IF(BF232&gt;INDIRECT(ADDRESS($BN232,$BO232)),0,1)</f>
        <v>0</v>
      </c>
      <c r="CA232" s="22" cm="1">
        <f t="array" aca="1" ref="CA232" ca="1">IF(BG232&gt;INDIRECT(ADDRESS($BN232,$BO232)),0,1)</f>
        <v>0</v>
      </c>
      <c r="CB232" s="22" cm="1">
        <f t="array" aca="1" ref="CB232" ca="1">IF(BH232&gt;INDIRECT(ADDRESS($BN232,$BO232)),0,1)</f>
        <v>0</v>
      </c>
      <c r="CC232" s="22" cm="1">
        <f t="array" aca="1" ref="CC232" ca="1">IF(BI232&gt;INDIRECT(ADDRESS($BN232,$BO232)),0,1)</f>
        <v>0</v>
      </c>
      <c r="CD232" s="22" cm="1">
        <f t="array" aca="1" ref="CD232" ca="1">IF(BJ232&gt;INDIRECT(ADDRESS($BN232,$BO232)),0,1)</f>
        <v>0</v>
      </c>
      <c r="CE232" s="22" cm="1">
        <f t="array" aca="1" ref="CE232" ca="1">IF(BK232&gt;INDIRECT(ADDRESS($BN232,$BO232)),0,1)</f>
        <v>0</v>
      </c>
      <c r="CF232" s="22" cm="1">
        <f t="array" aca="1" ref="CF232" ca="1">IF(BL232&gt;INDIRECT(ADDRESS($BN232,$BO232)),0,1)</f>
        <v>0</v>
      </c>
      <c r="CG232" s="22" cm="1">
        <f t="array" aca="1" ref="CG232" ca="1">IF(BM232&gt;INDIRECT(ADDRESS($BN232,$BO232)),0,1)</f>
        <v>0</v>
      </c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55000000000000004">
      <c r="A233" s="3" t="s">
        <v>103</v>
      </c>
      <c r="B233" s="3" t="s">
        <v>103</v>
      </c>
      <c r="C233" s="3">
        <v>3</v>
      </c>
      <c r="D233" s="15">
        <f>VALUE(SUBSTITUTE('DPR KPU Raw'!B12,".",","))</f>
        <v>14897</v>
      </c>
      <c r="E233" s="15">
        <f>VALUE(SUBSTITUTE('DPR KPU Raw'!C12,".",","))</f>
        <v>145152</v>
      </c>
      <c r="F233" s="15">
        <f>VALUE(SUBSTITUTE('DPR KPU Raw'!D12,".",","))</f>
        <v>46225</v>
      </c>
      <c r="G233" s="15">
        <f>VALUE(SUBSTITUTE('DPR KPU Raw'!E12,".",","))</f>
        <v>163074</v>
      </c>
      <c r="H233" s="15">
        <f>VALUE(SUBSTITUTE('DPR KPU Raw'!F12,".",","))</f>
        <v>227533</v>
      </c>
      <c r="I233" s="15"/>
      <c r="J233" s="15"/>
      <c r="K233" s="15">
        <f>VALUE(SUBSTITUTE('DPR KPU Raw'!I12,".",","))</f>
        <v>17590</v>
      </c>
      <c r="L233" s="15"/>
      <c r="M233" s="15"/>
      <c r="N233" s="15"/>
      <c r="O233" s="15">
        <f>VALUE(SUBSTITUTE('DPR KPU Raw'!M12,".",","))</f>
        <v>15149</v>
      </c>
      <c r="P233" s="15"/>
      <c r="Q233" s="15">
        <f>VALUE(SUBSTITUTE('DPR KPU Raw'!O12,".",","))</f>
        <v>14090</v>
      </c>
      <c r="R233" s="15"/>
      <c r="S233" s="15"/>
      <c r="T233" s="15"/>
      <c r="U233" s="15"/>
      <c r="V233" s="5">
        <v>1</v>
      </c>
      <c r="W233" s="5">
        <f>W232+3</f>
        <v>233</v>
      </c>
      <c r="X233" s="5">
        <v>4</v>
      </c>
      <c r="Y233" s="5">
        <f t="shared" si="43"/>
        <v>26</v>
      </c>
      <c r="Z233" s="18" cm="1">
        <f t="array" aca="1" ref="Z233" ca="1">INDIRECT(ADDRESS($W233,COLUMN()-$Y233+$X233))/$V233</f>
        <v>14897</v>
      </c>
      <c r="AA233" s="18" cm="1">
        <f t="array" aca="1" ref="AA233" ca="1">INDIRECT(ADDRESS($W233,COLUMN()-$Y233+$X233))/$V233</f>
        <v>145152</v>
      </c>
      <c r="AB233" s="18" cm="1">
        <f t="array" aca="1" ref="AB233" ca="1">INDIRECT(ADDRESS($W233,COLUMN()-$Y233+$X233))/$V233</f>
        <v>46225</v>
      </c>
      <c r="AC233" s="18" cm="1">
        <f t="array" aca="1" ref="AC233" ca="1">INDIRECT(ADDRESS($W233,COLUMN()-$Y233+$X233))/$V233</f>
        <v>163074</v>
      </c>
      <c r="AD233" s="18" cm="1">
        <f t="array" aca="1" ref="AD233" ca="1">INDIRECT(ADDRESS($W233,COLUMN()-$Y233+$X233))/$V233</f>
        <v>227533</v>
      </c>
      <c r="AE233" s="18" cm="1">
        <f t="array" aca="1" ref="AE233" ca="1">INDIRECT(ADDRESS($W233,COLUMN()-$Y233+$X233))/$V233</f>
        <v>0</v>
      </c>
      <c r="AF233" s="18" cm="1">
        <f t="array" aca="1" ref="AF233" ca="1">INDIRECT(ADDRESS($W233,COLUMN()-$Y233+$X233))/$V233</f>
        <v>0</v>
      </c>
      <c r="AG233" s="18" cm="1">
        <f t="array" aca="1" ref="AG233" ca="1">INDIRECT(ADDRESS($W233,COLUMN()-$Y233+$X233))/$V233</f>
        <v>17590</v>
      </c>
      <c r="AH233" s="18" cm="1">
        <f t="array" aca="1" ref="AH233" ca="1">INDIRECT(ADDRESS($W233,COLUMN()-$Y233+$X233))/$V233</f>
        <v>0</v>
      </c>
      <c r="AI233" s="18" cm="1">
        <f t="array" aca="1" ref="AI233" ca="1">INDIRECT(ADDRESS($W233,COLUMN()-$Y233+$X233))/$V233</f>
        <v>0</v>
      </c>
      <c r="AJ233" s="18" cm="1">
        <f t="array" aca="1" ref="AJ233" ca="1">INDIRECT(ADDRESS($W233,COLUMN()-$Y233+$X233))/$V233</f>
        <v>0</v>
      </c>
      <c r="AK233" s="18" cm="1">
        <f t="array" aca="1" ref="AK233" ca="1">INDIRECT(ADDRESS($W233,COLUMN()-$Y233+$X233))/$V233</f>
        <v>15149</v>
      </c>
      <c r="AL233" s="18" cm="1">
        <f t="array" aca="1" ref="AL233" ca="1">INDIRECT(ADDRESS($W233,COLUMN()-$Y233+$X233))/$V233</f>
        <v>0</v>
      </c>
      <c r="AM233" s="18" cm="1">
        <f t="array" aca="1" ref="AM233" ca="1">INDIRECT(ADDRESS($W233,COLUMN()-$Y233+$X233))/$V233</f>
        <v>14090</v>
      </c>
      <c r="AN233" s="18" cm="1">
        <f t="array" aca="1" ref="AN233" ca="1">INDIRECT(ADDRESS($W233,COLUMN()-$Y233+$X233))/$V233</f>
        <v>0</v>
      </c>
      <c r="AO233" s="18" cm="1">
        <f t="array" aca="1" ref="AO233" ca="1">INDIRECT(ADDRESS($W233,COLUMN()-$Y233+$X233))/$V233</f>
        <v>0</v>
      </c>
      <c r="AP233" s="18" cm="1">
        <f t="array" aca="1" ref="AP233" ca="1">INDIRECT(ADDRESS($W233,COLUMN()-$Y233+$X233))/$V233</f>
        <v>0</v>
      </c>
      <c r="AQ233" s="18" cm="1">
        <f t="array" aca="1" ref="AQ233" ca="1">INDIRECT(ADDRESS($W233,COLUMN()-$Y233+$X233))/$V233</f>
        <v>0</v>
      </c>
      <c r="AR233" s="9">
        <f t="shared" si="41"/>
        <v>233</v>
      </c>
      <c r="AS233" s="9">
        <f t="shared" si="39"/>
        <v>235</v>
      </c>
      <c r="AT233" s="9">
        <f t="shared" si="44"/>
        <v>26</v>
      </c>
      <c r="AU233" s="3">
        <f t="shared" si="45"/>
        <v>43</v>
      </c>
      <c r="AV233" s="20">
        <f t="shared" ca="1" si="48"/>
        <v>14</v>
      </c>
      <c r="AW233" s="20">
        <f t="shared" ca="1" si="48"/>
        <v>3</v>
      </c>
      <c r="AX233" s="20">
        <f t="shared" ca="1" si="48"/>
        <v>7</v>
      </c>
      <c r="AY233" s="20">
        <f t="shared" ca="1" si="48"/>
        <v>2</v>
      </c>
      <c r="AZ233" s="20">
        <f t="shared" ca="1" si="48"/>
        <v>1</v>
      </c>
      <c r="BA233" s="20">
        <f t="shared" ca="1" si="48"/>
        <v>25</v>
      </c>
      <c r="BB233" s="20">
        <f t="shared" ca="1" si="48"/>
        <v>25</v>
      </c>
      <c r="BC233" s="20">
        <f t="shared" ca="1" si="48"/>
        <v>11</v>
      </c>
      <c r="BD233" s="20">
        <f t="shared" ca="1" si="47"/>
        <v>25</v>
      </c>
      <c r="BE233" s="20">
        <f t="shared" ca="1" si="47"/>
        <v>25</v>
      </c>
      <c r="BF233" s="20">
        <f t="shared" ca="1" si="47"/>
        <v>25</v>
      </c>
      <c r="BG233" s="20">
        <f t="shared" ca="1" si="46"/>
        <v>13</v>
      </c>
      <c r="BH233" s="20">
        <f t="shared" ca="1" si="40"/>
        <v>25</v>
      </c>
      <c r="BI233" s="20">
        <f t="shared" ca="1" si="40"/>
        <v>15</v>
      </c>
      <c r="BJ233" s="20">
        <f t="shared" ca="1" si="40"/>
        <v>25</v>
      </c>
      <c r="BK233" s="20">
        <f t="shared" ca="1" si="40"/>
        <v>25</v>
      </c>
      <c r="BL233" s="20">
        <f t="shared" ca="1" si="40"/>
        <v>25</v>
      </c>
      <c r="BM233" s="20">
        <f t="shared" ca="1" si="40"/>
        <v>25</v>
      </c>
      <c r="BN233" s="9">
        <f t="shared" si="42"/>
        <v>233</v>
      </c>
      <c r="BO233" s="9">
        <v>3</v>
      </c>
      <c r="BP233" s="22" cm="1">
        <f t="array" aca="1" ref="BP233" ca="1">IF(AV233&gt;INDIRECT(ADDRESS($BN233,$BO233)),0,1)</f>
        <v>0</v>
      </c>
      <c r="BQ233" s="22" cm="1">
        <f t="array" aca="1" ref="BQ233" ca="1">IF(AW233&gt;INDIRECT(ADDRESS($BN233,$BO233)),0,1)</f>
        <v>1</v>
      </c>
      <c r="BR233" s="22" cm="1">
        <f t="array" aca="1" ref="BR233" ca="1">IF(AX233&gt;INDIRECT(ADDRESS($BN233,$BO233)),0,1)</f>
        <v>0</v>
      </c>
      <c r="BS233" s="22" cm="1">
        <f t="array" aca="1" ref="BS233" ca="1">IF(AY233&gt;INDIRECT(ADDRESS($BN233,$BO233)),0,1)</f>
        <v>1</v>
      </c>
      <c r="BT233" s="22" cm="1">
        <f t="array" aca="1" ref="BT233" ca="1">IF(AZ233&gt;INDIRECT(ADDRESS($BN233,$BO233)),0,1)</f>
        <v>1</v>
      </c>
      <c r="BU233" s="22" cm="1">
        <f t="array" aca="1" ref="BU233" ca="1">IF(BA233&gt;INDIRECT(ADDRESS($BN233,$BO233)),0,1)</f>
        <v>0</v>
      </c>
      <c r="BV233" s="22" cm="1">
        <f t="array" aca="1" ref="BV233" ca="1">IF(BB233&gt;INDIRECT(ADDRESS($BN233,$BO233)),0,1)</f>
        <v>0</v>
      </c>
      <c r="BW233" s="22" cm="1">
        <f t="array" aca="1" ref="BW233" ca="1">IF(BC233&gt;INDIRECT(ADDRESS($BN233,$BO233)),0,1)</f>
        <v>0</v>
      </c>
      <c r="BX233" s="22" cm="1">
        <f t="array" aca="1" ref="BX233" ca="1">IF(BD233&gt;INDIRECT(ADDRESS($BN233,$BO233)),0,1)</f>
        <v>0</v>
      </c>
      <c r="BY233" s="22" cm="1">
        <f t="array" aca="1" ref="BY233" ca="1">IF(BE233&gt;INDIRECT(ADDRESS($BN233,$BO233)),0,1)</f>
        <v>0</v>
      </c>
      <c r="BZ233" s="22" cm="1">
        <f t="array" aca="1" ref="BZ233" ca="1">IF(BF233&gt;INDIRECT(ADDRESS($BN233,$BO233)),0,1)</f>
        <v>0</v>
      </c>
      <c r="CA233" s="22" cm="1">
        <f t="array" aca="1" ref="CA233" ca="1">IF(BG233&gt;INDIRECT(ADDRESS($BN233,$BO233)),0,1)</f>
        <v>0</v>
      </c>
      <c r="CB233" s="22" cm="1">
        <f t="array" aca="1" ref="CB233" ca="1">IF(BH233&gt;INDIRECT(ADDRESS($BN233,$BO233)),0,1)</f>
        <v>0</v>
      </c>
      <c r="CC233" s="22" cm="1">
        <f t="array" aca="1" ref="CC233" ca="1">IF(BI233&gt;INDIRECT(ADDRESS($BN233,$BO233)),0,1)</f>
        <v>0</v>
      </c>
      <c r="CD233" s="22" cm="1">
        <f t="array" aca="1" ref="CD233" ca="1">IF(BJ233&gt;INDIRECT(ADDRESS($BN233,$BO233)),0,1)</f>
        <v>0</v>
      </c>
      <c r="CE233" s="22" cm="1">
        <f t="array" aca="1" ref="CE233" ca="1">IF(BK233&gt;INDIRECT(ADDRESS($BN233,$BO233)),0,1)</f>
        <v>0</v>
      </c>
      <c r="CF233" s="22" cm="1">
        <f t="array" aca="1" ref="CF233" ca="1">IF(BL233&gt;INDIRECT(ADDRESS($BN233,$BO233)),0,1)</f>
        <v>0</v>
      </c>
      <c r="CG233" s="22" cm="1">
        <f t="array" aca="1" ref="CG233" ca="1">IF(BM233&gt;INDIRECT(ADDRESS($BN233,$BO233)),0,1)</f>
        <v>0</v>
      </c>
      <c r="CH233" s="9">
        <f>AR233</f>
        <v>233</v>
      </c>
      <c r="CI233" s="9">
        <f>AS233</f>
        <v>235</v>
      </c>
      <c r="CJ233" s="3">
        <f>COLUMN(BP233)</f>
        <v>68</v>
      </c>
      <c r="CK233" s="3">
        <f>COLUMN(CG233)</f>
        <v>85</v>
      </c>
      <c r="CL233" s="3">
        <f ca="1">SUM(OFFSET($A$1,CH233-1,CJ233-1,CI233-CH233+1,CK233-CJ233+1))</f>
        <v>3</v>
      </c>
      <c r="CM233" s="3" t="b">
        <f ca="1">CL233=C233</f>
        <v>1</v>
      </c>
      <c r="CN233" s="3">
        <f>COLUMN(V233)</f>
        <v>22</v>
      </c>
      <c r="CO233" s="3">
        <f ca="1">LARGE(OFFSET($A$1,$CH233-1,$CN233-1,$CI233-$CH233+1,1),1)</f>
        <v>5</v>
      </c>
      <c r="CP233" s="4">
        <f ca="1">LARGE(OFFSET($A$1,$AR233-1,$AT233-1,$AS233-$AR233+1,$AU233-$AT233+1),1)/(CO233+2)</f>
        <v>32504.714285714286</v>
      </c>
      <c r="CQ233" s="4">
        <f ca="1">LARGE(OFFSET($A$1,$AR233-1,$AT233-1,$AS233-$AR233+1,$AU233-$AT233+1),C233)</f>
        <v>145152</v>
      </c>
      <c r="CR233" s="3" t="b">
        <f ca="1">CQ233&gt;CP233</f>
        <v>1</v>
      </c>
    </row>
    <row r="234" spans="1:96" x14ac:dyDescent="0.55000000000000004">
      <c r="A234" s="3"/>
      <c r="B234" s="3"/>
      <c r="C234" s="3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5">
        <v>3</v>
      </c>
      <c r="W234" s="5">
        <f>W233</f>
        <v>233</v>
      </c>
      <c r="X234" s="5">
        <v>4</v>
      </c>
      <c r="Y234" s="5">
        <f t="shared" si="43"/>
        <v>26</v>
      </c>
      <c r="Z234" s="18" cm="1">
        <f t="array" aca="1" ref="Z234" ca="1">INDIRECT(ADDRESS($W234,COLUMN()-$Y234+$X234))/$V234</f>
        <v>4965.666666666667</v>
      </c>
      <c r="AA234" s="18" cm="1">
        <f t="array" aca="1" ref="AA234" ca="1">INDIRECT(ADDRESS($W234,COLUMN()-$Y234+$X234))/$V234</f>
        <v>48384</v>
      </c>
      <c r="AB234" s="18" cm="1">
        <f t="array" aca="1" ref="AB234" ca="1">INDIRECT(ADDRESS($W234,COLUMN()-$Y234+$X234))/$V234</f>
        <v>15408.333333333334</v>
      </c>
      <c r="AC234" s="18" cm="1">
        <f t="array" aca="1" ref="AC234" ca="1">INDIRECT(ADDRESS($W234,COLUMN()-$Y234+$X234))/$V234</f>
        <v>54358</v>
      </c>
      <c r="AD234" s="18" cm="1">
        <f t="array" aca="1" ref="AD234" ca="1">INDIRECT(ADDRESS($W234,COLUMN()-$Y234+$X234))/$V234</f>
        <v>75844.333333333328</v>
      </c>
      <c r="AE234" s="18" cm="1">
        <f t="array" aca="1" ref="AE234" ca="1">INDIRECT(ADDRESS($W234,COLUMN()-$Y234+$X234))/$V234</f>
        <v>0</v>
      </c>
      <c r="AF234" s="18" cm="1">
        <f t="array" aca="1" ref="AF234" ca="1">INDIRECT(ADDRESS($W234,COLUMN()-$Y234+$X234))/$V234</f>
        <v>0</v>
      </c>
      <c r="AG234" s="18" cm="1">
        <f t="array" aca="1" ref="AG234" ca="1">INDIRECT(ADDRESS($W234,COLUMN()-$Y234+$X234))/$V234</f>
        <v>5863.333333333333</v>
      </c>
      <c r="AH234" s="18" cm="1">
        <f t="array" aca="1" ref="AH234" ca="1">INDIRECT(ADDRESS($W234,COLUMN()-$Y234+$X234))/$V234</f>
        <v>0</v>
      </c>
      <c r="AI234" s="18" cm="1">
        <f t="array" aca="1" ref="AI234" ca="1">INDIRECT(ADDRESS($W234,COLUMN()-$Y234+$X234))/$V234</f>
        <v>0</v>
      </c>
      <c r="AJ234" s="18" cm="1">
        <f t="array" aca="1" ref="AJ234" ca="1">INDIRECT(ADDRESS($W234,COLUMN()-$Y234+$X234))/$V234</f>
        <v>0</v>
      </c>
      <c r="AK234" s="18" cm="1">
        <f t="array" aca="1" ref="AK234" ca="1">INDIRECT(ADDRESS($W234,COLUMN()-$Y234+$X234))/$V234</f>
        <v>5049.666666666667</v>
      </c>
      <c r="AL234" s="18" cm="1">
        <f t="array" aca="1" ref="AL234" ca="1">INDIRECT(ADDRESS($W234,COLUMN()-$Y234+$X234))/$V234</f>
        <v>0</v>
      </c>
      <c r="AM234" s="18" cm="1">
        <f t="array" aca="1" ref="AM234" ca="1">INDIRECT(ADDRESS($W234,COLUMN()-$Y234+$X234))/$V234</f>
        <v>4696.666666666667</v>
      </c>
      <c r="AN234" s="18" cm="1">
        <f t="array" aca="1" ref="AN234" ca="1">INDIRECT(ADDRESS($W234,COLUMN()-$Y234+$X234))/$V234</f>
        <v>0</v>
      </c>
      <c r="AO234" s="18" cm="1">
        <f t="array" aca="1" ref="AO234" ca="1">INDIRECT(ADDRESS($W234,COLUMN()-$Y234+$X234))/$V234</f>
        <v>0</v>
      </c>
      <c r="AP234" s="18" cm="1">
        <f t="array" aca="1" ref="AP234" ca="1">INDIRECT(ADDRESS($W234,COLUMN()-$Y234+$X234))/$V234</f>
        <v>0</v>
      </c>
      <c r="AQ234" s="18" cm="1">
        <f t="array" aca="1" ref="AQ234" ca="1">INDIRECT(ADDRESS($W234,COLUMN()-$Y234+$X234))/$V234</f>
        <v>0</v>
      </c>
      <c r="AR234" s="9">
        <f t="shared" si="41"/>
        <v>233</v>
      </c>
      <c r="AS234" s="9">
        <f t="shared" si="39"/>
        <v>235</v>
      </c>
      <c r="AT234" s="9">
        <f t="shared" si="44"/>
        <v>26</v>
      </c>
      <c r="AU234" s="3">
        <f t="shared" si="45"/>
        <v>43</v>
      </c>
      <c r="AV234" s="20">
        <f t="shared" ca="1" si="48"/>
        <v>19</v>
      </c>
      <c r="AW234" s="20">
        <f t="shared" ca="1" si="48"/>
        <v>6</v>
      </c>
      <c r="AX234" s="20">
        <f t="shared" ca="1" si="48"/>
        <v>12</v>
      </c>
      <c r="AY234" s="20">
        <f t="shared" ca="1" si="48"/>
        <v>5</v>
      </c>
      <c r="AZ234" s="20">
        <f t="shared" ca="1" si="48"/>
        <v>4</v>
      </c>
      <c r="BA234" s="20">
        <f t="shared" ca="1" si="48"/>
        <v>25</v>
      </c>
      <c r="BB234" s="20">
        <f t="shared" ca="1" si="48"/>
        <v>25</v>
      </c>
      <c r="BC234" s="20">
        <f t="shared" ca="1" si="48"/>
        <v>17</v>
      </c>
      <c r="BD234" s="20">
        <f t="shared" ca="1" si="47"/>
        <v>25</v>
      </c>
      <c r="BE234" s="20">
        <f t="shared" ca="1" si="47"/>
        <v>25</v>
      </c>
      <c r="BF234" s="20">
        <f t="shared" ca="1" si="47"/>
        <v>25</v>
      </c>
      <c r="BG234" s="20">
        <f t="shared" ca="1" si="46"/>
        <v>18</v>
      </c>
      <c r="BH234" s="20">
        <f t="shared" ca="1" si="40"/>
        <v>25</v>
      </c>
      <c r="BI234" s="20">
        <f t="shared" ca="1" si="40"/>
        <v>20</v>
      </c>
      <c r="BJ234" s="20">
        <f t="shared" ca="1" si="40"/>
        <v>25</v>
      </c>
      <c r="BK234" s="20">
        <f t="shared" ca="1" si="40"/>
        <v>25</v>
      </c>
      <c r="BL234" s="20">
        <f t="shared" ca="1" si="40"/>
        <v>25</v>
      </c>
      <c r="BM234" s="20">
        <f t="shared" ca="1" si="40"/>
        <v>25</v>
      </c>
      <c r="BN234" s="9">
        <f t="shared" si="42"/>
        <v>233</v>
      </c>
      <c r="BO234" s="9">
        <v>3</v>
      </c>
      <c r="BP234" s="22" cm="1">
        <f t="array" aca="1" ref="BP234" ca="1">IF(AV234&gt;INDIRECT(ADDRESS($BN234,$BO234)),0,1)</f>
        <v>0</v>
      </c>
      <c r="BQ234" s="22" cm="1">
        <f t="array" aca="1" ref="BQ234" ca="1">IF(AW234&gt;INDIRECT(ADDRESS($BN234,$BO234)),0,1)</f>
        <v>0</v>
      </c>
      <c r="BR234" s="22" cm="1">
        <f t="array" aca="1" ref="BR234" ca="1">IF(AX234&gt;INDIRECT(ADDRESS($BN234,$BO234)),0,1)</f>
        <v>0</v>
      </c>
      <c r="BS234" s="22" cm="1">
        <f t="array" aca="1" ref="BS234" ca="1">IF(AY234&gt;INDIRECT(ADDRESS($BN234,$BO234)),0,1)</f>
        <v>0</v>
      </c>
      <c r="BT234" s="22" cm="1">
        <f t="array" aca="1" ref="BT234" ca="1">IF(AZ234&gt;INDIRECT(ADDRESS($BN234,$BO234)),0,1)</f>
        <v>0</v>
      </c>
      <c r="BU234" s="22" cm="1">
        <f t="array" aca="1" ref="BU234" ca="1">IF(BA234&gt;INDIRECT(ADDRESS($BN234,$BO234)),0,1)</f>
        <v>0</v>
      </c>
      <c r="BV234" s="22" cm="1">
        <f t="array" aca="1" ref="BV234" ca="1">IF(BB234&gt;INDIRECT(ADDRESS($BN234,$BO234)),0,1)</f>
        <v>0</v>
      </c>
      <c r="BW234" s="22" cm="1">
        <f t="array" aca="1" ref="BW234" ca="1">IF(BC234&gt;INDIRECT(ADDRESS($BN234,$BO234)),0,1)</f>
        <v>0</v>
      </c>
      <c r="BX234" s="22" cm="1">
        <f t="array" aca="1" ref="BX234" ca="1">IF(BD234&gt;INDIRECT(ADDRESS($BN234,$BO234)),0,1)</f>
        <v>0</v>
      </c>
      <c r="BY234" s="22" cm="1">
        <f t="array" aca="1" ref="BY234" ca="1">IF(BE234&gt;INDIRECT(ADDRESS($BN234,$BO234)),0,1)</f>
        <v>0</v>
      </c>
      <c r="BZ234" s="22" cm="1">
        <f t="array" aca="1" ref="BZ234" ca="1">IF(BF234&gt;INDIRECT(ADDRESS($BN234,$BO234)),0,1)</f>
        <v>0</v>
      </c>
      <c r="CA234" s="22" cm="1">
        <f t="array" aca="1" ref="CA234" ca="1">IF(BG234&gt;INDIRECT(ADDRESS($BN234,$BO234)),0,1)</f>
        <v>0</v>
      </c>
      <c r="CB234" s="22" cm="1">
        <f t="array" aca="1" ref="CB234" ca="1">IF(BH234&gt;INDIRECT(ADDRESS($BN234,$BO234)),0,1)</f>
        <v>0</v>
      </c>
      <c r="CC234" s="22" cm="1">
        <f t="array" aca="1" ref="CC234" ca="1">IF(BI234&gt;INDIRECT(ADDRESS($BN234,$BO234)),0,1)</f>
        <v>0</v>
      </c>
      <c r="CD234" s="22" cm="1">
        <f t="array" aca="1" ref="CD234" ca="1">IF(BJ234&gt;INDIRECT(ADDRESS($BN234,$BO234)),0,1)</f>
        <v>0</v>
      </c>
      <c r="CE234" s="22" cm="1">
        <f t="array" aca="1" ref="CE234" ca="1">IF(BK234&gt;INDIRECT(ADDRESS($BN234,$BO234)),0,1)</f>
        <v>0</v>
      </c>
      <c r="CF234" s="22" cm="1">
        <f t="array" aca="1" ref="CF234" ca="1">IF(BL234&gt;INDIRECT(ADDRESS($BN234,$BO234)),0,1)</f>
        <v>0</v>
      </c>
      <c r="CG234" s="22" cm="1">
        <f t="array" aca="1" ref="CG234" ca="1">IF(BM234&gt;INDIRECT(ADDRESS($BN234,$BO234)),0,1)</f>
        <v>0</v>
      </c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55000000000000004">
      <c r="A235" s="3"/>
      <c r="B235" s="3"/>
      <c r="C235" s="3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5">
        <v>5</v>
      </c>
      <c r="W235" s="5">
        <f>W234</f>
        <v>233</v>
      </c>
      <c r="X235" s="5">
        <v>4</v>
      </c>
      <c r="Y235" s="5">
        <f t="shared" si="43"/>
        <v>26</v>
      </c>
      <c r="Z235" s="18" cm="1">
        <f t="array" aca="1" ref="Z235" ca="1">INDIRECT(ADDRESS($W235,COLUMN()-$Y235+$X235))/$V235</f>
        <v>2979.4</v>
      </c>
      <c r="AA235" s="18" cm="1">
        <f t="array" aca="1" ref="AA235" ca="1">INDIRECT(ADDRESS($W235,COLUMN()-$Y235+$X235))/$V235</f>
        <v>29030.400000000001</v>
      </c>
      <c r="AB235" s="18" cm="1">
        <f t="array" aca="1" ref="AB235" ca="1">INDIRECT(ADDRESS($W235,COLUMN()-$Y235+$X235))/$V235</f>
        <v>9245</v>
      </c>
      <c r="AC235" s="18" cm="1">
        <f t="array" aca="1" ref="AC235" ca="1">INDIRECT(ADDRESS($W235,COLUMN()-$Y235+$X235))/$V235</f>
        <v>32614.799999999999</v>
      </c>
      <c r="AD235" s="18" cm="1">
        <f t="array" aca="1" ref="AD235" ca="1">INDIRECT(ADDRESS($W235,COLUMN()-$Y235+$X235))/$V235</f>
        <v>45506.6</v>
      </c>
      <c r="AE235" s="18" cm="1">
        <f t="array" aca="1" ref="AE235" ca="1">INDIRECT(ADDRESS($W235,COLUMN()-$Y235+$X235))/$V235</f>
        <v>0</v>
      </c>
      <c r="AF235" s="18" cm="1">
        <f t="array" aca="1" ref="AF235" ca="1">INDIRECT(ADDRESS($W235,COLUMN()-$Y235+$X235))/$V235</f>
        <v>0</v>
      </c>
      <c r="AG235" s="18" cm="1">
        <f t="array" aca="1" ref="AG235" ca="1">INDIRECT(ADDRESS($W235,COLUMN()-$Y235+$X235))/$V235</f>
        <v>3518</v>
      </c>
      <c r="AH235" s="18" cm="1">
        <f t="array" aca="1" ref="AH235" ca="1">INDIRECT(ADDRESS($W235,COLUMN()-$Y235+$X235))/$V235</f>
        <v>0</v>
      </c>
      <c r="AI235" s="18" cm="1">
        <f t="array" aca="1" ref="AI235" ca="1">INDIRECT(ADDRESS($W235,COLUMN()-$Y235+$X235))/$V235</f>
        <v>0</v>
      </c>
      <c r="AJ235" s="18" cm="1">
        <f t="array" aca="1" ref="AJ235" ca="1">INDIRECT(ADDRESS($W235,COLUMN()-$Y235+$X235))/$V235</f>
        <v>0</v>
      </c>
      <c r="AK235" s="18" cm="1">
        <f t="array" aca="1" ref="AK235" ca="1">INDIRECT(ADDRESS($W235,COLUMN()-$Y235+$X235))/$V235</f>
        <v>3029.8</v>
      </c>
      <c r="AL235" s="18" cm="1">
        <f t="array" aca="1" ref="AL235" ca="1">INDIRECT(ADDRESS($W235,COLUMN()-$Y235+$X235))/$V235</f>
        <v>0</v>
      </c>
      <c r="AM235" s="18" cm="1">
        <f t="array" aca="1" ref="AM235" ca="1">INDIRECT(ADDRESS($W235,COLUMN()-$Y235+$X235))/$V235</f>
        <v>2818</v>
      </c>
      <c r="AN235" s="18" cm="1">
        <f t="array" aca="1" ref="AN235" ca="1">INDIRECT(ADDRESS($W235,COLUMN()-$Y235+$X235))/$V235</f>
        <v>0</v>
      </c>
      <c r="AO235" s="18" cm="1">
        <f t="array" aca="1" ref="AO235" ca="1">INDIRECT(ADDRESS($W235,COLUMN()-$Y235+$X235))/$V235</f>
        <v>0</v>
      </c>
      <c r="AP235" s="18" cm="1">
        <f t="array" aca="1" ref="AP235" ca="1">INDIRECT(ADDRESS($W235,COLUMN()-$Y235+$X235))/$V235</f>
        <v>0</v>
      </c>
      <c r="AQ235" s="18" cm="1">
        <f t="array" aca="1" ref="AQ235" ca="1">INDIRECT(ADDRESS($W235,COLUMN()-$Y235+$X235))/$V235</f>
        <v>0</v>
      </c>
      <c r="AR235" s="9">
        <f t="shared" si="41"/>
        <v>233</v>
      </c>
      <c r="AS235" s="9">
        <f t="shared" si="39"/>
        <v>235</v>
      </c>
      <c r="AT235" s="9">
        <f t="shared" si="44"/>
        <v>26</v>
      </c>
      <c r="AU235" s="3">
        <f t="shared" si="45"/>
        <v>43</v>
      </c>
      <c r="AV235" s="20">
        <f t="shared" ca="1" si="48"/>
        <v>23</v>
      </c>
      <c r="AW235" s="20">
        <f t="shared" ca="1" si="48"/>
        <v>10</v>
      </c>
      <c r="AX235" s="20">
        <f t="shared" ca="1" si="48"/>
        <v>16</v>
      </c>
      <c r="AY235" s="20">
        <f t="shared" ca="1" si="48"/>
        <v>9</v>
      </c>
      <c r="AZ235" s="20">
        <f t="shared" ca="1" si="48"/>
        <v>8</v>
      </c>
      <c r="BA235" s="20">
        <f t="shared" ca="1" si="48"/>
        <v>25</v>
      </c>
      <c r="BB235" s="20">
        <f t="shared" ca="1" si="48"/>
        <v>25</v>
      </c>
      <c r="BC235" s="20">
        <f t="shared" ca="1" si="48"/>
        <v>21</v>
      </c>
      <c r="BD235" s="20">
        <f t="shared" ca="1" si="47"/>
        <v>25</v>
      </c>
      <c r="BE235" s="20">
        <f t="shared" ca="1" si="47"/>
        <v>25</v>
      </c>
      <c r="BF235" s="20">
        <f t="shared" ca="1" si="47"/>
        <v>25</v>
      </c>
      <c r="BG235" s="20">
        <f t="shared" ca="1" si="46"/>
        <v>22</v>
      </c>
      <c r="BH235" s="20">
        <f t="shared" ca="1" si="40"/>
        <v>25</v>
      </c>
      <c r="BI235" s="20">
        <f t="shared" ca="1" si="40"/>
        <v>24</v>
      </c>
      <c r="BJ235" s="20">
        <f t="shared" ca="1" si="40"/>
        <v>25</v>
      </c>
      <c r="BK235" s="20">
        <f t="shared" ca="1" si="40"/>
        <v>25</v>
      </c>
      <c r="BL235" s="20">
        <f t="shared" ca="1" si="40"/>
        <v>25</v>
      </c>
      <c r="BM235" s="20">
        <f t="shared" ca="1" si="40"/>
        <v>25</v>
      </c>
      <c r="BN235" s="9">
        <f t="shared" si="42"/>
        <v>233</v>
      </c>
      <c r="BO235" s="9">
        <v>3</v>
      </c>
      <c r="BP235" s="22" cm="1">
        <f t="array" aca="1" ref="BP235" ca="1">IF(AV235&gt;INDIRECT(ADDRESS($BN235,$BO235)),0,1)</f>
        <v>0</v>
      </c>
      <c r="BQ235" s="22" cm="1">
        <f t="array" aca="1" ref="BQ235" ca="1">IF(AW235&gt;INDIRECT(ADDRESS($BN235,$BO235)),0,1)</f>
        <v>0</v>
      </c>
      <c r="BR235" s="22" cm="1">
        <f t="array" aca="1" ref="BR235" ca="1">IF(AX235&gt;INDIRECT(ADDRESS($BN235,$BO235)),0,1)</f>
        <v>0</v>
      </c>
      <c r="BS235" s="22" cm="1">
        <f t="array" aca="1" ref="BS235" ca="1">IF(AY235&gt;INDIRECT(ADDRESS($BN235,$BO235)),0,1)</f>
        <v>0</v>
      </c>
      <c r="BT235" s="22" cm="1">
        <f t="array" aca="1" ref="BT235" ca="1">IF(AZ235&gt;INDIRECT(ADDRESS($BN235,$BO235)),0,1)</f>
        <v>0</v>
      </c>
      <c r="BU235" s="22" cm="1">
        <f t="array" aca="1" ref="BU235" ca="1">IF(BA235&gt;INDIRECT(ADDRESS($BN235,$BO235)),0,1)</f>
        <v>0</v>
      </c>
      <c r="BV235" s="22" cm="1">
        <f t="array" aca="1" ref="BV235" ca="1">IF(BB235&gt;INDIRECT(ADDRESS($BN235,$BO235)),0,1)</f>
        <v>0</v>
      </c>
      <c r="BW235" s="22" cm="1">
        <f t="array" aca="1" ref="BW235" ca="1">IF(BC235&gt;INDIRECT(ADDRESS($BN235,$BO235)),0,1)</f>
        <v>0</v>
      </c>
      <c r="BX235" s="22" cm="1">
        <f t="array" aca="1" ref="BX235" ca="1">IF(BD235&gt;INDIRECT(ADDRESS($BN235,$BO235)),0,1)</f>
        <v>0</v>
      </c>
      <c r="BY235" s="22" cm="1">
        <f t="array" aca="1" ref="BY235" ca="1">IF(BE235&gt;INDIRECT(ADDRESS($BN235,$BO235)),0,1)</f>
        <v>0</v>
      </c>
      <c r="BZ235" s="22" cm="1">
        <f t="array" aca="1" ref="BZ235" ca="1">IF(BF235&gt;INDIRECT(ADDRESS($BN235,$BO235)),0,1)</f>
        <v>0</v>
      </c>
      <c r="CA235" s="22" cm="1">
        <f t="array" aca="1" ref="CA235" ca="1">IF(BG235&gt;INDIRECT(ADDRESS($BN235,$BO235)),0,1)</f>
        <v>0</v>
      </c>
      <c r="CB235" s="22" cm="1">
        <f t="array" aca="1" ref="CB235" ca="1">IF(BH235&gt;INDIRECT(ADDRESS($BN235,$BO235)),0,1)</f>
        <v>0</v>
      </c>
      <c r="CC235" s="22" cm="1">
        <f t="array" aca="1" ref="CC235" ca="1">IF(BI235&gt;INDIRECT(ADDRESS($BN235,$BO235)),0,1)</f>
        <v>0</v>
      </c>
      <c r="CD235" s="22" cm="1">
        <f t="array" aca="1" ref="CD235" ca="1">IF(BJ235&gt;INDIRECT(ADDRESS($BN235,$BO235)),0,1)</f>
        <v>0</v>
      </c>
      <c r="CE235" s="22" cm="1">
        <f t="array" aca="1" ref="CE235" ca="1">IF(BK235&gt;INDIRECT(ADDRESS($BN235,$BO235)),0,1)</f>
        <v>0</v>
      </c>
      <c r="CF235" s="22" cm="1">
        <f t="array" aca="1" ref="CF235" ca="1">IF(BL235&gt;INDIRECT(ADDRESS($BN235,$BO235)),0,1)</f>
        <v>0</v>
      </c>
      <c r="CG235" s="22" cm="1">
        <f t="array" aca="1" ref="CG235" ca="1">IF(BM235&gt;INDIRECT(ADDRESS($BN235,$BO235)),0,1)</f>
        <v>0</v>
      </c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55000000000000004">
      <c r="A236" s="3" t="s">
        <v>104</v>
      </c>
      <c r="B236" s="3" t="s">
        <v>104</v>
      </c>
      <c r="C236" s="3">
        <v>4</v>
      </c>
      <c r="D236" s="15">
        <f>VALUE(SUBSTITUTE('DPR KPU Raw'!B57,".",","))</f>
        <v>53963</v>
      </c>
      <c r="E236" s="15">
        <f>VALUE(SUBSTITUTE('DPR KPU Raw'!C57,".",","))</f>
        <v>136989</v>
      </c>
      <c r="F236" s="15">
        <f>VALUE(SUBSTITUTE('DPR KPU Raw'!D57,".",","))</f>
        <v>145777</v>
      </c>
      <c r="G236" s="15">
        <f>VALUE(SUBSTITUTE('DPR KPU Raw'!E57,".",","))</f>
        <v>87508</v>
      </c>
      <c r="H236" s="15">
        <f>VALUE(SUBSTITUTE('DPR KPU Raw'!F57,".",","))</f>
        <v>91835</v>
      </c>
      <c r="I236" s="15"/>
      <c r="J236" s="15"/>
      <c r="K236" s="15">
        <f>VALUE(SUBSTITUTE('DPR KPU Raw'!I57,".",","))</f>
        <v>146716</v>
      </c>
      <c r="L236" s="15"/>
      <c r="M236" s="15"/>
      <c r="N236" s="15"/>
      <c r="O236" s="15">
        <f>VALUE(SUBSTITUTE('DPR KPU Raw'!M57,".",","))</f>
        <v>178770</v>
      </c>
      <c r="P236" s="15"/>
      <c r="Q236" s="15">
        <f>VALUE(SUBSTITUTE('DPR KPU Raw'!O57,".",","))</f>
        <v>70184</v>
      </c>
      <c r="R236" s="15"/>
      <c r="S236" s="15"/>
      <c r="T236" s="15"/>
      <c r="U236" s="15"/>
      <c r="V236" s="5">
        <v>1</v>
      </c>
      <c r="W236" s="5">
        <f>W235+3</f>
        <v>236</v>
      </c>
      <c r="X236" s="5">
        <v>4</v>
      </c>
      <c r="Y236" s="5">
        <f t="shared" si="43"/>
        <v>26</v>
      </c>
      <c r="Z236" s="18" cm="1">
        <f t="array" aca="1" ref="Z236" ca="1">INDIRECT(ADDRESS($W236,COLUMN()-$Y236+$X236))/$V236</f>
        <v>53963</v>
      </c>
      <c r="AA236" s="18" cm="1">
        <f t="array" aca="1" ref="AA236" ca="1">INDIRECT(ADDRESS($W236,COLUMN()-$Y236+$X236))/$V236</f>
        <v>136989</v>
      </c>
      <c r="AB236" s="18" cm="1">
        <f t="array" aca="1" ref="AB236" ca="1">INDIRECT(ADDRESS($W236,COLUMN()-$Y236+$X236))/$V236</f>
        <v>145777</v>
      </c>
      <c r="AC236" s="18" cm="1">
        <f t="array" aca="1" ref="AC236" ca="1">INDIRECT(ADDRESS($W236,COLUMN()-$Y236+$X236))/$V236</f>
        <v>87508</v>
      </c>
      <c r="AD236" s="18" cm="1">
        <f t="array" aca="1" ref="AD236" ca="1">INDIRECT(ADDRESS($W236,COLUMN()-$Y236+$X236))/$V236</f>
        <v>91835</v>
      </c>
      <c r="AE236" s="18" cm="1">
        <f t="array" aca="1" ref="AE236" ca="1">INDIRECT(ADDRESS($W236,COLUMN()-$Y236+$X236))/$V236</f>
        <v>0</v>
      </c>
      <c r="AF236" s="18" cm="1">
        <f t="array" aca="1" ref="AF236" ca="1">INDIRECT(ADDRESS($W236,COLUMN()-$Y236+$X236))/$V236</f>
        <v>0</v>
      </c>
      <c r="AG236" s="18" cm="1">
        <f t="array" aca="1" ref="AG236" ca="1">INDIRECT(ADDRESS($W236,COLUMN()-$Y236+$X236))/$V236</f>
        <v>146716</v>
      </c>
      <c r="AH236" s="18" cm="1">
        <f t="array" aca="1" ref="AH236" ca="1">INDIRECT(ADDRESS($W236,COLUMN()-$Y236+$X236))/$V236</f>
        <v>0</v>
      </c>
      <c r="AI236" s="18" cm="1">
        <f t="array" aca="1" ref="AI236" ca="1">INDIRECT(ADDRESS($W236,COLUMN()-$Y236+$X236))/$V236</f>
        <v>0</v>
      </c>
      <c r="AJ236" s="18" cm="1">
        <f t="array" aca="1" ref="AJ236" ca="1">INDIRECT(ADDRESS($W236,COLUMN()-$Y236+$X236))/$V236</f>
        <v>0</v>
      </c>
      <c r="AK236" s="18" cm="1">
        <f t="array" aca="1" ref="AK236" ca="1">INDIRECT(ADDRESS($W236,COLUMN()-$Y236+$X236))/$V236</f>
        <v>178770</v>
      </c>
      <c r="AL236" s="18" cm="1">
        <f t="array" aca="1" ref="AL236" ca="1">INDIRECT(ADDRESS($W236,COLUMN()-$Y236+$X236))/$V236</f>
        <v>0</v>
      </c>
      <c r="AM236" s="18" cm="1">
        <f t="array" aca="1" ref="AM236" ca="1">INDIRECT(ADDRESS($W236,COLUMN()-$Y236+$X236))/$V236</f>
        <v>70184</v>
      </c>
      <c r="AN236" s="18" cm="1">
        <f t="array" aca="1" ref="AN236" ca="1">INDIRECT(ADDRESS($W236,COLUMN()-$Y236+$X236))/$V236</f>
        <v>0</v>
      </c>
      <c r="AO236" s="18" cm="1">
        <f t="array" aca="1" ref="AO236" ca="1">INDIRECT(ADDRESS($W236,COLUMN()-$Y236+$X236))/$V236</f>
        <v>0</v>
      </c>
      <c r="AP236" s="18" cm="1">
        <f t="array" aca="1" ref="AP236" ca="1">INDIRECT(ADDRESS($W236,COLUMN()-$Y236+$X236))/$V236</f>
        <v>0</v>
      </c>
      <c r="AQ236" s="18" cm="1">
        <f t="array" aca="1" ref="AQ236" ca="1">INDIRECT(ADDRESS($W236,COLUMN()-$Y236+$X236))/$V236</f>
        <v>0</v>
      </c>
      <c r="AR236" s="9">
        <f t="shared" si="41"/>
        <v>236</v>
      </c>
      <c r="AS236" s="9">
        <f t="shared" si="39"/>
        <v>238</v>
      </c>
      <c r="AT236" s="9">
        <f t="shared" si="44"/>
        <v>26</v>
      </c>
      <c r="AU236" s="3">
        <f t="shared" si="45"/>
        <v>43</v>
      </c>
      <c r="AV236" s="20">
        <f t="shared" ca="1" si="48"/>
        <v>9</v>
      </c>
      <c r="AW236" s="20">
        <f t="shared" ca="1" si="48"/>
        <v>4</v>
      </c>
      <c r="AX236" s="20">
        <f t="shared" ca="1" si="48"/>
        <v>3</v>
      </c>
      <c r="AY236" s="20">
        <f t="shared" ca="1" si="48"/>
        <v>6</v>
      </c>
      <c r="AZ236" s="20">
        <f t="shared" ca="1" si="48"/>
        <v>5</v>
      </c>
      <c r="BA236" s="20">
        <f t="shared" ca="1" si="48"/>
        <v>25</v>
      </c>
      <c r="BB236" s="20">
        <f t="shared" ca="1" si="48"/>
        <v>25</v>
      </c>
      <c r="BC236" s="20">
        <f t="shared" ca="1" si="48"/>
        <v>2</v>
      </c>
      <c r="BD236" s="20">
        <f t="shared" ca="1" si="47"/>
        <v>25</v>
      </c>
      <c r="BE236" s="20">
        <f t="shared" ca="1" si="47"/>
        <v>25</v>
      </c>
      <c r="BF236" s="20">
        <f t="shared" ca="1" si="47"/>
        <v>25</v>
      </c>
      <c r="BG236" s="20">
        <f t="shared" ca="1" si="46"/>
        <v>1</v>
      </c>
      <c r="BH236" s="20">
        <f t="shared" ca="1" si="40"/>
        <v>25</v>
      </c>
      <c r="BI236" s="20">
        <f t="shared" ref="BI236:BM259" ca="1" si="49">_xlfn.RANK.EQ(AM236,OFFSET($A$1,$AR236-1,$AT236-1,$AS236-$AR236+1,$AU236-$AT236+1),0)</f>
        <v>7</v>
      </c>
      <c r="BJ236" s="20">
        <f t="shared" ca="1" si="49"/>
        <v>25</v>
      </c>
      <c r="BK236" s="20">
        <f t="shared" ca="1" si="49"/>
        <v>25</v>
      </c>
      <c r="BL236" s="20">
        <f t="shared" ca="1" si="49"/>
        <v>25</v>
      </c>
      <c r="BM236" s="20">
        <f t="shared" ca="1" si="49"/>
        <v>25</v>
      </c>
      <c r="BN236" s="9">
        <f t="shared" si="42"/>
        <v>236</v>
      </c>
      <c r="BO236" s="9">
        <v>3</v>
      </c>
      <c r="BP236" s="22" cm="1">
        <f t="array" aca="1" ref="BP236" ca="1">IF(AV236&gt;INDIRECT(ADDRESS($BN236,$BO236)),0,1)</f>
        <v>0</v>
      </c>
      <c r="BQ236" s="22" cm="1">
        <f t="array" aca="1" ref="BQ236" ca="1">IF(AW236&gt;INDIRECT(ADDRESS($BN236,$BO236)),0,1)</f>
        <v>1</v>
      </c>
      <c r="BR236" s="22" cm="1">
        <f t="array" aca="1" ref="BR236" ca="1">IF(AX236&gt;INDIRECT(ADDRESS($BN236,$BO236)),0,1)</f>
        <v>1</v>
      </c>
      <c r="BS236" s="22" cm="1">
        <f t="array" aca="1" ref="BS236" ca="1">IF(AY236&gt;INDIRECT(ADDRESS($BN236,$BO236)),0,1)</f>
        <v>0</v>
      </c>
      <c r="BT236" s="22" cm="1">
        <f t="array" aca="1" ref="BT236" ca="1">IF(AZ236&gt;INDIRECT(ADDRESS($BN236,$BO236)),0,1)</f>
        <v>0</v>
      </c>
      <c r="BU236" s="22" cm="1">
        <f t="array" aca="1" ref="BU236" ca="1">IF(BA236&gt;INDIRECT(ADDRESS($BN236,$BO236)),0,1)</f>
        <v>0</v>
      </c>
      <c r="BV236" s="22" cm="1">
        <f t="array" aca="1" ref="BV236" ca="1">IF(BB236&gt;INDIRECT(ADDRESS($BN236,$BO236)),0,1)</f>
        <v>0</v>
      </c>
      <c r="BW236" s="22" cm="1">
        <f t="array" aca="1" ref="BW236" ca="1">IF(BC236&gt;INDIRECT(ADDRESS($BN236,$BO236)),0,1)</f>
        <v>1</v>
      </c>
      <c r="BX236" s="22" cm="1">
        <f t="array" aca="1" ref="BX236" ca="1">IF(BD236&gt;INDIRECT(ADDRESS($BN236,$BO236)),0,1)</f>
        <v>0</v>
      </c>
      <c r="BY236" s="22" cm="1">
        <f t="array" aca="1" ref="BY236" ca="1">IF(BE236&gt;INDIRECT(ADDRESS($BN236,$BO236)),0,1)</f>
        <v>0</v>
      </c>
      <c r="BZ236" s="22" cm="1">
        <f t="array" aca="1" ref="BZ236" ca="1">IF(BF236&gt;INDIRECT(ADDRESS($BN236,$BO236)),0,1)</f>
        <v>0</v>
      </c>
      <c r="CA236" s="22" cm="1">
        <f t="array" aca="1" ref="CA236" ca="1">IF(BG236&gt;INDIRECT(ADDRESS($BN236,$BO236)),0,1)</f>
        <v>1</v>
      </c>
      <c r="CB236" s="22" cm="1">
        <f t="array" aca="1" ref="CB236" ca="1">IF(BH236&gt;INDIRECT(ADDRESS($BN236,$BO236)),0,1)</f>
        <v>0</v>
      </c>
      <c r="CC236" s="22" cm="1">
        <f t="array" aca="1" ref="CC236" ca="1">IF(BI236&gt;INDIRECT(ADDRESS($BN236,$BO236)),0,1)</f>
        <v>0</v>
      </c>
      <c r="CD236" s="22" cm="1">
        <f t="array" aca="1" ref="CD236" ca="1">IF(BJ236&gt;INDIRECT(ADDRESS($BN236,$BO236)),0,1)</f>
        <v>0</v>
      </c>
      <c r="CE236" s="22" cm="1">
        <f t="array" aca="1" ref="CE236" ca="1">IF(BK236&gt;INDIRECT(ADDRESS($BN236,$BO236)),0,1)</f>
        <v>0</v>
      </c>
      <c r="CF236" s="22" cm="1">
        <f t="array" aca="1" ref="CF236" ca="1">IF(BL236&gt;INDIRECT(ADDRESS($BN236,$BO236)),0,1)</f>
        <v>0</v>
      </c>
      <c r="CG236" s="22" cm="1">
        <f t="array" aca="1" ref="CG236" ca="1">IF(BM236&gt;INDIRECT(ADDRESS($BN236,$BO236)),0,1)</f>
        <v>0</v>
      </c>
      <c r="CH236" s="9">
        <f>AR236</f>
        <v>236</v>
      </c>
      <c r="CI236" s="9">
        <f>AS236</f>
        <v>238</v>
      </c>
      <c r="CJ236" s="3">
        <f>COLUMN(BP236)</f>
        <v>68</v>
      </c>
      <c r="CK236" s="3">
        <f>COLUMN(CG236)</f>
        <v>85</v>
      </c>
      <c r="CL236" s="3">
        <f ca="1">SUM(OFFSET($A$1,CH236-1,CJ236-1,CI236-CH236+1,CK236-CJ236+1))</f>
        <v>4</v>
      </c>
      <c r="CM236" s="3" t="b">
        <f ca="1">CL236=C236</f>
        <v>1</v>
      </c>
      <c r="CN236" s="3">
        <f>COLUMN(V236)</f>
        <v>22</v>
      </c>
      <c r="CO236" s="3">
        <f ca="1">LARGE(OFFSET($A$1,$CH236-1,$CN236-1,$CI236-$CH236+1,1),1)</f>
        <v>5</v>
      </c>
      <c r="CP236" s="4">
        <f ca="1">LARGE(OFFSET($A$1,$AR236-1,$AT236-1,$AS236-$AR236+1,$AU236-$AT236+1),1)/(CO236+2)</f>
        <v>25538.571428571428</v>
      </c>
      <c r="CQ236" s="4">
        <f ca="1">LARGE(OFFSET($A$1,$AR236-1,$AT236-1,$AS236-$AR236+1,$AU236-$AT236+1),C236)</f>
        <v>136989</v>
      </c>
      <c r="CR236" s="3" t="b">
        <f ca="1">CQ236&gt;CP236</f>
        <v>1</v>
      </c>
    </row>
    <row r="237" spans="1:96" x14ac:dyDescent="0.55000000000000004">
      <c r="A237" s="3"/>
      <c r="B237" s="3"/>
      <c r="C237" s="3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5">
        <v>3</v>
      </c>
      <c r="W237" s="5">
        <f>W236</f>
        <v>236</v>
      </c>
      <c r="X237" s="5">
        <v>4</v>
      </c>
      <c r="Y237" s="5">
        <f t="shared" si="43"/>
        <v>26</v>
      </c>
      <c r="Z237" s="18" cm="1">
        <f t="array" aca="1" ref="Z237" ca="1">INDIRECT(ADDRESS($W237,COLUMN()-$Y237+$X237))/$V237</f>
        <v>17987.666666666668</v>
      </c>
      <c r="AA237" s="18" cm="1">
        <f t="array" aca="1" ref="AA237" ca="1">INDIRECT(ADDRESS($W237,COLUMN()-$Y237+$X237))/$V237</f>
        <v>45663</v>
      </c>
      <c r="AB237" s="18" cm="1">
        <f t="array" aca="1" ref="AB237" ca="1">INDIRECT(ADDRESS($W237,COLUMN()-$Y237+$X237))/$V237</f>
        <v>48592.333333333336</v>
      </c>
      <c r="AC237" s="18" cm="1">
        <f t="array" aca="1" ref="AC237" ca="1">INDIRECT(ADDRESS($W237,COLUMN()-$Y237+$X237))/$V237</f>
        <v>29169.333333333332</v>
      </c>
      <c r="AD237" s="18" cm="1">
        <f t="array" aca="1" ref="AD237" ca="1">INDIRECT(ADDRESS($W237,COLUMN()-$Y237+$X237))/$V237</f>
        <v>30611.666666666668</v>
      </c>
      <c r="AE237" s="18" cm="1">
        <f t="array" aca="1" ref="AE237" ca="1">INDIRECT(ADDRESS($W237,COLUMN()-$Y237+$X237))/$V237</f>
        <v>0</v>
      </c>
      <c r="AF237" s="18" cm="1">
        <f t="array" aca="1" ref="AF237" ca="1">INDIRECT(ADDRESS($W237,COLUMN()-$Y237+$X237))/$V237</f>
        <v>0</v>
      </c>
      <c r="AG237" s="18" cm="1">
        <f t="array" aca="1" ref="AG237" ca="1">INDIRECT(ADDRESS($W237,COLUMN()-$Y237+$X237))/$V237</f>
        <v>48905.333333333336</v>
      </c>
      <c r="AH237" s="18" cm="1">
        <f t="array" aca="1" ref="AH237" ca="1">INDIRECT(ADDRESS($W237,COLUMN()-$Y237+$X237))/$V237</f>
        <v>0</v>
      </c>
      <c r="AI237" s="18" cm="1">
        <f t="array" aca="1" ref="AI237" ca="1">INDIRECT(ADDRESS($W237,COLUMN()-$Y237+$X237))/$V237</f>
        <v>0</v>
      </c>
      <c r="AJ237" s="18" cm="1">
        <f t="array" aca="1" ref="AJ237" ca="1">INDIRECT(ADDRESS($W237,COLUMN()-$Y237+$X237))/$V237</f>
        <v>0</v>
      </c>
      <c r="AK237" s="18" cm="1">
        <f t="array" aca="1" ref="AK237" ca="1">INDIRECT(ADDRESS($W237,COLUMN()-$Y237+$X237))/$V237</f>
        <v>59590</v>
      </c>
      <c r="AL237" s="18" cm="1">
        <f t="array" aca="1" ref="AL237" ca="1">INDIRECT(ADDRESS($W237,COLUMN()-$Y237+$X237))/$V237</f>
        <v>0</v>
      </c>
      <c r="AM237" s="18" cm="1">
        <f t="array" aca="1" ref="AM237" ca="1">INDIRECT(ADDRESS($W237,COLUMN()-$Y237+$X237))/$V237</f>
        <v>23394.666666666668</v>
      </c>
      <c r="AN237" s="18" cm="1">
        <f t="array" aca="1" ref="AN237" ca="1">INDIRECT(ADDRESS($W237,COLUMN()-$Y237+$X237))/$V237</f>
        <v>0</v>
      </c>
      <c r="AO237" s="18" cm="1">
        <f t="array" aca="1" ref="AO237" ca="1">INDIRECT(ADDRESS($W237,COLUMN()-$Y237+$X237))/$V237</f>
        <v>0</v>
      </c>
      <c r="AP237" s="18" cm="1">
        <f t="array" aca="1" ref="AP237" ca="1">INDIRECT(ADDRESS($W237,COLUMN()-$Y237+$X237))/$V237</f>
        <v>0</v>
      </c>
      <c r="AQ237" s="18" cm="1">
        <f t="array" aca="1" ref="AQ237" ca="1">INDIRECT(ADDRESS($W237,COLUMN()-$Y237+$X237))/$V237</f>
        <v>0</v>
      </c>
      <c r="AR237" s="9">
        <f t="shared" si="41"/>
        <v>236</v>
      </c>
      <c r="AS237" s="9">
        <f t="shared" si="39"/>
        <v>238</v>
      </c>
      <c r="AT237" s="9">
        <f t="shared" si="44"/>
        <v>26</v>
      </c>
      <c r="AU237" s="3">
        <f t="shared" si="45"/>
        <v>43</v>
      </c>
      <c r="AV237" s="20">
        <f t="shared" ca="1" si="48"/>
        <v>21</v>
      </c>
      <c r="AW237" s="20">
        <f t="shared" ca="1" si="48"/>
        <v>12</v>
      </c>
      <c r="AX237" s="20">
        <f t="shared" ca="1" si="48"/>
        <v>11</v>
      </c>
      <c r="AY237" s="20">
        <f t="shared" ca="1" si="48"/>
        <v>16</v>
      </c>
      <c r="AZ237" s="20">
        <f t="shared" ca="1" si="48"/>
        <v>14</v>
      </c>
      <c r="BA237" s="20">
        <f t="shared" ca="1" si="48"/>
        <v>25</v>
      </c>
      <c r="BB237" s="20">
        <f t="shared" ca="1" si="48"/>
        <v>25</v>
      </c>
      <c r="BC237" s="20">
        <f t="shared" ca="1" si="48"/>
        <v>10</v>
      </c>
      <c r="BD237" s="20">
        <f t="shared" ca="1" si="47"/>
        <v>25</v>
      </c>
      <c r="BE237" s="20">
        <f t="shared" ca="1" si="47"/>
        <v>25</v>
      </c>
      <c r="BF237" s="20">
        <f t="shared" ca="1" si="47"/>
        <v>25</v>
      </c>
      <c r="BG237" s="20">
        <f t="shared" ca="1" si="46"/>
        <v>8</v>
      </c>
      <c r="BH237" s="20">
        <f t="shared" ca="1" si="46"/>
        <v>25</v>
      </c>
      <c r="BI237" s="20">
        <f t="shared" ca="1" si="49"/>
        <v>19</v>
      </c>
      <c r="BJ237" s="20">
        <f t="shared" ca="1" si="49"/>
        <v>25</v>
      </c>
      <c r="BK237" s="20">
        <f t="shared" ca="1" si="49"/>
        <v>25</v>
      </c>
      <c r="BL237" s="20">
        <f t="shared" ca="1" si="49"/>
        <v>25</v>
      </c>
      <c r="BM237" s="20">
        <f t="shared" ca="1" si="49"/>
        <v>25</v>
      </c>
      <c r="BN237" s="9">
        <f t="shared" si="42"/>
        <v>236</v>
      </c>
      <c r="BO237" s="9">
        <v>3</v>
      </c>
      <c r="BP237" s="22" cm="1">
        <f t="array" aca="1" ref="BP237" ca="1">IF(AV237&gt;INDIRECT(ADDRESS($BN237,$BO237)),0,1)</f>
        <v>0</v>
      </c>
      <c r="BQ237" s="22" cm="1">
        <f t="array" aca="1" ref="BQ237" ca="1">IF(AW237&gt;INDIRECT(ADDRESS($BN237,$BO237)),0,1)</f>
        <v>0</v>
      </c>
      <c r="BR237" s="22" cm="1">
        <f t="array" aca="1" ref="BR237" ca="1">IF(AX237&gt;INDIRECT(ADDRESS($BN237,$BO237)),0,1)</f>
        <v>0</v>
      </c>
      <c r="BS237" s="22" cm="1">
        <f t="array" aca="1" ref="BS237" ca="1">IF(AY237&gt;INDIRECT(ADDRESS($BN237,$BO237)),0,1)</f>
        <v>0</v>
      </c>
      <c r="BT237" s="22" cm="1">
        <f t="array" aca="1" ref="BT237" ca="1">IF(AZ237&gt;INDIRECT(ADDRESS($BN237,$BO237)),0,1)</f>
        <v>0</v>
      </c>
      <c r="BU237" s="22" cm="1">
        <f t="array" aca="1" ref="BU237" ca="1">IF(BA237&gt;INDIRECT(ADDRESS($BN237,$BO237)),0,1)</f>
        <v>0</v>
      </c>
      <c r="BV237" s="22" cm="1">
        <f t="array" aca="1" ref="BV237" ca="1">IF(BB237&gt;INDIRECT(ADDRESS($BN237,$BO237)),0,1)</f>
        <v>0</v>
      </c>
      <c r="BW237" s="22" cm="1">
        <f t="array" aca="1" ref="BW237" ca="1">IF(BC237&gt;INDIRECT(ADDRESS($BN237,$BO237)),0,1)</f>
        <v>0</v>
      </c>
      <c r="BX237" s="22" cm="1">
        <f t="array" aca="1" ref="BX237" ca="1">IF(BD237&gt;INDIRECT(ADDRESS($BN237,$BO237)),0,1)</f>
        <v>0</v>
      </c>
      <c r="BY237" s="22" cm="1">
        <f t="array" aca="1" ref="BY237" ca="1">IF(BE237&gt;INDIRECT(ADDRESS($BN237,$BO237)),0,1)</f>
        <v>0</v>
      </c>
      <c r="BZ237" s="22" cm="1">
        <f t="array" aca="1" ref="BZ237" ca="1">IF(BF237&gt;INDIRECT(ADDRESS($BN237,$BO237)),0,1)</f>
        <v>0</v>
      </c>
      <c r="CA237" s="22" cm="1">
        <f t="array" aca="1" ref="CA237" ca="1">IF(BG237&gt;INDIRECT(ADDRESS($BN237,$BO237)),0,1)</f>
        <v>0</v>
      </c>
      <c r="CB237" s="22" cm="1">
        <f t="array" aca="1" ref="CB237" ca="1">IF(BH237&gt;INDIRECT(ADDRESS($BN237,$BO237)),0,1)</f>
        <v>0</v>
      </c>
      <c r="CC237" s="22" cm="1">
        <f t="array" aca="1" ref="CC237" ca="1">IF(BI237&gt;INDIRECT(ADDRESS($BN237,$BO237)),0,1)</f>
        <v>0</v>
      </c>
      <c r="CD237" s="22" cm="1">
        <f t="array" aca="1" ref="CD237" ca="1">IF(BJ237&gt;INDIRECT(ADDRESS($BN237,$BO237)),0,1)</f>
        <v>0</v>
      </c>
      <c r="CE237" s="22" cm="1">
        <f t="array" aca="1" ref="CE237" ca="1">IF(BK237&gt;INDIRECT(ADDRESS($BN237,$BO237)),0,1)</f>
        <v>0</v>
      </c>
      <c r="CF237" s="22" cm="1">
        <f t="array" aca="1" ref="CF237" ca="1">IF(BL237&gt;INDIRECT(ADDRESS($BN237,$BO237)),0,1)</f>
        <v>0</v>
      </c>
      <c r="CG237" s="22" cm="1">
        <f t="array" aca="1" ref="CG237" ca="1">IF(BM237&gt;INDIRECT(ADDRESS($BN237,$BO237)),0,1)</f>
        <v>0</v>
      </c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55000000000000004">
      <c r="A238" s="3"/>
      <c r="B238" s="3"/>
      <c r="C238" s="3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5">
        <v>5</v>
      </c>
      <c r="W238" s="5">
        <f>W237</f>
        <v>236</v>
      </c>
      <c r="X238" s="5">
        <v>4</v>
      </c>
      <c r="Y238" s="5">
        <f t="shared" si="43"/>
        <v>26</v>
      </c>
      <c r="Z238" s="18" cm="1">
        <f t="array" aca="1" ref="Z238" ca="1">INDIRECT(ADDRESS($W238,COLUMN()-$Y238+$X238))/$V238</f>
        <v>10792.6</v>
      </c>
      <c r="AA238" s="18" cm="1">
        <f t="array" aca="1" ref="AA238" ca="1">INDIRECT(ADDRESS($W238,COLUMN()-$Y238+$X238))/$V238</f>
        <v>27397.8</v>
      </c>
      <c r="AB238" s="18" cm="1">
        <f t="array" aca="1" ref="AB238" ca="1">INDIRECT(ADDRESS($W238,COLUMN()-$Y238+$X238))/$V238</f>
        <v>29155.4</v>
      </c>
      <c r="AC238" s="18" cm="1">
        <f t="array" aca="1" ref="AC238" ca="1">INDIRECT(ADDRESS($W238,COLUMN()-$Y238+$X238))/$V238</f>
        <v>17501.599999999999</v>
      </c>
      <c r="AD238" s="18" cm="1">
        <f t="array" aca="1" ref="AD238" ca="1">INDIRECT(ADDRESS($W238,COLUMN()-$Y238+$X238))/$V238</f>
        <v>18367</v>
      </c>
      <c r="AE238" s="18" cm="1">
        <f t="array" aca="1" ref="AE238" ca="1">INDIRECT(ADDRESS($W238,COLUMN()-$Y238+$X238))/$V238</f>
        <v>0</v>
      </c>
      <c r="AF238" s="18" cm="1">
        <f t="array" aca="1" ref="AF238" ca="1">INDIRECT(ADDRESS($W238,COLUMN()-$Y238+$X238))/$V238</f>
        <v>0</v>
      </c>
      <c r="AG238" s="18" cm="1">
        <f t="array" aca="1" ref="AG238" ca="1">INDIRECT(ADDRESS($W238,COLUMN()-$Y238+$X238))/$V238</f>
        <v>29343.200000000001</v>
      </c>
      <c r="AH238" s="18" cm="1">
        <f t="array" aca="1" ref="AH238" ca="1">INDIRECT(ADDRESS($W238,COLUMN()-$Y238+$X238))/$V238</f>
        <v>0</v>
      </c>
      <c r="AI238" s="18" cm="1">
        <f t="array" aca="1" ref="AI238" ca="1">INDIRECT(ADDRESS($W238,COLUMN()-$Y238+$X238))/$V238</f>
        <v>0</v>
      </c>
      <c r="AJ238" s="18" cm="1">
        <f t="array" aca="1" ref="AJ238" ca="1">INDIRECT(ADDRESS($W238,COLUMN()-$Y238+$X238))/$V238</f>
        <v>0</v>
      </c>
      <c r="AK238" s="18" cm="1">
        <f t="array" aca="1" ref="AK238" ca="1">INDIRECT(ADDRESS($W238,COLUMN()-$Y238+$X238))/$V238</f>
        <v>35754</v>
      </c>
      <c r="AL238" s="18" cm="1">
        <f t="array" aca="1" ref="AL238" ca="1">INDIRECT(ADDRESS($W238,COLUMN()-$Y238+$X238))/$V238</f>
        <v>0</v>
      </c>
      <c r="AM238" s="18" cm="1">
        <f t="array" aca="1" ref="AM238" ca="1">INDIRECT(ADDRESS($W238,COLUMN()-$Y238+$X238))/$V238</f>
        <v>14036.8</v>
      </c>
      <c r="AN238" s="18" cm="1">
        <f t="array" aca="1" ref="AN238" ca="1">INDIRECT(ADDRESS($W238,COLUMN()-$Y238+$X238))/$V238</f>
        <v>0</v>
      </c>
      <c r="AO238" s="18" cm="1">
        <f t="array" aca="1" ref="AO238" ca="1">INDIRECT(ADDRESS($W238,COLUMN()-$Y238+$X238))/$V238</f>
        <v>0</v>
      </c>
      <c r="AP238" s="18" cm="1">
        <f t="array" aca="1" ref="AP238" ca="1">INDIRECT(ADDRESS($W238,COLUMN()-$Y238+$X238))/$V238</f>
        <v>0</v>
      </c>
      <c r="AQ238" s="18" cm="1">
        <f t="array" aca="1" ref="AQ238" ca="1">INDIRECT(ADDRESS($W238,COLUMN()-$Y238+$X238))/$V238</f>
        <v>0</v>
      </c>
      <c r="AR238" s="9">
        <f t="shared" si="41"/>
        <v>236</v>
      </c>
      <c r="AS238" s="9">
        <f t="shared" si="39"/>
        <v>238</v>
      </c>
      <c r="AT238" s="9">
        <f t="shared" si="44"/>
        <v>26</v>
      </c>
      <c r="AU238" s="3">
        <f t="shared" si="45"/>
        <v>43</v>
      </c>
      <c r="AV238" s="20">
        <f t="shared" ca="1" si="48"/>
        <v>24</v>
      </c>
      <c r="AW238" s="20">
        <f t="shared" ca="1" si="48"/>
        <v>18</v>
      </c>
      <c r="AX238" s="20">
        <f t="shared" ca="1" si="48"/>
        <v>17</v>
      </c>
      <c r="AY238" s="20">
        <f t="shared" ca="1" si="48"/>
        <v>22</v>
      </c>
      <c r="AZ238" s="20">
        <f t="shared" ca="1" si="48"/>
        <v>20</v>
      </c>
      <c r="BA238" s="20">
        <f t="shared" ca="1" si="48"/>
        <v>25</v>
      </c>
      <c r="BB238" s="20">
        <f t="shared" ca="1" si="48"/>
        <v>25</v>
      </c>
      <c r="BC238" s="20">
        <f t="shared" ca="1" si="48"/>
        <v>15</v>
      </c>
      <c r="BD238" s="20">
        <f t="shared" ca="1" si="47"/>
        <v>25</v>
      </c>
      <c r="BE238" s="20">
        <f t="shared" ca="1" si="47"/>
        <v>25</v>
      </c>
      <c r="BF238" s="20">
        <f t="shared" ca="1" si="47"/>
        <v>25</v>
      </c>
      <c r="BG238" s="20">
        <f t="shared" ca="1" si="46"/>
        <v>13</v>
      </c>
      <c r="BH238" s="20">
        <f t="shared" ca="1" si="46"/>
        <v>25</v>
      </c>
      <c r="BI238" s="20">
        <f t="shared" ca="1" si="49"/>
        <v>23</v>
      </c>
      <c r="BJ238" s="20">
        <f t="shared" ca="1" si="49"/>
        <v>25</v>
      </c>
      <c r="BK238" s="20">
        <f t="shared" ca="1" si="49"/>
        <v>25</v>
      </c>
      <c r="BL238" s="20">
        <f t="shared" ca="1" si="49"/>
        <v>25</v>
      </c>
      <c r="BM238" s="20">
        <f t="shared" ca="1" si="49"/>
        <v>25</v>
      </c>
      <c r="BN238" s="9">
        <f t="shared" si="42"/>
        <v>236</v>
      </c>
      <c r="BO238" s="9">
        <v>3</v>
      </c>
      <c r="BP238" s="22" cm="1">
        <f t="array" aca="1" ref="BP238" ca="1">IF(AV238&gt;INDIRECT(ADDRESS($BN238,$BO238)),0,1)</f>
        <v>0</v>
      </c>
      <c r="BQ238" s="22" cm="1">
        <f t="array" aca="1" ref="BQ238" ca="1">IF(AW238&gt;INDIRECT(ADDRESS($BN238,$BO238)),0,1)</f>
        <v>0</v>
      </c>
      <c r="BR238" s="22" cm="1">
        <f t="array" aca="1" ref="BR238" ca="1">IF(AX238&gt;INDIRECT(ADDRESS($BN238,$BO238)),0,1)</f>
        <v>0</v>
      </c>
      <c r="BS238" s="22" cm="1">
        <f t="array" aca="1" ref="BS238" ca="1">IF(AY238&gt;INDIRECT(ADDRESS($BN238,$BO238)),0,1)</f>
        <v>0</v>
      </c>
      <c r="BT238" s="22" cm="1">
        <f t="array" aca="1" ref="BT238" ca="1">IF(AZ238&gt;INDIRECT(ADDRESS($BN238,$BO238)),0,1)</f>
        <v>0</v>
      </c>
      <c r="BU238" s="22" cm="1">
        <f t="array" aca="1" ref="BU238" ca="1">IF(BA238&gt;INDIRECT(ADDRESS($BN238,$BO238)),0,1)</f>
        <v>0</v>
      </c>
      <c r="BV238" s="22" cm="1">
        <f t="array" aca="1" ref="BV238" ca="1">IF(BB238&gt;INDIRECT(ADDRESS($BN238,$BO238)),0,1)</f>
        <v>0</v>
      </c>
      <c r="BW238" s="22" cm="1">
        <f t="array" aca="1" ref="BW238" ca="1">IF(BC238&gt;INDIRECT(ADDRESS($BN238,$BO238)),0,1)</f>
        <v>0</v>
      </c>
      <c r="BX238" s="22" cm="1">
        <f t="array" aca="1" ref="BX238" ca="1">IF(BD238&gt;INDIRECT(ADDRESS($BN238,$BO238)),0,1)</f>
        <v>0</v>
      </c>
      <c r="BY238" s="22" cm="1">
        <f t="array" aca="1" ref="BY238" ca="1">IF(BE238&gt;INDIRECT(ADDRESS($BN238,$BO238)),0,1)</f>
        <v>0</v>
      </c>
      <c r="BZ238" s="22" cm="1">
        <f t="array" aca="1" ref="BZ238" ca="1">IF(BF238&gt;INDIRECT(ADDRESS($BN238,$BO238)),0,1)</f>
        <v>0</v>
      </c>
      <c r="CA238" s="22" cm="1">
        <f t="array" aca="1" ref="CA238" ca="1">IF(BG238&gt;INDIRECT(ADDRESS($BN238,$BO238)),0,1)</f>
        <v>0</v>
      </c>
      <c r="CB238" s="22" cm="1">
        <f t="array" aca="1" ref="CB238" ca="1">IF(BH238&gt;INDIRECT(ADDRESS($BN238,$BO238)),0,1)</f>
        <v>0</v>
      </c>
      <c r="CC238" s="22" cm="1">
        <f t="array" aca="1" ref="CC238" ca="1">IF(BI238&gt;INDIRECT(ADDRESS($BN238,$BO238)),0,1)</f>
        <v>0</v>
      </c>
      <c r="CD238" s="22" cm="1">
        <f t="array" aca="1" ref="CD238" ca="1">IF(BJ238&gt;INDIRECT(ADDRESS($BN238,$BO238)),0,1)</f>
        <v>0</v>
      </c>
      <c r="CE238" s="22" cm="1">
        <f t="array" aca="1" ref="CE238" ca="1">IF(BK238&gt;INDIRECT(ADDRESS($BN238,$BO238)),0,1)</f>
        <v>0</v>
      </c>
      <c r="CF238" s="22" cm="1">
        <f t="array" aca="1" ref="CF238" ca="1">IF(BL238&gt;INDIRECT(ADDRESS($BN238,$BO238)),0,1)</f>
        <v>0</v>
      </c>
      <c r="CG238" s="22" cm="1">
        <f t="array" aca="1" ref="CG238" ca="1">IF(BM238&gt;INDIRECT(ADDRESS($BN238,$BO238)),0,1)</f>
        <v>0</v>
      </c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55000000000000004">
      <c r="A239" s="3" t="s">
        <v>105</v>
      </c>
      <c r="B239" s="3" t="s">
        <v>106</v>
      </c>
      <c r="C239" s="3">
        <v>3</v>
      </c>
      <c r="D239" s="15">
        <f>VALUE(SUBSTITUTE('DPR KPU Raw'!B58,".",","))</f>
        <v>58175</v>
      </c>
      <c r="E239" s="15">
        <f>VALUE(SUBSTITUTE('DPR KPU Raw'!C58,".",","))</f>
        <v>64089</v>
      </c>
      <c r="F239" s="15">
        <f>VALUE(SUBSTITUTE('DPR KPU Raw'!D58,".",","))</f>
        <v>146937</v>
      </c>
      <c r="G239" s="15">
        <f>VALUE(SUBSTITUTE('DPR KPU Raw'!E58,".",","))</f>
        <v>128475</v>
      </c>
      <c r="H239" s="15">
        <f>VALUE(SUBSTITUTE('DPR KPU Raw'!F58,".",","))</f>
        <v>56105</v>
      </c>
      <c r="I239" s="15"/>
      <c r="J239" s="15"/>
      <c r="K239" s="15">
        <f>VALUE(SUBSTITUTE('DPR KPU Raw'!I58,".",","))</f>
        <v>70736</v>
      </c>
      <c r="L239" s="15"/>
      <c r="M239" s="15"/>
      <c r="N239" s="15"/>
      <c r="O239" s="15">
        <f>VALUE(SUBSTITUTE('DPR KPU Raw'!M58,".",","))</f>
        <v>62457</v>
      </c>
      <c r="P239" s="15"/>
      <c r="Q239" s="15">
        <f>VALUE(SUBSTITUTE('DPR KPU Raw'!O58,".",","))</f>
        <v>34575</v>
      </c>
      <c r="R239" s="15"/>
      <c r="S239" s="15"/>
      <c r="T239" s="15"/>
      <c r="U239" s="15"/>
      <c r="V239" s="5">
        <v>1</v>
      </c>
      <c r="W239" s="5">
        <f>W238+3</f>
        <v>239</v>
      </c>
      <c r="X239" s="5">
        <v>4</v>
      </c>
      <c r="Y239" s="5">
        <f t="shared" si="43"/>
        <v>26</v>
      </c>
      <c r="Z239" s="18" cm="1">
        <f t="array" aca="1" ref="Z239" ca="1">INDIRECT(ADDRESS($W239,COLUMN()-$Y239+$X239))/$V239</f>
        <v>58175</v>
      </c>
      <c r="AA239" s="18" cm="1">
        <f t="array" aca="1" ref="AA239" ca="1">INDIRECT(ADDRESS($W239,COLUMN()-$Y239+$X239))/$V239</f>
        <v>64089</v>
      </c>
      <c r="AB239" s="18" cm="1">
        <f t="array" aca="1" ref="AB239" ca="1">INDIRECT(ADDRESS($W239,COLUMN()-$Y239+$X239))/$V239</f>
        <v>146937</v>
      </c>
      <c r="AC239" s="18" cm="1">
        <f t="array" aca="1" ref="AC239" ca="1">INDIRECT(ADDRESS($W239,COLUMN()-$Y239+$X239))/$V239</f>
        <v>128475</v>
      </c>
      <c r="AD239" s="18" cm="1">
        <f t="array" aca="1" ref="AD239" ca="1">INDIRECT(ADDRESS($W239,COLUMN()-$Y239+$X239))/$V239</f>
        <v>56105</v>
      </c>
      <c r="AE239" s="18" cm="1">
        <f t="array" aca="1" ref="AE239" ca="1">INDIRECT(ADDRESS($W239,COLUMN()-$Y239+$X239))/$V239</f>
        <v>0</v>
      </c>
      <c r="AF239" s="18" cm="1">
        <f t="array" aca="1" ref="AF239" ca="1">INDIRECT(ADDRESS($W239,COLUMN()-$Y239+$X239))/$V239</f>
        <v>0</v>
      </c>
      <c r="AG239" s="18" cm="1">
        <f t="array" aca="1" ref="AG239" ca="1">INDIRECT(ADDRESS($W239,COLUMN()-$Y239+$X239))/$V239</f>
        <v>70736</v>
      </c>
      <c r="AH239" s="18" cm="1">
        <f t="array" aca="1" ref="AH239" ca="1">INDIRECT(ADDRESS($W239,COLUMN()-$Y239+$X239))/$V239</f>
        <v>0</v>
      </c>
      <c r="AI239" s="18" cm="1">
        <f t="array" aca="1" ref="AI239" ca="1">INDIRECT(ADDRESS($W239,COLUMN()-$Y239+$X239))/$V239</f>
        <v>0</v>
      </c>
      <c r="AJ239" s="18" cm="1">
        <f t="array" aca="1" ref="AJ239" ca="1">INDIRECT(ADDRESS($W239,COLUMN()-$Y239+$X239))/$V239</f>
        <v>0</v>
      </c>
      <c r="AK239" s="18" cm="1">
        <f t="array" aca="1" ref="AK239" ca="1">INDIRECT(ADDRESS($W239,COLUMN()-$Y239+$X239))/$V239</f>
        <v>62457</v>
      </c>
      <c r="AL239" s="18" cm="1">
        <f t="array" aca="1" ref="AL239" ca="1">INDIRECT(ADDRESS($W239,COLUMN()-$Y239+$X239))/$V239</f>
        <v>0</v>
      </c>
      <c r="AM239" s="18" cm="1">
        <f t="array" aca="1" ref="AM239" ca="1">INDIRECT(ADDRESS($W239,COLUMN()-$Y239+$X239))/$V239</f>
        <v>34575</v>
      </c>
      <c r="AN239" s="18" cm="1">
        <f t="array" aca="1" ref="AN239" ca="1">INDIRECT(ADDRESS($W239,COLUMN()-$Y239+$X239))/$V239</f>
        <v>0</v>
      </c>
      <c r="AO239" s="18" cm="1">
        <f t="array" aca="1" ref="AO239" ca="1">INDIRECT(ADDRESS($W239,COLUMN()-$Y239+$X239))/$V239</f>
        <v>0</v>
      </c>
      <c r="AP239" s="18" cm="1">
        <f t="array" aca="1" ref="AP239" ca="1">INDIRECT(ADDRESS($W239,COLUMN()-$Y239+$X239))/$V239</f>
        <v>0</v>
      </c>
      <c r="AQ239" s="18" cm="1">
        <f t="array" aca="1" ref="AQ239" ca="1">INDIRECT(ADDRESS($W239,COLUMN()-$Y239+$X239))/$V239</f>
        <v>0</v>
      </c>
      <c r="AR239" s="9">
        <f t="shared" si="41"/>
        <v>239</v>
      </c>
      <c r="AS239" s="9">
        <f t="shared" si="39"/>
        <v>241</v>
      </c>
      <c r="AT239" s="9">
        <f t="shared" si="44"/>
        <v>26</v>
      </c>
      <c r="AU239" s="3">
        <f t="shared" si="45"/>
        <v>43</v>
      </c>
      <c r="AV239" s="20">
        <f t="shared" ca="1" si="48"/>
        <v>6</v>
      </c>
      <c r="AW239" s="20">
        <f t="shared" ca="1" si="48"/>
        <v>4</v>
      </c>
      <c r="AX239" s="20">
        <f t="shared" ca="1" si="48"/>
        <v>1</v>
      </c>
      <c r="AY239" s="20">
        <f t="shared" ca="1" si="48"/>
        <v>2</v>
      </c>
      <c r="AZ239" s="20">
        <f t="shared" ca="1" si="48"/>
        <v>7</v>
      </c>
      <c r="BA239" s="20">
        <f t="shared" ca="1" si="48"/>
        <v>25</v>
      </c>
      <c r="BB239" s="20">
        <f t="shared" ca="1" si="48"/>
        <v>25</v>
      </c>
      <c r="BC239" s="20">
        <f t="shared" ca="1" si="48"/>
        <v>3</v>
      </c>
      <c r="BD239" s="20">
        <f t="shared" ca="1" si="47"/>
        <v>25</v>
      </c>
      <c r="BE239" s="20">
        <f t="shared" ca="1" si="47"/>
        <v>25</v>
      </c>
      <c r="BF239" s="20">
        <f t="shared" ca="1" si="47"/>
        <v>25</v>
      </c>
      <c r="BG239" s="20">
        <f t="shared" ca="1" si="46"/>
        <v>5</v>
      </c>
      <c r="BH239" s="20">
        <f t="shared" ca="1" si="46"/>
        <v>25</v>
      </c>
      <c r="BI239" s="20">
        <f t="shared" ca="1" si="49"/>
        <v>10</v>
      </c>
      <c r="BJ239" s="20">
        <f t="shared" ca="1" si="49"/>
        <v>25</v>
      </c>
      <c r="BK239" s="20">
        <f t="shared" ca="1" si="49"/>
        <v>25</v>
      </c>
      <c r="BL239" s="20">
        <f t="shared" ca="1" si="49"/>
        <v>25</v>
      </c>
      <c r="BM239" s="20">
        <f t="shared" ca="1" si="49"/>
        <v>25</v>
      </c>
      <c r="BN239" s="9">
        <f t="shared" si="42"/>
        <v>239</v>
      </c>
      <c r="BO239" s="9">
        <v>3</v>
      </c>
      <c r="BP239" s="22" cm="1">
        <f t="array" aca="1" ref="BP239" ca="1">IF(AV239&gt;INDIRECT(ADDRESS($BN239,$BO239)),0,1)</f>
        <v>0</v>
      </c>
      <c r="BQ239" s="22" cm="1">
        <f t="array" aca="1" ref="BQ239" ca="1">IF(AW239&gt;INDIRECT(ADDRESS($BN239,$BO239)),0,1)</f>
        <v>0</v>
      </c>
      <c r="BR239" s="22" cm="1">
        <f t="array" aca="1" ref="BR239" ca="1">IF(AX239&gt;INDIRECT(ADDRESS($BN239,$BO239)),0,1)</f>
        <v>1</v>
      </c>
      <c r="BS239" s="22" cm="1">
        <f t="array" aca="1" ref="BS239" ca="1">IF(AY239&gt;INDIRECT(ADDRESS($BN239,$BO239)),0,1)</f>
        <v>1</v>
      </c>
      <c r="BT239" s="22" cm="1">
        <f t="array" aca="1" ref="BT239" ca="1">IF(AZ239&gt;INDIRECT(ADDRESS($BN239,$BO239)),0,1)</f>
        <v>0</v>
      </c>
      <c r="BU239" s="22" cm="1">
        <f t="array" aca="1" ref="BU239" ca="1">IF(BA239&gt;INDIRECT(ADDRESS($BN239,$BO239)),0,1)</f>
        <v>0</v>
      </c>
      <c r="BV239" s="22" cm="1">
        <f t="array" aca="1" ref="BV239" ca="1">IF(BB239&gt;INDIRECT(ADDRESS($BN239,$BO239)),0,1)</f>
        <v>0</v>
      </c>
      <c r="BW239" s="22" cm="1">
        <f t="array" aca="1" ref="BW239" ca="1">IF(BC239&gt;INDIRECT(ADDRESS($BN239,$BO239)),0,1)</f>
        <v>1</v>
      </c>
      <c r="BX239" s="22" cm="1">
        <f t="array" aca="1" ref="BX239" ca="1">IF(BD239&gt;INDIRECT(ADDRESS($BN239,$BO239)),0,1)</f>
        <v>0</v>
      </c>
      <c r="BY239" s="22" cm="1">
        <f t="array" aca="1" ref="BY239" ca="1">IF(BE239&gt;INDIRECT(ADDRESS($BN239,$BO239)),0,1)</f>
        <v>0</v>
      </c>
      <c r="BZ239" s="22" cm="1">
        <f t="array" aca="1" ref="BZ239" ca="1">IF(BF239&gt;INDIRECT(ADDRESS($BN239,$BO239)),0,1)</f>
        <v>0</v>
      </c>
      <c r="CA239" s="22" cm="1">
        <f t="array" aca="1" ref="CA239" ca="1">IF(BG239&gt;INDIRECT(ADDRESS($BN239,$BO239)),0,1)</f>
        <v>0</v>
      </c>
      <c r="CB239" s="22" cm="1">
        <f t="array" aca="1" ref="CB239" ca="1">IF(BH239&gt;INDIRECT(ADDRESS($BN239,$BO239)),0,1)</f>
        <v>0</v>
      </c>
      <c r="CC239" s="22" cm="1">
        <f t="array" aca="1" ref="CC239" ca="1">IF(BI239&gt;INDIRECT(ADDRESS($BN239,$BO239)),0,1)</f>
        <v>0</v>
      </c>
      <c r="CD239" s="22" cm="1">
        <f t="array" aca="1" ref="CD239" ca="1">IF(BJ239&gt;INDIRECT(ADDRESS($BN239,$BO239)),0,1)</f>
        <v>0</v>
      </c>
      <c r="CE239" s="22" cm="1">
        <f t="array" aca="1" ref="CE239" ca="1">IF(BK239&gt;INDIRECT(ADDRESS($BN239,$BO239)),0,1)</f>
        <v>0</v>
      </c>
      <c r="CF239" s="22" cm="1">
        <f t="array" aca="1" ref="CF239" ca="1">IF(BL239&gt;INDIRECT(ADDRESS($BN239,$BO239)),0,1)</f>
        <v>0</v>
      </c>
      <c r="CG239" s="22" cm="1">
        <f t="array" aca="1" ref="CG239" ca="1">IF(BM239&gt;INDIRECT(ADDRESS($BN239,$BO239)),0,1)</f>
        <v>0</v>
      </c>
      <c r="CH239" s="9">
        <f>AR239</f>
        <v>239</v>
      </c>
      <c r="CI239" s="9">
        <f>AS239</f>
        <v>241</v>
      </c>
      <c r="CJ239" s="3">
        <f>COLUMN(BP239)</f>
        <v>68</v>
      </c>
      <c r="CK239" s="3">
        <f>COLUMN(CG239)</f>
        <v>85</v>
      </c>
      <c r="CL239" s="3">
        <f ca="1">SUM(OFFSET($A$1,CH239-1,CJ239-1,CI239-CH239+1,CK239-CJ239+1))</f>
        <v>3</v>
      </c>
      <c r="CM239" s="3" t="b">
        <f ca="1">CL239=C239</f>
        <v>1</v>
      </c>
      <c r="CN239" s="3">
        <f>COLUMN(V239)</f>
        <v>22</v>
      </c>
      <c r="CO239" s="3">
        <f ca="1">LARGE(OFFSET($A$1,$CH239-1,$CN239-1,$CI239-$CH239+1,1),1)</f>
        <v>5</v>
      </c>
      <c r="CP239" s="4">
        <f ca="1">LARGE(OFFSET($A$1,$AR239-1,$AT239-1,$AS239-$AR239+1,$AU239-$AT239+1),1)/(CO239+2)</f>
        <v>20991</v>
      </c>
      <c r="CQ239" s="4">
        <f ca="1">LARGE(OFFSET($A$1,$AR239-1,$AT239-1,$AS239-$AR239+1,$AU239-$AT239+1),C239)</f>
        <v>70736</v>
      </c>
      <c r="CR239" s="3" t="b">
        <f ca="1">CQ239&gt;CP239</f>
        <v>1</v>
      </c>
    </row>
    <row r="240" spans="1:96" x14ac:dyDescent="0.55000000000000004">
      <c r="A240" s="3"/>
      <c r="B240" s="3"/>
      <c r="C240" s="3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5">
        <v>3</v>
      </c>
      <c r="W240" s="5">
        <f>W239</f>
        <v>239</v>
      </c>
      <c r="X240" s="5">
        <v>4</v>
      </c>
      <c r="Y240" s="5">
        <f t="shared" si="43"/>
        <v>26</v>
      </c>
      <c r="Z240" s="18" cm="1">
        <f t="array" aca="1" ref="Z240" ca="1">INDIRECT(ADDRESS($W240,COLUMN()-$Y240+$X240))/$V240</f>
        <v>19391.666666666668</v>
      </c>
      <c r="AA240" s="18" cm="1">
        <f t="array" aca="1" ref="AA240" ca="1">INDIRECT(ADDRESS($W240,COLUMN()-$Y240+$X240))/$V240</f>
        <v>21363</v>
      </c>
      <c r="AB240" s="18" cm="1">
        <f t="array" aca="1" ref="AB240" ca="1">INDIRECT(ADDRESS($W240,COLUMN()-$Y240+$X240))/$V240</f>
        <v>48979</v>
      </c>
      <c r="AC240" s="18" cm="1">
        <f t="array" aca="1" ref="AC240" ca="1">INDIRECT(ADDRESS($W240,COLUMN()-$Y240+$X240))/$V240</f>
        <v>42825</v>
      </c>
      <c r="AD240" s="18" cm="1">
        <f t="array" aca="1" ref="AD240" ca="1">INDIRECT(ADDRESS($W240,COLUMN()-$Y240+$X240))/$V240</f>
        <v>18701.666666666668</v>
      </c>
      <c r="AE240" s="18" cm="1">
        <f t="array" aca="1" ref="AE240" ca="1">INDIRECT(ADDRESS($W240,COLUMN()-$Y240+$X240))/$V240</f>
        <v>0</v>
      </c>
      <c r="AF240" s="18" cm="1">
        <f t="array" aca="1" ref="AF240" ca="1">INDIRECT(ADDRESS($W240,COLUMN()-$Y240+$X240))/$V240</f>
        <v>0</v>
      </c>
      <c r="AG240" s="18" cm="1">
        <f t="array" aca="1" ref="AG240" ca="1">INDIRECT(ADDRESS($W240,COLUMN()-$Y240+$X240))/$V240</f>
        <v>23578.666666666668</v>
      </c>
      <c r="AH240" s="18" cm="1">
        <f t="array" aca="1" ref="AH240" ca="1">INDIRECT(ADDRESS($W240,COLUMN()-$Y240+$X240))/$V240</f>
        <v>0</v>
      </c>
      <c r="AI240" s="18" cm="1">
        <f t="array" aca="1" ref="AI240" ca="1">INDIRECT(ADDRESS($W240,COLUMN()-$Y240+$X240))/$V240</f>
        <v>0</v>
      </c>
      <c r="AJ240" s="18" cm="1">
        <f t="array" aca="1" ref="AJ240" ca="1">INDIRECT(ADDRESS($W240,COLUMN()-$Y240+$X240))/$V240</f>
        <v>0</v>
      </c>
      <c r="AK240" s="18" cm="1">
        <f t="array" aca="1" ref="AK240" ca="1">INDIRECT(ADDRESS($W240,COLUMN()-$Y240+$X240))/$V240</f>
        <v>20819</v>
      </c>
      <c r="AL240" s="18" cm="1">
        <f t="array" aca="1" ref="AL240" ca="1">INDIRECT(ADDRESS($W240,COLUMN()-$Y240+$X240))/$V240</f>
        <v>0</v>
      </c>
      <c r="AM240" s="18" cm="1">
        <f t="array" aca="1" ref="AM240" ca="1">INDIRECT(ADDRESS($W240,COLUMN()-$Y240+$X240))/$V240</f>
        <v>11525</v>
      </c>
      <c r="AN240" s="18" cm="1">
        <f t="array" aca="1" ref="AN240" ca="1">INDIRECT(ADDRESS($W240,COLUMN()-$Y240+$X240))/$V240</f>
        <v>0</v>
      </c>
      <c r="AO240" s="18" cm="1">
        <f t="array" aca="1" ref="AO240" ca="1">INDIRECT(ADDRESS($W240,COLUMN()-$Y240+$X240))/$V240</f>
        <v>0</v>
      </c>
      <c r="AP240" s="18" cm="1">
        <f t="array" aca="1" ref="AP240" ca="1">INDIRECT(ADDRESS($W240,COLUMN()-$Y240+$X240))/$V240</f>
        <v>0</v>
      </c>
      <c r="AQ240" s="18" cm="1">
        <f t="array" aca="1" ref="AQ240" ca="1">INDIRECT(ADDRESS($W240,COLUMN()-$Y240+$X240))/$V240</f>
        <v>0</v>
      </c>
      <c r="AR240" s="9">
        <f t="shared" si="41"/>
        <v>239</v>
      </c>
      <c r="AS240" s="9">
        <f t="shared" si="39"/>
        <v>241</v>
      </c>
      <c r="AT240" s="9">
        <f t="shared" si="44"/>
        <v>26</v>
      </c>
      <c r="AU240" s="3">
        <f t="shared" si="45"/>
        <v>43</v>
      </c>
      <c r="AV240" s="20">
        <f t="shared" ca="1" si="48"/>
        <v>16</v>
      </c>
      <c r="AW240" s="20">
        <f t="shared" ca="1" si="48"/>
        <v>14</v>
      </c>
      <c r="AX240" s="20">
        <f t="shared" ca="1" si="48"/>
        <v>8</v>
      </c>
      <c r="AY240" s="20">
        <f t="shared" ca="1" si="48"/>
        <v>9</v>
      </c>
      <c r="AZ240" s="20">
        <f t="shared" ca="1" si="48"/>
        <v>17</v>
      </c>
      <c r="BA240" s="20">
        <f t="shared" ca="1" si="48"/>
        <v>25</v>
      </c>
      <c r="BB240" s="20">
        <f t="shared" ca="1" si="48"/>
        <v>25</v>
      </c>
      <c r="BC240" s="20">
        <f t="shared" ca="1" si="48"/>
        <v>13</v>
      </c>
      <c r="BD240" s="20">
        <f t="shared" ca="1" si="47"/>
        <v>25</v>
      </c>
      <c r="BE240" s="20">
        <f t="shared" ca="1" si="47"/>
        <v>25</v>
      </c>
      <c r="BF240" s="20">
        <f t="shared" ca="1" si="47"/>
        <v>25</v>
      </c>
      <c r="BG240" s="20">
        <f t="shared" ca="1" si="46"/>
        <v>15</v>
      </c>
      <c r="BH240" s="20">
        <f t="shared" ca="1" si="46"/>
        <v>25</v>
      </c>
      <c r="BI240" s="20">
        <f t="shared" ca="1" si="49"/>
        <v>22</v>
      </c>
      <c r="BJ240" s="20">
        <f t="shared" ca="1" si="49"/>
        <v>25</v>
      </c>
      <c r="BK240" s="20">
        <f t="shared" ca="1" si="49"/>
        <v>25</v>
      </c>
      <c r="BL240" s="20">
        <f t="shared" ca="1" si="49"/>
        <v>25</v>
      </c>
      <c r="BM240" s="20">
        <f t="shared" ca="1" si="49"/>
        <v>25</v>
      </c>
      <c r="BN240" s="9">
        <f t="shared" si="42"/>
        <v>239</v>
      </c>
      <c r="BO240" s="9">
        <v>3</v>
      </c>
      <c r="BP240" s="22" cm="1">
        <f t="array" aca="1" ref="BP240" ca="1">IF(AV240&gt;INDIRECT(ADDRESS($BN240,$BO240)),0,1)</f>
        <v>0</v>
      </c>
      <c r="BQ240" s="22" cm="1">
        <f t="array" aca="1" ref="BQ240" ca="1">IF(AW240&gt;INDIRECT(ADDRESS($BN240,$BO240)),0,1)</f>
        <v>0</v>
      </c>
      <c r="BR240" s="22" cm="1">
        <f t="array" aca="1" ref="BR240" ca="1">IF(AX240&gt;INDIRECT(ADDRESS($BN240,$BO240)),0,1)</f>
        <v>0</v>
      </c>
      <c r="BS240" s="22" cm="1">
        <f t="array" aca="1" ref="BS240" ca="1">IF(AY240&gt;INDIRECT(ADDRESS($BN240,$BO240)),0,1)</f>
        <v>0</v>
      </c>
      <c r="BT240" s="22" cm="1">
        <f t="array" aca="1" ref="BT240" ca="1">IF(AZ240&gt;INDIRECT(ADDRESS($BN240,$BO240)),0,1)</f>
        <v>0</v>
      </c>
      <c r="BU240" s="22" cm="1">
        <f t="array" aca="1" ref="BU240" ca="1">IF(BA240&gt;INDIRECT(ADDRESS($BN240,$BO240)),0,1)</f>
        <v>0</v>
      </c>
      <c r="BV240" s="22" cm="1">
        <f t="array" aca="1" ref="BV240" ca="1">IF(BB240&gt;INDIRECT(ADDRESS($BN240,$BO240)),0,1)</f>
        <v>0</v>
      </c>
      <c r="BW240" s="22" cm="1">
        <f t="array" aca="1" ref="BW240" ca="1">IF(BC240&gt;INDIRECT(ADDRESS($BN240,$BO240)),0,1)</f>
        <v>0</v>
      </c>
      <c r="BX240" s="22" cm="1">
        <f t="array" aca="1" ref="BX240" ca="1">IF(BD240&gt;INDIRECT(ADDRESS($BN240,$BO240)),0,1)</f>
        <v>0</v>
      </c>
      <c r="BY240" s="22" cm="1">
        <f t="array" aca="1" ref="BY240" ca="1">IF(BE240&gt;INDIRECT(ADDRESS($BN240,$BO240)),0,1)</f>
        <v>0</v>
      </c>
      <c r="BZ240" s="22" cm="1">
        <f t="array" aca="1" ref="BZ240" ca="1">IF(BF240&gt;INDIRECT(ADDRESS($BN240,$BO240)),0,1)</f>
        <v>0</v>
      </c>
      <c r="CA240" s="22" cm="1">
        <f t="array" aca="1" ref="CA240" ca="1">IF(BG240&gt;INDIRECT(ADDRESS($BN240,$BO240)),0,1)</f>
        <v>0</v>
      </c>
      <c r="CB240" s="22" cm="1">
        <f t="array" aca="1" ref="CB240" ca="1">IF(BH240&gt;INDIRECT(ADDRESS($BN240,$BO240)),0,1)</f>
        <v>0</v>
      </c>
      <c r="CC240" s="22" cm="1">
        <f t="array" aca="1" ref="CC240" ca="1">IF(BI240&gt;INDIRECT(ADDRESS($BN240,$BO240)),0,1)</f>
        <v>0</v>
      </c>
      <c r="CD240" s="22" cm="1">
        <f t="array" aca="1" ref="CD240" ca="1">IF(BJ240&gt;INDIRECT(ADDRESS($BN240,$BO240)),0,1)</f>
        <v>0</v>
      </c>
      <c r="CE240" s="22" cm="1">
        <f t="array" aca="1" ref="CE240" ca="1">IF(BK240&gt;INDIRECT(ADDRESS($BN240,$BO240)),0,1)</f>
        <v>0</v>
      </c>
      <c r="CF240" s="22" cm="1">
        <f t="array" aca="1" ref="CF240" ca="1">IF(BL240&gt;INDIRECT(ADDRESS($BN240,$BO240)),0,1)</f>
        <v>0</v>
      </c>
      <c r="CG240" s="22" cm="1">
        <f t="array" aca="1" ref="CG240" ca="1">IF(BM240&gt;INDIRECT(ADDRESS($BN240,$BO240)),0,1)</f>
        <v>0</v>
      </c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55000000000000004">
      <c r="A241" s="3"/>
      <c r="B241" s="3"/>
      <c r="C241" s="3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5">
        <v>5</v>
      </c>
      <c r="W241" s="5">
        <f>W240</f>
        <v>239</v>
      </c>
      <c r="X241" s="5">
        <v>4</v>
      </c>
      <c r="Y241" s="5">
        <f t="shared" si="43"/>
        <v>26</v>
      </c>
      <c r="Z241" s="18" cm="1">
        <f t="array" aca="1" ref="Z241" ca="1">INDIRECT(ADDRESS($W241,COLUMN()-$Y241+$X241))/$V241</f>
        <v>11635</v>
      </c>
      <c r="AA241" s="18" cm="1">
        <f t="array" aca="1" ref="AA241" ca="1">INDIRECT(ADDRESS($W241,COLUMN()-$Y241+$X241))/$V241</f>
        <v>12817.8</v>
      </c>
      <c r="AB241" s="18" cm="1">
        <f t="array" aca="1" ref="AB241" ca="1">INDIRECT(ADDRESS($W241,COLUMN()-$Y241+$X241))/$V241</f>
        <v>29387.4</v>
      </c>
      <c r="AC241" s="18" cm="1">
        <f t="array" aca="1" ref="AC241" ca="1">INDIRECT(ADDRESS($W241,COLUMN()-$Y241+$X241))/$V241</f>
        <v>25695</v>
      </c>
      <c r="AD241" s="18" cm="1">
        <f t="array" aca="1" ref="AD241" ca="1">INDIRECT(ADDRESS($W241,COLUMN()-$Y241+$X241))/$V241</f>
        <v>11221</v>
      </c>
      <c r="AE241" s="18" cm="1">
        <f t="array" aca="1" ref="AE241" ca="1">INDIRECT(ADDRESS($W241,COLUMN()-$Y241+$X241))/$V241</f>
        <v>0</v>
      </c>
      <c r="AF241" s="18" cm="1">
        <f t="array" aca="1" ref="AF241" ca="1">INDIRECT(ADDRESS($W241,COLUMN()-$Y241+$X241))/$V241</f>
        <v>0</v>
      </c>
      <c r="AG241" s="18" cm="1">
        <f t="array" aca="1" ref="AG241" ca="1">INDIRECT(ADDRESS($W241,COLUMN()-$Y241+$X241))/$V241</f>
        <v>14147.2</v>
      </c>
      <c r="AH241" s="18" cm="1">
        <f t="array" aca="1" ref="AH241" ca="1">INDIRECT(ADDRESS($W241,COLUMN()-$Y241+$X241))/$V241</f>
        <v>0</v>
      </c>
      <c r="AI241" s="18" cm="1">
        <f t="array" aca="1" ref="AI241" ca="1">INDIRECT(ADDRESS($W241,COLUMN()-$Y241+$X241))/$V241</f>
        <v>0</v>
      </c>
      <c r="AJ241" s="18" cm="1">
        <f t="array" aca="1" ref="AJ241" ca="1">INDIRECT(ADDRESS($W241,COLUMN()-$Y241+$X241))/$V241</f>
        <v>0</v>
      </c>
      <c r="AK241" s="18" cm="1">
        <f t="array" aca="1" ref="AK241" ca="1">INDIRECT(ADDRESS($W241,COLUMN()-$Y241+$X241))/$V241</f>
        <v>12491.4</v>
      </c>
      <c r="AL241" s="18" cm="1">
        <f t="array" aca="1" ref="AL241" ca="1">INDIRECT(ADDRESS($W241,COLUMN()-$Y241+$X241))/$V241</f>
        <v>0</v>
      </c>
      <c r="AM241" s="18" cm="1">
        <f t="array" aca="1" ref="AM241" ca="1">INDIRECT(ADDRESS($W241,COLUMN()-$Y241+$X241))/$V241</f>
        <v>6915</v>
      </c>
      <c r="AN241" s="18" cm="1">
        <f t="array" aca="1" ref="AN241" ca="1">INDIRECT(ADDRESS($W241,COLUMN()-$Y241+$X241))/$V241</f>
        <v>0</v>
      </c>
      <c r="AO241" s="18" cm="1">
        <f t="array" aca="1" ref="AO241" ca="1">INDIRECT(ADDRESS($W241,COLUMN()-$Y241+$X241))/$V241</f>
        <v>0</v>
      </c>
      <c r="AP241" s="18" cm="1">
        <f t="array" aca="1" ref="AP241" ca="1">INDIRECT(ADDRESS($W241,COLUMN()-$Y241+$X241))/$V241</f>
        <v>0</v>
      </c>
      <c r="AQ241" s="18" cm="1">
        <f t="array" aca="1" ref="AQ241" ca="1">INDIRECT(ADDRESS($W241,COLUMN()-$Y241+$X241))/$V241</f>
        <v>0</v>
      </c>
      <c r="AR241" s="9">
        <f t="shared" si="41"/>
        <v>239</v>
      </c>
      <c r="AS241" s="9">
        <f t="shared" si="39"/>
        <v>241</v>
      </c>
      <c r="AT241" s="9">
        <f t="shared" si="44"/>
        <v>26</v>
      </c>
      <c r="AU241" s="3">
        <f t="shared" si="45"/>
        <v>43</v>
      </c>
      <c r="AV241" s="20">
        <f t="shared" ca="1" si="48"/>
        <v>21</v>
      </c>
      <c r="AW241" s="20">
        <f t="shared" ca="1" si="48"/>
        <v>19</v>
      </c>
      <c r="AX241" s="20">
        <f t="shared" ca="1" si="48"/>
        <v>11</v>
      </c>
      <c r="AY241" s="20">
        <f t="shared" ca="1" si="48"/>
        <v>12</v>
      </c>
      <c r="AZ241" s="20">
        <f t="shared" ca="1" si="48"/>
        <v>23</v>
      </c>
      <c r="BA241" s="20">
        <f t="shared" ca="1" si="48"/>
        <v>25</v>
      </c>
      <c r="BB241" s="20">
        <f t="shared" ca="1" si="48"/>
        <v>25</v>
      </c>
      <c r="BC241" s="20">
        <f t="shared" ca="1" si="48"/>
        <v>18</v>
      </c>
      <c r="BD241" s="20">
        <f t="shared" ca="1" si="47"/>
        <v>25</v>
      </c>
      <c r="BE241" s="20">
        <f t="shared" ca="1" si="47"/>
        <v>25</v>
      </c>
      <c r="BF241" s="20">
        <f t="shared" ca="1" si="47"/>
        <v>25</v>
      </c>
      <c r="BG241" s="20">
        <f t="shared" ca="1" si="46"/>
        <v>20</v>
      </c>
      <c r="BH241" s="20">
        <f t="shared" ca="1" si="46"/>
        <v>25</v>
      </c>
      <c r="BI241" s="20">
        <f t="shared" ca="1" si="49"/>
        <v>24</v>
      </c>
      <c r="BJ241" s="20">
        <f t="shared" ca="1" si="49"/>
        <v>25</v>
      </c>
      <c r="BK241" s="20">
        <f t="shared" ca="1" si="49"/>
        <v>25</v>
      </c>
      <c r="BL241" s="20">
        <f t="shared" ca="1" si="49"/>
        <v>25</v>
      </c>
      <c r="BM241" s="20">
        <f t="shared" ca="1" si="49"/>
        <v>25</v>
      </c>
      <c r="BN241" s="9">
        <f t="shared" si="42"/>
        <v>239</v>
      </c>
      <c r="BO241" s="9">
        <v>3</v>
      </c>
      <c r="BP241" s="22" cm="1">
        <f t="array" aca="1" ref="BP241" ca="1">IF(AV241&gt;INDIRECT(ADDRESS($BN241,$BO241)),0,1)</f>
        <v>0</v>
      </c>
      <c r="BQ241" s="22" cm="1">
        <f t="array" aca="1" ref="BQ241" ca="1">IF(AW241&gt;INDIRECT(ADDRESS($BN241,$BO241)),0,1)</f>
        <v>0</v>
      </c>
      <c r="BR241" s="22" cm="1">
        <f t="array" aca="1" ref="BR241" ca="1">IF(AX241&gt;INDIRECT(ADDRESS($BN241,$BO241)),0,1)</f>
        <v>0</v>
      </c>
      <c r="BS241" s="22" cm="1">
        <f t="array" aca="1" ref="BS241" ca="1">IF(AY241&gt;INDIRECT(ADDRESS($BN241,$BO241)),0,1)</f>
        <v>0</v>
      </c>
      <c r="BT241" s="22" cm="1">
        <f t="array" aca="1" ref="BT241" ca="1">IF(AZ241&gt;INDIRECT(ADDRESS($BN241,$BO241)),0,1)</f>
        <v>0</v>
      </c>
      <c r="BU241" s="22" cm="1">
        <f t="array" aca="1" ref="BU241" ca="1">IF(BA241&gt;INDIRECT(ADDRESS($BN241,$BO241)),0,1)</f>
        <v>0</v>
      </c>
      <c r="BV241" s="22" cm="1">
        <f t="array" aca="1" ref="BV241" ca="1">IF(BB241&gt;INDIRECT(ADDRESS($BN241,$BO241)),0,1)</f>
        <v>0</v>
      </c>
      <c r="BW241" s="22" cm="1">
        <f t="array" aca="1" ref="BW241" ca="1">IF(BC241&gt;INDIRECT(ADDRESS($BN241,$BO241)),0,1)</f>
        <v>0</v>
      </c>
      <c r="BX241" s="22" cm="1">
        <f t="array" aca="1" ref="BX241" ca="1">IF(BD241&gt;INDIRECT(ADDRESS($BN241,$BO241)),0,1)</f>
        <v>0</v>
      </c>
      <c r="BY241" s="22" cm="1">
        <f t="array" aca="1" ref="BY241" ca="1">IF(BE241&gt;INDIRECT(ADDRESS($BN241,$BO241)),0,1)</f>
        <v>0</v>
      </c>
      <c r="BZ241" s="22" cm="1">
        <f t="array" aca="1" ref="BZ241" ca="1">IF(BF241&gt;INDIRECT(ADDRESS($BN241,$BO241)),0,1)</f>
        <v>0</v>
      </c>
      <c r="CA241" s="22" cm="1">
        <f t="array" aca="1" ref="CA241" ca="1">IF(BG241&gt;INDIRECT(ADDRESS($BN241,$BO241)),0,1)</f>
        <v>0</v>
      </c>
      <c r="CB241" s="22" cm="1">
        <f t="array" aca="1" ref="CB241" ca="1">IF(BH241&gt;INDIRECT(ADDRESS($BN241,$BO241)),0,1)</f>
        <v>0</v>
      </c>
      <c r="CC241" s="22" cm="1">
        <f t="array" aca="1" ref="CC241" ca="1">IF(BI241&gt;INDIRECT(ADDRESS($BN241,$BO241)),0,1)</f>
        <v>0</v>
      </c>
      <c r="CD241" s="22" cm="1">
        <f t="array" aca="1" ref="CD241" ca="1">IF(BJ241&gt;INDIRECT(ADDRESS($BN241,$BO241)),0,1)</f>
        <v>0</v>
      </c>
      <c r="CE241" s="22" cm="1">
        <f t="array" aca="1" ref="CE241" ca="1">IF(BK241&gt;INDIRECT(ADDRESS($BN241,$BO241)),0,1)</f>
        <v>0</v>
      </c>
      <c r="CF241" s="22" cm="1">
        <f t="array" aca="1" ref="CF241" ca="1">IF(BL241&gt;INDIRECT(ADDRESS($BN241,$BO241)),0,1)</f>
        <v>0</v>
      </c>
      <c r="CG241" s="22" cm="1">
        <f t="array" aca="1" ref="CG241" ca="1">IF(BM241&gt;INDIRECT(ADDRESS($BN241,$BO241)),0,1)</f>
        <v>0</v>
      </c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55000000000000004">
      <c r="A242" s="3" t="s">
        <v>107</v>
      </c>
      <c r="B242" s="3" t="s">
        <v>107</v>
      </c>
      <c r="C242" s="3">
        <v>3</v>
      </c>
      <c r="D242" s="15">
        <f>VALUE(SUBSTITUTE('DPR KPU Raw'!B63,".",","))</f>
        <v>11149</v>
      </c>
      <c r="E242" s="15">
        <f>VALUE(SUBSTITUTE('DPR KPU Raw'!C63,".",","))</f>
        <v>110961</v>
      </c>
      <c r="F242" s="15">
        <f>VALUE(SUBSTITUTE('DPR KPU Raw'!D63,".",","))</f>
        <v>154548</v>
      </c>
      <c r="G242" s="15">
        <f>VALUE(SUBSTITUTE('DPR KPU Raw'!E63,".",","))</f>
        <v>71845</v>
      </c>
      <c r="H242" s="15">
        <f>VALUE(SUBSTITUTE('DPR KPU Raw'!F63,".",","))</f>
        <v>99418</v>
      </c>
      <c r="I242" s="15"/>
      <c r="J242" s="15"/>
      <c r="K242" s="15">
        <f>VALUE(SUBSTITUTE('DPR KPU Raw'!I63,".",","))</f>
        <v>27887</v>
      </c>
      <c r="L242" s="15"/>
      <c r="M242" s="15"/>
      <c r="N242" s="15"/>
      <c r="O242" s="15">
        <f>VALUE(SUBSTITUTE('DPR KPU Raw'!M63,".",","))</f>
        <v>41911</v>
      </c>
      <c r="P242" s="15"/>
      <c r="Q242" s="15">
        <f>VALUE(SUBSTITUTE('DPR KPU Raw'!O63,".",","))</f>
        <v>42346</v>
      </c>
      <c r="R242" s="15"/>
      <c r="S242" s="15"/>
      <c r="T242" s="15"/>
      <c r="U242" s="15"/>
      <c r="V242" s="5">
        <v>1</v>
      </c>
      <c r="W242" s="5">
        <f>W241+3</f>
        <v>242</v>
      </c>
      <c r="X242" s="5">
        <v>4</v>
      </c>
      <c r="Y242" s="5">
        <f t="shared" si="43"/>
        <v>26</v>
      </c>
      <c r="Z242" s="18" cm="1">
        <f t="array" aca="1" ref="Z242" ca="1">INDIRECT(ADDRESS($W242,COLUMN()-$Y242+$X242))/$V242</f>
        <v>11149</v>
      </c>
      <c r="AA242" s="18" cm="1">
        <f t="array" aca="1" ref="AA242" ca="1">INDIRECT(ADDRESS($W242,COLUMN()-$Y242+$X242))/$V242</f>
        <v>110961</v>
      </c>
      <c r="AB242" s="18" cm="1">
        <f t="array" aca="1" ref="AB242" ca="1">INDIRECT(ADDRESS($W242,COLUMN()-$Y242+$X242))/$V242</f>
        <v>154548</v>
      </c>
      <c r="AC242" s="18" cm="1">
        <f t="array" aca="1" ref="AC242" ca="1">INDIRECT(ADDRESS($W242,COLUMN()-$Y242+$X242))/$V242</f>
        <v>71845</v>
      </c>
      <c r="AD242" s="18" cm="1">
        <f t="array" aca="1" ref="AD242" ca="1">INDIRECT(ADDRESS($W242,COLUMN()-$Y242+$X242))/$V242</f>
        <v>99418</v>
      </c>
      <c r="AE242" s="18" cm="1">
        <f t="array" aca="1" ref="AE242" ca="1">INDIRECT(ADDRESS($W242,COLUMN()-$Y242+$X242))/$V242</f>
        <v>0</v>
      </c>
      <c r="AF242" s="18" cm="1">
        <f t="array" aca="1" ref="AF242" ca="1">INDIRECT(ADDRESS($W242,COLUMN()-$Y242+$X242))/$V242</f>
        <v>0</v>
      </c>
      <c r="AG242" s="18" cm="1">
        <f t="array" aca="1" ref="AG242" ca="1">INDIRECT(ADDRESS($W242,COLUMN()-$Y242+$X242))/$V242</f>
        <v>27887</v>
      </c>
      <c r="AH242" s="18" cm="1">
        <f t="array" aca="1" ref="AH242" ca="1">INDIRECT(ADDRESS($W242,COLUMN()-$Y242+$X242))/$V242</f>
        <v>0</v>
      </c>
      <c r="AI242" s="18" cm="1">
        <f t="array" aca="1" ref="AI242" ca="1">INDIRECT(ADDRESS($W242,COLUMN()-$Y242+$X242))/$V242</f>
        <v>0</v>
      </c>
      <c r="AJ242" s="18" cm="1">
        <f t="array" aca="1" ref="AJ242" ca="1">INDIRECT(ADDRESS($W242,COLUMN()-$Y242+$X242))/$V242</f>
        <v>0</v>
      </c>
      <c r="AK242" s="18" cm="1">
        <f t="array" aca="1" ref="AK242" ca="1">INDIRECT(ADDRESS($W242,COLUMN()-$Y242+$X242))/$V242</f>
        <v>41911</v>
      </c>
      <c r="AL242" s="18" cm="1">
        <f t="array" aca="1" ref="AL242" ca="1">INDIRECT(ADDRESS($W242,COLUMN()-$Y242+$X242))/$V242</f>
        <v>0</v>
      </c>
      <c r="AM242" s="18" cm="1">
        <f t="array" aca="1" ref="AM242" ca="1">INDIRECT(ADDRESS($W242,COLUMN()-$Y242+$X242))/$V242</f>
        <v>42346</v>
      </c>
      <c r="AN242" s="18" cm="1">
        <f t="array" aca="1" ref="AN242" ca="1">INDIRECT(ADDRESS($W242,COLUMN()-$Y242+$X242))/$V242</f>
        <v>0</v>
      </c>
      <c r="AO242" s="18" cm="1">
        <f t="array" aca="1" ref="AO242" ca="1">INDIRECT(ADDRESS($W242,COLUMN()-$Y242+$X242))/$V242</f>
        <v>0</v>
      </c>
      <c r="AP242" s="18" cm="1">
        <f t="array" aca="1" ref="AP242" ca="1">INDIRECT(ADDRESS($W242,COLUMN()-$Y242+$X242))/$V242</f>
        <v>0</v>
      </c>
      <c r="AQ242" s="18" cm="1">
        <f t="array" aca="1" ref="AQ242" ca="1">INDIRECT(ADDRESS($W242,COLUMN()-$Y242+$X242))/$V242</f>
        <v>0</v>
      </c>
      <c r="AR242" s="9">
        <f t="shared" si="41"/>
        <v>242</v>
      </c>
      <c r="AS242" s="9">
        <f t="shared" si="39"/>
        <v>244</v>
      </c>
      <c r="AT242" s="9">
        <f t="shared" si="44"/>
        <v>26</v>
      </c>
      <c r="AU242" s="3">
        <f t="shared" si="45"/>
        <v>43</v>
      </c>
      <c r="AV242" s="20">
        <f t="shared" ca="1" si="48"/>
        <v>18</v>
      </c>
      <c r="AW242" s="20">
        <f t="shared" ca="1" si="48"/>
        <v>2</v>
      </c>
      <c r="AX242" s="20">
        <f t="shared" ca="1" si="48"/>
        <v>1</v>
      </c>
      <c r="AY242" s="20">
        <f t="shared" ca="1" si="48"/>
        <v>4</v>
      </c>
      <c r="AZ242" s="20">
        <f t="shared" ca="1" si="48"/>
        <v>3</v>
      </c>
      <c r="BA242" s="20">
        <f t="shared" ca="1" si="48"/>
        <v>25</v>
      </c>
      <c r="BB242" s="20">
        <f t="shared" ca="1" si="48"/>
        <v>25</v>
      </c>
      <c r="BC242" s="20">
        <f t="shared" ca="1" si="48"/>
        <v>11</v>
      </c>
      <c r="BD242" s="20">
        <f t="shared" ca="1" si="47"/>
        <v>25</v>
      </c>
      <c r="BE242" s="20">
        <f t="shared" ca="1" si="47"/>
        <v>25</v>
      </c>
      <c r="BF242" s="20">
        <f t="shared" ca="1" si="47"/>
        <v>25</v>
      </c>
      <c r="BG242" s="20">
        <f t="shared" ca="1" si="46"/>
        <v>7</v>
      </c>
      <c r="BH242" s="20">
        <f t="shared" ca="1" si="46"/>
        <v>25</v>
      </c>
      <c r="BI242" s="20">
        <f t="shared" ca="1" si="49"/>
        <v>6</v>
      </c>
      <c r="BJ242" s="20">
        <f t="shared" ca="1" si="49"/>
        <v>25</v>
      </c>
      <c r="BK242" s="20">
        <f t="shared" ca="1" si="49"/>
        <v>25</v>
      </c>
      <c r="BL242" s="20">
        <f t="shared" ca="1" si="49"/>
        <v>25</v>
      </c>
      <c r="BM242" s="20">
        <f t="shared" ca="1" si="49"/>
        <v>25</v>
      </c>
      <c r="BN242" s="9">
        <f t="shared" si="42"/>
        <v>242</v>
      </c>
      <c r="BO242" s="9">
        <v>3</v>
      </c>
      <c r="BP242" s="22" cm="1">
        <f t="array" aca="1" ref="BP242" ca="1">IF(AV242&gt;INDIRECT(ADDRESS($BN242,$BO242)),0,1)</f>
        <v>0</v>
      </c>
      <c r="BQ242" s="22" cm="1">
        <f t="array" aca="1" ref="BQ242" ca="1">IF(AW242&gt;INDIRECT(ADDRESS($BN242,$BO242)),0,1)</f>
        <v>1</v>
      </c>
      <c r="BR242" s="22" cm="1">
        <f t="array" aca="1" ref="BR242" ca="1">IF(AX242&gt;INDIRECT(ADDRESS($BN242,$BO242)),0,1)</f>
        <v>1</v>
      </c>
      <c r="BS242" s="22" cm="1">
        <f t="array" aca="1" ref="BS242" ca="1">IF(AY242&gt;INDIRECT(ADDRESS($BN242,$BO242)),0,1)</f>
        <v>0</v>
      </c>
      <c r="BT242" s="22" cm="1">
        <f t="array" aca="1" ref="BT242" ca="1">IF(AZ242&gt;INDIRECT(ADDRESS($BN242,$BO242)),0,1)</f>
        <v>1</v>
      </c>
      <c r="BU242" s="22" cm="1">
        <f t="array" aca="1" ref="BU242" ca="1">IF(BA242&gt;INDIRECT(ADDRESS($BN242,$BO242)),0,1)</f>
        <v>0</v>
      </c>
      <c r="BV242" s="22" cm="1">
        <f t="array" aca="1" ref="BV242" ca="1">IF(BB242&gt;INDIRECT(ADDRESS($BN242,$BO242)),0,1)</f>
        <v>0</v>
      </c>
      <c r="BW242" s="22" cm="1">
        <f t="array" aca="1" ref="BW242" ca="1">IF(BC242&gt;INDIRECT(ADDRESS($BN242,$BO242)),0,1)</f>
        <v>0</v>
      </c>
      <c r="BX242" s="22" cm="1">
        <f t="array" aca="1" ref="BX242" ca="1">IF(BD242&gt;INDIRECT(ADDRESS($BN242,$BO242)),0,1)</f>
        <v>0</v>
      </c>
      <c r="BY242" s="22" cm="1">
        <f t="array" aca="1" ref="BY242" ca="1">IF(BE242&gt;INDIRECT(ADDRESS($BN242,$BO242)),0,1)</f>
        <v>0</v>
      </c>
      <c r="BZ242" s="22" cm="1">
        <f t="array" aca="1" ref="BZ242" ca="1">IF(BF242&gt;INDIRECT(ADDRESS($BN242,$BO242)),0,1)</f>
        <v>0</v>
      </c>
      <c r="CA242" s="22" cm="1">
        <f t="array" aca="1" ref="CA242" ca="1">IF(BG242&gt;INDIRECT(ADDRESS($BN242,$BO242)),0,1)</f>
        <v>0</v>
      </c>
      <c r="CB242" s="22" cm="1">
        <f t="array" aca="1" ref="CB242" ca="1">IF(BH242&gt;INDIRECT(ADDRESS($BN242,$BO242)),0,1)</f>
        <v>0</v>
      </c>
      <c r="CC242" s="22" cm="1">
        <f t="array" aca="1" ref="CC242" ca="1">IF(BI242&gt;INDIRECT(ADDRESS($BN242,$BO242)),0,1)</f>
        <v>0</v>
      </c>
      <c r="CD242" s="22" cm="1">
        <f t="array" aca="1" ref="CD242" ca="1">IF(BJ242&gt;INDIRECT(ADDRESS($BN242,$BO242)),0,1)</f>
        <v>0</v>
      </c>
      <c r="CE242" s="22" cm="1">
        <f t="array" aca="1" ref="CE242" ca="1">IF(BK242&gt;INDIRECT(ADDRESS($BN242,$BO242)),0,1)</f>
        <v>0</v>
      </c>
      <c r="CF242" s="22" cm="1">
        <f t="array" aca="1" ref="CF242" ca="1">IF(BL242&gt;INDIRECT(ADDRESS($BN242,$BO242)),0,1)</f>
        <v>0</v>
      </c>
      <c r="CG242" s="22" cm="1">
        <f t="array" aca="1" ref="CG242" ca="1">IF(BM242&gt;INDIRECT(ADDRESS($BN242,$BO242)),0,1)</f>
        <v>0</v>
      </c>
      <c r="CH242" s="9">
        <f>AR242</f>
        <v>242</v>
      </c>
      <c r="CI242" s="9">
        <f>AS242</f>
        <v>244</v>
      </c>
      <c r="CJ242" s="3">
        <f>COLUMN(BP242)</f>
        <v>68</v>
      </c>
      <c r="CK242" s="3">
        <f>COLUMN(CG242)</f>
        <v>85</v>
      </c>
      <c r="CL242" s="3">
        <f ca="1">SUM(OFFSET($A$1,CH242-1,CJ242-1,CI242-CH242+1,CK242-CJ242+1))</f>
        <v>3</v>
      </c>
      <c r="CM242" s="3" t="b">
        <f ca="1">CL242=C242</f>
        <v>1</v>
      </c>
      <c r="CN242" s="3">
        <f>COLUMN(V242)</f>
        <v>22</v>
      </c>
      <c r="CO242" s="3">
        <f ca="1">LARGE(OFFSET($A$1,$CH242-1,$CN242-1,$CI242-$CH242+1,1),1)</f>
        <v>5</v>
      </c>
      <c r="CP242" s="4">
        <f ca="1">LARGE(OFFSET($A$1,$AR242-1,$AT242-1,$AS242-$AR242+1,$AU242-$AT242+1),1)/(CO242+2)</f>
        <v>22078.285714285714</v>
      </c>
      <c r="CQ242" s="4">
        <f ca="1">LARGE(OFFSET($A$1,$AR242-1,$AT242-1,$AS242-$AR242+1,$AU242-$AT242+1),C242)</f>
        <v>99418</v>
      </c>
      <c r="CR242" s="3" t="b">
        <f ca="1">CQ242&gt;CP242</f>
        <v>1</v>
      </c>
    </row>
    <row r="243" spans="1:96" x14ac:dyDescent="0.55000000000000004">
      <c r="A243" s="3"/>
      <c r="B243" s="3"/>
      <c r="C243" s="3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5">
        <v>3</v>
      </c>
      <c r="W243" s="5">
        <f>W242</f>
        <v>242</v>
      </c>
      <c r="X243" s="5">
        <v>4</v>
      </c>
      <c r="Y243" s="5">
        <f t="shared" si="43"/>
        <v>26</v>
      </c>
      <c r="Z243" s="18" cm="1">
        <f t="array" aca="1" ref="Z243" ca="1">INDIRECT(ADDRESS($W243,COLUMN()-$Y243+$X243))/$V243</f>
        <v>3716.3333333333335</v>
      </c>
      <c r="AA243" s="18" cm="1">
        <f t="array" aca="1" ref="AA243" ca="1">INDIRECT(ADDRESS($W243,COLUMN()-$Y243+$X243))/$V243</f>
        <v>36987</v>
      </c>
      <c r="AB243" s="18" cm="1">
        <f t="array" aca="1" ref="AB243" ca="1">INDIRECT(ADDRESS($W243,COLUMN()-$Y243+$X243))/$V243</f>
        <v>51516</v>
      </c>
      <c r="AC243" s="18" cm="1">
        <f t="array" aca="1" ref="AC243" ca="1">INDIRECT(ADDRESS($W243,COLUMN()-$Y243+$X243))/$V243</f>
        <v>23948.333333333332</v>
      </c>
      <c r="AD243" s="18" cm="1">
        <f t="array" aca="1" ref="AD243" ca="1">INDIRECT(ADDRESS($W243,COLUMN()-$Y243+$X243))/$V243</f>
        <v>33139.333333333336</v>
      </c>
      <c r="AE243" s="18" cm="1">
        <f t="array" aca="1" ref="AE243" ca="1">INDIRECT(ADDRESS($W243,COLUMN()-$Y243+$X243))/$V243</f>
        <v>0</v>
      </c>
      <c r="AF243" s="18" cm="1">
        <f t="array" aca="1" ref="AF243" ca="1">INDIRECT(ADDRESS($W243,COLUMN()-$Y243+$X243))/$V243</f>
        <v>0</v>
      </c>
      <c r="AG243" s="18" cm="1">
        <f t="array" aca="1" ref="AG243" ca="1">INDIRECT(ADDRESS($W243,COLUMN()-$Y243+$X243))/$V243</f>
        <v>9295.6666666666661</v>
      </c>
      <c r="AH243" s="18" cm="1">
        <f t="array" aca="1" ref="AH243" ca="1">INDIRECT(ADDRESS($W243,COLUMN()-$Y243+$X243))/$V243</f>
        <v>0</v>
      </c>
      <c r="AI243" s="18" cm="1">
        <f t="array" aca="1" ref="AI243" ca="1">INDIRECT(ADDRESS($W243,COLUMN()-$Y243+$X243))/$V243</f>
        <v>0</v>
      </c>
      <c r="AJ243" s="18" cm="1">
        <f t="array" aca="1" ref="AJ243" ca="1">INDIRECT(ADDRESS($W243,COLUMN()-$Y243+$X243))/$V243</f>
        <v>0</v>
      </c>
      <c r="AK243" s="18" cm="1">
        <f t="array" aca="1" ref="AK243" ca="1">INDIRECT(ADDRESS($W243,COLUMN()-$Y243+$X243))/$V243</f>
        <v>13970.333333333334</v>
      </c>
      <c r="AL243" s="18" cm="1">
        <f t="array" aca="1" ref="AL243" ca="1">INDIRECT(ADDRESS($W243,COLUMN()-$Y243+$X243))/$V243</f>
        <v>0</v>
      </c>
      <c r="AM243" s="18" cm="1">
        <f t="array" aca="1" ref="AM243" ca="1">INDIRECT(ADDRESS($W243,COLUMN()-$Y243+$X243))/$V243</f>
        <v>14115.333333333334</v>
      </c>
      <c r="AN243" s="18" cm="1">
        <f t="array" aca="1" ref="AN243" ca="1">INDIRECT(ADDRESS($W243,COLUMN()-$Y243+$X243))/$V243</f>
        <v>0</v>
      </c>
      <c r="AO243" s="18" cm="1">
        <f t="array" aca="1" ref="AO243" ca="1">INDIRECT(ADDRESS($W243,COLUMN()-$Y243+$X243))/$V243</f>
        <v>0</v>
      </c>
      <c r="AP243" s="18" cm="1">
        <f t="array" aca="1" ref="AP243" ca="1">INDIRECT(ADDRESS($W243,COLUMN()-$Y243+$X243))/$V243</f>
        <v>0</v>
      </c>
      <c r="AQ243" s="18" cm="1">
        <f t="array" aca="1" ref="AQ243" ca="1">INDIRECT(ADDRESS($W243,COLUMN()-$Y243+$X243))/$V243</f>
        <v>0</v>
      </c>
      <c r="AR243" s="9">
        <f t="shared" si="41"/>
        <v>242</v>
      </c>
      <c r="AS243" s="9">
        <f t="shared" si="39"/>
        <v>244</v>
      </c>
      <c r="AT243" s="9">
        <f t="shared" si="44"/>
        <v>26</v>
      </c>
      <c r="AU243" s="3">
        <f t="shared" si="45"/>
        <v>43</v>
      </c>
      <c r="AV243" s="20">
        <f t="shared" ca="1" si="48"/>
        <v>23</v>
      </c>
      <c r="AW243" s="20">
        <f t="shared" ca="1" si="48"/>
        <v>8</v>
      </c>
      <c r="AX243" s="20">
        <f t="shared" ca="1" si="48"/>
        <v>5</v>
      </c>
      <c r="AY243" s="20">
        <f t="shared" ca="1" si="48"/>
        <v>12</v>
      </c>
      <c r="AZ243" s="20">
        <f t="shared" ca="1" si="48"/>
        <v>9</v>
      </c>
      <c r="BA243" s="20">
        <f t="shared" ca="1" si="48"/>
        <v>25</v>
      </c>
      <c r="BB243" s="20">
        <f t="shared" ca="1" si="48"/>
        <v>25</v>
      </c>
      <c r="BC243" s="20">
        <f t="shared" ca="1" si="48"/>
        <v>19</v>
      </c>
      <c r="BD243" s="20">
        <f t="shared" ca="1" si="47"/>
        <v>25</v>
      </c>
      <c r="BE243" s="20">
        <f t="shared" ca="1" si="47"/>
        <v>25</v>
      </c>
      <c r="BF243" s="20">
        <f t="shared" ca="1" si="47"/>
        <v>25</v>
      </c>
      <c r="BG243" s="20">
        <f t="shared" ca="1" si="46"/>
        <v>17</v>
      </c>
      <c r="BH243" s="20">
        <f t="shared" ca="1" si="46"/>
        <v>25</v>
      </c>
      <c r="BI243" s="20">
        <f t="shared" ca="1" si="49"/>
        <v>16</v>
      </c>
      <c r="BJ243" s="20">
        <f t="shared" ca="1" si="49"/>
        <v>25</v>
      </c>
      <c r="BK243" s="20">
        <f t="shared" ca="1" si="49"/>
        <v>25</v>
      </c>
      <c r="BL243" s="20">
        <f t="shared" ca="1" si="49"/>
        <v>25</v>
      </c>
      <c r="BM243" s="20">
        <f t="shared" ca="1" si="49"/>
        <v>25</v>
      </c>
      <c r="BN243" s="9">
        <f t="shared" si="42"/>
        <v>242</v>
      </c>
      <c r="BO243" s="9">
        <v>3</v>
      </c>
      <c r="BP243" s="22" cm="1">
        <f t="array" aca="1" ref="BP243" ca="1">IF(AV243&gt;INDIRECT(ADDRESS($BN243,$BO243)),0,1)</f>
        <v>0</v>
      </c>
      <c r="BQ243" s="22" cm="1">
        <f t="array" aca="1" ref="BQ243" ca="1">IF(AW243&gt;INDIRECT(ADDRESS($BN243,$BO243)),0,1)</f>
        <v>0</v>
      </c>
      <c r="BR243" s="22" cm="1">
        <f t="array" aca="1" ref="BR243" ca="1">IF(AX243&gt;INDIRECT(ADDRESS($BN243,$BO243)),0,1)</f>
        <v>0</v>
      </c>
      <c r="BS243" s="22" cm="1">
        <f t="array" aca="1" ref="BS243" ca="1">IF(AY243&gt;INDIRECT(ADDRESS($BN243,$BO243)),0,1)</f>
        <v>0</v>
      </c>
      <c r="BT243" s="22" cm="1">
        <f t="array" aca="1" ref="BT243" ca="1">IF(AZ243&gt;INDIRECT(ADDRESS($BN243,$BO243)),0,1)</f>
        <v>0</v>
      </c>
      <c r="BU243" s="22" cm="1">
        <f t="array" aca="1" ref="BU243" ca="1">IF(BA243&gt;INDIRECT(ADDRESS($BN243,$BO243)),0,1)</f>
        <v>0</v>
      </c>
      <c r="BV243" s="22" cm="1">
        <f t="array" aca="1" ref="BV243" ca="1">IF(BB243&gt;INDIRECT(ADDRESS($BN243,$BO243)),0,1)</f>
        <v>0</v>
      </c>
      <c r="BW243" s="22" cm="1">
        <f t="array" aca="1" ref="BW243" ca="1">IF(BC243&gt;INDIRECT(ADDRESS($BN243,$BO243)),0,1)</f>
        <v>0</v>
      </c>
      <c r="BX243" s="22" cm="1">
        <f t="array" aca="1" ref="BX243" ca="1">IF(BD243&gt;INDIRECT(ADDRESS($BN243,$BO243)),0,1)</f>
        <v>0</v>
      </c>
      <c r="BY243" s="22" cm="1">
        <f t="array" aca="1" ref="BY243" ca="1">IF(BE243&gt;INDIRECT(ADDRESS($BN243,$BO243)),0,1)</f>
        <v>0</v>
      </c>
      <c r="BZ243" s="22" cm="1">
        <f t="array" aca="1" ref="BZ243" ca="1">IF(BF243&gt;INDIRECT(ADDRESS($BN243,$BO243)),0,1)</f>
        <v>0</v>
      </c>
      <c r="CA243" s="22" cm="1">
        <f t="array" aca="1" ref="CA243" ca="1">IF(BG243&gt;INDIRECT(ADDRESS($BN243,$BO243)),0,1)</f>
        <v>0</v>
      </c>
      <c r="CB243" s="22" cm="1">
        <f t="array" aca="1" ref="CB243" ca="1">IF(BH243&gt;INDIRECT(ADDRESS($BN243,$BO243)),0,1)</f>
        <v>0</v>
      </c>
      <c r="CC243" s="22" cm="1">
        <f t="array" aca="1" ref="CC243" ca="1">IF(BI243&gt;INDIRECT(ADDRESS($BN243,$BO243)),0,1)</f>
        <v>0</v>
      </c>
      <c r="CD243" s="22" cm="1">
        <f t="array" aca="1" ref="CD243" ca="1">IF(BJ243&gt;INDIRECT(ADDRESS($BN243,$BO243)),0,1)</f>
        <v>0</v>
      </c>
      <c r="CE243" s="22" cm="1">
        <f t="array" aca="1" ref="CE243" ca="1">IF(BK243&gt;INDIRECT(ADDRESS($BN243,$BO243)),0,1)</f>
        <v>0</v>
      </c>
      <c r="CF243" s="22" cm="1">
        <f t="array" aca="1" ref="CF243" ca="1">IF(BL243&gt;INDIRECT(ADDRESS($BN243,$BO243)),0,1)</f>
        <v>0</v>
      </c>
      <c r="CG243" s="22" cm="1">
        <f t="array" aca="1" ref="CG243" ca="1">IF(BM243&gt;INDIRECT(ADDRESS($BN243,$BO243)),0,1)</f>
        <v>0</v>
      </c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55000000000000004">
      <c r="A244" s="3"/>
      <c r="B244" s="3"/>
      <c r="C244" s="3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5">
        <v>5</v>
      </c>
      <c r="W244" s="5">
        <f>W243</f>
        <v>242</v>
      </c>
      <c r="X244" s="5">
        <v>4</v>
      </c>
      <c r="Y244" s="5">
        <f t="shared" si="43"/>
        <v>26</v>
      </c>
      <c r="Z244" s="18" cm="1">
        <f t="array" aca="1" ref="Z244" ca="1">INDIRECT(ADDRESS($W244,COLUMN()-$Y244+$X244))/$V244</f>
        <v>2229.8000000000002</v>
      </c>
      <c r="AA244" s="18" cm="1">
        <f t="array" aca="1" ref="AA244" ca="1">INDIRECT(ADDRESS($W244,COLUMN()-$Y244+$X244))/$V244</f>
        <v>22192.2</v>
      </c>
      <c r="AB244" s="18" cm="1">
        <f t="array" aca="1" ref="AB244" ca="1">INDIRECT(ADDRESS($W244,COLUMN()-$Y244+$X244))/$V244</f>
        <v>30909.599999999999</v>
      </c>
      <c r="AC244" s="18" cm="1">
        <f t="array" aca="1" ref="AC244" ca="1">INDIRECT(ADDRESS($W244,COLUMN()-$Y244+$X244))/$V244</f>
        <v>14369</v>
      </c>
      <c r="AD244" s="18" cm="1">
        <f t="array" aca="1" ref="AD244" ca="1">INDIRECT(ADDRESS($W244,COLUMN()-$Y244+$X244))/$V244</f>
        <v>19883.599999999999</v>
      </c>
      <c r="AE244" s="18" cm="1">
        <f t="array" aca="1" ref="AE244" ca="1">INDIRECT(ADDRESS($W244,COLUMN()-$Y244+$X244))/$V244</f>
        <v>0</v>
      </c>
      <c r="AF244" s="18" cm="1">
        <f t="array" aca="1" ref="AF244" ca="1">INDIRECT(ADDRESS($W244,COLUMN()-$Y244+$X244))/$V244</f>
        <v>0</v>
      </c>
      <c r="AG244" s="18" cm="1">
        <f t="array" aca="1" ref="AG244" ca="1">INDIRECT(ADDRESS($W244,COLUMN()-$Y244+$X244))/$V244</f>
        <v>5577.4</v>
      </c>
      <c r="AH244" s="18" cm="1">
        <f t="array" aca="1" ref="AH244" ca="1">INDIRECT(ADDRESS($W244,COLUMN()-$Y244+$X244))/$V244</f>
        <v>0</v>
      </c>
      <c r="AI244" s="18" cm="1">
        <f t="array" aca="1" ref="AI244" ca="1">INDIRECT(ADDRESS($W244,COLUMN()-$Y244+$X244))/$V244</f>
        <v>0</v>
      </c>
      <c r="AJ244" s="18" cm="1">
        <f t="array" aca="1" ref="AJ244" ca="1">INDIRECT(ADDRESS($W244,COLUMN()-$Y244+$X244))/$V244</f>
        <v>0</v>
      </c>
      <c r="AK244" s="18" cm="1">
        <f t="array" aca="1" ref="AK244" ca="1">INDIRECT(ADDRESS($W244,COLUMN()-$Y244+$X244))/$V244</f>
        <v>8382.2000000000007</v>
      </c>
      <c r="AL244" s="18" cm="1">
        <f t="array" aca="1" ref="AL244" ca="1">INDIRECT(ADDRESS($W244,COLUMN()-$Y244+$X244))/$V244</f>
        <v>0</v>
      </c>
      <c r="AM244" s="18" cm="1">
        <f t="array" aca="1" ref="AM244" ca="1">INDIRECT(ADDRESS($W244,COLUMN()-$Y244+$X244))/$V244</f>
        <v>8469.2000000000007</v>
      </c>
      <c r="AN244" s="18" cm="1">
        <f t="array" aca="1" ref="AN244" ca="1">INDIRECT(ADDRESS($W244,COLUMN()-$Y244+$X244))/$V244</f>
        <v>0</v>
      </c>
      <c r="AO244" s="18" cm="1">
        <f t="array" aca="1" ref="AO244" ca="1">INDIRECT(ADDRESS($W244,COLUMN()-$Y244+$X244))/$V244</f>
        <v>0</v>
      </c>
      <c r="AP244" s="18" cm="1">
        <f t="array" aca="1" ref="AP244" ca="1">INDIRECT(ADDRESS($W244,COLUMN()-$Y244+$X244))/$V244</f>
        <v>0</v>
      </c>
      <c r="AQ244" s="18" cm="1">
        <f t="array" aca="1" ref="AQ244" ca="1">INDIRECT(ADDRESS($W244,COLUMN()-$Y244+$X244))/$V244</f>
        <v>0</v>
      </c>
      <c r="AR244" s="9">
        <f t="shared" si="41"/>
        <v>242</v>
      </c>
      <c r="AS244" s="9">
        <f t="shared" si="39"/>
        <v>244</v>
      </c>
      <c r="AT244" s="9">
        <f t="shared" si="44"/>
        <v>26</v>
      </c>
      <c r="AU244" s="3">
        <f t="shared" si="45"/>
        <v>43</v>
      </c>
      <c r="AV244" s="20">
        <f t="shared" ca="1" si="48"/>
        <v>24</v>
      </c>
      <c r="AW244" s="20">
        <f t="shared" ca="1" si="48"/>
        <v>13</v>
      </c>
      <c r="AX244" s="20">
        <f t="shared" ca="1" si="48"/>
        <v>10</v>
      </c>
      <c r="AY244" s="20">
        <f t="shared" ca="1" si="48"/>
        <v>15</v>
      </c>
      <c r="AZ244" s="20">
        <f t="shared" ca="1" si="48"/>
        <v>14</v>
      </c>
      <c r="BA244" s="20">
        <f t="shared" ca="1" si="48"/>
        <v>25</v>
      </c>
      <c r="BB244" s="20">
        <f t="shared" ca="1" si="48"/>
        <v>25</v>
      </c>
      <c r="BC244" s="20">
        <f t="shared" ca="1" si="48"/>
        <v>22</v>
      </c>
      <c r="BD244" s="20">
        <f t="shared" ca="1" si="47"/>
        <v>25</v>
      </c>
      <c r="BE244" s="20">
        <f t="shared" ca="1" si="47"/>
        <v>25</v>
      </c>
      <c r="BF244" s="20">
        <f t="shared" ca="1" si="47"/>
        <v>25</v>
      </c>
      <c r="BG244" s="20">
        <f t="shared" ca="1" si="46"/>
        <v>21</v>
      </c>
      <c r="BH244" s="20">
        <f t="shared" ca="1" si="46"/>
        <v>25</v>
      </c>
      <c r="BI244" s="20">
        <f t="shared" ca="1" si="49"/>
        <v>20</v>
      </c>
      <c r="BJ244" s="20">
        <f t="shared" ca="1" si="49"/>
        <v>25</v>
      </c>
      <c r="BK244" s="20">
        <f t="shared" ca="1" si="49"/>
        <v>25</v>
      </c>
      <c r="BL244" s="20">
        <f t="shared" ca="1" si="49"/>
        <v>25</v>
      </c>
      <c r="BM244" s="20">
        <f t="shared" ca="1" si="49"/>
        <v>25</v>
      </c>
      <c r="BN244" s="9">
        <f t="shared" si="42"/>
        <v>242</v>
      </c>
      <c r="BO244" s="9">
        <v>3</v>
      </c>
      <c r="BP244" s="22" cm="1">
        <f t="array" aca="1" ref="BP244" ca="1">IF(AV244&gt;INDIRECT(ADDRESS($BN244,$BO244)),0,1)</f>
        <v>0</v>
      </c>
      <c r="BQ244" s="22" cm="1">
        <f t="array" aca="1" ref="BQ244" ca="1">IF(AW244&gt;INDIRECT(ADDRESS($BN244,$BO244)),0,1)</f>
        <v>0</v>
      </c>
      <c r="BR244" s="22" cm="1">
        <f t="array" aca="1" ref="BR244" ca="1">IF(AX244&gt;INDIRECT(ADDRESS($BN244,$BO244)),0,1)</f>
        <v>0</v>
      </c>
      <c r="BS244" s="22" cm="1">
        <f t="array" aca="1" ref="BS244" ca="1">IF(AY244&gt;INDIRECT(ADDRESS($BN244,$BO244)),0,1)</f>
        <v>0</v>
      </c>
      <c r="BT244" s="22" cm="1">
        <f t="array" aca="1" ref="BT244" ca="1">IF(AZ244&gt;INDIRECT(ADDRESS($BN244,$BO244)),0,1)</f>
        <v>0</v>
      </c>
      <c r="BU244" s="22" cm="1">
        <f t="array" aca="1" ref="BU244" ca="1">IF(BA244&gt;INDIRECT(ADDRESS($BN244,$BO244)),0,1)</f>
        <v>0</v>
      </c>
      <c r="BV244" s="22" cm="1">
        <f t="array" aca="1" ref="BV244" ca="1">IF(BB244&gt;INDIRECT(ADDRESS($BN244,$BO244)),0,1)</f>
        <v>0</v>
      </c>
      <c r="BW244" s="22" cm="1">
        <f t="array" aca="1" ref="BW244" ca="1">IF(BC244&gt;INDIRECT(ADDRESS($BN244,$BO244)),0,1)</f>
        <v>0</v>
      </c>
      <c r="BX244" s="22" cm="1">
        <f t="array" aca="1" ref="BX244" ca="1">IF(BD244&gt;INDIRECT(ADDRESS($BN244,$BO244)),0,1)</f>
        <v>0</v>
      </c>
      <c r="BY244" s="22" cm="1">
        <f t="array" aca="1" ref="BY244" ca="1">IF(BE244&gt;INDIRECT(ADDRESS($BN244,$BO244)),0,1)</f>
        <v>0</v>
      </c>
      <c r="BZ244" s="22" cm="1">
        <f t="array" aca="1" ref="BZ244" ca="1">IF(BF244&gt;INDIRECT(ADDRESS($BN244,$BO244)),0,1)</f>
        <v>0</v>
      </c>
      <c r="CA244" s="22" cm="1">
        <f t="array" aca="1" ref="CA244" ca="1">IF(BG244&gt;INDIRECT(ADDRESS($BN244,$BO244)),0,1)</f>
        <v>0</v>
      </c>
      <c r="CB244" s="22" cm="1">
        <f t="array" aca="1" ref="CB244" ca="1">IF(BH244&gt;INDIRECT(ADDRESS($BN244,$BO244)),0,1)</f>
        <v>0</v>
      </c>
      <c r="CC244" s="22" cm="1">
        <f t="array" aca="1" ref="CC244" ca="1">IF(BI244&gt;INDIRECT(ADDRESS($BN244,$BO244)),0,1)</f>
        <v>0</v>
      </c>
      <c r="CD244" s="22" cm="1">
        <f t="array" aca="1" ref="CD244" ca="1">IF(BJ244&gt;INDIRECT(ADDRESS($BN244,$BO244)),0,1)</f>
        <v>0</v>
      </c>
      <c r="CE244" s="22" cm="1">
        <f t="array" aca="1" ref="CE244" ca="1">IF(BK244&gt;INDIRECT(ADDRESS($BN244,$BO244)),0,1)</f>
        <v>0</v>
      </c>
      <c r="CF244" s="22" cm="1">
        <f t="array" aca="1" ref="CF244" ca="1">IF(BL244&gt;INDIRECT(ADDRESS($BN244,$BO244)),0,1)</f>
        <v>0</v>
      </c>
      <c r="CG244" s="22" cm="1">
        <f t="array" aca="1" ref="CG244" ca="1">IF(BM244&gt;INDIRECT(ADDRESS($BN244,$BO244)),0,1)</f>
        <v>0</v>
      </c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55000000000000004">
      <c r="A245" s="3" t="s">
        <v>108</v>
      </c>
      <c r="B245" s="3" t="s">
        <v>108</v>
      </c>
      <c r="C245" s="3">
        <v>3</v>
      </c>
      <c r="D245" s="15">
        <f>VALUE(SUBSTITUTE('DPR KPU Raw'!B67,".",","))</f>
        <v>42490</v>
      </c>
      <c r="E245" s="15">
        <f>VALUE(SUBSTITUTE('DPR KPU Raw'!C67,".",","))</f>
        <v>27454</v>
      </c>
      <c r="F245" s="15">
        <f>VALUE(SUBSTITUTE('DPR KPU Raw'!D67,".",","))</f>
        <v>54416</v>
      </c>
      <c r="G245" s="15">
        <f>VALUE(SUBSTITUTE('DPR KPU Raw'!E67,".",","))</f>
        <v>30449</v>
      </c>
      <c r="H245" s="15">
        <f>VALUE(SUBSTITUTE('DPR KPU Raw'!F67,".",","))</f>
        <v>50241</v>
      </c>
      <c r="I245" s="15"/>
      <c r="J245" s="15"/>
      <c r="K245" s="15">
        <f>VALUE(SUBSTITUTE('DPR KPU Raw'!I67,".",","))</f>
        <v>27285</v>
      </c>
      <c r="L245" s="15"/>
      <c r="M245" s="15"/>
      <c r="N245" s="15"/>
      <c r="O245" s="15">
        <f>VALUE(SUBSTITUTE('DPR KPU Raw'!M67,".",","))</f>
        <v>31576</v>
      </c>
      <c r="P245" s="15"/>
      <c r="Q245" s="15">
        <f>VALUE(SUBSTITUTE('DPR KPU Raw'!O67,".",","))</f>
        <v>5311</v>
      </c>
      <c r="R245" s="15"/>
      <c r="S245" s="15"/>
      <c r="T245" s="15"/>
      <c r="U245" s="15"/>
      <c r="V245" s="5">
        <v>1</v>
      </c>
      <c r="W245" s="5">
        <f>W244+3</f>
        <v>245</v>
      </c>
      <c r="X245" s="5">
        <v>4</v>
      </c>
      <c r="Y245" s="5">
        <f t="shared" si="43"/>
        <v>26</v>
      </c>
      <c r="Z245" s="18" cm="1">
        <f t="array" aca="1" ref="Z245" ca="1">INDIRECT(ADDRESS($W245,COLUMN()-$Y245+$X245))/$V245</f>
        <v>42490</v>
      </c>
      <c r="AA245" s="18" cm="1">
        <f t="array" aca="1" ref="AA245" ca="1">INDIRECT(ADDRESS($W245,COLUMN()-$Y245+$X245))/$V245</f>
        <v>27454</v>
      </c>
      <c r="AB245" s="18" cm="1">
        <f t="array" aca="1" ref="AB245" ca="1">INDIRECT(ADDRESS($W245,COLUMN()-$Y245+$X245))/$V245</f>
        <v>54416</v>
      </c>
      <c r="AC245" s="18" cm="1">
        <f t="array" aca="1" ref="AC245" ca="1">INDIRECT(ADDRESS($W245,COLUMN()-$Y245+$X245))/$V245</f>
        <v>30449</v>
      </c>
      <c r="AD245" s="18" cm="1">
        <f t="array" aca="1" ref="AD245" ca="1">INDIRECT(ADDRESS($W245,COLUMN()-$Y245+$X245))/$V245</f>
        <v>50241</v>
      </c>
      <c r="AE245" s="18" cm="1">
        <f t="array" aca="1" ref="AE245" ca="1">INDIRECT(ADDRESS($W245,COLUMN()-$Y245+$X245))/$V245</f>
        <v>0</v>
      </c>
      <c r="AF245" s="18" cm="1">
        <f t="array" aca="1" ref="AF245" ca="1">INDIRECT(ADDRESS($W245,COLUMN()-$Y245+$X245))/$V245</f>
        <v>0</v>
      </c>
      <c r="AG245" s="18" cm="1">
        <f t="array" aca="1" ref="AG245" ca="1">INDIRECT(ADDRESS($W245,COLUMN()-$Y245+$X245))/$V245</f>
        <v>27285</v>
      </c>
      <c r="AH245" s="18" cm="1">
        <f t="array" aca="1" ref="AH245" ca="1">INDIRECT(ADDRESS($W245,COLUMN()-$Y245+$X245))/$V245</f>
        <v>0</v>
      </c>
      <c r="AI245" s="18" cm="1">
        <f t="array" aca="1" ref="AI245" ca="1">INDIRECT(ADDRESS($W245,COLUMN()-$Y245+$X245))/$V245</f>
        <v>0</v>
      </c>
      <c r="AJ245" s="18" cm="1">
        <f t="array" aca="1" ref="AJ245" ca="1">INDIRECT(ADDRESS($W245,COLUMN()-$Y245+$X245))/$V245</f>
        <v>0</v>
      </c>
      <c r="AK245" s="18" cm="1">
        <f t="array" aca="1" ref="AK245" ca="1">INDIRECT(ADDRESS($W245,COLUMN()-$Y245+$X245))/$V245</f>
        <v>31576</v>
      </c>
      <c r="AL245" s="18" cm="1">
        <f t="array" aca="1" ref="AL245" ca="1">INDIRECT(ADDRESS($W245,COLUMN()-$Y245+$X245))/$V245</f>
        <v>0</v>
      </c>
      <c r="AM245" s="18" cm="1">
        <f t="array" aca="1" ref="AM245" ca="1">INDIRECT(ADDRESS($W245,COLUMN()-$Y245+$X245))/$V245</f>
        <v>5311</v>
      </c>
      <c r="AN245" s="18" cm="1">
        <f t="array" aca="1" ref="AN245" ca="1">INDIRECT(ADDRESS($W245,COLUMN()-$Y245+$X245))/$V245</f>
        <v>0</v>
      </c>
      <c r="AO245" s="18" cm="1">
        <f t="array" aca="1" ref="AO245" ca="1">INDIRECT(ADDRESS($W245,COLUMN()-$Y245+$X245))/$V245</f>
        <v>0</v>
      </c>
      <c r="AP245" s="18" cm="1">
        <f t="array" aca="1" ref="AP245" ca="1">INDIRECT(ADDRESS($W245,COLUMN()-$Y245+$X245))/$V245</f>
        <v>0</v>
      </c>
      <c r="AQ245" s="18" cm="1">
        <f t="array" aca="1" ref="AQ245" ca="1">INDIRECT(ADDRESS($W245,COLUMN()-$Y245+$X245))/$V245</f>
        <v>0</v>
      </c>
      <c r="AR245" s="9">
        <f t="shared" si="41"/>
        <v>245</v>
      </c>
      <c r="AS245" s="9">
        <f t="shared" si="39"/>
        <v>247</v>
      </c>
      <c r="AT245" s="9">
        <f t="shared" si="44"/>
        <v>26</v>
      </c>
      <c r="AU245" s="3">
        <f t="shared" si="45"/>
        <v>43</v>
      </c>
      <c r="AV245" s="20">
        <f t="shared" ca="1" si="48"/>
        <v>3</v>
      </c>
      <c r="AW245" s="20">
        <f t="shared" ca="1" si="48"/>
        <v>6</v>
      </c>
      <c r="AX245" s="20">
        <f t="shared" ca="1" si="48"/>
        <v>1</v>
      </c>
      <c r="AY245" s="20">
        <f t="shared" ca="1" si="48"/>
        <v>5</v>
      </c>
      <c r="AZ245" s="20">
        <f t="shared" ca="1" si="48"/>
        <v>2</v>
      </c>
      <c r="BA245" s="20">
        <f t="shared" ca="1" si="48"/>
        <v>25</v>
      </c>
      <c r="BB245" s="20">
        <f t="shared" ca="1" si="48"/>
        <v>25</v>
      </c>
      <c r="BC245" s="20">
        <f t="shared" ca="1" si="48"/>
        <v>7</v>
      </c>
      <c r="BD245" s="20">
        <f t="shared" ca="1" si="47"/>
        <v>25</v>
      </c>
      <c r="BE245" s="20">
        <f t="shared" ca="1" si="47"/>
        <v>25</v>
      </c>
      <c r="BF245" s="20">
        <f t="shared" ca="1" si="47"/>
        <v>25</v>
      </c>
      <c r="BG245" s="20">
        <f t="shared" ca="1" si="46"/>
        <v>4</v>
      </c>
      <c r="BH245" s="20">
        <f t="shared" ca="1" si="46"/>
        <v>25</v>
      </c>
      <c r="BI245" s="20">
        <f t="shared" ca="1" si="49"/>
        <v>22</v>
      </c>
      <c r="BJ245" s="20">
        <f t="shared" ca="1" si="49"/>
        <v>25</v>
      </c>
      <c r="BK245" s="20">
        <f t="shared" ca="1" si="49"/>
        <v>25</v>
      </c>
      <c r="BL245" s="20">
        <f t="shared" ca="1" si="49"/>
        <v>25</v>
      </c>
      <c r="BM245" s="20">
        <f t="shared" ca="1" si="49"/>
        <v>25</v>
      </c>
      <c r="BN245" s="9">
        <f t="shared" si="42"/>
        <v>245</v>
      </c>
      <c r="BO245" s="9">
        <v>3</v>
      </c>
      <c r="BP245" s="22" cm="1">
        <f t="array" aca="1" ref="BP245" ca="1">IF(AV245&gt;INDIRECT(ADDRESS($BN245,$BO245)),0,1)</f>
        <v>1</v>
      </c>
      <c r="BQ245" s="22" cm="1">
        <f t="array" aca="1" ref="BQ245" ca="1">IF(AW245&gt;INDIRECT(ADDRESS($BN245,$BO245)),0,1)</f>
        <v>0</v>
      </c>
      <c r="BR245" s="22" cm="1">
        <f t="array" aca="1" ref="BR245" ca="1">IF(AX245&gt;INDIRECT(ADDRESS($BN245,$BO245)),0,1)</f>
        <v>1</v>
      </c>
      <c r="BS245" s="22" cm="1">
        <f t="array" aca="1" ref="BS245" ca="1">IF(AY245&gt;INDIRECT(ADDRESS($BN245,$BO245)),0,1)</f>
        <v>0</v>
      </c>
      <c r="BT245" s="22" cm="1">
        <f t="array" aca="1" ref="BT245" ca="1">IF(AZ245&gt;INDIRECT(ADDRESS($BN245,$BO245)),0,1)</f>
        <v>1</v>
      </c>
      <c r="BU245" s="22" cm="1">
        <f t="array" aca="1" ref="BU245" ca="1">IF(BA245&gt;INDIRECT(ADDRESS($BN245,$BO245)),0,1)</f>
        <v>0</v>
      </c>
      <c r="BV245" s="22" cm="1">
        <f t="array" aca="1" ref="BV245" ca="1">IF(BB245&gt;INDIRECT(ADDRESS($BN245,$BO245)),0,1)</f>
        <v>0</v>
      </c>
      <c r="BW245" s="22" cm="1">
        <f t="array" aca="1" ref="BW245" ca="1">IF(BC245&gt;INDIRECT(ADDRESS($BN245,$BO245)),0,1)</f>
        <v>0</v>
      </c>
      <c r="BX245" s="22" cm="1">
        <f t="array" aca="1" ref="BX245" ca="1">IF(BD245&gt;INDIRECT(ADDRESS($BN245,$BO245)),0,1)</f>
        <v>0</v>
      </c>
      <c r="BY245" s="22" cm="1">
        <f t="array" aca="1" ref="BY245" ca="1">IF(BE245&gt;INDIRECT(ADDRESS($BN245,$BO245)),0,1)</f>
        <v>0</v>
      </c>
      <c r="BZ245" s="22" cm="1">
        <f t="array" aca="1" ref="BZ245" ca="1">IF(BF245&gt;INDIRECT(ADDRESS($BN245,$BO245)),0,1)</f>
        <v>0</v>
      </c>
      <c r="CA245" s="22" cm="1">
        <f t="array" aca="1" ref="CA245" ca="1">IF(BG245&gt;INDIRECT(ADDRESS($BN245,$BO245)),0,1)</f>
        <v>0</v>
      </c>
      <c r="CB245" s="22" cm="1">
        <f t="array" aca="1" ref="CB245" ca="1">IF(BH245&gt;INDIRECT(ADDRESS($BN245,$BO245)),0,1)</f>
        <v>0</v>
      </c>
      <c r="CC245" s="22" cm="1">
        <f t="array" aca="1" ref="CC245" ca="1">IF(BI245&gt;INDIRECT(ADDRESS($BN245,$BO245)),0,1)</f>
        <v>0</v>
      </c>
      <c r="CD245" s="22" cm="1">
        <f t="array" aca="1" ref="CD245" ca="1">IF(BJ245&gt;INDIRECT(ADDRESS($BN245,$BO245)),0,1)</f>
        <v>0</v>
      </c>
      <c r="CE245" s="22" cm="1">
        <f t="array" aca="1" ref="CE245" ca="1">IF(BK245&gt;INDIRECT(ADDRESS($BN245,$BO245)),0,1)</f>
        <v>0</v>
      </c>
      <c r="CF245" s="22" cm="1">
        <f t="array" aca="1" ref="CF245" ca="1">IF(BL245&gt;INDIRECT(ADDRESS($BN245,$BO245)),0,1)</f>
        <v>0</v>
      </c>
      <c r="CG245" s="22" cm="1">
        <f t="array" aca="1" ref="CG245" ca="1">IF(BM245&gt;INDIRECT(ADDRESS($BN245,$BO245)),0,1)</f>
        <v>0</v>
      </c>
      <c r="CH245" s="9">
        <f>AR245</f>
        <v>245</v>
      </c>
      <c r="CI245" s="9">
        <f>AS245</f>
        <v>247</v>
      </c>
      <c r="CJ245" s="3">
        <f>COLUMN(BP245)</f>
        <v>68</v>
      </c>
      <c r="CK245" s="3">
        <f>COLUMN(CG245)</f>
        <v>85</v>
      </c>
      <c r="CL245" s="3">
        <f ca="1">SUM(OFFSET($A$1,CH245-1,CJ245-1,CI245-CH245+1,CK245-CJ245+1))</f>
        <v>3</v>
      </c>
      <c r="CM245" s="3" t="b">
        <f ca="1">CL245=C245</f>
        <v>1</v>
      </c>
      <c r="CN245" s="3">
        <f>COLUMN(V245)</f>
        <v>22</v>
      </c>
      <c r="CO245" s="3">
        <f ca="1">LARGE(OFFSET($A$1,$CH245-1,$CN245-1,$CI245-$CH245+1,1),1)</f>
        <v>5</v>
      </c>
      <c r="CP245" s="4">
        <f ca="1">LARGE(OFFSET($A$1,$AR245-1,$AT245-1,$AS245-$AR245+1,$AU245-$AT245+1),1)/(CO245+2)</f>
        <v>7773.7142857142853</v>
      </c>
      <c r="CQ245" s="4">
        <f ca="1">LARGE(OFFSET($A$1,$AR245-1,$AT245-1,$AS245-$AR245+1,$AU245-$AT245+1),C245)</f>
        <v>42490</v>
      </c>
      <c r="CR245" s="3" t="b">
        <f ca="1">CQ245&gt;CP245</f>
        <v>1</v>
      </c>
    </row>
    <row r="246" spans="1:96" x14ac:dyDescent="0.55000000000000004">
      <c r="A246" s="3"/>
      <c r="B246" s="3"/>
      <c r="C246" s="3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5">
        <v>3</v>
      </c>
      <c r="W246" s="5">
        <f>W245</f>
        <v>245</v>
      </c>
      <c r="X246" s="5">
        <v>4</v>
      </c>
      <c r="Y246" s="5">
        <f t="shared" si="43"/>
        <v>26</v>
      </c>
      <c r="Z246" s="18" cm="1">
        <f t="array" aca="1" ref="Z246" ca="1">INDIRECT(ADDRESS($W246,COLUMN()-$Y246+$X246))/$V246</f>
        <v>14163.333333333334</v>
      </c>
      <c r="AA246" s="18" cm="1">
        <f t="array" aca="1" ref="AA246" ca="1">INDIRECT(ADDRESS($W246,COLUMN()-$Y246+$X246))/$V246</f>
        <v>9151.3333333333339</v>
      </c>
      <c r="AB246" s="18" cm="1">
        <f t="array" aca="1" ref="AB246" ca="1">INDIRECT(ADDRESS($W246,COLUMN()-$Y246+$X246))/$V246</f>
        <v>18138.666666666668</v>
      </c>
      <c r="AC246" s="18" cm="1">
        <f t="array" aca="1" ref="AC246" ca="1">INDIRECT(ADDRESS($W246,COLUMN()-$Y246+$X246))/$V246</f>
        <v>10149.666666666666</v>
      </c>
      <c r="AD246" s="18" cm="1">
        <f t="array" aca="1" ref="AD246" ca="1">INDIRECT(ADDRESS($W246,COLUMN()-$Y246+$X246))/$V246</f>
        <v>16747</v>
      </c>
      <c r="AE246" s="18" cm="1">
        <f t="array" aca="1" ref="AE246" ca="1">INDIRECT(ADDRESS($W246,COLUMN()-$Y246+$X246))/$V246</f>
        <v>0</v>
      </c>
      <c r="AF246" s="18" cm="1">
        <f t="array" aca="1" ref="AF246" ca="1">INDIRECT(ADDRESS($W246,COLUMN()-$Y246+$X246))/$V246</f>
        <v>0</v>
      </c>
      <c r="AG246" s="18" cm="1">
        <f t="array" aca="1" ref="AG246" ca="1">INDIRECT(ADDRESS($W246,COLUMN()-$Y246+$X246))/$V246</f>
        <v>9095</v>
      </c>
      <c r="AH246" s="18" cm="1">
        <f t="array" aca="1" ref="AH246" ca="1">INDIRECT(ADDRESS($W246,COLUMN()-$Y246+$X246))/$V246</f>
        <v>0</v>
      </c>
      <c r="AI246" s="18" cm="1">
        <f t="array" aca="1" ref="AI246" ca="1">INDIRECT(ADDRESS($W246,COLUMN()-$Y246+$X246))/$V246</f>
        <v>0</v>
      </c>
      <c r="AJ246" s="18" cm="1">
        <f t="array" aca="1" ref="AJ246" ca="1">INDIRECT(ADDRESS($W246,COLUMN()-$Y246+$X246))/$V246</f>
        <v>0</v>
      </c>
      <c r="AK246" s="18" cm="1">
        <f t="array" aca="1" ref="AK246" ca="1">INDIRECT(ADDRESS($W246,COLUMN()-$Y246+$X246))/$V246</f>
        <v>10525.333333333334</v>
      </c>
      <c r="AL246" s="18" cm="1">
        <f t="array" aca="1" ref="AL246" ca="1">INDIRECT(ADDRESS($W246,COLUMN()-$Y246+$X246))/$V246</f>
        <v>0</v>
      </c>
      <c r="AM246" s="18" cm="1">
        <f t="array" aca="1" ref="AM246" ca="1">INDIRECT(ADDRESS($W246,COLUMN()-$Y246+$X246))/$V246</f>
        <v>1770.3333333333333</v>
      </c>
      <c r="AN246" s="18" cm="1">
        <f t="array" aca="1" ref="AN246" ca="1">INDIRECT(ADDRESS($W246,COLUMN()-$Y246+$X246))/$V246</f>
        <v>0</v>
      </c>
      <c r="AO246" s="18" cm="1">
        <f t="array" aca="1" ref="AO246" ca="1">INDIRECT(ADDRESS($W246,COLUMN()-$Y246+$X246))/$V246</f>
        <v>0</v>
      </c>
      <c r="AP246" s="18" cm="1">
        <f t="array" aca="1" ref="AP246" ca="1">INDIRECT(ADDRESS($W246,COLUMN()-$Y246+$X246))/$V246</f>
        <v>0</v>
      </c>
      <c r="AQ246" s="18" cm="1">
        <f t="array" aca="1" ref="AQ246" ca="1">INDIRECT(ADDRESS($W246,COLUMN()-$Y246+$X246))/$V246</f>
        <v>0</v>
      </c>
      <c r="AR246" s="9">
        <f t="shared" si="41"/>
        <v>245</v>
      </c>
      <c r="AS246" s="9">
        <f t="shared" si="39"/>
        <v>247</v>
      </c>
      <c r="AT246" s="9">
        <f t="shared" si="44"/>
        <v>26</v>
      </c>
      <c r="AU246" s="3">
        <f t="shared" si="45"/>
        <v>43</v>
      </c>
      <c r="AV246" s="20">
        <f t="shared" ca="1" si="48"/>
        <v>10</v>
      </c>
      <c r="AW246" s="20">
        <f t="shared" ca="1" si="48"/>
        <v>15</v>
      </c>
      <c r="AX246" s="20">
        <f t="shared" ca="1" si="48"/>
        <v>8</v>
      </c>
      <c r="AY246" s="20">
        <f t="shared" ca="1" si="48"/>
        <v>13</v>
      </c>
      <c r="AZ246" s="20">
        <f t="shared" ca="1" si="48"/>
        <v>9</v>
      </c>
      <c r="BA246" s="20">
        <f t="shared" ca="1" si="48"/>
        <v>25</v>
      </c>
      <c r="BB246" s="20">
        <f t="shared" ca="1" si="48"/>
        <v>25</v>
      </c>
      <c r="BC246" s="20">
        <f t="shared" ca="1" si="48"/>
        <v>16</v>
      </c>
      <c r="BD246" s="20">
        <f t="shared" ca="1" si="47"/>
        <v>25</v>
      </c>
      <c r="BE246" s="20">
        <f t="shared" ca="1" si="47"/>
        <v>25</v>
      </c>
      <c r="BF246" s="20">
        <f t="shared" ca="1" si="47"/>
        <v>25</v>
      </c>
      <c r="BG246" s="20">
        <f t="shared" ca="1" si="46"/>
        <v>12</v>
      </c>
      <c r="BH246" s="20">
        <f t="shared" ca="1" si="46"/>
        <v>25</v>
      </c>
      <c r="BI246" s="20">
        <f t="shared" ca="1" si="49"/>
        <v>23</v>
      </c>
      <c r="BJ246" s="20">
        <f t="shared" ca="1" si="49"/>
        <v>25</v>
      </c>
      <c r="BK246" s="20">
        <f t="shared" ca="1" si="49"/>
        <v>25</v>
      </c>
      <c r="BL246" s="20">
        <f t="shared" ca="1" si="49"/>
        <v>25</v>
      </c>
      <c r="BM246" s="20">
        <f t="shared" ca="1" si="49"/>
        <v>25</v>
      </c>
      <c r="BN246" s="9">
        <f t="shared" si="42"/>
        <v>245</v>
      </c>
      <c r="BO246" s="9">
        <v>3</v>
      </c>
      <c r="BP246" s="22" cm="1">
        <f t="array" aca="1" ref="BP246" ca="1">IF(AV246&gt;INDIRECT(ADDRESS($BN246,$BO246)),0,1)</f>
        <v>0</v>
      </c>
      <c r="BQ246" s="22" cm="1">
        <f t="array" aca="1" ref="BQ246" ca="1">IF(AW246&gt;INDIRECT(ADDRESS($BN246,$BO246)),0,1)</f>
        <v>0</v>
      </c>
      <c r="BR246" s="22" cm="1">
        <f t="array" aca="1" ref="BR246" ca="1">IF(AX246&gt;INDIRECT(ADDRESS($BN246,$BO246)),0,1)</f>
        <v>0</v>
      </c>
      <c r="BS246" s="22" cm="1">
        <f t="array" aca="1" ref="BS246" ca="1">IF(AY246&gt;INDIRECT(ADDRESS($BN246,$BO246)),0,1)</f>
        <v>0</v>
      </c>
      <c r="BT246" s="22" cm="1">
        <f t="array" aca="1" ref="BT246" ca="1">IF(AZ246&gt;INDIRECT(ADDRESS($BN246,$BO246)),0,1)</f>
        <v>0</v>
      </c>
      <c r="BU246" s="22" cm="1">
        <f t="array" aca="1" ref="BU246" ca="1">IF(BA246&gt;INDIRECT(ADDRESS($BN246,$BO246)),0,1)</f>
        <v>0</v>
      </c>
      <c r="BV246" s="22" cm="1">
        <f t="array" aca="1" ref="BV246" ca="1">IF(BB246&gt;INDIRECT(ADDRESS($BN246,$BO246)),0,1)</f>
        <v>0</v>
      </c>
      <c r="BW246" s="22" cm="1">
        <f t="array" aca="1" ref="BW246" ca="1">IF(BC246&gt;INDIRECT(ADDRESS($BN246,$BO246)),0,1)</f>
        <v>0</v>
      </c>
      <c r="BX246" s="22" cm="1">
        <f t="array" aca="1" ref="BX246" ca="1">IF(BD246&gt;INDIRECT(ADDRESS($BN246,$BO246)),0,1)</f>
        <v>0</v>
      </c>
      <c r="BY246" s="22" cm="1">
        <f t="array" aca="1" ref="BY246" ca="1">IF(BE246&gt;INDIRECT(ADDRESS($BN246,$BO246)),0,1)</f>
        <v>0</v>
      </c>
      <c r="BZ246" s="22" cm="1">
        <f t="array" aca="1" ref="BZ246" ca="1">IF(BF246&gt;INDIRECT(ADDRESS($BN246,$BO246)),0,1)</f>
        <v>0</v>
      </c>
      <c r="CA246" s="22" cm="1">
        <f t="array" aca="1" ref="CA246" ca="1">IF(BG246&gt;INDIRECT(ADDRESS($BN246,$BO246)),0,1)</f>
        <v>0</v>
      </c>
      <c r="CB246" s="22" cm="1">
        <f t="array" aca="1" ref="CB246" ca="1">IF(BH246&gt;INDIRECT(ADDRESS($BN246,$BO246)),0,1)</f>
        <v>0</v>
      </c>
      <c r="CC246" s="22" cm="1">
        <f t="array" aca="1" ref="CC246" ca="1">IF(BI246&gt;INDIRECT(ADDRESS($BN246,$BO246)),0,1)</f>
        <v>0</v>
      </c>
      <c r="CD246" s="22" cm="1">
        <f t="array" aca="1" ref="CD246" ca="1">IF(BJ246&gt;INDIRECT(ADDRESS($BN246,$BO246)),0,1)</f>
        <v>0</v>
      </c>
      <c r="CE246" s="22" cm="1">
        <f t="array" aca="1" ref="CE246" ca="1">IF(BK246&gt;INDIRECT(ADDRESS($BN246,$BO246)),0,1)</f>
        <v>0</v>
      </c>
      <c r="CF246" s="22" cm="1">
        <f t="array" aca="1" ref="CF246" ca="1">IF(BL246&gt;INDIRECT(ADDRESS($BN246,$BO246)),0,1)</f>
        <v>0</v>
      </c>
      <c r="CG246" s="22" cm="1">
        <f t="array" aca="1" ref="CG246" ca="1">IF(BM246&gt;INDIRECT(ADDRESS($BN246,$BO246)),0,1)</f>
        <v>0</v>
      </c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55000000000000004">
      <c r="A247" s="3"/>
      <c r="B247" s="3"/>
      <c r="C247" s="3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5">
        <v>5</v>
      </c>
      <c r="W247" s="5">
        <f>W246</f>
        <v>245</v>
      </c>
      <c r="X247" s="5">
        <v>4</v>
      </c>
      <c r="Y247" s="5">
        <f t="shared" si="43"/>
        <v>26</v>
      </c>
      <c r="Z247" s="18" cm="1">
        <f t="array" aca="1" ref="Z247" ca="1">INDIRECT(ADDRESS($W247,COLUMN()-$Y247+$X247))/$V247</f>
        <v>8498</v>
      </c>
      <c r="AA247" s="18" cm="1">
        <f t="array" aca="1" ref="AA247" ca="1">INDIRECT(ADDRESS($W247,COLUMN()-$Y247+$X247))/$V247</f>
        <v>5490.8</v>
      </c>
      <c r="AB247" s="18" cm="1">
        <f t="array" aca="1" ref="AB247" ca="1">INDIRECT(ADDRESS($W247,COLUMN()-$Y247+$X247))/$V247</f>
        <v>10883.2</v>
      </c>
      <c r="AC247" s="18" cm="1">
        <f t="array" aca="1" ref="AC247" ca="1">INDIRECT(ADDRESS($W247,COLUMN()-$Y247+$X247))/$V247</f>
        <v>6089.8</v>
      </c>
      <c r="AD247" s="18" cm="1">
        <f t="array" aca="1" ref="AD247" ca="1">INDIRECT(ADDRESS($W247,COLUMN()-$Y247+$X247))/$V247</f>
        <v>10048.200000000001</v>
      </c>
      <c r="AE247" s="18" cm="1">
        <f t="array" aca="1" ref="AE247" ca="1">INDIRECT(ADDRESS($W247,COLUMN()-$Y247+$X247))/$V247</f>
        <v>0</v>
      </c>
      <c r="AF247" s="18" cm="1">
        <f t="array" aca="1" ref="AF247" ca="1">INDIRECT(ADDRESS($W247,COLUMN()-$Y247+$X247))/$V247</f>
        <v>0</v>
      </c>
      <c r="AG247" s="18" cm="1">
        <f t="array" aca="1" ref="AG247" ca="1">INDIRECT(ADDRESS($W247,COLUMN()-$Y247+$X247))/$V247</f>
        <v>5457</v>
      </c>
      <c r="AH247" s="18" cm="1">
        <f t="array" aca="1" ref="AH247" ca="1">INDIRECT(ADDRESS($W247,COLUMN()-$Y247+$X247))/$V247</f>
        <v>0</v>
      </c>
      <c r="AI247" s="18" cm="1">
        <f t="array" aca="1" ref="AI247" ca="1">INDIRECT(ADDRESS($W247,COLUMN()-$Y247+$X247))/$V247</f>
        <v>0</v>
      </c>
      <c r="AJ247" s="18" cm="1">
        <f t="array" aca="1" ref="AJ247" ca="1">INDIRECT(ADDRESS($W247,COLUMN()-$Y247+$X247))/$V247</f>
        <v>0</v>
      </c>
      <c r="AK247" s="18" cm="1">
        <f t="array" aca="1" ref="AK247" ca="1">INDIRECT(ADDRESS($W247,COLUMN()-$Y247+$X247))/$V247</f>
        <v>6315.2</v>
      </c>
      <c r="AL247" s="18" cm="1">
        <f t="array" aca="1" ref="AL247" ca="1">INDIRECT(ADDRESS($W247,COLUMN()-$Y247+$X247))/$V247</f>
        <v>0</v>
      </c>
      <c r="AM247" s="18" cm="1">
        <f t="array" aca="1" ref="AM247" ca="1">INDIRECT(ADDRESS($W247,COLUMN()-$Y247+$X247))/$V247</f>
        <v>1062.2</v>
      </c>
      <c r="AN247" s="18" cm="1">
        <f t="array" aca="1" ref="AN247" ca="1">INDIRECT(ADDRESS($W247,COLUMN()-$Y247+$X247))/$V247</f>
        <v>0</v>
      </c>
      <c r="AO247" s="18" cm="1">
        <f t="array" aca="1" ref="AO247" ca="1">INDIRECT(ADDRESS($W247,COLUMN()-$Y247+$X247))/$V247</f>
        <v>0</v>
      </c>
      <c r="AP247" s="18" cm="1">
        <f t="array" aca="1" ref="AP247" ca="1">INDIRECT(ADDRESS($W247,COLUMN()-$Y247+$X247))/$V247</f>
        <v>0</v>
      </c>
      <c r="AQ247" s="18" cm="1">
        <f t="array" aca="1" ref="AQ247" ca="1">INDIRECT(ADDRESS($W247,COLUMN()-$Y247+$X247))/$V247</f>
        <v>0</v>
      </c>
      <c r="AR247" s="9">
        <f t="shared" si="41"/>
        <v>245</v>
      </c>
      <c r="AS247" s="9">
        <f t="shared" ref="AS247:AS259" si="50">AR247+2</f>
        <v>247</v>
      </c>
      <c r="AT247" s="9">
        <f t="shared" si="44"/>
        <v>26</v>
      </c>
      <c r="AU247" s="3">
        <f t="shared" si="45"/>
        <v>43</v>
      </c>
      <c r="AV247" s="20">
        <f t="shared" ca="1" si="48"/>
        <v>17</v>
      </c>
      <c r="AW247" s="20">
        <f t="shared" ca="1" si="48"/>
        <v>20</v>
      </c>
      <c r="AX247" s="20">
        <f t="shared" ca="1" si="48"/>
        <v>11</v>
      </c>
      <c r="AY247" s="20">
        <f t="shared" ca="1" si="48"/>
        <v>19</v>
      </c>
      <c r="AZ247" s="20">
        <f t="shared" ca="1" si="48"/>
        <v>14</v>
      </c>
      <c r="BA247" s="20">
        <f t="shared" ca="1" si="48"/>
        <v>25</v>
      </c>
      <c r="BB247" s="20">
        <f t="shared" ca="1" si="48"/>
        <v>25</v>
      </c>
      <c r="BC247" s="20">
        <f t="shared" ca="1" si="48"/>
        <v>21</v>
      </c>
      <c r="BD247" s="20">
        <f t="shared" ca="1" si="47"/>
        <v>25</v>
      </c>
      <c r="BE247" s="20">
        <f t="shared" ca="1" si="47"/>
        <v>25</v>
      </c>
      <c r="BF247" s="20">
        <f t="shared" ca="1" si="47"/>
        <v>25</v>
      </c>
      <c r="BG247" s="20">
        <f t="shared" ca="1" si="46"/>
        <v>18</v>
      </c>
      <c r="BH247" s="20">
        <f t="shared" ca="1" si="46"/>
        <v>25</v>
      </c>
      <c r="BI247" s="20">
        <f t="shared" ca="1" si="49"/>
        <v>24</v>
      </c>
      <c r="BJ247" s="20">
        <f t="shared" ca="1" si="49"/>
        <v>25</v>
      </c>
      <c r="BK247" s="20">
        <f t="shared" ca="1" si="49"/>
        <v>25</v>
      </c>
      <c r="BL247" s="20">
        <f t="shared" ca="1" si="49"/>
        <v>25</v>
      </c>
      <c r="BM247" s="20">
        <f t="shared" ca="1" si="49"/>
        <v>25</v>
      </c>
      <c r="BN247" s="9">
        <f t="shared" si="42"/>
        <v>245</v>
      </c>
      <c r="BO247" s="9">
        <v>3</v>
      </c>
      <c r="BP247" s="22" cm="1">
        <f t="array" aca="1" ref="BP247" ca="1">IF(AV247&gt;INDIRECT(ADDRESS($BN247,$BO247)),0,1)</f>
        <v>0</v>
      </c>
      <c r="BQ247" s="22" cm="1">
        <f t="array" aca="1" ref="BQ247" ca="1">IF(AW247&gt;INDIRECT(ADDRESS($BN247,$BO247)),0,1)</f>
        <v>0</v>
      </c>
      <c r="BR247" s="22" cm="1">
        <f t="array" aca="1" ref="BR247" ca="1">IF(AX247&gt;INDIRECT(ADDRESS($BN247,$BO247)),0,1)</f>
        <v>0</v>
      </c>
      <c r="BS247" s="22" cm="1">
        <f t="array" aca="1" ref="BS247" ca="1">IF(AY247&gt;INDIRECT(ADDRESS($BN247,$BO247)),0,1)</f>
        <v>0</v>
      </c>
      <c r="BT247" s="22" cm="1">
        <f t="array" aca="1" ref="BT247" ca="1">IF(AZ247&gt;INDIRECT(ADDRESS($BN247,$BO247)),0,1)</f>
        <v>0</v>
      </c>
      <c r="BU247" s="22" cm="1">
        <f t="array" aca="1" ref="BU247" ca="1">IF(BA247&gt;INDIRECT(ADDRESS($BN247,$BO247)),0,1)</f>
        <v>0</v>
      </c>
      <c r="BV247" s="22" cm="1">
        <f t="array" aca="1" ref="BV247" ca="1">IF(BB247&gt;INDIRECT(ADDRESS($BN247,$BO247)),0,1)</f>
        <v>0</v>
      </c>
      <c r="BW247" s="22" cm="1">
        <f t="array" aca="1" ref="BW247" ca="1">IF(BC247&gt;INDIRECT(ADDRESS($BN247,$BO247)),0,1)</f>
        <v>0</v>
      </c>
      <c r="BX247" s="22" cm="1">
        <f t="array" aca="1" ref="BX247" ca="1">IF(BD247&gt;INDIRECT(ADDRESS($BN247,$BO247)),0,1)</f>
        <v>0</v>
      </c>
      <c r="BY247" s="22" cm="1">
        <f t="array" aca="1" ref="BY247" ca="1">IF(BE247&gt;INDIRECT(ADDRESS($BN247,$BO247)),0,1)</f>
        <v>0</v>
      </c>
      <c r="BZ247" s="22" cm="1">
        <f t="array" aca="1" ref="BZ247" ca="1">IF(BF247&gt;INDIRECT(ADDRESS($BN247,$BO247)),0,1)</f>
        <v>0</v>
      </c>
      <c r="CA247" s="22" cm="1">
        <f t="array" aca="1" ref="CA247" ca="1">IF(BG247&gt;INDIRECT(ADDRESS($BN247,$BO247)),0,1)</f>
        <v>0</v>
      </c>
      <c r="CB247" s="22" cm="1">
        <f t="array" aca="1" ref="CB247" ca="1">IF(BH247&gt;INDIRECT(ADDRESS($BN247,$BO247)),0,1)</f>
        <v>0</v>
      </c>
      <c r="CC247" s="22" cm="1">
        <f t="array" aca="1" ref="CC247" ca="1">IF(BI247&gt;INDIRECT(ADDRESS($BN247,$BO247)),0,1)</f>
        <v>0</v>
      </c>
      <c r="CD247" s="22" cm="1">
        <f t="array" aca="1" ref="CD247" ca="1">IF(BJ247&gt;INDIRECT(ADDRESS($BN247,$BO247)),0,1)</f>
        <v>0</v>
      </c>
      <c r="CE247" s="22" cm="1">
        <f t="array" aca="1" ref="CE247" ca="1">IF(BK247&gt;INDIRECT(ADDRESS($BN247,$BO247)),0,1)</f>
        <v>0</v>
      </c>
      <c r="CF247" s="22" cm="1">
        <f t="array" aca="1" ref="CF247" ca="1">IF(BL247&gt;INDIRECT(ADDRESS($BN247,$BO247)),0,1)</f>
        <v>0</v>
      </c>
      <c r="CG247" s="22" cm="1">
        <f t="array" aca="1" ref="CG247" ca="1">IF(BM247&gt;INDIRECT(ADDRESS($BN247,$BO247)),0,1)</f>
        <v>0</v>
      </c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55000000000000004">
      <c r="A248" s="3" t="s">
        <v>109</v>
      </c>
      <c r="B248" s="3" t="s">
        <v>109</v>
      </c>
      <c r="C248" s="3">
        <v>3</v>
      </c>
      <c r="D248" s="15">
        <f>VALUE(SUBSTITUTE('DPR KPU Raw'!B68,".",","))</f>
        <v>24173</v>
      </c>
      <c r="E248" s="15">
        <f>VALUE(SUBSTITUTE('DPR KPU Raw'!C68,".",","))</f>
        <v>50644</v>
      </c>
      <c r="F248" s="15">
        <f>VALUE(SUBSTITUTE('DPR KPU Raw'!D68,".",","))</f>
        <v>289738</v>
      </c>
      <c r="G248" s="15">
        <f>VALUE(SUBSTITUTE('DPR KPU Raw'!E68,".",","))</f>
        <v>256718</v>
      </c>
      <c r="H248" s="15">
        <f>VALUE(SUBSTITUTE('DPR KPU Raw'!F68,".",","))</f>
        <v>157978</v>
      </c>
      <c r="I248" s="15"/>
      <c r="J248" s="15"/>
      <c r="K248" s="15">
        <f>VALUE(SUBSTITUTE('DPR KPU Raw'!I68,".",","))</f>
        <v>30158</v>
      </c>
      <c r="L248" s="15"/>
      <c r="M248" s="15"/>
      <c r="N248" s="15"/>
      <c r="O248" s="15">
        <f>VALUE(SUBSTITUTE('DPR KPU Raw'!M68,".",","))</f>
        <v>119726</v>
      </c>
      <c r="P248" s="15"/>
      <c r="Q248" s="15">
        <f>VALUE(SUBSTITUTE('DPR KPU Raw'!O68,".",","))</f>
        <v>7660</v>
      </c>
      <c r="R248" s="15"/>
      <c r="S248" s="15"/>
      <c r="T248" s="15"/>
      <c r="U248" s="15"/>
      <c r="V248" s="5">
        <v>1</v>
      </c>
      <c r="W248" s="5">
        <f>W247+3</f>
        <v>248</v>
      </c>
      <c r="X248" s="5">
        <v>4</v>
      </c>
      <c r="Y248" s="5">
        <f t="shared" si="43"/>
        <v>26</v>
      </c>
      <c r="Z248" s="18" cm="1">
        <f t="array" aca="1" ref="Z248" ca="1">INDIRECT(ADDRESS($W248,COLUMN()-$Y248+$X248))/$V248</f>
        <v>24173</v>
      </c>
      <c r="AA248" s="18" cm="1">
        <f t="array" aca="1" ref="AA248" ca="1">INDIRECT(ADDRESS($W248,COLUMN()-$Y248+$X248))/$V248</f>
        <v>50644</v>
      </c>
      <c r="AB248" s="18" cm="1">
        <f t="array" aca="1" ref="AB248" ca="1">INDIRECT(ADDRESS($W248,COLUMN()-$Y248+$X248))/$V248</f>
        <v>289738</v>
      </c>
      <c r="AC248" s="18" cm="1">
        <f t="array" aca="1" ref="AC248" ca="1">INDIRECT(ADDRESS($W248,COLUMN()-$Y248+$X248))/$V248</f>
        <v>256718</v>
      </c>
      <c r="AD248" s="18" cm="1">
        <f t="array" aca="1" ref="AD248" ca="1">INDIRECT(ADDRESS($W248,COLUMN()-$Y248+$X248))/$V248</f>
        <v>157978</v>
      </c>
      <c r="AE248" s="18" cm="1">
        <f t="array" aca="1" ref="AE248" ca="1">INDIRECT(ADDRESS($W248,COLUMN()-$Y248+$X248))/$V248</f>
        <v>0</v>
      </c>
      <c r="AF248" s="18" cm="1">
        <f t="array" aca="1" ref="AF248" ca="1">INDIRECT(ADDRESS($W248,COLUMN()-$Y248+$X248))/$V248</f>
        <v>0</v>
      </c>
      <c r="AG248" s="18" cm="1">
        <f t="array" aca="1" ref="AG248" ca="1">INDIRECT(ADDRESS($W248,COLUMN()-$Y248+$X248))/$V248</f>
        <v>30158</v>
      </c>
      <c r="AH248" s="18" cm="1">
        <f t="array" aca="1" ref="AH248" ca="1">INDIRECT(ADDRESS($W248,COLUMN()-$Y248+$X248))/$V248</f>
        <v>0</v>
      </c>
      <c r="AI248" s="18" cm="1">
        <f t="array" aca="1" ref="AI248" ca="1">INDIRECT(ADDRESS($W248,COLUMN()-$Y248+$X248))/$V248</f>
        <v>0</v>
      </c>
      <c r="AJ248" s="18" cm="1">
        <f t="array" aca="1" ref="AJ248" ca="1">INDIRECT(ADDRESS($W248,COLUMN()-$Y248+$X248))/$V248</f>
        <v>0</v>
      </c>
      <c r="AK248" s="18" cm="1">
        <f t="array" aca="1" ref="AK248" ca="1">INDIRECT(ADDRESS($W248,COLUMN()-$Y248+$X248))/$V248</f>
        <v>119726</v>
      </c>
      <c r="AL248" s="18" cm="1">
        <f t="array" aca="1" ref="AL248" ca="1">INDIRECT(ADDRESS($W248,COLUMN()-$Y248+$X248))/$V248</f>
        <v>0</v>
      </c>
      <c r="AM248" s="18" cm="1">
        <f t="array" aca="1" ref="AM248" ca="1">INDIRECT(ADDRESS($W248,COLUMN()-$Y248+$X248))/$V248</f>
        <v>7660</v>
      </c>
      <c r="AN248" s="18" cm="1">
        <f t="array" aca="1" ref="AN248" ca="1">INDIRECT(ADDRESS($W248,COLUMN()-$Y248+$X248))/$V248</f>
        <v>0</v>
      </c>
      <c r="AO248" s="18" cm="1">
        <f t="array" aca="1" ref="AO248" ca="1">INDIRECT(ADDRESS($W248,COLUMN()-$Y248+$X248))/$V248</f>
        <v>0</v>
      </c>
      <c r="AP248" s="18" cm="1">
        <f t="array" aca="1" ref="AP248" ca="1">INDIRECT(ADDRESS($W248,COLUMN()-$Y248+$X248))/$V248</f>
        <v>0</v>
      </c>
      <c r="AQ248" s="18" cm="1">
        <f t="array" aca="1" ref="AQ248" ca="1">INDIRECT(ADDRESS($W248,COLUMN()-$Y248+$X248))/$V248</f>
        <v>0</v>
      </c>
      <c r="AR248" s="9">
        <f t="shared" si="41"/>
        <v>248</v>
      </c>
      <c r="AS248" s="9">
        <f t="shared" si="50"/>
        <v>250</v>
      </c>
      <c r="AT248" s="9">
        <f t="shared" si="44"/>
        <v>26</v>
      </c>
      <c r="AU248" s="3">
        <f t="shared" si="45"/>
        <v>43</v>
      </c>
      <c r="AV248" s="20">
        <f t="shared" ca="1" si="48"/>
        <v>14</v>
      </c>
      <c r="AW248" s="20">
        <f t="shared" ca="1" si="48"/>
        <v>10</v>
      </c>
      <c r="AX248" s="20">
        <f t="shared" ca="1" si="48"/>
        <v>1</v>
      </c>
      <c r="AY248" s="20">
        <f t="shared" ca="1" si="48"/>
        <v>2</v>
      </c>
      <c r="AZ248" s="20">
        <f t="shared" ca="1" si="48"/>
        <v>3</v>
      </c>
      <c r="BA248" s="20">
        <f t="shared" ca="1" si="48"/>
        <v>25</v>
      </c>
      <c r="BB248" s="20">
        <f t="shared" ca="1" si="48"/>
        <v>25</v>
      </c>
      <c r="BC248" s="20">
        <f t="shared" ca="1" si="48"/>
        <v>13</v>
      </c>
      <c r="BD248" s="20">
        <f t="shared" ca="1" si="47"/>
        <v>25</v>
      </c>
      <c r="BE248" s="20">
        <f t="shared" ca="1" si="47"/>
        <v>25</v>
      </c>
      <c r="BF248" s="20">
        <f t="shared" ca="1" si="47"/>
        <v>25</v>
      </c>
      <c r="BG248" s="20">
        <f t="shared" ca="1" si="46"/>
        <v>4</v>
      </c>
      <c r="BH248" s="20">
        <f t="shared" ca="1" si="46"/>
        <v>25</v>
      </c>
      <c r="BI248" s="20">
        <f t="shared" ca="1" si="49"/>
        <v>20</v>
      </c>
      <c r="BJ248" s="20">
        <f t="shared" ca="1" si="49"/>
        <v>25</v>
      </c>
      <c r="BK248" s="20">
        <f t="shared" ca="1" si="49"/>
        <v>25</v>
      </c>
      <c r="BL248" s="20">
        <f t="shared" ca="1" si="49"/>
        <v>25</v>
      </c>
      <c r="BM248" s="20">
        <f t="shared" ca="1" si="49"/>
        <v>25</v>
      </c>
      <c r="BN248" s="9">
        <f t="shared" si="42"/>
        <v>248</v>
      </c>
      <c r="BO248" s="9">
        <v>3</v>
      </c>
      <c r="BP248" s="22" cm="1">
        <f t="array" aca="1" ref="BP248" ca="1">IF(AV248&gt;INDIRECT(ADDRESS($BN248,$BO248)),0,1)</f>
        <v>0</v>
      </c>
      <c r="BQ248" s="22" cm="1">
        <f t="array" aca="1" ref="BQ248" ca="1">IF(AW248&gt;INDIRECT(ADDRESS($BN248,$BO248)),0,1)</f>
        <v>0</v>
      </c>
      <c r="BR248" s="22" cm="1">
        <f t="array" aca="1" ref="BR248" ca="1">IF(AX248&gt;INDIRECT(ADDRESS($BN248,$BO248)),0,1)</f>
        <v>1</v>
      </c>
      <c r="BS248" s="22" cm="1">
        <f t="array" aca="1" ref="BS248" ca="1">IF(AY248&gt;INDIRECT(ADDRESS($BN248,$BO248)),0,1)</f>
        <v>1</v>
      </c>
      <c r="BT248" s="22" cm="1">
        <f t="array" aca="1" ref="BT248" ca="1">IF(AZ248&gt;INDIRECT(ADDRESS($BN248,$BO248)),0,1)</f>
        <v>1</v>
      </c>
      <c r="BU248" s="22" cm="1">
        <f t="array" aca="1" ref="BU248" ca="1">IF(BA248&gt;INDIRECT(ADDRESS($BN248,$BO248)),0,1)</f>
        <v>0</v>
      </c>
      <c r="BV248" s="22" cm="1">
        <f t="array" aca="1" ref="BV248" ca="1">IF(BB248&gt;INDIRECT(ADDRESS($BN248,$BO248)),0,1)</f>
        <v>0</v>
      </c>
      <c r="BW248" s="22" cm="1">
        <f t="array" aca="1" ref="BW248" ca="1">IF(BC248&gt;INDIRECT(ADDRESS($BN248,$BO248)),0,1)</f>
        <v>0</v>
      </c>
      <c r="BX248" s="22" cm="1">
        <f t="array" aca="1" ref="BX248" ca="1">IF(BD248&gt;INDIRECT(ADDRESS($BN248,$BO248)),0,1)</f>
        <v>0</v>
      </c>
      <c r="BY248" s="22" cm="1">
        <f t="array" aca="1" ref="BY248" ca="1">IF(BE248&gt;INDIRECT(ADDRESS($BN248,$BO248)),0,1)</f>
        <v>0</v>
      </c>
      <c r="BZ248" s="22" cm="1">
        <f t="array" aca="1" ref="BZ248" ca="1">IF(BF248&gt;INDIRECT(ADDRESS($BN248,$BO248)),0,1)</f>
        <v>0</v>
      </c>
      <c r="CA248" s="22" cm="1">
        <f t="array" aca="1" ref="CA248" ca="1">IF(BG248&gt;INDIRECT(ADDRESS($BN248,$BO248)),0,1)</f>
        <v>0</v>
      </c>
      <c r="CB248" s="22" cm="1">
        <f t="array" aca="1" ref="CB248" ca="1">IF(BH248&gt;INDIRECT(ADDRESS($BN248,$BO248)),0,1)</f>
        <v>0</v>
      </c>
      <c r="CC248" s="22" cm="1">
        <f t="array" aca="1" ref="CC248" ca="1">IF(BI248&gt;INDIRECT(ADDRESS($BN248,$BO248)),0,1)</f>
        <v>0</v>
      </c>
      <c r="CD248" s="22" cm="1">
        <f t="array" aca="1" ref="CD248" ca="1">IF(BJ248&gt;INDIRECT(ADDRESS($BN248,$BO248)),0,1)</f>
        <v>0</v>
      </c>
      <c r="CE248" s="22" cm="1">
        <f t="array" aca="1" ref="CE248" ca="1">IF(BK248&gt;INDIRECT(ADDRESS($BN248,$BO248)),0,1)</f>
        <v>0</v>
      </c>
      <c r="CF248" s="22" cm="1">
        <f t="array" aca="1" ref="CF248" ca="1">IF(BL248&gt;INDIRECT(ADDRESS($BN248,$BO248)),0,1)</f>
        <v>0</v>
      </c>
      <c r="CG248" s="22" cm="1">
        <f t="array" aca="1" ref="CG248" ca="1">IF(BM248&gt;INDIRECT(ADDRESS($BN248,$BO248)),0,1)</f>
        <v>0</v>
      </c>
      <c r="CH248" s="9">
        <f>AR248</f>
        <v>248</v>
      </c>
      <c r="CI248" s="9">
        <f>AS248</f>
        <v>250</v>
      </c>
      <c r="CJ248" s="3">
        <f>COLUMN(BP248)</f>
        <v>68</v>
      </c>
      <c r="CK248" s="3">
        <f>COLUMN(CG248)</f>
        <v>85</v>
      </c>
      <c r="CL248" s="3">
        <f ca="1">SUM(OFFSET($A$1,CH248-1,CJ248-1,CI248-CH248+1,CK248-CJ248+1))</f>
        <v>3</v>
      </c>
      <c r="CM248" s="3" t="b">
        <f ca="1">CL248=C248</f>
        <v>1</v>
      </c>
      <c r="CN248" s="3">
        <f>COLUMN(V248)</f>
        <v>22</v>
      </c>
      <c r="CO248" s="3">
        <f ca="1">LARGE(OFFSET($A$1,$CH248-1,$CN248-1,$CI248-$CH248+1,1),1)</f>
        <v>5</v>
      </c>
      <c r="CP248" s="4">
        <f ca="1">LARGE(OFFSET($A$1,$AR248-1,$AT248-1,$AS248-$AR248+1,$AU248-$AT248+1),1)/(CO248+2)</f>
        <v>41391.142857142855</v>
      </c>
      <c r="CQ248" s="4">
        <f ca="1">LARGE(OFFSET($A$1,$AR248-1,$AT248-1,$AS248-$AR248+1,$AU248-$AT248+1),C248)</f>
        <v>157978</v>
      </c>
      <c r="CR248" s="3" t="b">
        <f ca="1">CQ248&gt;CP248</f>
        <v>1</v>
      </c>
    </row>
    <row r="249" spans="1:96" x14ac:dyDescent="0.55000000000000004">
      <c r="A249" s="3"/>
      <c r="B249" s="3"/>
      <c r="C249" s="3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5">
        <v>3</v>
      </c>
      <c r="W249" s="5">
        <f>W248</f>
        <v>248</v>
      </c>
      <c r="X249" s="5">
        <v>4</v>
      </c>
      <c r="Y249" s="5">
        <f t="shared" si="43"/>
        <v>26</v>
      </c>
      <c r="Z249" s="18" cm="1">
        <f t="array" aca="1" ref="Z249" ca="1">INDIRECT(ADDRESS($W249,COLUMN()-$Y249+$X249))/$V249</f>
        <v>8057.666666666667</v>
      </c>
      <c r="AA249" s="18" cm="1">
        <f t="array" aca="1" ref="AA249" ca="1">INDIRECT(ADDRESS($W249,COLUMN()-$Y249+$X249))/$V249</f>
        <v>16881.333333333332</v>
      </c>
      <c r="AB249" s="18" cm="1">
        <f t="array" aca="1" ref="AB249" ca="1">INDIRECT(ADDRESS($W249,COLUMN()-$Y249+$X249))/$V249</f>
        <v>96579.333333333328</v>
      </c>
      <c r="AC249" s="18" cm="1">
        <f t="array" aca="1" ref="AC249" ca="1">INDIRECT(ADDRESS($W249,COLUMN()-$Y249+$X249))/$V249</f>
        <v>85572.666666666672</v>
      </c>
      <c r="AD249" s="18" cm="1">
        <f t="array" aca="1" ref="AD249" ca="1">INDIRECT(ADDRESS($W249,COLUMN()-$Y249+$X249))/$V249</f>
        <v>52659.333333333336</v>
      </c>
      <c r="AE249" s="18" cm="1">
        <f t="array" aca="1" ref="AE249" ca="1">INDIRECT(ADDRESS($W249,COLUMN()-$Y249+$X249))/$V249</f>
        <v>0</v>
      </c>
      <c r="AF249" s="18" cm="1">
        <f t="array" aca="1" ref="AF249" ca="1">INDIRECT(ADDRESS($W249,COLUMN()-$Y249+$X249))/$V249</f>
        <v>0</v>
      </c>
      <c r="AG249" s="18" cm="1">
        <f t="array" aca="1" ref="AG249" ca="1">INDIRECT(ADDRESS($W249,COLUMN()-$Y249+$X249))/$V249</f>
        <v>10052.666666666666</v>
      </c>
      <c r="AH249" s="18" cm="1">
        <f t="array" aca="1" ref="AH249" ca="1">INDIRECT(ADDRESS($W249,COLUMN()-$Y249+$X249))/$V249</f>
        <v>0</v>
      </c>
      <c r="AI249" s="18" cm="1">
        <f t="array" aca="1" ref="AI249" ca="1">INDIRECT(ADDRESS($W249,COLUMN()-$Y249+$X249))/$V249</f>
        <v>0</v>
      </c>
      <c r="AJ249" s="18" cm="1">
        <f t="array" aca="1" ref="AJ249" ca="1">INDIRECT(ADDRESS($W249,COLUMN()-$Y249+$X249))/$V249</f>
        <v>0</v>
      </c>
      <c r="AK249" s="18" cm="1">
        <f t="array" aca="1" ref="AK249" ca="1">INDIRECT(ADDRESS($W249,COLUMN()-$Y249+$X249))/$V249</f>
        <v>39908.666666666664</v>
      </c>
      <c r="AL249" s="18" cm="1">
        <f t="array" aca="1" ref="AL249" ca="1">INDIRECT(ADDRESS($W249,COLUMN()-$Y249+$X249))/$V249</f>
        <v>0</v>
      </c>
      <c r="AM249" s="18" cm="1">
        <f t="array" aca="1" ref="AM249" ca="1">INDIRECT(ADDRESS($W249,COLUMN()-$Y249+$X249))/$V249</f>
        <v>2553.3333333333335</v>
      </c>
      <c r="AN249" s="18" cm="1">
        <f t="array" aca="1" ref="AN249" ca="1">INDIRECT(ADDRESS($W249,COLUMN()-$Y249+$X249))/$V249</f>
        <v>0</v>
      </c>
      <c r="AO249" s="18" cm="1">
        <f t="array" aca="1" ref="AO249" ca="1">INDIRECT(ADDRESS($W249,COLUMN()-$Y249+$X249))/$V249</f>
        <v>0</v>
      </c>
      <c r="AP249" s="18" cm="1">
        <f t="array" aca="1" ref="AP249" ca="1">INDIRECT(ADDRESS($W249,COLUMN()-$Y249+$X249))/$V249</f>
        <v>0</v>
      </c>
      <c r="AQ249" s="18" cm="1">
        <f t="array" aca="1" ref="AQ249" ca="1">INDIRECT(ADDRESS($W249,COLUMN()-$Y249+$X249))/$V249</f>
        <v>0</v>
      </c>
      <c r="AR249" s="9">
        <f t="shared" si="41"/>
        <v>248</v>
      </c>
      <c r="AS249" s="9">
        <f t="shared" si="50"/>
        <v>250</v>
      </c>
      <c r="AT249" s="9">
        <f t="shared" si="44"/>
        <v>26</v>
      </c>
      <c r="AU249" s="3">
        <f t="shared" si="45"/>
        <v>43</v>
      </c>
      <c r="AV249" s="20">
        <f t="shared" ca="1" si="48"/>
        <v>19</v>
      </c>
      <c r="AW249" s="20">
        <f t="shared" ca="1" si="48"/>
        <v>16</v>
      </c>
      <c r="AX249" s="20">
        <f t="shared" ca="1" si="48"/>
        <v>5</v>
      </c>
      <c r="AY249" s="20">
        <f t="shared" ca="1" si="48"/>
        <v>6</v>
      </c>
      <c r="AZ249" s="20">
        <f t="shared" ca="1" si="48"/>
        <v>8</v>
      </c>
      <c r="BA249" s="20">
        <f t="shared" ca="1" si="48"/>
        <v>25</v>
      </c>
      <c r="BB249" s="20">
        <f t="shared" ca="1" si="48"/>
        <v>25</v>
      </c>
      <c r="BC249" s="20">
        <f t="shared" ca="1" si="48"/>
        <v>18</v>
      </c>
      <c r="BD249" s="20">
        <f t="shared" ca="1" si="47"/>
        <v>25</v>
      </c>
      <c r="BE249" s="20">
        <f t="shared" ca="1" si="47"/>
        <v>25</v>
      </c>
      <c r="BF249" s="20">
        <f t="shared" ca="1" si="47"/>
        <v>25</v>
      </c>
      <c r="BG249" s="20">
        <f t="shared" ca="1" si="46"/>
        <v>11</v>
      </c>
      <c r="BH249" s="20">
        <f t="shared" ca="1" si="46"/>
        <v>25</v>
      </c>
      <c r="BI249" s="20">
        <f t="shared" ca="1" si="49"/>
        <v>23</v>
      </c>
      <c r="BJ249" s="20">
        <f t="shared" ca="1" si="49"/>
        <v>25</v>
      </c>
      <c r="BK249" s="20">
        <f t="shared" ca="1" si="49"/>
        <v>25</v>
      </c>
      <c r="BL249" s="20">
        <f t="shared" ca="1" si="49"/>
        <v>25</v>
      </c>
      <c r="BM249" s="20">
        <f t="shared" ca="1" si="49"/>
        <v>25</v>
      </c>
      <c r="BN249" s="9">
        <f t="shared" si="42"/>
        <v>248</v>
      </c>
      <c r="BO249" s="9">
        <v>3</v>
      </c>
      <c r="BP249" s="22" cm="1">
        <f t="array" aca="1" ref="BP249" ca="1">IF(AV249&gt;INDIRECT(ADDRESS($BN249,$BO249)),0,1)</f>
        <v>0</v>
      </c>
      <c r="BQ249" s="22" cm="1">
        <f t="array" aca="1" ref="BQ249" ca="1">IF(AW249&gt;INDIRECT(ADDRESS($BN249,$BO249)),0,1)</f>
        <v>0</v>
      </c>
      <c r="BR249" s="22" cm="1">
        <f t="array" aca="1" ref="BR249" ca="1">IF(AX249&gt;INDIRECT(ADDRESS($BN249,$BO249)),0,1)</f>
        <v>0</v>
      </c>
      <c r="BS249" s="22" cm="1">
        <f t="array" aca="1" ref="BS249" ca="1">IF(AY249&gt;INDIRECT(ADDRESS($BN249,$BO249)),0,1)</f>
        <v>0</v>
      </c>
      <c r="BT249" s="22" cm="1">
        <f t="array" aca="1" ref="BT249" ca="1">IF(AZ249&gt;INDIRECT(ADDRESS($BN249,$BO249)),0,1)</f>
        <v>0</v>
      </c>
      <c r="BU249" s="22" cm="1">
        <f t="array" aca="1" ref="BU249" ca="1">IF(BA249&gt;INDIRECT(ADDRESS($BN249,$BO249)),0,1)</f>
        <v>0</v>
      </c>
      <c r="BV249" s="22" cm="1">
        <f t="array" aca="1" ref="BV249" ca="1">IF(BB249&gt;INDIRECT(ADDRESS($BN249,$BO249)),0,1)</f>
        <v>0</v>
      </c>
      <c r="BW249" s="22" cm="1">
        <f t="array" aca="1" ref="BW249" ca="1">IF(BC249&gt;INDIRECT(ADDRESS($BN249,$BO249)),0,1)</f>
        <v>0</v>
      </c>
      <c r="BX249" s="22" cm="1">
        <f t="array" aca="1" ref="BX249" ca="1">IF(BD249&gt;INDIRECT(ADDRESS($BN249,$BO249)),0,1)</f>
        <v>0</v>
      </c>
      <c r="BY249" s="22" cm="1">
        <f t="array" aca="1" ref="BY249" ca="1">IF(BE249&gt;INDIRECT(ADDRESS($BN249,$BO249)),0,1)</f>
        <v>0</v>
      </c>
      <c r="BZ249" s="22" cm="1">
        <f t="array" aca="1" ref="BZ249" ca="1">IF(BF249&gt;INDIRECT(ADDRESS($BN249,$BO249)),0,1)</f>
        <v>0</v>
      </c>
      <c r="CA249" s="22" cm="1">
        <f t="array" aca="1" ref="CA249" ca="1">IF(BG249&gt;INDIRECT(ADDRESS($BN249,$BO249)),0,1)</f>
        <v>0</v>
      </c>
      <c r="CB249" s="22" cm="1">
        <f t="array" aca="1" ref="CB249" ca="1">IF(BH249&gt;INDIRECT(ADDRESS($BN249,$BO249)),0,1)</f>
        <v>0</v>
      </c>
      <c r="CC249" s="22" cm="1">
        <f t="array" aca="1" ref="CC249" ca="1">IF(BI249&gt;INDIRECT(ADDRESS($BN249,$BO249)),0,1)</f>
        <v>0</v>
      </c>
      <c r="CD249" s="22" cm="1">
        <f t="array" aca="1" ref="CD249" ca="1">IF(BJ249&gt;INDIRECT(ADDRESS($BN249,$BO249)),0,1)</f>
        <v>0</v>
      </c>
      <c r="CE249" s="22" cm="1">
        <f t="array" aca="1" ref="CE249" ca="1">IF(BK249&gt;INDIRECT(ADDRESS($BN249,$BO249)),0,1)</f>
        <v>0</v>
      </c>
      <c r="CF249" s="22" cm="1">
        <f t="array" aca="1" ref="CF249" ca="1">IF(BL249&gt;INDIRECT(ADDRESS($BN249,$BO249)),0,1)</f>
        <v>0</v>
      </c>
      <c r="CG249" s="22" cm="1">
        <f t="array" aca="1" ref="CG249" ca="1">IF(BM249&gt;INDIRECT(ADDRESS($BN249,$BO249)),0,1)</f>
        <v>0</v>
      </c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55000000000000004">
      <c r="A250" s="3"/>
      <c r="B250" s="3"/>
      <c r="C250" s="3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5">
        <v>5</v>
      </c>
      <c r="W250" s="5">
        <f>W249</f>
        <v>248</v>
      </c>
      <c r="X250" s="5">
        <v>4</v>
      </c>
      <c r="Y250" s="5">
        <f t="shared" si="43"/>
        <v>26</v>
      </c>
      <c r="Z250" s="18" cm="1">
        <f t="array" aca="1" ref="Z250" ca="1">INDIRECT(ADDRESS($W250,COLUMN()-$Y250+$X250))/$V250</f>
        <v>4834.6000000000004</v>
      </c>
      <c r="AA250" s="18" cm="1">
        <f t="array" aca="1" ref="AA250" ca="1">INDIRECT(ADDRESS($W250,COLUMN()-$Y250+$X250))/$V250</f>
        <v>10128.799999999999</v>
      </c>
      <c r="AB250" s="18" cm="1">
        <f t="array" aca="1" ref="AB250" ca="1">INDIRECT(ADDRESS($W250,COLUMN()-$Y250+$X250))/$V250</f>
        <v>57947.6</v>
      </c>
      <c r="AC250" s="18" cm="1">
        <f t="array" aca="1" ref="AC250" ca="1">INDIRECT(ADDRESS($W250,COLUMN()-$Y250+$X250))/$V250</f>
        <v>51343.6</v>
      </c>
      <c r="AD250" s="18" cm="1">
        <f t="array" aca="1" ref="AD250" ca="1">INDIRECT(ADDRESS($W250,COLUMN()-$Y250+$X250))/$V250</f>
        <v>31595.599999999999</v>
      </c>
      <c r="AE250" s="18" cm="1">
        <f t="array" aca="1" ref="AE250" ca="1">INDIRECT(ADDRESS($W250,COLUMN()-$Y250+$X250))/$V250</f>
        <v>0</v>
      </c>
      <c r="AF250" s="18" cm="1">
        <f t="array" aca="1" ref="AF250" ca="1">INDIRECT(ADDRESS($W250,COLUMN()-$Y250+$X250))/$V250</f>
        <v>0</v>
      </c>
      <c r="AG250" s="18" cm="1">
        <f t="array" aca="1" ref="AG250" ca="1">INDIRECT(ADDRESS($W250,COLUMN()-$Y250+$X250))/$V250</f>
        <v>6031.6</v>
      </c>
      <c r="AH250" s="18" cm="1">
        <f t="array" aca="1" ref="AH250" ca="1">INDIRECT(ADDRESS($W250,COLUMN()-$Y250+$X250))/$V250</f>
        <v>0</v>
      </c>
      <c r="AI250" s="18" cm="1">
        <f t="array" aca="1" ref="AI250" ca="1">INDIRECT(ADDRESS($W250,COLUMN()-$Y250+$X250))/$V250</f>
        <v>0</v>
      </c>
      <c r="AJ250" s="18" cm="1">
        <f t="array" aca="1" ref="AJ250" ca="1">INDIRECT(ADDRESS($W250,COLUMN()-$Y250+$X250))/$V250</f>
        <v>0</v>
      </c>
      <c r="AK250" s="18" cm="1">
        <f t="array" aca="1" ref="AK250" ca="1">INDIRECT(ADDRESS($W250,COLUMN()-$Y250+$X250))/$V250</f>
        <v>23945.200000000001</v>
      </c>
      <c r="AL250" s="18" cm="1">
        <f t="array" aca="1" ref="AL250" ca="1">INDIRECT(ADDRESS($W250,COLUMN()-$Y250+$X250))/$V250</f>
        <v>0</v>
      </c>
      <c r="AM250" s="18" cm="1">
        <f t="array" aca="1" ref="AM250" ca="1">INDIRECT(ADDRESS($W250,COLUMN()-$Y250+$X250))/$V250</f>
        <v>1532</v>
      </c>
      <c r="AN250" s="18" cm="1">
        <f t="array" aca="1" ref="AN250" ca="1">INDIRECT(ADDRESS($W250,COLUMN()-$Y250+$X250))/$V250</f>
        <v>0</v>
      </c>
      <c r="AO250" s="18" cm="1">
        <f t="array" aca="1" ref="AO250" ca="1">INDIRECT(ADDRESS($W250,COLUMN()-$Y250+$X250))/$V250</f>
        <v>0</v>
      </c>
      <c r="AP250" s="18" cm="1">
        <f t="array" aca="1" ref="AP250" ca="1">INDIRECT(ADDRESS($W250,COLUMN()-$Y250+$X250))/$V250</f>
        <v>0</v>
      </c>
      <c r="AQ250" s="18" cm="1">
        <f t="array" aca="1" ref="AQ250" ca="1">INDIRECT(ADDRESS($W250,COLUMN()-$Y250+$X250))/$V250</f>
        <v>0</v>
      </c>
      <c r="AR250" s="9">
        <f t="shared" si="41"/>
        <v>248</v>
      </c>
      <c r="AS250" s="9">
        <f t="shared" si="50"/>
        <v>250</v>
      </c>
      <c r="AT250" s="9">
        <f t="shared" si="44"/>
        <v>26</v>
      </c>
      <c r="AU250" s="3">
        <f t="shared" si="45"/>
        <v>43</v>
      </c>
      <c r="AV250" s="20">
        <f t="shared" ca="1" si="48"/>
        <v>22</v>
      </c>
      <c r="AW250" s="20">
        <f t="shared" ca="1" si="48"/>
        <v>17</v>
      </c>
      <c r="AX250" s="20">
        <f t="shared" ca="1" si="48"/>
        <v>7</v>
      </c>
      <c r="AY250" s="20">
        <f t="shared" ca="1" si="48"/>
        <v>9</v>
      </c>
      <c r="AZ250" s="20">
        <f t="shared" ca="1" si="48"/>
        <v>12</v>
      </c>
      <c r="BA250" s="20">
        <f t="shared" ca="1" si="48"/>
        <v>25</v>
      </c>
      <c r="BB250" s="20">
        <f t="shared" ca="1" si="48"/>
        <v>25</v>
      </c>
      <c r="BC250" s="20">
        <f t="shared" ca="1" si="48"/>
        <v>21</v>
      </c>
      <c r="BD250" s="20">
        <f t="shared" ca="1" si="47"/>
        <v>25</v>
      </c>
      <c r="BE250" s="20">
        <f t="shared" ca="1" si="47"/>
        <v>25</v>
      </c>
      <c r="BF250" s="20">
        <f t="shared" ca="1" si="47"/>
        <v>25</v>
      </c>
      <c r="BG250" s="20">
        <f t="shared" ca="1" si="46"/>
        <v>15</v>
      </c>
      <c r="BH250" s="20">
        <f t="shared" ca="1" si="46"/>
        <v>25</v>
      </c>
      <c r="BI250" s="20">
        <f t="shared" ca="1" si="49"/>
        <v>24</v>
      </c>
      <c r="BJ250" s="20">
        <f t="shared" ca="1" si="49"/>
        <v>25</v>
      </c>
      <c r="BK250" s="20">
        <f t="shared" ca="1" si="49"/>
        <v>25</v>
      </c>
      <c r="BL250" s="20">
        <f t="shared" ca="1" si="49"/>
        <v>25</v>
      </c>
      <c r="BM250" s="20">
        <f t="shared" ca="1" si="49"/>
        <v>25</v>
      </c>
      <c r="BN250" s="9">
        <f t="shared" si="42"/>
        <v>248</v>
      </c>
      <c r="BO250" s="9">
        <v>3</v>
      </c>
      <c r="BP250" s="22" cm="1">
        <f t="array" aca="1" ref="BP250" ca="1">IF(AV250&gt;INDIRECT(ADDRESS($BN250,$BO250)),0,1)</f>
        <v>0</v>
      </c>
      <c r="BQ250" s="22" cm="1">
        <f t="array" aca="1" ref="BQ250" ca="1">IF(AW250&gt;INDIRECT(ADDRESS($BN250,$BO250)),0,1)</f>
        <v>0</v>
      </c>
      <c r="BR250" s="22" cm="1">
        <f t="array" aca="1" ref="BR250" ca="1">IF(AX250&gt;INDIRECT(ADDRESS($BN250,$BO250)),0,1)</f>
        <v>0</v>
      </c>
      <c r="BS250" s="22" cm="1">
        <f t="array" aca="1" ref="BS250" ca="1">IF(AY250&gt;INDIRECT(ADDRESS($BN250,$BO250)),0,1)</f>
        <v>0</v>
      </c>
      <c r="BT250" s="22" cm="1">
        <f t="array" aca="1" ref="BT250" ca="1">IF(AZ250&gt;INDIRECT(ADDRESS($BN250,$BO250)),0,1)</f>
        <v>0</v>
      </c>
      <c r="BU250" s="22" cm="1">
        <f t="array" aca="1" ref="BU250" ca="1">IF(BA250&gt;INDIRECT(ADDRESS($BN250,$BO250)),0,1)</f>
        <v>0</v>
      </c>
      <c r="BV250" s="22" cm="1">
        <f t="array" aca="1" ref="BV250" ca="1">IF(BB250&gt;INDIRECT(ADDRESS($BN250,$BO250)),0,1)</f>
        <v>0</v>
      </c>
      <c r="BW250" s="22" cm="1">
        <f t="array" aca="1" ref="BW250" ca="1">IF(BC250&gt;INDIRECT(ADDRESS($BN250,$BO250)),0,1)</f>
        <v>0</v>
      </c>
      <c r="BX250" s="22" cm="1">
        <f t="array" aca="1" ref="BX250" ca="1">IF(BD250&gt;INDIRECT(ADDRESS($BN250,$BO250)),0,1)</f>
        <v>0</v>
      </c>
      <c r="BY250" s="22" cm="1">
        <f t="array" aca="1" ref="BY250" ca="1">IF(BE250&gt;INDIRECT(ADDRESS($BN250,$BO250)),0,1)</f>
        <v>0</v>
      </c>
      <c r="BZ250" s="22" cm="1">
        <f t="array" aca="1" ref="BZ250" ca="1">IF(BF250&gt;INDIRECT(ADDRESS($BN250,$BO250)),0,1)</f>
        <v>0</v>
      </c>
      <c r="CA250" s="22" cm="1">
        <f t="array" aca="1" ref="CA250" ca="1">IF(BG250&gt;INDIRECT(ADDRESS($BN250,$BO250)),0,1)</f>
        <v>0</v>
      </c>
      <c r="CB250" s="22" cm="1">
        <f t="array" aca="1" ref="CB250" ca="1">IF(BH250&gt;INDIRECT(ADDRESS($BN250,$BO250)),0,1)</f>
        <v>0</v>
      </c>
      <c r="CC250" s="22" cm="1">
        <f t="array" aca="1" ref="CC250" ca="1">IF(BI250&gt;INDIRECT(ADDRESS($BN250,$BO250)),0,1)</f>
        <v>0</v>
      </c>
      <c r="CD250" s="22" cm="1">
        <f t="array" aca="1" ref="CD250" ca="1">IF(BJ250&gt;INDIRECT(ADDRESS($BN250,$BO250)),0,1)</f>
        <v>0</v>
      </c>
      <c r="CE250" s="22" cm="1">
        <f t="array" aca="1" ref="CE250" ca="1">IF(BK250&gt;INDIRECT(ADDRESS($BN250,$BO250)),0,1)</f>
        <v>0</v>
      </c>
      <c r="CF250" s="22" cm="1">
        <f t="array" aca="1" ref="CF250" ca="1">IF(BL250&gt;INDIRECT(ADDRESS($BN250,$BO250)),0,1)</f>
        <v>0</v>
      </c>
      <c r="CG250" s="22" cm="1">
        <f t="array" aca="1" ref="CG250" ca="1">IF(BM250&gt;INDIRECT(ADDRESS($BN250,$BO250)),0,1)</f>
        <v>0</v>
      </c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55000000000000004">
      <c r="A251" s="3" t="s">
        <v>110</v>
      </c>
      <c r="B251" s="3" t="s">
        <v>110</v>
      </c>
      <c r="C251" s="3">
        <v>3</v>
      </c>
      <c r="D251" s="15">
        <f>VALUE(SUBSTITUTE('DPR KPU Raw'!B66,".",","))</f>
        <v>47981</v>
      </c>
      <c r="E251" s="15">
        <f>VALUE(SUBSTITUTE('DPR KPU Raw'!C66,".",","))</f>
        <v>1064</v>
      </c>
      <c r="F251" s="15">
        <f>VALUE(SUBSTITUTE('DPR KPU Raw'!D66,".",","))</f>
        <v>202726</v>
      </c>
      <c r="G251" s="15">
        <f>VALUE(SUBSTITUTE('DPR KPU Raw'!E66,".",","))</f>
        <v>9866</v>
      </c>
      <c r="H251" s="15">
        <f>VALUE(SUBSTITUTE('DPR KPU Raw'!F66,".",","))</f>
        <v>482364</v>
      </c>
      <c r="I251" s="15"/>
      <c r="J251" s="15"/>
      <c r="K251" s="15">
        <f>VALUE(SUBSTITUTE('DPR KPU Raw'!I66,".",","))</f>
        <v>145353</v>
      </c>
      <c r="L251" s="15"/>
      <c r="M251" s="15"/>
      <c r="N251" s="15"/>
      <c r="O251" s="15">
        <f>VALUE(SUBSTITUTE('DPR KPU Raw'!M66,".",","))</f>
        <v>189105</v>
      </c>
      <c r="P251" s="15"/>
      <c r="Q251" s="15">
        <f>VALUE(SUBSTITUTE('DPR KPU Raw'!O66,".",","))</f>
        <v>90227</v>
      </c>
      <c r="R251" s="15"/>
      <c r="S251" s="15"/>
      <c r="T251" s="15"/>
      <c r="U251" s="15"/>
      <c r="V251" s="5">
        <v>1</v>
      </c>
      <c r="W251" s="5">
        <f>W250+3</f>
        <v>251</v>
      </c>
      <c r="X251" s="5">
        <v>4</v>
      </c>
      <c r="Y251" s="5">
        <f t="shared" si="43"/>
        <v>26</v>
      </c>
      <c r="Z251" s="18" cm="1">
        <f t="array" aca="1" ref="Z251" ca="1">INDIRECT(ADDRESS($W251,COLUMN()-$Y251+$X251))/$V251</f>
        <v>47981</v>
      </c>
      <c r="AA251" s="18" cm="1">
        <f t="array" aca="1" ref="AA251" ca="1">INDIRECT(ADDRESS($W251,COLUMN()-$Y251+$X251))/$V251</f>
        <v>1064</v>
      </c>
      <c r="AB251" s="18" cm="1">
        <f t="array" aca="1" ref="AB251" ca="1">INDIRECT(ADDRESS($W251,COLUMN()-$Y251+$X251))/$V251</f>
        <v>202726</v>
      </c>
      <c r="AC251" s="18" cm="1">
        <f t="array" aca="1" ref="AC251" ca="1">INDIRECT(ADDRESS($W251,COLUMN()-$Y251+$X251))/$V251</f>
        <v>9866</v>
      </c>
      <c r="AD251" s="18" cm="1">
        <f t="array" aca="1" ref="AD251" ca="1">INDIRECT(ADDRESS($W251,COLUMN()-$Y251+$X251))/$V251</f>
        <v>482364</v>
      </c>
      <c r="AE251" s="18" cm="1">
        <f t="array" aca="1" ref="AE251" ca="1">INDIRECT(ADDRESS($W251,COLUMN()-$Y251+$X251))/$V251</f>
        <v>0</v>
      </c>
      <c r="AF251" s="18" cm="1">
        <f t="array" aca="1" ref="AF251" ca="1">INDIRECT(ADDRESS($W251,COLUMN()-$Y251+$X251))/$V251</f>
        <v>0</v>
      </c>
      <c r="AG251" s="18" cm="1">
        <f t="array" aca="1" ref="AG251" ca="1">INDIRECT(ADDRESS($W251,COLUMN()-$Y251+$X251))/$V251</f>
        <v>145353</v>
      </c>
      <c r="AH251" s="18" cm="1">
        <f t="array" aca="1" ref="AH251" ca="1">INDIRECT(ADDRESS($W251,COLUMN()-$Y251+$X251))/$V251</f>
        <v>0</v>
      </c>
      <c r="AI251" s="18" cm="1">
        <f t="array" aca="1" ref="AI251" ca="1">INDIRECT(ADDRESS($W251,COLUMN()-$Y251+$X251))/$V251</f>
        <v>0</v>
      </c>
      <c r="AJ251" s="18" cm="1">
        <f t="array" aca="1" ref="AJ251" ca="1">INDIRECT(ADDRESS($W251,COLUMN()-$Y251+$X251))/$V251</f>
        <v>0</v>
      </c>
      <c r="AK251" s="18" cm="1">
        <f t="array" aca="1" ref="AK251" ca="1">INDIRECT(ADDRESS($W251,COLUMN()-$Y251+$X251))/$V251</f>
        <v>189105</v>
      </c>
      <c r="AL251" s="18" cm="1">
        <f t="array" aca="1" ref="AL251" ca="1">INDIRECT(ADDRESS($W251,COLUMN()-$Y251+$X251))/$V251</f>
        <v>0</v>
      </c>
      <c r="AM251" s="18" cm="1">
        <f t="array" aca="1" ref="AM251" ca="1">INDIRECT(ADDRESS($W251,COLUMN()-$Y251+$X251))/$V251</f>
        <v>90227</v>
      </c>
      <c r="AN251" s="18" cm="1">
        <f t="array" aca="1" ref="AN251" ca="1">INDIRECT(ADDRESS($W251,COLUMN()-$Y251+$X251))/$V251</f>
        <v>0</v>
      </c>
      <c r="AO251" s="18" cm="1">
        <f t="array" aca="1" ref="AO251" ca="1">INDIRECT(ADDRESS($W251,COLUMN()-$Y251+$X251))/$V251</f>
        <v>0</v>
      </c>
      <c r="AP251" s="18" cm="1">
        <f t="array" aca="1" ref="AP251" ca="1">INDIRECT(ADDRESS($W251,COLUMN()-$Y251+$X251))/$V251</f>
        <v>0</v>
      </c>
      <c r="AQ251" s="18" cm="1">
        <f t="array" aca="1" ref="AQ251" ca="1">INDIRECT(ADDRESS($W251,COLUMN()-$Y251+$X251))/$V251</f>
        <v>0</v>
      </c>
      <c r="AR251" s="9">
        <f t="shared" si="41"/>
        <v>251</v>
      </c>
      <c r="AS251" s="9">
        <f t="shared" si="50"/>
        <v>253</v>
      </c>
      <c r="AT251" s="9">
        <f t="shared" si="44"/>
        <v>26</v>
      </c>
      <c r="AU251" s="3">
        <f t="shared" si="45"/>
        <v>43</v>
      </c>
      <c r="AV251" s="20">
        <f t="shared" ca="1" si="48"/>
        <v>11</v>
      </c>
      <c r="AW251" s="20">
        <f t="shared" ca="1" si="48"/>
        <v>22</v>
      </c>
      <c r="AX251" s="20">
        <f t="shared" ca="1" si="48"/>
        <v>2</v>
      </c>
      <c r="AY251" s="20">
        <f t="shared" ca="1" si="48"/>
        <v>18</v>
      </c>
      <c r="AZ251" s="20">
        <f t="shared" ca="1" si="48"/>
        <v>1</v>
      </c>
      <c r="BA251" s="20">
        <f t="shared" ca="1" si="48"/>
        <v>25</v>
      </c>
      <c r="BB251" s="20">
        <f t="shared" ca="1" si="48"/>
        <v>25</v>
      </c>
      <c r="BC251" s="20">
        <f t="shared" ref="BC251:BC259" ca="1" si="51">_xlfn.RANK.EQ(AG251,OFFSET($A$1,$AR251-1,$AT251-1,$AS251-$AR251+1,$AU251-$AT251+1),0)</f>
        <v>5</v>
      </c>
      <c r="BD251" s="20">
        <f t="shared" ca="1" si="47"/>
        <v>25</v>
      </c>
      <c r="BE251" s="20">
        <f t="shared" ca="1" si="47"/>
        <v>25</v>
      </c>
      <c r="BF251" s="20">
        <f t="shared" ca="1" si="47"/>
        <v>25</v>
      </c>
      <c r="BG251" s="20">
        <f t="shared" ca="1" si="46"/>
        <v>3</v>
      </c>
      <c r="BH251" s="20">
        <f t="shared" ca="1" si="46"/>
        <v>25</v>
      </c>
      <c r="BI251" s="20">
        <f t="shared" ca="1" si="49"/>
        <v>7</v>
      </c>
      <c r="BJ251" s="20">
        <f t="shared" ca="1" si="49"/>
        <v>25</v>
      </c>
      <c r="BK251" s="20">
        <f t="shared" ca="1" si="49"/>
        <v>25</v>
      </c>
      <c r="BL251" s="20">
        <f t="shared" ca="1" si="49"/>
        <v>25</v>
      </c>
      <c r="BM251" s="20">
        <f t="shared" ca="1" si="49"/>
        <v>25</v>
      </c>
      <c r="BN251" s="9">
        <f t="shared" si="42"/>
        <v>251</v>
      </c>
      <c r="BO251" s="9">
        <v>3</v>
      </c>
      <c r="BP251" s="22" cm="1">
        <f t="array" aca="1" ref="BP251" ca="1">IF(AV251&gt;INDIRECT(ADDRESS($BN251,$BO251)),0,1)</f>
        <v>0</v>
      </c>
      <c r="BQ251" s="22" cm="1">
        <f t="array" aca="1" ref="BQ251" ca="1">IF(AW251&gt;INDIRECT(ADDRESS($BN251,$BO251)),0,1)</f>
        <v>0</v>
      </c>
      <c r="BR251" s="22" cm="1">
        <f t="array" aca="1" ref="BR251" ca="1">IF(AX251&gt;INDIRECT(ADDRESS($BN251,$BO251)),0,1)</f>
        <v>1</v>
      </c>
      <c r="BS251" s="22" cm="1">
        <f t="array" aca="1" ref="BS251" ca="1">IF(AY251&gt;INDIRECT(ADDRESS($BN251,$BO251)),0,1)</f>
        <v>0</v>
      </c>
      <c r="BT251" s="22" cm="1">
        <f t="array" aca="1" ref="BT251" ca="1">IF(AZ251&gt;INDIRECT(ADDRESS($BN251,$BO251)),0,1)</f>
        <v>1</v>
      </c>
      <c r="BU251" s="22" cm="1">
        <f t="array" aca="1" ref="BU251" ca="1">IF(BA251&gt;INDIRECT(ADDRESS($BN251,$BO251)),0,1)</f>
        <v>0</v>
      </c>
      <c r="BV251" s="22" cm="1">
        <f t="array" aca="1" ref="BV251" ca="1">IF(BB251&gt;INDIRECT(ADDRESS($BN251,$BO251)),0,1)</f>
        <v>0</v>
      </c>
      <c r="BW251" s="22" cm="1">
        <f t="array" aca="1" ref="BW251" ca="1">IF(BC251&gt;INDIRECT(ADDRESS($BN251,$BO251)),0,1)</f>
        <v>0</v>
      </c>
      <c r="BX251" s="22" cm="1">
        <f t="array" aca="1" ref="BX251" ca="1">IF(BD251&gt;INDIRECT(ADDRESS($BN251,$BO251)),0,1)</f>
        <v>0</v>
      </c>
      <c r="BY251" s="22" cm="1">
        <f t="array" aca="1" ref="BY251" ca="1">IF(BE251&gt;INDIRECT(ADDRESS($BN251,$BO251)),0,1)</f>
        <v>0</v>
      </c>
      <c r="BZ251" s="22" cm="1">
        <f t="array" aca="1" ref="BZ251" ca="1">IF(BF251&gt;INDIRECT(ADDRESS($BN251,$BO251)),0,1)</f>
        <v>0</v>
      </c>
      <c r="CA251" s="22" cm="1">
        <f t="array" aca="1" ref="CA251" ca="1">IF(BG251&gt;INDIRECT(ADDRESS($BN251,$BO251)),0,1)</f>
        <v>1</v>
      </c>
      <c r="CB251" s="22" cm="1">
        <f t="array" aca="1" ref="CB251" ca="1">IF(BH251&gt;INDIRECT(ADDRESS($BN251,$BO251)),0,1)</f>
        <v>0</v>
      </c>
      <c r="CC251" s="22" cm="1">
        <f t="array" aca="1" ref="CC251" ca="1">IF(BI251&gt;INDIRECT(ADDRESS($BN251,$BO251)),0,1)</f>
        <v>0</v>
      </c>
      <c r="CD251" s="22" cm="1">
        <f t="array" aca="1" ref="CD251" ca="1">IF(BJ251&gt;INDIRECT(ADDRESS($BN251,$BO251)),0,1)</f>
        <v>0</v>
      </c>
      <c r="CE251" s="22" cm="1">
        <f t="array" aca="1" ref="CE251" ca="1">IF(BK251&gt;INDIRECT(ADDRESS($BN251,$BO251)),0,1)</f>
        <v>0</v>
      </c>
      <c r="CF251" s="22" cm="1">
        <f t="array" aca="1" ref="CF251" ca="1">IF(BL251&gt;INDIRECT(ADDRESS($BN251,$BO251)),0,1)</f>
        <v>0</v>
      </c>
      <c r="CG251" s="22" cm="1">
        <f t="array" aca="1" ref="CG251" ca="1">IF(BM251&gt;INDIRECT(ADDRESS($BN251,$BO251)),0,1)</f>
        <v>0</v>
      </c>
      <c r="CH251" s="9">
        <f>AR251</f>
        <v>251</v>
      </c>
      <c r="CI251" s="9">
        <f>AS251</f>
        <v>253</v>
      </c>
      <c r="CJ251" s="3">
        <f>COLUMN(BP251)</f>
        <v>68</v>
      </c>
      <c r="CK251" s="3">
        <f>COLUMN(CG251)</f>
        <v>85</v>
      </c>
      <c r="CL251" s="3">
        <f ca="1">SUM(OFFSET($A$1,CH251-1,CJ251-1,CI251-CH251+1,CK251-CJ251+1))</f>
        <v>3</v>
      </c>
      <c r="CM251" s="3" t="b">
        <f ca="1">CL251=C251</f>
        <v>1</v>
      </c>
      <c r="CN251" s="3">
        <f>COLUMN(V251)</f>
        <v>22</v>
      </c>
      <c r="CO251" s="3">
        <f ca="1">LARGE(OFFSET($A$1,$CH251-1,$CN251-1,$CI251-$CH251+1,1),1)</f>
        <v>5</v>
      </c>
      <c r="CP251" s="4">
        <f ca="1">LARGE(OFFSET($A$1,$AR251-1,$AT251-1,$AS251-$AR251+1,$AU251-$AT251+1),1)/(CO251+2)</f>
        <v>68909.142857142855</v>
      </c>
      <c r="CQ251" s="4">
        <f ca="1">LARGE(OFFSET($A$1,$AR251-1,$AT251-1,$AS251-$AR251+1,$AU251-$AT251+1),C251)</f>
        <v>189105</v>
      </c>
      <c r="CR251" s="3" t="b">
        <f ca="1">CQ251&gt;CP251</f>
        <v>1</v>
      </c>
    </row>
    <row r="252" spans="1:96" x14ac:dyDescent="0.55000000000000004">
      <c r="A252" s="3"/>
      <c r="B252" s="3"/>
      <c r="C252" s="3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5">
        <v>3</v>
      </c>
      <c r="W252" s="5">
        <f>W251</f>
        <v>251</v>
      </c>
      <c r="X252" s="5">
        <v>4</v>
      </c>
      <c r="Y252" s="5">
        <f t="shared" si="43"/>
        <v>26</v>
      </c>
      <c r="Z252" s="18" cm="1">
        <f t="array" aca="1" ref="Z252" ca="1">INDIRECT(ADDRESS($W252,COLUMN()-$Y252+$X252))/$V252</f>
        <v>15993.666666666666</v>
      </c>
      <c r="AA252" s="18" cm="1">
        <f t="array" aca="1" ref="AA252" ca="1">INDIRECT(ADDRESS($W252,COLUMN()-$Y252+$X252))/$V252</f>
        <v>354.66666666666669</v>
      </c>
      <c r="AB252" s="18" cm="1">
        <f t="array" aca="1" ref="AB252" ca="1">INDIRECT(ADDRESS($W252,COLUMN()-$Y252+$X252))/$V252</f>
        <v>67575.333333333328</v>
      </c>
      <c r="AC252" s="18" cm="1">
        <f t="array" aca="1" ref="AC252" ca="1">INDIRECT(ADDRESS($W252,COLUMN()-$Y252+$X252))/$V252</f>
        <v>3288.6666666666665</v>
      </c>
      <c r="AD252" s="18" cm="1">
        <f t="array" aca="1" ref="AD252" ca="1">INDIRECT(ADDRESS($W252,COLUMN()-$Y252+$X252))/$V252</f>
        <v>160788</v>
      </c>
      <c r="AE252" s="18" cm="1">
        <f t="array" aca="1" ref="AE252" ca="1">INDIRECT(ADDRESS($W252,COLUMN()-$Y252+$X252))/$V252</f>
        <v>0</v>
      </c>
      <c r="AF252" s="18" cm="1">
        <f t="array" aca="1" ref="AF252" ca="1">INDIRECT(ADDRESS($W252,COLUMN()-$Y252+$X252))/$V252</f>
        <v>0</v>
      </c>
      <c r="AG252" s="18" cm="1">
        <f t="array" aca="1" ref="AG252" ca="1">INDIRECT(ADDRESS($W252,COLUMN()-$Y252+$X252))/$V252</f>
        <v>48451</v>
      </c>
      <c r="AH252" s="18" cm="1">
        <f t="array" aca="1" ref="AH252" ca="1">INDIRECT(ADDRESS($W252,COLUMN()-$Y252+$X252))/$V252</f>
        <v>0</v>
      </c>
      <c r="AI252" s="18" cm="1">
        <f t="array" aca="1" ref="AI252" ca="1">INDIRECT(ADDRESS($W252,COLUMN()-$Y252+$X252))/$V252</f>
        <v>0</v>
      </c>
      <c r="AJ252" s="18" cm="1">
        <f t="array" aca="1" ref="AJ252" ca="1">INDIRECT(ADDRESS($W252,COLUMN()-$Y252+$X252))/$V252</f>
        <v>0</v>
      </c>
      <c r="AK252" s="18" cm="1">
        <f t="array" aca="1" ref="AK252" ca="1">INDIRECT(ADDRESS($W252,COLUMN()-$Y252+$X252))/$V252</f>
        <v>63035</v>
      </c>
      <c r="AL252" s="18" cm="1">
        <f t="array" aca="1" ref="AL252" ca="1">INDIRECT(ADDRESS($W252,COLUMN()-$Y252+$X252))/$V252</f>
        <v>0</v>
      </c>
      <c r="AM252" s="18" cm="1">
        <f t="array" aca="1" ref="AM252" ca="1">INDIRECT(ADDRESS($W252,COLUMN()-$Y252+$X252))/$V252</f>
        <v>30075.666666666668</v>
      </c>
      <c r="AN252" s="18" cm="1">
        <f t="array" aca="1" ref="AN252" ca="1">INDIRECT(ADDRESS($W252,COLUMN()-$Y252+$X252))/$V252</f>
        <v>0</v>
      </c>
      <c r="AO252" s="18" cm="1">
        <f t="array" aca="1" ref="AO252" ca="1">INDIRECT(ADDRESS($W252,COLUMN()-$Y252+$X252))/$V252</f>
        <v>0</v>
      </c>
      <c r="AP252" s="18" cm="1">
        <f t="array" aca="1" ref="AP252" ca="1">INDIRECT(ADDRESS($W252,COLUMN()-$Y252+$X252))/$V252</f>
        <v>0</v>
      </c>
      <c r="AQ252" s="18" cm="1">
        <f t="array" aca="1" ref="AQ252" ca="1">INDIRECT(ADDRESS($W252,COLUMN()-$Y252+$X252))/$V252</f>
        <v>0</v>
      </c>
      <c r="AR252" s="9">
        <f t="shared" si="41"/>
        <v>251</v>
      </c>
      <c r="AS252" s="9">
        <f t="shared" si="50"/>
        <v>253</v>
      </c>
      <c r="AT252" s="9">
        <f t="shared" si="44"/>
        <v>26</v>
      </c>
      <c r="AU252" s="3">
        <f t="shared" si="45"/>
        <v>43</v>
      </c>
      <c r="AV252" s="20">
        <f t="shared" ref="AV252:BB259" ca="1" si="52">_xlfn.RANK.EQ(Z252,OFFSET($A$1,$AR252-1,$AT252-1,$AS252-$AR252+1,$AU252-$AT252+1),0)</f>
        <v>17</v>
      </c>
      <c r="AW252" s="20">
        <f t="shared" ca="1" si="52"/>
        <v>23</v>
      </c>
      <c r="AX252" s="20">
        <f t="shared" ca="1" si="52"/>
        <v>8</v>
      </c>
      <c r="AY252" s="20">
        <f t="shared" ca="1" si="52"/>
        <v>20</v>
      </c>
      <c r="AZ252" s="20">
        <f t="shared" ca="1" si="52"/>
        <v>4</v>
      </c>
      <c r="BA252" s="20">
        <f t="shared" ca="1" si="52"/>
        <v>25</v>
      </c>
      <c r="BB252" s="20">
        <f t="shared" ca="1" si="52"/>
        <v>25</v>
      </c>
      <c r="BC252" s="20">
        <f t="shared" ca="1" si="51"/>
        <v>10</v>
      </c>
      <c r="BD252" s="20">
        <f t="shared" ca="1" si="47"/>
        <v>25</v>
      </c>
      <c r="BE252" s="20">
        <f t="shared" ca="1" si="47"/>
        <v>25</v>
      </c>
      <c r="BF252" s="20">
        <f t="shared" ca="1" si="47"/>
        <v>25</v>
      </c>
      <c r="BG252" s="20">
        <f t="shared" ca="1" si="46"/>
        <v>9</v>
      </c>
      <c r="BH252" s="20">
        <f t="shared" ca="1" si="46"/>
        <v>25</v>
      </c>
      <c r="BI252" s="20">
        <f t="shared" ca="1" si="49"/>
        <v>14</v>
      </c>
      <c r="BJ252" s="20">
        <f t="shared" ca="1" si="49"/>
        <v>25</v>
      </c>
      <c r="BK252" s="20">
        <f t="shared" ca="1" si="49"/>
        <v>25</v>
      </c>
      <c r="BL252" s="20">
        <f t="shared" ca="1" si="49"/>
        <v>25</v>
      </c>
      <c r="BM252" s="20">
        <f t="shared" ca="1" si="49"/>
        <v>25</v>
      </c>
      <c r="BN252" s="9">
        <f t="shared" si="42"/>
        <v>251</v>
      </c>
      <c r="BO252" s="9">
        <v>3</v>
      </c>
      <c r="BP252" s="22" cm="1">
        <f t="array" aca="1" ref="BP252" ca="1">IF(AV252&gt;INDIRECT(ADDRESS($BN252,$BO252)),0,1)</f>
        <v>0</v>
      </c>
      <c r="BQ252" s="22" cm="1">
        <f t="array" aca="1" ref="BQ252" ca="1">IF(AW252&gt;INDIRECT(ADDRESS($BN252,$BO252)),0,1)</f>
        <v>0</v>
      </c>
      <c r="BR252" s="22" cm="1">
        <f t="array" aca="1" ref="BR252" ca="1">IF(AX252&gt;INDIRECT(ADDRESS($BN252,$BO252)),0,1)</f>
        <v>0</v>
      </c>
      <c r="BS252" s="22" cm="1">
        <f t="array" aca="1" ref="BS252" ca="1">IF(AY252&gt;INDIRECT(ADDRESS($BN252,$BO252)),0,1)</f>
        <v>0</v>
      </c>
      <c r="BT252" s="22" cm="1">
        <f t="array" aca="1" ref="BT252" ca="1">IF(AZ252&gt;INDIRECT(ADDRESS($BN252,$BO252)),0,1)</f>
        <v>0</v>
      </c>
      <c r="BU252" s="22" cm="1">
        <f t="array" aca="1" ref="BU252" ca="1">IF(BA252&gt;INDIRECT(ADDRESS($BN252,$BO252)),0,1)</f>
        <v>0</v>
      </c>
      <c r="BV252" s="22" cm="1">
        <f t="array" aca="1" ref="BV252" ca="1">IF(BB252&gt;INDIRECT(ADDRESS($BN252,$BO252)),0,1)</f>
        <v>0</v>
      </c>
      <c r="BW252" s="22" cm="1">
        <f t="array" aca="1" ref="BW252" ca="1">IF(BC252&gt;INDIRECT(ADDRESS($BN252,$BO252)),0,1)</f>
        <v>0</v>
      </c>
      <c r="BX252" s="22" cm="1">
        <f t="array" aca="1" ref="BX252" ca="1">IF(BD252&gt;INDIRECT(ADDRESS($BN252,$BO252)),0,1)</f>
        <v>0</v>
      </c>
      <c r="BY252" s="22" cm="1">
        <f t="array" aca="1" ref="BY252" ca="1">IF(BE252&gt;INDIRECT(ADDRESS($BN252,$BO252)),0,1)</f>
        <v>0</v>
      </c>
      <c r="BZ252" s="22" cm="1">
        <f t="array" aca="1" ref="BZ252" ca="1">IF(BF252&gt;INDIRECT(ADDRESS($BN252,$BO252)),0,1)</f>
        <v>0</v>
      </c>
      <c r="CA252" s="22" cm="1">
        <f t="array" aca="1" ref="CA252" ca="1">IF(BG252&gt;INDIRECT(ADDRESS($BN252,$BO252)),0,1)</f>
        <v>0</v>
      </c>
      <c r="CB252" s="22" cm="1">
        <f t="array" aca="1" ref="CB252" ca="1">IF(BH252&gt;INDIRECT(ADDRESS($BN252,$BO252)),0,1)</f>
        <v>0</v>
      </c>
      <c r="CC252" s="22" cm="1">
        <f t="array" aca="1" ref="CC252" ca="1">IF(BI252&gt;INDIRECT(ADDRESS($BN252,$BO252)),0,1)</f>
        <v>0</v>
      </c>
      <c r="CD252" s="22" cm="1">
        <f t="array" aca="1" ref="CD252" ca="1">IF(BJ252&gt;INDIRECT(ADDRESS($BN252,$BO252)),0,1)</f>
        <v>0</v>
      </c>
      <c r="CE252" s="22" cm="1">
        <f t="array" aca="1" ref="CE252" ca="1">IF(BK252&gt;INDIRECT(ADDRESS($BN252,$BO252)),0,1)</f>
        <v>0</v>
      </c>
      <c r="CF252" s="22" cm="1">
        <f t="array" aca="1" ref="CF252" ca="1">IF(BL252&gt;INDIRECT(ADDRESS($BN252,$BO252)),0,1)</f>
        <v>0</v>
      </c>
      <c r="CG252" s="22" cm="1">
        <f t="array" aca="1" ref="CG252" ca="1">IF(BM252&gt;INDIRECT(ADDRESS($BN252,$BO252)),0,1)</f>
        <v>0</v>
      </c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55000000000000004">
      <c r="A253" s="3"/>
      <c r="B253" s="3"/>
      <c r="C253" s="3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5">
        <v>5</v>
      </c>
      <c r="W253" s="5">
        <f>W252</f>
        <v>251</v>
      </c>
      <c r="X253" s="5">
        <v>4</v>
      </c>
      <c r="Y253" s="5">
        <f t="shared" si="43"/>
        <v>26</v>
      </c>
      <c r="Z253" s="18" cm="1">
        <f t="array" aca="1" ref="Z253" ca="1">INDIRECT(ADDRESS($W253,COLUMN()-$Y253+$X253))/$V253</f>
        <v>9596.2000000000007</v>
      </c>
      <c r="AA253" s="18" cm="1">
        <f t="array" aca="1" ref="AA253" ca="1">INDIRECT(ADDRESS($W253,COLUMN()-$Y253+$X253))/$V253</f>
        <v>212.8</v>
      </c>
      <c r="AB253" s="18" cm="1">
        <f t="array" aca="1" ref="AB253" ca="1">INDIRECT(ADDRESS($W253,COLUMN()-$Y253+$X253))/$V253</f>
        <v>40545.199999999997</v>
      </c>
      <c r="AC253" s="18" cm="1">
        <f t="array" aca="1" ref="AC253" ca="1">INDIRECT(ADDRESS($W253,COLUMN()-$Y253+$X253))/$V253</f>
        <v>1973.2</v>
      </c>
      <c r="AD253" s="18" cm="1">
        <f t="array" aca="1" ref="AD253" ca="1">INDIRECT(ADDRESS($W253,COLUMN()-$Y253+$X253))/$V253</f>
        <v>96472.8</v>
      </c>
      <c r="AE253" s="18" cm="1">
        <f t="array" aca="1" ref="AE253" ca="1">INDIRECT(ADDRESS($W253,COLUMN()-$Y253+$X253))/$V253</f>
        <v>0</v>
      </c>
      <c r="AF253" s="18" cm="1">
        <f t="array" aca="1" ref="AF253" ca="1">INDIRECT(ADDRESS($W253,COLUMN()-$Y253+$X253))/$V253</f>
        <v>0</v>
      </c>
      <c r="AG253" s="18" cm="1">
        <f t="array" aca="1" ref="AG253" ca="1">INDIRECT(ADDRESS($W253,COLUMN()-$Y253+$X253))/$V253</f>
        <v>29070.6</v>
      </c>
      <c r="AH253" s="18" cm="1">
        <f t="array" aca="1" ref="AH253" ca="1">INDIRECT(ADDRESS($W253,COLUMN()-$Y253+$X253))/$V253</f>
        <v>0</v>
      </c>
      <c r="AI253" s="18" cm="1">
        <f t="array" aca="1" ref="AI253" ca="1">INDIRECT(ADDRESS($W253,COLUMN()-$Y253+$X253))/$V253</f>
        <v>0</v>
      </c>
      <c r="AJ253" s="18" cm="1">
        <f t="array" aca="1" ref="AJ253" ca="1">INDIRECT(ADDRESS($W253,COLUMN()-$Y253+$X253))/$V253</f>
        <v>0</v>
      </c>
      <c r="AK253" s="18" cm="1">
        <f t="array" aca="1" ref="AK253" ca="1">INDIRECT(ADDRESS($W253,COLUMN()-$Y253+$X253))/$V253</f>
        <v>37821</v>
      </c>
      <c r="AL253" s="18" cm="1">
        <f t="array" aca="1" ref="AL253" ca="1">INDIRECT(ADDRESS($W253,COLUMN()-$Y253+$X253))/$V253</f>
        <v>0</v>
      </c>
      <c r="AM253" s="18" cm="1">
        <f t="array" aca="1" ref="AM253" ca="1">INDIRECT(ADDRESS($W253,COLUMN()-$Y253+$X253))/$V253</f>
        <v>18045.400000000001</v>
      </c>
      <c r="AN253" s="18" cm="1">
        <f t="array" aca="1" ref="AN253" ca="1">INDIRECT(ADDRESS($W253,COLUMN()-$Y253+$X253))/$V253</f>
        <v>0</v>
      </c>
      <c r="AO253" s="18" cm="1">
        <f t="array" aca="1" ref="AO253" ca="1">INDIRECT(ADDRESS($W253,COLUMN()-$Y253+$X253))/$V253</f>
        <v>0</v>
      </c>
      <c r="AP253" s="18" cm="1">
        <f t="array" aca="1" ref="AP253" ca="1">INDIRECT(ADDRESS($W253,COLUMN()-$Y253+$X253))/$V253</f>
        <v>0</v>
      </c>
      <c r="AQ253" s="18" cm="1">
        <f t="array" aca="1" ref="AQ253" ca="1">INDIRECT(ADDRESS($W253,COLUMN()-$Y253+$X253))/$V253</f>
        <v>0</v>
      </c>
      <c r="AR253" s="9">
        <f t="shared" si="41"/>
        <v>251</v>
      </c>
      <c r="AS253" s="9">
        <f t="shared" si="50"/>
        <v>253</v>
      </c>
      <c r="AT253" s="9">
        <f t="shared" si="44"/>
        <v>26</v>
      </c>
      <c r="AU253" s="3">
        <f t="shared" si="45"/>
        <v>43</v>
      </c>
      <c r="AV253" s="20">
        <f t="shared" ca="1" si="52"/>
        <v>19</v>
      </c>
      <c r="AW253" s="20">
        <f t="shared" ca="1" si="52"/>
        <v>24</v>
      </c>
      <c r="AX253" s="20">
        <f t="shared" ca="1" si="52"/>
        <v>12</v>
      </c>
      <c r="AY253" s="20">
        <f t="shared" ca="1" si="52"/>
        <v>21</v>
      </c>
      <c r="AZ253" s="20">
        <f t="shared" ca="1" si="52"/>
        <v>6</v>
      </c>
      <c r="BA253" s="20">
        <f t="shared" ca="1" si="52"/>
        <v>25</v>
      </c>
      <c r="BB253" s="20">
        <f t="shared" ca="1" si="52"/>
        <v>25</v>
      </c>
      <c r="BC253" s="20">
        <f t="shared" ca="1" si="51"/>
        <v>15</v>
      </c>
      <c r="BD253" s="20">
        <f t="shared" ca="1" si="47"/>
        <v>25</v>
      </c>
      <c r="BE253" s="20">
        <f t="shared" ca="1" si="47"/>
        <v>25</v>
      </c>
      <c r="BF253" s="20">
        <f t="shared" ca="1" si="47"/>
        <v>25</v>
      </c>
      <c r="BG253" s="20">
        <f t="shared" ca="1" si="46"/>
        <v>13</v>
      </c>
      <c r="BH253" s="20">
        <f t="shared" ca="1" si="46"/>
        <v>25</v>
      </c>
      <c r="BI253" s="20">
        <f t="shared" ca="1" si="49"/>
        <v>16</v>
      </c>
      <c r="BJ253" s="20">
        <f t="shared" ca="1" si="49"/>
        <v>25</v>
      </c>
      <c r="BK253" s="20">
        <f t="shared" ca="1" si="49"/>
        <v>25</v>
      </c>
      <c r="BL253" s="20">
        <f t="shared" ca="1" si="49"/>
        <v>25</v>
      </c>
      <c r="BM253" s="20">
        <f t="shared" ca="1" si="49"/>
        <v>25</v>
      </c>
      <c r="BN253" s="9">
        <f t="shared" si="42"/>
        <v>251</v>
      </c>
      <c r="BO253" s="9">
        <v>3</v>
      </c>
      <c r="BP253" s="22" cm="1">
        <f t="array" aca="1" ref="BP253" ca="1">IF(AV253&gt;INDIRECT(ADDRESS($BN253,$BO253)),0,1)</f>
        <v>0</v>
      </c>
      <c r="BQ253" s="22" cm="1">
        <f t="array" aca="1" ref="BQ253" ca="1">IF(AW253&gt;INDIRECT(ADDRESS($BN253,$BO253)),0,1)</f>
        <v>0</v>
      </c>
      <c r="BR253" s="22" cm="1">
        <f t="array" aca="1" ref="BR253" ca="1">IF(AX253&gt;INDIRECT(ADDRESS($BN253,$BO253)),0,1)</f>
        <v>0</v>
      </c>
      <c r="BS253" s="22" cm="1">
        <f t="array" aca="1" ref="BS253" ca="1">IF(AY253&gt;INDIRECT(ADDRESS($BN253,$BO253)),0,1)</f>
        <v>0</v>
      </c>
      <c r="BT253" s="22" cm="1">
        <f t="array" aca="1" ref="BT253" ca="1">IF(AZ253&gt;INDIRECT(ADDRESS($BN253,$BO253)),0,1)</f>
        <v>0</v>
      </c>
      <c r="BU253" s="22" cm="1">
        <f t="array" aca="1" ref="BU253" ca="1">IF(BA253&gt;INDIRECT(ADDRESS($BN253,$BO253)),0,1)</f>
        <v>0</v>
      </c>
      <c r="BV253" s="22" cm="1">
        <f t="array" aca="1" ref="BV253" ca="1">IF(BB253&gt;INDIRECT(ADDRESS($BN253,$BO253)),0,1)</f>
        <v>0</v>
      </c>
      <c r="BW253" s="22" cm="1">
        <f t="array" aca="1" ref="BW253" ca="1">IF(BC253&gt;INDIRECT(ADDRESS($BN253,$BO253)),0,1)</f>
        <v>0</v>
      </c>
      <c r="BX253" s="22" cm="1">
        <f t="array" aca="1" ref="BX253" ca="1">IF(BD253&gt;INDIRECT(ADDRESS($BN253,$BO253)),0,1)</f>
        <v>0</v>
      </c>
      <c r="BY253" s="22" cm="1">
        <f t="array" aca="1" ref="BY253" ca="1">IF(BE253&gt;INDIRECT(ADDRESS($BN253,$BO253)),0,1)</f>
        <v>0</v>
      </c>
      <c r="BZ253" s="22" cm="1">
        <f t="array" aca="1" ref="BZ253" ca="1">IF(BF253&gt;INDIRECT(ADDRESS($BN253,$BO253)),0,1)</f>
        <v>0</v>
      </c>
      <c r="CA253" s="22" cm="1">
        <f t="array" aca="1" ref="CA253" ca="1">IF(BG253&gt;INDIRECT(ADDRESS($BN253,$BO253)),0,1)</f>
        <v>0</v>
      </c>
      <c r="CB253" s="22" cm="1">
        <f t="array" aca="1" ref="CB253" ca="1">IF(BH253&gt;INDIRECT(ADDRESS($BN253,$BO253)),0,1)</f>
        <v>0</v>
      </c>
      <c r="CC253" s="22" cm="1">
        <f t="array" aca="1" ref="CC253" ca="1">IF(BI253&gt;INDIRECT(ADDRESS($BN253,$BO253)),0,1)</f>
        <v>0</v>
      </c>
      <c r="CD253" s="22" cm="1">
        <f t="array" aca="1" ref="CD253" ca="1">IF(BJ253&gt;INDIRECT(ADDRESS($BN253,$BO253)),0,1)</f>
        <v>0</v>
      </c>
      <c r="CE253" s="22" cm="1">
        <f t="array" aca="1" ref="CE253" ca="1">IF(BK253&gt;INDIRECT(ADDRESS($BN253,$BO253)),0,1)</f>
        <v>0</v>
      </c>
      <c r="CF253" s="22" cm="1">
        <f t="array" aca="1" ref="CF253" ca="1">IF(BL253&gt;INDIRECT(ADDRESS($BN253,$BO253)),0,1)</f>
        <v>0</v>
      </c>
      <c r="CG253" s="22" cm="1">
        <f t="array" aca="1" ref="CG253" ca="1">IF(BM253&gt;INDIRECT(ADDRESS($BN253,$BO253)),0,1)</f>
        <v>0</v>
      </c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55000000000000004">
      <c r="A254" s="3" t="s">
        <v>111</v>
      </c>
      <c r="B254" s="3" t="s">
        <v>111</v>
      </c>
      <c r="C254" s="3">
        <v>3</v>
      </c>
      <c r="D254" s="15">
        <f>VALUE(SUBSTITUTE('DPR KPU Raw'!B64,".",","))</f>
        <v>32041</v>
      </c>
      <c r="E254" s="15">
        <f>VALUE(SUBSTITUTE('DPR KPU Raw'!C64,".",","))</f>
        <v>27411</v>
      </c>
      <c r="F254" s="15">
        <f>VALUE(SUBSTITUTE('DPR KPU Raw'!D64,".",","))</f>
        <v>43951</v>
      </c>
      <c r="G254" s="15">
        <f>VALUE(SUBSTITUTE('DPR KPU Raw'!E64,".",","))</f>
        <v>95883</v>
      </c>
      <c r="H254" s="15">
        <f>VALUE(SUBSTITUTE('DPR KPU Raw'!F64,".",","))</f>
        <v>52964</v>
      </c>
      <c r="I254" s="15"/>
      <c r="J254" s="15"/>
      <c r="K254" s="15">
        <f>VALUE(SUBSTITUTE('DPR KPU Raw'!I64,".",","))</f>
        <v>19729</v>
      </c>
      <c r="L254" s="15"/>
      <c r="M254" s="15"/>
      <c r="N254" s="15"/>
      <c r="O254" s="15">
        <f>VALUE(SUBSTITUTE('DPR KPU Raw'!M64,".",","))</f>
        <v>8747</v>
      </c>
      <c r="P254" s="15"/>
      <c r="Q254" s="15">
        <f>VALUE(SUBSTITUTE('DPR KPU Raw'!O64,".",","))</f>
        <v>13212</v>
      </c>
      <c r="R254" s="15"/>
      <c r="S254" s="15"/>
      <c r="T254" s="15"/>
      <c r="U254" s="15"/>
      <c r="V254" s="5">
        <v>1</v>
      </c>
      <c r="W254" s="5">
        <f>W253+3</f>
        <v>254</v>
      </c>
      <c r="X254" s="5">
        <v>4</v>
      </c>
      <c r="Y254" s="5">
        <f t="shared" si="43"/>
        <v>26</v>
      </c>
      <c r="Z254" s="18" cm="1">
        <f t="array" aca="1" ref="Z254" ca="1">INDIRECT(ADDRESS($W254,COLUMN()-$Y254+$X254))/$V254</f>
        <v>32041</v>
      </c>
      <c r="AA254" s="18" cm="1">
        <f t="array" aca="1" ref="AA254" ca="1">INDIRECT(ADDRESS($W254,COLUMN()-$Y254+$X254))/$V254</f>
        <v>27411</v>
      </c>
      <c r="AB254" s="18" cm="1">
        <f t="array" aca="1" ref="AB254" ca="1">INDIRECT(ADDRESS($W254,COLUMN()-$Y254+$X254))/$V254</f>
        <v>43951</v>
      </c>
      <c r="AC254" s="18" cm="1">
        <f t="array" aca="1" ref="AC254" ca="1">INDIRECT(ADDRESS($W254,COLUMN()-$Y254+$X254))/$V254</f>
        <v>95883</v>
      </c>
      <c r="AD254" s="18" cm="1">
        <f t="array" aca="1" ref="AD254" ca="1">INDIRECT(ADDRESS($W254,COLUMN()-$Y254+$X254))/$V254</f>
        <v>52964</v>
      </c>
      <c r="AE254" s="18" cm="1">
        <f t="array" aca="1" ref="AE254" ca="1">INDIRECT(ADDRESS($W254,COLUMN()-$Y254+$X254))/$V254</f>
        <v>0</v>
      </c>
      <c r="AF254" s="18" cm="1">
        <f t="array" aca="1" ref="AF254" ca="1">INDIRECT(ADDRESS($W254,COLUMN()-$Y254+$X254))/$V254</f>
        <v>0</v>
      </c>
      <c r="AG254" s="18" cm="1">
        <f t="array" aca="1" ref="AG254" ca="1">INDIRECT(ADDRESS($W254,COLUMN()-$Y254+$X254))/$V254</f>
        <v>19729</v>
      </c>
      <c r="AH254" s="18" cm="1">
        <f t="array" aca="1" ref="AH254" ca="1">INDIRECT(ADDRESS($W254,COLUMN()-$Y254+$X254))/$V254</f>
        <v>0</v>
      </c>
      <c r="AI254" s="18" cm="1">
        <f t="array" aca="1" ref="AI254" ca="1">INDIRECT(ADDRESS($W254,COLUMN()-$Y254+$X254))/$V254</f>
        <v>0</v>
      </c>
      <c r="AJ254" s="18" cm="1">
        <f t="array" aca="1" ref="AJ254" ca="1">INDIRECT(ADDRESS($W254,COLUMN()-$Y254+$X254))/$V254</f>
        <v>0</v>
      </c>
      <c r="AK254" s="18" cm="1">
        <f t="array" aca="1" ref="AK254" ca="1">INDIRECT(ADDRESS($W254,COLUMN()-$Y254+$X254))/$V254</f>
        <v>8747</v>
      </c>
      <c r="AL254" s="18" cm="1">
        <f t="array" aca="1" ref="AL254" ca="1">INDIRECT(ADDRESS($W254,COLUMN()-$Y254+$X254))/$V254</f>
        <v>0</v>
      </c>
      <c r="AM254" s="18" cm="1">
        <f t="array" aca="1" ref="AM254" ca="1">INDIRECT(ADDRESS($W254,COLUMN()-$Y254+$X254))/$V254</f>
        <v>13212</v>
      </c>
      <c r="AN254" s="18" cm="1">
        <f t="array" aca="1" ref="AN254" ca="1">INDIRECT(ADDRESS($W254,COLUMN()-$Y254+$X254))/$V254</f>
        <v>0</v>
      </c>
      <c r="AO254" s="18" cm="1">
        <f t="array" aca="1" ref="AO254" ca="1">INDIRECT(ADDRESS($W254,COLUMN()-$Y254+$X254))/$V254</f>
        <v>0</v>
      </c>
      <c r="AP254" s="18" cm="1">
        <f t="array" aca="1" ref="AP254" ca="1">INDIRECT(ADDRESS($W254,COLUMN()-$Y254+$X254))/$V254</f>
        <v>0</v>
      </c>
      <c r="AQ254" s="18" cm="1">
        <f t="array" aca="1" ref="AQ254" ca="1">INDIRECT(ADDRESS($W254,COLUMN()-$Y254+$X254))/$V254</f>
        <v>0</v>
      </c>
      <c r="AR254" s="9">
        <f t="shared" si="41"/>
        <v>254</v>
      </c>
      <c r="AS254" s="9">
        <f t="shared" si="50"/>
        <v>256</v>
      </c>
      <c r="AT254" s="9">
        <f t="shared" si="44"/>
        <v>26</v>
      </c>
      <c r="AU254" s="3">
        <f t="shared" si="45"/>
        <v>43</v>
      </c>
      <c r="AV254" s="20">
        <f t="shared" ca="1" si="52"/>
        <v>4</v>
      </c>
      <c r="AW254" s="20">
        <f t="shared" ca="1" si="52"/>
        <v>6</v>
      </c>
      <c r="AX254" s="20">
        <f t="shared" ca="1" si="52"/>
        <v>3</v>
      </c>
      <c r="AY254" s="20">
        <f t="shared" ca="1" si="52"/>
        <v>1</v>
      </c>
      <c r="AZ254" s="20">
        <f t="shared" ca="1" si="52"/>
        <v>2</v>
      </c>
      <c r="BA254" s="20">
        <f t="shared" ca="1" si="52"/>
        <v>25</v>
      </c>
      <c r="BB254" s="20">
        <f t="shared" ca="1" si="52"/>
        <v>25</v>
      </c>
      <c r="BC254" s="20">
        <f t="shared" ca="1" si="51"/>
        <v>7</v>
      </c>
      <c r="BD254" s="20">
        <f t="shared" ca="1" si="47"/>
        <v>25</v>
      </c>
      <c r="BE254" s="20">
        <f t="shared" ca="1" si="47"/>
        <v>25</v>
      </c>
      <c r="BF254" s="20">
        <f t="shared" ca="1" si="47"/>
        <v>25</v>
      </c>
      <c r="BG254" s="20">
        <f t="shared" ca="1" si="46"/>
        <v>16</v>
      </c>
      <c r="BH254" s="20">
        <f t="shared" ca="1" si="46"/>
        <v>25</v>
      </c>
      <c r="BI254" s="20">
        <f t="shared" ca="1" si="49"/>
        <v>11</v>
      </c>
      <c r="BJ254" s="20">
        <f t="shared" ca="1" si="49"/>
        <v>25</v>
      </c>
      <c r="BK254" s="20">
        <f t="shared" ca="1" si="49"/>
        <v>25</v>
      </c>
      <c r="BL254" s="20">
        <f t="shared" ca="1" si="49"/>
        <v>25</v>
      </c>
      <c r="BM254" s="20">
        <f t="shared" ca="1" si="49"/>
        <v>25</v>
      </c>
      <c r="BN254" s="9">
        <f t="shared" si="42"/>
        <v>254</v>
      </c>
      <c r="BO254" s="9">
        <v>3</v>
      </c>
      <c r="BP254" s="22" cm="1">
        <f t="array" aca="1" ref="BP254" ca="1">IF(AV254&gt;INDIRECT(ADDRESS($BN254,$BO254)),0,1)</f>
        <v>0</v>
      </c>
      <c r="BQ254" s="22" cm="1">
        <f t="array" aca="1" ref="BQ254" ca="1">IF(AW254&gt;INDIRECT(ADDRESS($BN254,$BO254)),0,1)</f>
        <v>0</v>
      </c>
      <c r="BR254" s="22" cm="1">
        <f t="array" aca="1" ref="BR254" ca="1">IF(AX254&gt;INDIRECT(ADDRESS($BN254,$BO254)),0,1)</f>
        <v>1</v>
      </c>
      <c r="BS254" s="22" cm="1">
        <f t="array" aca="1" ref="BS254" ca="1">IF(AY254&gt;INDIRECT(ADDRESS($BN254,$BO254)),0,1)</f>
        <v>1</v>
      </c>
      <c r="BT254" s="22" cm="1">
        <f t="array" aca="1" ref="BT254" ca="1">IF(AZ254&gt;INDIRECT(ADDRESS($BN254,$BO254)),0,1)</f>
        <v>1</v>
      </c>
      <c r="BU254" s="22" cm="1">
        <f t="array" aca="1" ref="BU254" ca="1">IF(BA254&gt;INDIRECT(ADDRESS($BN254,$BO254)),0,1)</f>
        <v>0</v>
      </c>
      <c r="BV254" s="22" cm="1">
        <f t="array" aca="1" ref="BV254" ca="1">IF(BB254&gt;INDIRECT(ADDRESS($BN254,$BO254)),0,1)</f>
        <v>0</v>
      </c>
      <c r="BW254" s="22" cm="1">
        <f t="array" aca="1" ref="BW254" ca="1">IF(BC254&gt;INDIRECT(ADDRESS($BN254,$BO254)),0,1)</f>
        <v>0</v>
      </c>
      <c r="BX254" s="22" cm="1">
        <f t="array" aca="1" ref="BX254" ca="1">IF(BD254&gt;INDIRECT(ADDRESS($BN254,$BO254)),0,1)</f>
        <v>0</v>
      </c>
      <c r="BY254" s="22" cm="1">
        <f t="array" aca="1" ref="BY254" ca="1">IF(BE254&gt;INDIRECT(ADDRESS($BN254,$BO254)),0,1)</f>
        <v>0</v>
      </c>
      <c r="BZ254" s="22" cm="1">
        <f t="array" aca="1" ref="BZ254" ca="1">IF(BF254&gt;INDIRECT(ADDRESS($BN254,$BO254)),0,1)</f>
        <v>0</v>
      </c>
      <c r="CA254" s="22" cm="1">
        <f t="array" aca="1" ref="CA254" ca="1">IF(BG254&gt;INDIRECT(ADDRESS($BN254,$BO254)),0,1)</f>
        <v>0</v>
      </c>
      <c r="CB254" s="22" cm="1">
        <f t="array" aca="1" ref="CB254" ca="1">IF(BH254&gt;INDIRECT(ADDRESS($BN254,$BO254)),0,1)</f>
        <v>0</v>
      </c>
      <c r="CC254" s="22" cm="1">
        <f t="array" aca="1" ref="CC254" ca="1">IF(BI254&gt;INDIRECT(ADDRESS($BN254,$BO254)),0,1)</f>
        <v>0</v>
      </c>
      <c r="CD254" s="22" cm="1">
        <f t="array" aca="1" ref="CD254" ca="1">IF(BJ254&gt;INDIRECT(ADDRESS($BN254,$BO254)),0,1)</f>
        <v>0</v>
      </c>
      <c r="CE254" s="22" cm="1">
        <f t="array" aca="1" ref="CE254" ca="1">IF(BK254&gt;INDIRECT(ADDRESS($BN254,$BO254)),0,1)</f>
        <v>0</v>
      </c>
      <c r="CF254" s="22" cm="1">
        <f t="array" aca="1" ref="CF254" ca="1">IF(BL254&gt;INDIRECT(ADDRESS($BN254,$BO254)),0,1)</f>
        <v>0</v>
      </c>
      <c r="CG254" s="22" cm="1">
        <f t="array" aca="1" ref="CG254" ca="1">IF(BM254&gt;INDIRECT(ADDRESS($BN254,$BO254)),0,1)</f>
        <v>0</v>
      </c>
      <c r="CH254" s="9">
        <f>AR254</f>
        <v>254</v>
      </c>
      <c r="CI254" s="9">
        <f>AS254</f>
        <v>256</v>
      </c>
      <c r="CJ254" s="3">
        <f>COLUMN(BP254)</f>
        <v>68</v>
      </c>
      <c r="CK254" s="3">
        <f>COLUMN(CG254)</f>
        <v>85</v>
      </c>
      <c r="CL254" s="3">
        <f ca="1">SUM(OFFSET($A$1,CH254-1,CJ254-1,CI254-CH254+1,CK254-CJ254+1))</f>
        <v>3</v>
      </c>
      <c r="CM254" s="3" t="b">
        <f ca="1">CL254=C254</f>
        <v>1</v>
      </c>
      <c r="CN254" s="3">
        <f>COLUMN(V254)</f>
        <v>22</v>
      </c>
      <c r="CO254" s="3">
        <f ca="1">LARGE(OFFSET($A$1,$CH254-1,$CN254-1,$CI254-$CH254+1,1),1)</f>
        <v>5</v>
      </c>
      <c r="CP254" s="4">
        <f ca="1">LARGE(OFFSET($A$1,$AR254-1,$AT254-1,$AS254-$AR254+1,$AU254-$AT254+1),1)/(CO254+2)</f>
        <v>13697.571428571429</v>
      </c>
      <c r="CQ254" s="4">
        <f ca="1">LARGE(OFFSET($A$1,$AR254-1,$AT254-1,$AS254-$AR254+1,$AU254-$AT254+1),C254)</f>
        <v>43951</v>
      </c>
      <c r="CR254" s="3" t="b">
        <f ca="1">CQ254&gt;CP254</f>
        <v>1</v>
      </c>
    </row>
    <row r="255" spans="1:96" x14ac:dyDescent="0.55000000000000004">
      <c r="A255" s="3"/>
      <c r="B255" s="3"/>
      <c r="C255" s="3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5">
        <v>3</v>
      </c>
      <c r="W255" s="5">
        <f>W254</f>
        <v>254</v>
      </c>
      <c r="X255" s="5">
        <v>4</v>
      </c>
      <c r="Y255" s="5">
        <f t="shared" si="43"/>
        <v>26</v>
      </c>
      <c r="Z255" s="18" cm="1">
        <f t="array" aca="1" ref="Z255" ca="1">INDIRECT(ADDRESS($W255,COLUMN()-$Y255+$X255))/$V255</f>
        <v>10680.333333333334</v>
      </c>
      <c r="AA255" s="18" cm="1">
        <f t="array" aca="1" ref="AA255" ca="1">INDIRECT(ADDRESS($W255,COLUMN()-$Y255+$X255))/$V255</f>
        <v>9137</v>
      </c>
      <c r="AB255" s="18" cm="1">
        <f t="array" aca="1" ref="AB255" ca="1">INDIRECT(ADDRESS($W255,COLUMN()-$Y255+$X255))/$V255</f>
        <v>14650.333333333334</v>
      </c>
      <c r="AC255" s="18" cm="1">
        <f t="array" aca="1" ref="AC255" ca="1">INDIRECT(ADDRESS($W255,COLUMN()-$Y255+$X255))/$V255</f>
        <v>31961</v>
      </c>
      <c r="AD255" s="18" cm="1">
        <f t="array" aca="1" ref="AD255" ca="1">INDIRECT(ADDRESS($W255,COLUMN()-$Y255+$X255))/$V255</f>
        <v>17654.666666666668</v>
      </c>
      <c r="AE255" s="18" cm="1">
        <f t="array" aca="1" ref="AE255" ca="1">INDIRECT(ADDRESS($W255,COLUMN()-$Y255+$X255))/$V255</f>
        <v>0</v>
      </c>
      <c r="AF255" s="18" cm="1">
        <f t="array" aca="1" ref="AF255" ca="1">INDIRECT(ADDRESS($W255,COLUMN()-$Y255+$X255))/$V255</f>
        <v>0</v>
      </c>
      <c r="AG255" s="18" cm="1">
        <f t="array" aca="1" ref="AG255" ca="1">INDIRECT(ADDRESS($W255,COLUMN()-$Y255+$X255))/$V255</f>
        <v>6576.333333333333</v>
      </c>
      <c r="AH255" s="18" cm="1">
        <f t="array" aca="1" ref="AH255" ca="1">INDIRECT(ADDRESS($W255,COLUMN()-$Y255+$X255))/$V255</f>
        <v>0</v>
      </c>
      <c r="AI255" s="18" cm="1">
        <f t="array" aca="1" ref="AI255" ca="1">INDIRECT(ADDRESS($W255,COLUMN()-$Y255+$X255))/$V255</f>
        <v>0</v>
      </c>
      <c r="AJ255" s="18" cm="1">
        <f t="array" aca="1" ref="AJ255" ca="1">INDIRECT(ADDRESS($W255,COLUMN()-$Y255+$X255))/$V255</f>
        <v>0</v>
      </c>
      <c r="AK255" s="18" cm="1">
        <f t="array" aca="1" ref="AK255" ca="1">INDIRECT(ADDRESS($W255,COLUMN()-$Y255+$X255))/$V255</f>
        <v>2915.6666666666665</v>
      </c>
      <c r="AL255" s="18" cm="1">
        <f t="array" aca="1" ref="AL255" ca="1">INDIRECT(ADDRESS($W255,COLUMN()-$Y255+$X255))/$V255</f>
        <v>0</v>
      </c>
      <c r="AM255" s="18" cm="1">
        <f t="array" aca="1" ref="AM255" ca="1">INDIRECT(ADDRESS($W255,COLUMN()-$Y255+$X255))/$V255</f>
        <v>4404</v>
      </c>
      <c r="AN255" s="18" cm="1">
        <f t="array" aca="1" ref="AN255" ca="1">INDIRECT(ADDRESS($W255,COLUMN()-$Y255+$X255))/$V255</f>
        <v>0</v>
      </c>
      <c r="AO255" s="18" cm="1">
        <f t="array" aca="1" ref="AO255" ca="1">INDIRECT(ADDRESS($W255,COLUMN()-$Y255+$X255))/$V255</f>
        <v>0</v>
      </c>
      <c r="AP255" s="18" cm="1">
        <f t="array" aca="1" ref="AP255" ca="1">INDIRECT(ADDRESS($W255,COLUMN()-$Y255+$X255))/$V255</f>
        <v>0</v>
      </c>
      <c r="AQ255" s="18" cm="1">
        <f t="array" aca="1" ref="AQ255" ca="1">INDIRECT(ADDRESS($W255,COLUMN()-$Y255+$X255))/$V255</f>
        <v>0</v>
      </c>
      <c r="AR255" s="9">
        <f t="shared" si="41"/>
        <v>254</v>
      </c>
      <c r="AS255" s="9">
        <f t="shared" si="50"/>
        <v>256</v>
      </c>
      <c r="AT255" s="9">
        <f t="shared" si="44"/>
        <v>26</v>
      </c>
      <c r="AU255" s="3">
        <f t="shared" si="45"/>
        <v>43</v>
      </c>
      <c r="AV255" s="20">
        <f t="shared" ca="1" si="52"/>
        <v>12</v>
      </c>
      <c r="AW255" s="20">
        <f t="shared" ca="1" si="52"/>
        <v>14</v>
      </c>
      <c r="AX255" s="20">
        <f t="shared" ca="1" si="52"/>
        <v>10</v>
      </c>
      <c r="AY255" s="20">
        <f t="shared" ca="1" si="52"/>
        <v>5</v>
      </c>
      <c r="AZ255" s="20">
        <f t="shared" ca="1" si="52"/>
        <v>9</v>
      </c>
      <c r="BA255" s="20">
        <f t="shared" ca="1" si="52"/>
        <v>25</v>
      </c>
      <c r="BB255" s="20">
        <f t="shared" ca="1" si="52"/>
        <v>25</v>
      </c>
      <c r="BC255" s="20">
        <f t="shared" ca="1" si="51"/>
        <v>17</v>
      </c>
      <c r="BD255" s="20">
        <f t="shared" ca="1" si="47"/>
        <v>25</v>
      </c>
      <c r="BE255" s="20">
        <f t="shared" ca="1" si="47"/>
        <v>25</v>
      </c>
      <c r="BF255" s="20">
        <f t="shared" ca="1" si="47"/>
        <v>25</v>
      </c>
      <c r="BG255" s="20">
        <f t="shared" ca="1" si="46"/>
        <v>22</v>
      </c>
      <c r="BH255" s="20">
        <f t="shared" ca="1" si="46"/>
        <v>25</v>
      </c>
      <c r="BI255" s="20">
        <f t="shared" ca="1" si="49"/>
        <v>20</v>
      </c>
      <c r="BJ255" s="20">
        <f t="shared" ca="1" si="49"/>
        <v>25</v>
      </c>
      <c r="BK255" s="20">
        <f t="shared" ca="1" si="49"/>
        <v>25</v>
      </c>
      <c r="BL255" s="20">
        <f t="shared" ca="1" si="49"/>
        <v>25</v>
      </c>
      <c r="BM255" s="20">
        <f t="shared" ca="1" si="49"/>
        <v>25</v>
      </c>
      <c r="BN255" s="9">
        <f t="shared" si="42"/>
        <v>254</v>
      </c>
      <c r="BO255" s="9">
        <v>3</v>
      </c>
      <c r="BP255" s="22" cm="1">
        <f t="array" aca="1" ref="BP255" ca="1">IF(AV255&gt;INDIRECT(ADDRESS($BN255,$BO255)),0,1)</f>
        <v>0</v>
      </c>
      <c r="BQ255" s="22" cm="1">
        <f t="array" aca="1" ref="BQ255" ca="1">IF(AW255&gt;INDIRECT(ADDRESS($BN255,$BO255)),0,1)</f>
        <v>0</v>
      </c>
      <c r="BR255" s="22" cm="1">
        <f t="array" aca="1" ref="BR255" ca="1">IF(AX255&gt;INDIRECT(ADDRESS($BN255,$BO255)),0,1)</f>
        <v>0</v>
      </c>
      <c r="BS255" s="22" cm="1">
        <f t="array" aca="1" ref="BS255" ca="1">IF(AY255&gt;INDIRECT(ADDRESS($BN255,$BO255)),0,1)</f>
        <v>0</v>
      </c>
      <c r="BT255" s="22" cm="1">
        <f t="array" aca="1" ref="BT255" ca="1">IF(AZ255&gt;INDIRECT(ADDRESS($BN255,$BO255)),0,1)</f>
        <v>0</v>
      </c>
      <c r="BU255" s="22" cm="1">
        <f t="array" aca="1" ref="BU255" ca="1">IF(BA255&gt;INDIRECT(ADDRESS($BN255,$BO255)),0,1)</f>
        <v>0</v>
      </c>
      <c r="BV255" s="22" cm="1">
        <f t="array" aca="1" ref="BV255" ca="1">IF(BB255&gt;INDIRECT(ADDRESS($BN255,$BO255)),0,1)</f>
        <v>0</v>
      </c>
      <c r="BW255" s="22" cm="1">
        <f t="array" aca="1" ref="BW255" ca="1">IF(BC255&gt;INDIRECT(ADDRESS($BN255,$BO255)),0,1)</f>
        <v>0</v>
      </c>
      <c r="BX255" s="22" cm="1">
        <f t="array" aca="1" ref="BX255" ca="1">IF(BD255&gt;INDIRECT(ADDRESS($BN255,$BO255)),0,1)</f>
        <v>0</v>
      </c>
      <c r="BY255" s="22" cm="1">
        <f t="array" aca="1" ref="BY255" ca="1">IF(BE255&gt;INDIRECT(ADDRESS($BN255,$BO255)),0,1)</f>
        <v>0</v>
      </c>
      <c r="BZ255" s="22" cm="1">
        <f t="array" aca="1" ref="BZ255" ca="1">IF(BF255&gt;INDIRECT(ADDRESS($BN255,$BO255)),0,1)</f>
        <v>0</v>
      </c>
      <c r="CA255" s="22" cm="1">
        <f t="array" aca="1" ref="CA255" ca="1">IF(BG255&gt;INDIRECT(ADDRESS($BN255,$BO255)),0,1)</f>
        <v>0</v>
      </c>
      <c r="CB255" s="22" cm="1">
        <f t="array" aca="1" ref="CB255" ca="1">IF(BH255&gt;INDIRECT(ADDRESS($BN255,$BO255)),0,1)</f>
        <v>0</v>
      </c>
      <c r="CC255" s="22" cm="1">
        <f t="array" aca="1" ref="CC255" ca="1">IF(BI255&gt;INDIRECT(ADDRESS($BN255,$BO255)),0,1)</f>
        <v>0</v>
      </c>
      <c r="CD255" s="22" cm="1">
        <f t="array" aca="1" ref="CD255" ca="1">IF(BJ255&gt;INDIRECT(ADDRESS($BN255,$BO255)),0,1)</f>
        <v>0</v>
      </c>
      <c r="CE255" s="22" cm="1">
        <f t="array" aca="1" ref="CE255" ca="1">IF(BK255&gt;INDIRECT(ADDRESS($BN255,$BO255)),0,1)</f>
        <v>0</v>
      </c>
      <c r="CF255" s="22" cm="1">
        <f t="array" aca="1" ref="CF255" ca="1">IF(BL255&gt;INDIRECT(ADDRESS($BN255,$BO255)),0,1)</f>
        <v>0</v>
      </c>
      <c r="CG255" s="22" cm="1">
        <f t="array" aca="1" ref="CG255" ca="1">IF(BM255&gt;INDIRECT(ADDRESS($BN255,$BO255)),0,1)</f>
        <v>0</v>
      </c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55000000000000004">
      <c r="A256" s="3"/>
      <c r="B256" s="3"/>
      <c r="C256" s="3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5">
        <v>5</v>
      </c>
      <c r="W256" s="5">
        <f>W255</f>
        <v>254</v>
      </c>
      <c r="X256" s="5">
        <v>4</v>
      </c>
      <c r="Y256" s="5">
        <f t="shared" si="43"/>
        <v>26</v>
      </c>
      <c r="Z256" s="18" cm="1">
        <f t="array" aca="1" ref="Z256" ca="1">INDIRECT(ADDRESS($W256,COLUMN()-$Y256+$X256))/$V256</f>
        <v>6408.2</v>
      </c>
      <c r="AA256" s="18" cm="1">
        <f t="array" aca="1" ref="AA256" ca="1">INDIRECT(ADDRESS($W256,COLUMN()-$Y256+$X256))/$V256</f>
        <v>5482.2</v>
      </c>
      <c r="AB256" s="18" cm="1">
        <f t="array" aca="1" ref="AB256" ca="1">INDIRECT(ADDRESS($W256,COLUMN()-$Y256+$X256))/$V256</f>
        <v>8790.2000000000007</v>
      </c>
      <c r="AC256" s="18" cm="1">
        <f t="array" aca="1" ref="AC256" ca="1">INDIRECT(ADDRESS($W256,COLUMN()-$Y256+$X256))/$V256</f>
        <v>19176.599999999999</v>
      </c>
      <c r="AD256" s="18" cm="1">
        <f t="array" aca="1" ref="AD256" ca="1">INDIRECT(ADDRESS($W256,COLUMN()-$Y256+$X256))/$V256</f>
        <v>10592.8</v>
      </c>
      <c r="AE256" s="18" cm="1">
        <f t="array" aca="1" ref="AE256" ca="1">INDIRECT(ADDRESS($W256,COLUMN()-$Y256+$X256))/$V256</f>
        <v>0</v>
      </c>
      <c r="AF256" s="18" cm="1">
        <f t="array" aca="1" ref="AF256" ca="1">INDIRECT(ADDRESS($W256,COLUMN()-$Y256+$X256))/$V256</f>
        <v>0</v>
      </c>
      <c r="AG256" s="18" cm="1">
        <f t="array" aca="1" ref="AG256" ca="1">INDIRECT(ADDRESS($W256,COLUMN()-$Y256+$X256))/$V256</f>
        <v>3945.8</v>
      </c>
      <c r="AH256" s="18" cm="1">
        <f t="array" aca="1" ref="AH256" ca="1">INDIRECT(ADDRESS($W256,COLUMN()-$Y256+$X256))/$V256</f>
        <v>0</v>
      </c>
      <c r="AI256" s="18" cm="1">
        <f t="array" aca="1" ref="AI256" ca="1">INDIRECT(ADDRESS($W256,COLUMN()-$Y256+$X256))/$V256</f>
        <v>0</v>
      </c>
      <c r="AJ256" s="18" cm="1">
        <f t="array" aca="1" ref="AJ256" ca="1">INDIRECT(ADDRESS($W256,COLUMN()-$Y256+$X256))/$V256</f>
        <v>0</v>
      </c>
      <c r="AK256" s="18" cm="1">
        <f t="array" aca="1" ref="AK256" ca="1">INDIRECT(ADDRESS($W256,COLUMN()-$Y256+$X256))/$V256</f>
        <v>1749.4</v>
      </c>
      <c r="AL256" s="18" cm="1">
        <f t="array" aca="1" ref="AL256" ca="1">INDIRECT(ADDRESS($W256,COLUMN()-$Y256+$X256))/$V256</f>
        <v>0</v>
      </c>
      <c r="AM256" s="18" cm="1">
        <f t="array" aca="1" ref="AM256" ca="1">INDIRECT(ADDRESS($W256,COLUMN()-$Y256+$X256))/$V256</f>
        <v>2642.4</v>
      </c>
      <c r="AN256" s="18" cm="1">
        <f t="array" aca="1" ref="AN256" ca="1">INDIRECT(ADDRESS($W256,COLUMN()-$Y256+$X256))/$V256</f>
        <v>0</v>
      </c>
      <c r="AO256" s="18" cm="1">
        <f t="array" aca="1" ref="AO256" ca="1">INDIRECT(ADDRESS($W256,COLUMN()-$Y256+$X256))/$V256</f>
        <v>0</v>
      </c>
      <c r="AP256" s="18" cm="1">
        <f t="array" aca="1" ref="AP256" ca="1">INDIRECT(ADDRESS($W256,COLUMN()-$Y256+$X256))/$V256</f>
        <v>0</v>
      </c>
      <c r="AQ256" s="18" cm="1">
        <f t="array" aca="1" ref="AQ256" ca="1">INDIRECT(ADDRESS($W256,COLUMN()-$Y256+$X256))/$V256</f>
        <v>0</v>
      </c>
      <c r="AR256" s="9">
        <f t="shared" si="41"/>
        <v>254</v>
      </c>
      <c r="AS256" s="9">
        <f t="shared" si="50"/>
        <v>256</v>
      </c>
      <c r="AT256" s="9">
        <f t="shared" si="44"/>
        <v>26</v>
      </c>
      <c r="AU256" s="3">
        <f t="shared" si="45"/>
        <v>43</v>
      </c>
      <c r="AV256" s="20">
        <f t="shared" ca="1" si="52"/>
        <v>18</v>
      </c>
      <c r="AW256" s="20">
        <f t="shared" ca="1" si="52"/>
        <v>19</v>
      </c>
      <c r="AX256" s="20">
        <f t="shared" ca="1" si="52"/>
        <v>15</v>
      </c>
      <c r="AY256" s="20">
        <f t="shared" ca="1" si="52"/>
        <v>8</v>
      </c>
      <c r="AZ256" s="20">
        <f t="shared" ca="1" si="52"/>
        <v>13</v>
      </c>
      <c r="BA256" s="20">
        <f t="shared" ca="1" si="52"/>
        <v>25</v>
      </c>
      <c r="BB256" s="20">
        <f t="shared" ca="1" si="52"/>
        <v>25</v>
      </c>
      <c r="BC256" s="20">
        <f t="shared" ca="1" si="51"/>
        <v>21</v>
      </c>
      <c r="BD256" s="20">
        <f t="shared" ca="1" si="47"/>
        <v>25</v>
      </c>
      <c r="BE256" s="20">
        <f t="shared" ca="1" si="47"/>
        <v>25</v>
      </c>
      <c r="BF256" s="20">
        <f t="shared" ca="1" si="47"/>
        <v>25</v>
      </c>
      <c r="BG256" s="20">
        <f t="shared" ca="1" si="46"/>
        <v>24</v>
      </c>
      <c r="BH256" s="20">
        <f t="shared" ca="1" si="46"/>
        <v>25</v>
      </c>
      <c r="BI256" s="20">
        <f t="shared" ca="1" si="49"/>
        <v>23</v>
      </c>
      <c r="BJ256" s="20">
        <f t="shared" ca="1" si="49"/>
        <v>25</v>
      </c>
      <c r="BK256" s="20">
        <f t="shared" ca="1" si="49"/>
        <v>25</v>
      </c>
      <c r="BL256" s="20">
        <f t="shared" ca="1" si="49"/>
        <v>25</v>
      </c>
      <c r="BM256" s="20">
        <f t="shared" ca="1" si="49"/>
        <v>25</v>
      </c>
      <c r="BN256" s="9">
        <f t="shared" si="42"/>
        <v>254</v>
      </c>
      <c r="BO256" s="9">
        <v>3</v>
      </c>
      <c r="BP256" s="22" cm="1">
        <f t="array" aca="1" ref="BP256" ca="1">IF(AV256&gt;INDIRECT(ADDRESS($BN256,$BO256)),0,1)</f>
        <v>0</v>
      </c>
      <c r="BQ256" s="22" cm="1">
        <f t="array" aca="1" ref="BQ256" ca="1">IF(AW256&gt;INDIRECT(ADDRESS($BN256,$BO256)),0,1)</f>
        <v>0</v>
      </c>
      <c r="BR256" s="22" cm="1">
        <f t="array" aca="1" ref="BR256" ca="1">IF(AX256&gt;INDIRECT(ADDRESS($BN256,$BO256)),0,1)</f>
        <v>0</v>
      </c>
      <c r="BS256" s="22" cm="1">
        <f t="array" aca="1" ref="BS256" ca="1">IF(AY256&gt;INDIRECT(ADDRESS($BN256,$BO256)),0,1)</f>
        <v>0</v>
      </c>
      <c r="BT256" s="22" cm="1">
        <f t="array" aca="1" ref="BT256" ca="1">IF(AZ256&gt;INDIRECT(ADDRESS($BN256,$BO256)),0,1)</f>
        <v>0</v>
      </c>
      <c r="BU256" s="22" cm="1">
        <f t="array" aca="1" ref="BU256" ca="1">IF(BA256&gt;INDIRECT(ADDRESS($BN256,$BO256)),0,1)</f>
        <v>0</v>
      </c>
      <c r="BV256" s="22" cm="1">
        <f t="array" aca="1" ref="BV256" ca="1">IF(BB256&gt;INDIRECT(ADDRESS($BN256,$BO256)),0,1)</f>
        <v>0</v>
      </c>
      <c r="BW256" s="22" cm="1">
        <f t="array" aca="1" ref="BW256" ca="1">IF(BC256&gt;INDIRECT(ADDRESS($BN256,$BO256)),0,1)</f>
        <v>0</v>
      </c>
      <c r="BX256" s="22" cm="1">
        <f t="array" aca="1" ref="BX256" ca="1">IF(BD256&gt;INDIRECT(ADDRESS($BN256,$BO256)),0,1)</f>
        <v>0</v>
      </c>
      <c r="BY256" s="22" cm="1">
        <f t="array" aca="1" ref="BY256" ca="1">IF(BE256&gt;INDIRECT(ADDRESS($BN256,$BO256)),0,1)</f>
        <v>0</v>
      </c>
      <c r="BZ256" s="22" cm="1">
        <f t="array" aca="1" ref="BZ256" ca="1">IF(BF256&gt;INDIRECT(ADDRESS($BN256,$BO256)),0,1)</f>
        <v>0</v>
      </c>
      <c r="CA256" s="22" cm="1">
        <f t="array" aca="1" ref="CA256" ca="1">IF(BG256&gt;INDIRECT(ADDRESS($BN256,$BO256)),0,1)</f>
        <v>0</v>
      </c>
      <c r="CB256" s="22" cm="1">
        <f t="array" aca="1" ref="CB256" ca="1">IF(BH256&gt;INDIRECT(ADDRESS($BN256,$BO256)),0,1)</f>
        <v>0</v>
      </c>
      <c r="CC256" s="22" cm="1">
        <f t="array" aca="1" ref="CC256" ca="1">IF(BI256&gt;INDIRECT(ADDRESS($BN256,$BO256)),0,1)</f>
        <v>0</v>
      </c>
      <c r="CD256" s="22" cm="1">
        <f t="array" aca="1" ref="CD256" ca="1">IF(BJ256&gt;INDIRECT(ADDRESS($BN256,$BO256)),0,1)</f>
        <v>0</v>
      </c>
      <c r="CE256" s="22" cm="1">
        <f t="array" aca="1" ref="CE256" ca="1">IF(BK256&gt;INDIRECT(ADDRESS($BN256,$BO256)),0,1)</f>
        <v>0</v>
      </c>
      <c r="CF256" s="22" cm="1">
        <f t="array" aca="1" ref="CF256" ca="1">IF(BL256&gt;INDIRECT(ADDRESS($BN256,$BO256)),0,1)</f>
        <v>0</v>
      </c>
      <c r="CG256" s="22" cm="1">
        <f t="array" aca="1" ref="CG256" ca="1">IF(BM256&gt;INDIRECT(ADDRESS($BN256,$BO256)),0,1)</f>
        <v>0</v>
      </c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55000000000000004">
      <c r="A257" s="3" t="s">
        <v>112</v>
      </c>
      <c r="B257" s="3" t="s">
        <v>112</v>
      </c>
      <c r="C257" s="3">
        <v>3</v>
      </c>
      <c r="D257" s="15">
        <f>VALUE(SUBSTITUTE('DPR KPU Raw'!B65,".",","))</f>
        <v>10607</v>
      </c>
      <c r="E257" s="15">
        <f>VALUE(SUBSTITUTE('DPR KPU Raw'!C65,".",","))</f>
        <v>34439</v>
      </c>
      <c r="F257" s="15">
        <f>VALUE(SUBSTITUTE('DPR KPU Raw'!D65,".",","))</f>
        <v>28702</v>
      </c>
      <c r="G257" s="15">
        <f>VALUE(SUBSTITUTE('DPR KPU Raw'!E65,".",","))</f>
        <v>102786</v>
      </c>
      <c r="H257" s="15">
        <f>VALUE(SUBSTITUTE('DPR KPU Raw'!F65,".",","))</f>
        <v>40959</v>
      </c>
      <c r="I257" s="15"/>
      <c r="J257" s="15"/>
      <c r="K257" s="15">
        <f>VALUE(SUBSTITUTE('DPR KPU Raw'!I65,".",","))</f>
        <v>15650</v>
      </c>
      <c r="L257" s="15"/>
      <c r="M257" s="15"/>
      <c r="N257" s="15"/>
      <c r="O257" s="15">
        <f>VALUE(SUBSTITUTE('DPR KPU Raw'!M65,".",","))</f>
        <v>24203</v>
      </c>
      <c r="P257" s="15"/>
      <c r="Q257" s="15">
        <f>VALUE(SUBSTITUTE('DPR KPU Raw'!O65,".",","))</f>
        <v>44618</v>
      </c>
      <c r="R257" s="15"/>
      <c r="S257" s="15"/>
      <c r="T257" s="15"/>
      <c r="U257" s="15"/>
      <c r="V257" s="5">
        <v>1</v>
      </c>
      <c r="W257" s="5">
        <f>W256+3</f>
        <v>257</v>
      </c>
      <c r="X257" s="5">
        <v>4</v>
      </c>
      <c r="Y257" s="5">
        <f t="shared" si="43"/>
        <v>26</v>
      </c>
      <c r="Z257" s="18" cm="1">
        <f t="array" aca="1" ref="Z257" ca="1">INDIRECT(ADDRESS($W257,COLUMN()-$Y257+$X257))/$V257</f>
        <v>10607</v>
      </c>
      <c r="AA257" s="18" cm="1">
        <f t="array" aca="1" ref="AA257" ca="1">INDIRECT(ADDRESS($W257,COLUMN()-$Y257+$X257))/$V257</f>
        <v>34439</v>
      </c>
      <c r="AB257" s="18" cm="1">
        <f t="array" aca="1" ref="AB257" ca="1">INDIRECT(ADDRESS($W257,COLUMN()-$Y257+$X257))/$V257</f>
        <v>28702</v>
      </c>
      <c r="AC257" s="18" cm="1">
        <f t="array" aca="1" ref="AC257" ca="1">INDIRECT(ADDRESS($W257,COLUMN()-$Y257+$X257))/$V257</f>
        <v>102786</v>
      </c>
      <c r="AD257" s="18" cm="1">
        <f t="array" aca="1" ref="AD257" ca="1">INDIRECT(ADDRESS($W257,COLUMN()-$Y257+$X257))/$V257</f>
        <v>40959</v>
      </c>
      <c r="AE257" s="18" cm="1">
        <f t="array" aca="1" ref="AE257" ca="1">INDIRECT(ADDRESS($W257,COLUMN()-$Y257+$X257))/$V257</f>
        <v>0</v>
      </c>
      <c r="AF257" s="18" cm="1">
        <f t="array" aca="1" ref="AF257" ca="1">INDIRECT(ADDRESS($W257,COLUMN()-$Y257+$X257))/$V257</f>
        <v>0</v>
      </c>
      <c r="AG257" s="18" cm="1">
        <f t="array" aca="1" ref="AG257" ca="1">INDIRECT(ADDRESS($W257,COLUMN()-$Y257+$X257))/$V257</f>
        <v>15650</v>
      </c>
      <c r="AH257" s="18" cm="1">
        <f t="array" aca="1" ref="AH257" ca="1">INDIRECT(ADDRESS($W257,COLUMN()-$Y257+$X257))/$V257</f>
        <v>0</v>
      </c>
      <c r="AI257" s="18" cm="1">
        <f t="array" aca="1" ref="AI257" ca="1">INDIRECT(ADDRESS($W257,COLUMN()-$Y257+$X257))/$V257</f>
        <v>0</v>
      </c>
      <c r="AJ257" s="18" cm="1">
        <f t="array" aca="1" ref="AJ257" ca="1">INDIRECT(ADDRESS($W257,COLUMN()-$Y257+$X257))/$V257</f>
        <v>0</v>
      </c>
      <c r="AK257" s="18" cm="1">
        <f t="array" aca="1" ref="AK257" ca="1">INDIRECT(ADDRESS($W257,COLUMN()-$Y257+$X257))/$V257</f>
        <v>24203</v>
      </c>
      <c r="AL257" s="18" cm="1">
        <f t="array" aca="1" ref="AL257" ca="1">INDIRECT(ADDRESS($W257,COLUMN()-$Y257+$X257))/$V257</f>
        <v>0</v>
      </c>
      <c r="AM257" s="18" cm="1">
        <f t="array" aca="1" ref="AM257" ca="1">INDIRECT(ADDRESS($W257,COLUMN()-$Y257+$X257))/$V257</f>
        <v>44618</v>
      </c>
      <c r="AN257" s="18" cm="1">
        <f t="array" aca="1" ref="AN257" ca="1">INDIRECT(ADDRESS($W257,COLUMN()-$Y257+$X257))/$V257</f>
        <v>0</v>
      </c>
      <c r="AO257" s="18" cm="1">
        <f t="array" aca="1" ref="AO257" ca="1">INDIRECT(ADDRESS($W257,COLUMN()-$Y257+$X257))/$V257</f>
        <v>0</v>
      </c>
      <c r="AP257" s="18" cm="1">
        <f t="array" aca="1" ref="AP257" ca="1">INDIRECT(ADDRESS($W257,COLUMN()-$Y257+$X257))/$V257</f>
        <v>0</v>
      </c>
      <c r="AQ257" s="18" cm="1">
        <f t="array" aca="1" ref="AQ257" ca="1">INDIRECT(ADDRESS($W257,COLUMN()-$Y257+$X257))/$V257</f>
        <v>0</v>
      </c>
      <c r="AR257" s="9">
        <f t="shared" si="41"/>
        <v>257</v>
      </c>
      <c r="AS257" s="9">
        <f t="shared" si="50"/>
        <v>259</v>
      </c>
      <c r="AT257" s="9">
        <f t="shared" si="44"/>
        <v>26</v>
      </c>
      <c r="AU257" s="3">
        <f t="shared" si="45"/>
        <v>43</v>
      </c>
      <c r="AV257" s="20">
        <f t="shared" ca="1" si="52"/>
        <v>13</v>
      </c>
      <c r="AW257" s="20">
        <f t="shared" ca="1" si="52"/>
        <v>4</v>
      </c>
      <c r="AX257" s="20">
        <f t="shared" ca="1" si="52"/>
        <v>6</v>
      </c>
      <c r="AY257" s="20">
        <f t="shared" ca="1" si="52"/>
        <v>1</v>
      </c>
      <c r="AZ257" s="20">
        <f t="shared" ca="1" si="52"/>
        <v>3</v>
      </c>
      <c r="BA257" s="20">
        <f t="shared" ca="1" si="52"/>
        <v>25</v>
      </c>
      <c r="BB257" s="20">
        <f t="shared" ca="1" si="52"/>
        <v>25</v>
      </c>
      <c r="BC257" s="20">
        <f t="shared" ca="1" si="51"/>
        <v>9</v>
      </c>
      <c r="BD257" s="20">
        <f t="shared" ca="1" si="47"/>
        <v>25</v>
      </c>
      <c r="BE257" s="20">
        <f t="shared" ca="1" si="47"/>
        <v>25</v>
      </c>
      <c r="BF257" s="20">
        <f t="shared" ca="1" si="47"/>
        <v>25</v>
      </c>
      <c r="BG257" s="20">
        <f t="shared" ca="1" si="46"/>
        <v>7</v>
      </c>
      <c r="BH257" s="20">
        <f t="shared" ca="1" si="46"/>
        <v>25</v>
      </c>
      <c r="BI257" s="20">
        <f t="shared" ca="1" si="49"/>
        <v>2</v>
      </c>
      <c r="BJ257" s="20">
        <f t="shared" ca="1" si="49"/>
        <v>25</v>
      </c>
      <c r="BK257" s="20">
        <f t="shared" ca="1" si="49"/>
        <v>25</v>
      </c>
      <c r="BL257" s="20">
        <f t="shared" ca="1" si="49"/>
        <v>25</v>
      </c>
      <c r="BM257" s="20">
        <f t="shared" ca="1" si="49"/>
        <v>25</v>
      </c>
      <c r="BN257" s="9">
        <f t="shared" si="42"/>
        <v>257</v>
      </c>
      <c r="BO257" s="9">
        <v>3</v>
      </c>
      <c r="BP257" s="22" cm="1">
        <f t="array" aca="1" ref="BP257" ca="1">IF(AV257&gt;INDIRECT(ADDRESS($BN257,$BO257)),0,1)</f>
        <v>0</v>
      </c>
      <c r="BQ257" s="22" cm="1">
        <f t="array" aca="1" ref="BQ257" ca="1">IF(AW257&gt;INDIRECT(ADDRESS($BN257,$BO257)),0,1)</f>
        <v>0</v>
      </c>
      <c r="BR257" s="22" cm="1">
        <f t="array" aca="1" ref="BR257" ca="1">IF(AX257&gt;INDIRECT(ADDRESS($BN257,$BO257)),0,1)</f>
        <v>0</v>
      </c>
      <c r="BS257" s="22" cm="1">
        <f t="array" aca="1" ref="BS257" ca="1">IF(AY257&gt;INDIRECT(ADDRESS($BN257,$BO257)),0,1)</f>
        <v>1</v>
      </c>
      <c r="BT257" s="22" cm="1">
        <f t="array" aca="1" ref="BT257" ca="1">IF(AZ257&gt;INDIRECT(ADDRESS($BN257,$BO257)),0,1)</f>
        <v>1</v>
      </c>
      <c r="BU257" s="22" cm="1">
        <f t="array" aca="1" ref="BU257" ca="1">IF(BA257&gt;INDIRECT(ADDRESS($BN257,$BO257)),0,1)</f>
        <v>0</v>
      </c>
      <c r="BV257" s="22" cm="1">
        <f t="array" aca="1" ref="BV257" ca="1">IF(BB257&gt;INDIRECT(ADDRESS($BN257,$BO257)),0,1)</f>
        <v>0</v>
      </c>
      <c r="BW257" s="22" cm="1">
        <f t="array" aca="1" ref="BW257" ca="1">IF(BC257&gt;INDIRECT(ADDRESS($BN257,$BO257)),0,1)</f>
        <v>0</v>
      </c>
      <c r="BX257" s="22" cm="1">
        <f t="array" aca="1" ref="BX257" ca="1">IF(BD257&gt;INDIRECT(ADDRESS($BN257,$BO257)),0,1)</f>
        <v>0</v>
      </c>
      <c r="BY257" s="22" cm="1">
        <f t="array" aca="1" ref="BY257" ca="1">IF(BE257&gt;INDIRECT(ADDRESS($BN257,$BO257)),0,1)</f>
        <v>0</v>
      </c>
      <c r="BZ257" s="22" cm="1">
        <f t="array" aca="1" ref="BZ257" ca="1">IF(BF257&gt;INDIRECT(ADDRESS($BN257,$BO257)),0,1)</f>
        <v>0</v>
      </c>
      <c r="CA257" s="22" cm="1">
        <f t="array" aca="1" ref="CA257" ca="1">IF(BG257&gt;INDIRECT(ADDRESS($BN257,$BO257)),0,1)</f>
        <v>0</v>
      </c>
      <c r="CB257" s="22" cm="1">
        <f t="array" aca="1" ref="CB257" ca="1">IF(BH257&gt;INDIRECT(ADDRESS($BN257,$BO257)),0,1)</f>
        <v>0</v>
      </c>
      <c r="CC257" s="22" cm="1">
        <f t="array" aca="1" ref="CC257" ca="1">IF(BI257&gt;INDIRECT(ADDRESS($BN257,$BO257)),0,1)</f>
        <v>1</v>
      </c>
      <c r="CD257" s="22" cm="1">
        <f t="array" aca="1" ref="CD257" ca="1">IF(BJ257&gt;INDIRECT(ADDRESS($BN257,$BO257)),0,1)</f>
        <v>0</v>
      </c>
      <c r="CE257" s="22" cm="1">
        <f t="array" aca="1" ref="CE257" ca="1">IF(BK257&gt;INDIRECT(ADDRESS($BN257,$BO257)),0,1)</f>
        <v>0</v>
      </c>
      <c r="CF257" s="22" cm="1">
        <f t="array" aca="1" ref="CF257" ca="1">IF(BL257&gt;INDIRECT(ADDRESS($BN257,$BO257)),0,1)</f>
        <v>0</v>
      </c>
      <c r="CG257" s="22" cm="1">
        <f t="array" aca="1" ref="CG257" ca="1">IF(BM257&gt;INDIRECT(ADDRESS($BN257,$BO257)),0,1)</f>
        <v>0</v>
      </c>
      <c r="CH257" s="9">
        <f>AR257</f>
        <v>257</v>
      </c>
      <c r="CI257" s="9">
        <f>AS257</f>
        <v>259</v>
      </c>
      <c r="CJ257" s="3">
        <f>COLUMN(BP257)</f>
        <v>68</v>
      </c>
      <c r="CK257" s="3">
        <f>COLUMN(CG257)</f>
        <v>85</v>
      </c>
      <c r="CL257" s="3">
        <f ca="1">SUM(OFFSET($A$1,CH257-1,CJ257-1,CI257-CH257+1,CK257-CJ257+1))</f>
        <v>3</v>
      </c>
      <c r="CM257" s="3" t="b">
        <f ca="1">CL257=C257</f>
        <v>1</v>
      </c>
      <c r="CN257" s="3">
        <f>COLUMN(V257)</f>
        <v>22</v>
      </c>
      <c r="CO257" s="3">
        <f ca="1">LARGE(OFFSET($A$1,$CH257-1,$CN257-1,$CI257-$CH257+1,1),1)</f>
        <v>5</v>
      </c>
      <c r="CP257" s="4">
        <f ca="1">LARGE(OFFSET($A$1,$AR257-1,$AT257-1,$AS257-$AR257+1,$AU257-$AT257+1),1)/(CO257+2)</f>
        <v>14683.714285714286</v>
      </c>
      <c r="CQ257" s="4">
        <f ca="1">LARGE(OFFSET($A$1,$AR257-1,$AT257-1,$AS257-$AR257+1,$AU257-$AT257+1),C257)</f>
        <v>40959</v>
      </c>
      <c r="CR257" s="3" t="b">
        <f ca="1">CQ257&gt;CP257</f>
        <v>1</v>
      </c>
    </row>
    <row r="258" spans="1:96" x14ac:dyDescent="0.55000000000000004">
      <c r="A258" s="3"/>
      <c r="B258" s="3"/>
      <c r="C258" s="3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5">
        <v>3</v>
      </c>
      <c r="W258" s="5">
        <f>W257</f>
        <v>257</v>
      </c>
      <c r="X258" s="5">
        <v>4</v>
      </c>
      <c r="Y258" s="5">
        <f t="shared" si="43"/>
        <v>26</v>
      </c>
      <c r="Z258" s="18" cm="1">
        <f t="array" aca="1" ref="Z258" ca="1">INDIRECT(ADDRESS($W258,COLUMN()-$Y258+$X258))/$V258</f>
        <v>3535.6666666666665</v>
      </c>
      <c r="AA258" s="18" cm="1">
        <f t="array" aca="1" ref="AA258" ca="1">INDIRECT(ADDRESS($W258,COLUMN()-$Y258+$X258))/$V258</f>
        <v>11479.666666666666</v>
      </c>
      <c r="AB258" s="18" cm="1">
        <f t="array" aca="1" ref="AB258" ca="1">INDIRECT(ADDRESS($W258,COLUMN()-$Y258+$X258))/$V258</f>
        <v>9567.3333333333339</v>
      </c>
      <c r="AC258" s="18" cm="1">
        <f t="array" aca="1" ref="AC258" ca="1">INDIRECT(ADDRESS($W258,COLUMN()-$Y258+$X258))/$V258</f>
        <v>34262</v>
      </c>
      <c r="AD258" s="18" cm="1">
        <f t="array" aca="1" ref="AD258" ca="1">INDIRECT(ADDRESS($W258,COLUMN()-$Y258+$X258))/$V258</f>
        <v>13653</v>
      </c>
      <c r="AE258" s="18" cm="1">
        <f t="array" aca="1" ref="AE258" ca="1">INDIRECT(ADDRESS($W258,COLUMN()-$Y258+$X258))/$V258</f>
        <v>0</v>
      </c>
      <c r="AF258" s="18" cm="1">
        <f t="array" aca="1" ref="AF258" ca="1">INDIRECT(ADDRESS($W258,COLUMN()-$Y258+$X258))/$V258</f>
        <v>0</v>
      </c>
      <c r="AG258" s="18" cm="1">
        <f t="array" aca="1" ref="AG258" ca="1">INDIRECT(ADDRESS($W258,COLUMN()-$Y258+$X258))/$V258</f>
        <v>5216.666666666667</v>
      </c>
      <c r="AH258" s="18" cm="1">
        <f t="array" aca="1" ref="AH258" ca="1">INDIRECT(ADDRESS($W258,COLUMN()-$Y258+$X258))/$V258</f>
        <v>0</v>
      </c>
      <c r="AI258" s="18" cm="1">
        <f t="array" aca="1" ref="AI258" ca="1">INDIRECT(ADDRESS($W258,COLUMN()-$Y258+$X258))/$V258</f>
        <v>0</v>
      </c>
      <c r="AJ258" s="18" cm="1">
        <f t="array" aca="1" ref="AJ258" ca="1">INDIRECT(ADDRESS($W258,COLUMN()-$Y258+$X258))/$V258</f>
        <v>0</v>
      </c>
      <c r="AK258" s="18" cm="1">
        <f t="array" aca="1" ref="AK258" ca="1">INDIRECT(ADDRESS($W258,COLUMN()-$Y258+$X258))/$V258</f>
        <v>8067.666666666667</v>
      </c>
      <c r="AL258" s="18" cm="1">
        <f t="array" aca="1" ref="AL258" ca="1">INDIRECT(ADDRESS($W258,COLUMN()-$Y258+$X258))/$V258</f>
        <v>0</v>
      </c>
      <c r="AM258" s="18" cm="1">
        <f t="array" aca="1" ref="AM258" ca="1">INDIRECT(ADDRESS($W258,COLUMN()-$Y258+$X258))/$V258</f>
        <v>14872.666666666666</v>
      </c>
      <c r="AN258" s="18" cm="1">
        <f t="array" aca="1" ref="AN258" ca="1">INDIRECT(ADDRESS($W258,COLUMN()-$Y258+$X258))/$V258</f>
        <v>0</v>
      </c>
      <c r="AO258" s="18" cm="1">
        <f t="array" aca="1" ref="AO258" ca="1">INDIRECT(ADDRESS($W258,COLUMN()-$Y258+$X258))/$V258</f>
        <v>0</v>
      </c>
      <c r="AP258" s="18" cm="1">
        <f t="array" aca="1" ref="AP258" ca="1">INDIRECT(ADDRESS($W258,COLUMN()-$Y258+$X258))/$V258</f>
        <v>0</v>
      </c>
      <c r="AQ258" s="18" cm="1">
        <f t="array" aca="1" ref="AQ258" ca="1">INDIRECT(ADDRESS($W258,COLUMN()-$Y258+$X258))/$V258</f>
        <v>0</v>
      </c>
      <c r="AR258" s="9">
        <f t="shared" si="41"/>
        <v>257</v>
      </c>
      <c r="AS258" s="9">
        <f t="shared" si="50"/>
        <v>259</v>
      </c>
      <c r="AT258" s="9">
        <f t="shared" si="44"/>
        <v>26</v>
      </c>
      <c r="AU258" s="3">
        <f t="shared" si="45"/>
        <v>43</v>
      </c>
      <c r="AV258" s="20">
        <f t="shared" ca="1" si="52"/>
        <v>22</v>
      </c>
      <c r="AW258" s="20">
        <f t="shared" ca="1" si="52"/>
        <v>12</v>
      </c>
      <c r="AX258" s="20">
        <f t="shared" ca="1" si="52"/>
        <v>14</v>
      </c>
      <c r="AY258" s="20">
        <f t="shared" ca="1" si="52"/>
        <v>5</v>
      </c>
      <c r="AZ258" s="20">
        <f t="shared" ca="1" si="52"/>
        <v>11</v>
      </c>
      <c r="BA258" s="20">
        <f t="shared" ca="1" si="52"/>
        <v>25</v>
      </c>
      <c r="BB258" s="20">
        <f t="shared" ca="1" si="52"/>
        <v>25</v>
      </c>
      <c r="BC258" s="20">
        <f t="shared" ca="1" si="51"/>
        <v>20</v>
      </c>
      <c r="BD258" s="20">
        <f t="shared" ca="1" si="47"/>
        <v>25</v>
      </c>
      <c r="BE258" s="20">
        <f t="shared" ca="1" si="47"/>
        <v>25</v>
      </c>
      <c r="BF258" s="20">
        <f t="shared" ca="1" si="47"/>
        <v>25</v>
      </c>
      <c r="BG258" s="20">
        <f t="shared" ca="1" si="46"/>
        <v>17</v>
      </c>
      <c r="BH258" s="20">
        <f t="shared" ca="1" si="46"/>
        <v>25</v>
      </c>
      <c r="BI258" s="20">
        <f t="shared" ca="1" si="49"/>
        <v>10</v>
      </c>
      <c r="BJ258" s="20">
        <f t="shared" ca="1" si="49"/>
        <v>25</v>
      </c>
      <c r="BK258" s="20">
        <f t="shared" ca="1" si="49"/>
        <v>25</v>
      </c>
      <c r="BL258" s="20">
        <f t="shared" ca="1" si="49"/>
        <v>25</v>
      </c>
      <c r="BM258" s="20">
        <f t="shared" ca="1" si="49"/>
        <v>25</v>
      </c>
      <c r="BN258" s="9">
        <f t="shared" si="42"/>
        <v>257</v>
      </c>
      <c r="BO258" s="9">
        <v>3</v>
      </c>
      <c r="BP258" s="22" cm="1">
        <f t="array" aca="1" ref="BP258" ca="1">IF(AV258&gt;INDIRECT(ADDRESS($BN258,$BO258)),0,1)</f>
        <v>0</v>
      </c>
      <c r="BQ258" s="22" cm="1">
        <f t="array" aca="1" ref="BQ258" ca="1">IF(AW258&gt;INDIRECT(ADDRESS($BN258,$BO258)),0,1)</f>
        <v>0</v>
      </c>
      <c r="BR258" s="22" cm="1">
        <f t="array" aca="1" ref="BR258" ca="1">IF(AX258&gt;INDIRECT(ADDRESS($BN258,$BO258)),0,1)</f>
        <v>0</v>
      </c>
      <c r="BS258" s="22" cm="1">
        <f t="array" aca="1" ref="BS258" ca="1">IF(AY258&gt;INDIRECT(ADDRESS($BN258,$BO258)),0,1)</f>
        <v>0</v>
      </c>
      <c r="BT258" s="22" cm="1">
        <f t="array" aca="1" ref="BT258" ca="1">IF(AZ258&gt;INDIRECT(ADDRESS($BN258,$BO258)),0,1)</f>
        <v>0</v>
      </c>
      <c r="BU258" s="22" cm="1">
        <f t="array" aca="1" ref="BU258" ca="1">IF(BA258&gt;INDIRECT(ADDRESS($BN258,$BO258)),0,1)</f>
        <v>0</v>
      </c>
      <c r="BV258" s="22" cm="1">
        <f t="array" aca="1" ref="BV258" ca="1">IF(BB258&gt;INDIRECT(ADDRESS($BN258,$BO258)),0,1)</f>
        <v>0</v>
      </c>
      <c r="BW258" s="22" cm="1">
        <f t="array" aca="1" ref="BW258" ca="1">IF(BC258&gt;INDIRECT(ADDRESS($BN258,$BO258)),0,1)</f>
        <v>0</v>
      </c>
      <c r="BX258" s="22" cm="1">
        <f t="array" aca="1" ref="BX258" ca="1">IF(BD258&gt;INDIRECT(ADDRESS($BN258,$BO258)),0,1)</f>
        <v>0</v>
      </c>
      <c r="BY258" s="22" cm="1">
        <f t="array" aca="1" ref="BY258" ca="1">IF(BE258&gt;INDIRECT(ADDRESS($BN258,$BO258)),0,1)</f>
        <v>0</v>
      </c>
      <c r="BZ258" s="22" cm="1">
        <f t="array" aca="1" ref="BZ258" ca="1">IF(BF258&gt;INDIRECT(ADDRESS($BN258,$BO258)),0,1)</f>
        <v>0</v>
      </c>
      <c r="CA258" s="22" cm="1">
        <f t="array" aca="1" ref="CA258" ca="1">IF(BG258&gt;INDIRECT(ADDRESS($BN258,$BO258)),0,1)</f>
        <v>0</v>
      </c>
      <c r="CB258" s="22" cm="1">
        <f t="array" aca="1" ref="CB258" ca="1">IF(BH258&gt;INDIRECT(ADDRESS($BN258,$BO258)),0,1)</f>
        <v>0</v>
      </c>
      <c r="CC258" s="22" cm="1">
        <f t="array" aca="1" ref="CC258" ca="1">IF(BI258&gt;INDIRECT(ADDRESS($BN258,$BO258)),0,1)</f>
        <v>0</v>
      </c>
      <c r="CD258" s="22" cm="1">
        <f t="array" aca="1" ref="CD258" ca="1">IF(BJ258&gt;INDIRECT(ADDRESS($BN258,$BO258)),0,1)</f>
        <v>0</v>
      </c>
      <c r="CE258" s="22" cm="1">
        <f t="array" aca="1" ref="CE258" ca="1">IF(BK258&gt;INDIRECT(ADDRESS($BN258,$BO258)),0,1)</f>
        <v>0</v>
      </c>
      <c r="CF258" s="22" cm="1">
        <f t="array" aca="1" ref="CF258" ca="1">IF(BL258&gt;INDIRECT(ADDRESS($BN258,$BO258)),0,1)</f>
        <v>0</v>
      </c>
      <c r="CG258" s="22" cm="1">
        <f t="array" aca="1" ref="CG258" ca="1">IF(BM258&gt;INDIRECT(ADDRESS($BN258,$BO258)),0,1)</f>
        <v>0</v>
      </c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55000000000000004">
      <c r="A259" s="3"/>
      <c r="B259" s="3"/>
      <c r="C259" s="3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5">
        <v>5</v>
      </c>
      <c r="W259" s="5">
        <f>W258</f>
        <v>257</v>
      </c>
      <c r="X259" s="5">
        <v>4</v>
      </c>
      <c r="Y259" s="5">
        <f t="shared" si="43"/>
        <v>26</v>
      </c>
      <c r="Z259" s="18" cm="1">
        <f t="array" aca="1" ref="Z259" ca="1">INDIRECT(ADDRESS($W259,COLUMN()-$Y259+$X259))/$V259</f>
        <v>2121.4</v>
      </c>
      <c r="AA259" s="18" cm="1">
        <f t="array" aca="1" ref="AA259" ca="1">INDIRECT(ADDRESS($W259,COLUMN()-$Y259+$X259))/$V259</f>
        <v>6887.8</v>
      </c>
      <c r="AB259" s="18" cm="1">
        <f t="array" aca="1" ref="AB259" ca="1">INDIRECT(ADDRESS($W259,COLUMN()-$Y259+$X259))/$V259</f>
        <v>5740.4</v>
      </c>
      <c r="AC259" s="18" cm="1">
        <f t="array" aca="1" ref="AC259" ca="1">INDIRECT(ADDRESS($W259,COLUMN()-$Y259+$X259))/$V259</f>
        <v>20557.2</v>
      </c>
      <c r="AD259" s="18" cm="1">
        <f t="array" aca="1" ref="AD259" ca="1">INDIRECT(ADDRESS($W259,COLUMN()-$Y259+$X259))/$V259</f>
        <v>8191.8</v>
      </c>
      <c r="AE259" s="18" cm="1">
        <f t="array" aca="1" ref="AE259" ca="1">INDIRECT(ADDRESS($W259,COLUMN()-$Y259+$X259))/$V259</f>
        <v>0</v>
      </c>
      <c r="AF259" s="18" cm="1">
        <f t="array" aca="1" ref="AF259" ca="1">INDIRECT(ADDRESS($W259,COLUMN()-$Y259+$X259))/$V259</f>
        <v>0</v>
      </c>
      <c r="AG259" s="18" cm="1">
        <f t="array" aca="1" ref="AG259" ca="1">INDIRECT(ADDRESS($W259,COLUMN()-$Y259+$X259))/$V259</f>
        <v>3130</v>
      </c>
      <c r="AH259" s="18" cm="1">
        <f t="array" aca="1" ref="AH259" ca="1">INDIRECT(ADDRESS($W259,COLUMN()-$Y259+$X259))/$V259</f>
        <v>0</v>
      </c>
      <c r="AI259" s="18" cm="1">
        <f t="array" aca="1" ref="AI259" ca="1">INDIRECT(ADDRESS($W259,COLUMN()-$Y259+$X259))/$V259</f>
        <v>0</v>
      </c>
      <c r="AJ259" s="18" cm="1">
        <f t="array" aca="1" ref="AJ259" ca="1">INDIRECT(ADDRESS($W259,COLUMN()-$Y259+$X259))/$V259</f>
        <v>0</v>
      </c>
      <c r="AK259" s="18" cm="1">
        <f t="array" aca="1" ref="AK259" ca="1">INDIRECT(ADDRESS($W259,COLUMN()-$Y259+$X259))/$V259</f>
        <v>4840.6000000000004</v>
      </c>
      <c r="AL259" s="18" cm="1">
        <f t="array" aca="1" ref="AL259" ca="1">INDIRECT(ADDRESS($W259,COLUMN()-$Y259+$X259))/$V259</f>
        <v>0</v>
      </c>
      <c r="AM259" s="18" cm="1">
        <f t="array" aca="1" ref="AM259" ca="1">INDIRECT(ADDRESS($W259,COLUMN()-$Y259+$X259))/$V259</f>
        <v>8923.6</v>
      </c>
      <c r="AN259" s="18" cm="1">
        <f t="array" aca="1" ref="AN259" ca="1">INDIRECT(ADDRESS($W259,COLUMN()-$Y259+$X259))/$V259</f>
        <v>0</v>
      </c>
      <c r="AO259" s="18" cm="1">
        <f t="array" aca="1" ref="AO259" ca="1">INDIRECT(ADDRESS($W259,COLUMN()-$Y259+$X259))/$V259</f>
        <v>0</v>
      </c>
      <c r="AP259" s="18" cm="1">
        <f t="array" aca="1" ref="AP259" ca="1">INDIRECT(ADDRESS($W259,COLUMN()-$Y259+$X259))/$V259</f>
        <v>0</v>
      </c>
      <c r="AQ259" s="18" cm="1">
        <f t="array" aca="1" ref="AQ259" ca="1">INDIRECT(ADDRESS($W259,COLUMN()-$Y259+$X259))/$V259</f>
        <v>0</v>
      </c>
      <c r="AR259" s="9">
        <f t="shared" si="41"/>
        <v>257</v>
      </c>
      <c r="AS259" s="9">
        <f t="shared" si="50"/>
        <v>259</v>
      </c>
      <c r="AT259" s="9">
        <f t="shared" si="44"/>
        <v>26</v>
      </c>
      <c r="AU259" s="3">
        <f t="shared" si="45"/>
        <v>43</v>
      </c>
      <c r="AV259" s="20">
        <f t="shared" ca="1" si="52"/>
        <v>24</v>
      </c>
      <c r="AW259" s="20">
        <f t="shared" ca="1" si="52"/>
        <v>18</v>
      </c>
      <c r="AX259" s="20">
        <f t="shared" ca="1" si="52"/>
        <v>19</v>
      </c>
      <c r="AY259" s="20">
        <f t="shared" ca="1" si="52"/>
        <v>8</v>
      </c>
      <c r="AZ259" s="20">
        <f t="shared" ca="1" si="52"/>
        <v>16</v>
      </c>
      <c r="BA259" s="20">
        <f t="shared" ca="1" si="52"/>
        <v>25</v>
      </c>
      <c r="BB259" s="20">
        <f t="shared" ca="1" si="52"/>
        <v>25</v>
      </c>
      <c r="BC259" s="20">
        <f t="shared" ca="1" si="51"/>
        <v>23</v>
      </c>
      <c r="BD259" s="20">
        <f t="shared" ca="1" si="47"/>
        <v>25</v>
      </c>
      <c r="BE259" s="20">
        <f t="shared" ca="1" si="47"/>
        <v>25</v>
      </c>
      <c r="BF259" s="20">
        <f t="shared" ca="1" si="47"/>
        <v>25</v>
      </c>
      <c r="BG259" s="20">
        <f t="shared" ca="1" si="46"/>
        <v>21</v>
      </c>
      <c r="BH259" s="20">
        <f t="shared" ca="1" si="46"/>
        <v>25</v>
      </c>
      <c r="BI259" s="20">
        <f t="shared" ca="1" si="49"/>
        <v>15</v>
      </c>
      <c r="BJ259" s="20">
        <f t="shared" ca="1" si="49"/>
        <v>25</v>
      </c>
      <c r="BK259" s="20">
        <f t="shared" ca="1" si="49"/>
        <v>25</v>
      </c>
      <c r="BL259" s="20">
        <f t="shared" ca="1" si="49"/>
        <v>25</v>
      </c>
      <c r="BM259" s="20">
        <f t="shared" ca="1" si="49"/>
        <v>25</v>
      </c>
      <c r="BN259" s="9">
        <f t="shared" si="42"/>
        <v>257</v>
      </c>
      <c r="BO259" s="9">
        <v>3</v>
      </c>
      <c r="BP259" s="22" cm="1">
        <f t="array" aca="1" ref="BP259" ca="1">IF(AV259&gt;INDIRECT(ADDRESS($BN259,$BO259)),0,1)</f>
        <v>0</v>
      </c>
      <c r="BQ259" s="22" cm="1">
        <f t="array" aca="1" ref="BQ259" ca="1">IF(AW259&gt;INDIRECT(ADDRESS($BN259,$BO259)),0,1)</f>
        <v>0</v>
      </c>
      <c r="BR259" s="22" cm="1">
        <f t="array" aca="1" ref="BR259" ca="1">IF(AX259&gt;INDIRECT(ADDRESS($BN259,$BO259)),0,1)</f>
        <v>0</v>
      </c>
      <c r="BS259" s="22" cm="1">
        <f t="array" aca="1" ref="BS259" ca="1">IF(AY259&gt;INDIRECT(ADDRESS($BN259,$BO259)),0,1)</f>
        <v>0</v>
      </c>
      <c r="BT259" s="22" cm="1">
        <f t="array" aca="1" ref="BT259" ca="1">IF(AZ259&gt;INDIRECT(ADDRESS($BN259,$BO259)),0,1)</f>
        <v>0</v>
      </c>
      <c r="BU259" s="22" cm="1">
        <f t="array" aca="1" ref="BU259" ca="1">IF(BA259&gt;INDIRECT(ADDRESS($BN259,$BO259)),0,1)</f>
        <v>0</v>
      </c>
      <c r="BV259" s="22" cm="1">
        <f t="array" aca="1" ref="BV259" ca="1">IF(BB259&gt;INDIRECT(ADDRESS($BN259,$BO259)),0,1)</f>
        <v>0</v>
      </c>
      <c r="BW259" s="22" cm="1">
        <f t="array" aca="1" ref="BW259" ca="1">IF(BC259&gt;INDIRECT(ADDRESS($BN259,$BO259)),0,1)</f>
        <v>0</v>
      </c>
      <c r="BX259" s="22" cm="1">
        <f t="array" aca="1" ref="BX259" ca="1">IF(BD259&gt;INDIRECT(ADDRESS($BN259,$BO259)),0,1)</f>
        <v>0</v>
      </c>
      <c r="BY259" s="22" cm="1">
        <f t="array" aca="1" ref="BY259" ca="1">IF(BE259&gt;INDIRECT(ADDRESS($BN259,$BO259)),0,1)</f>
        <v>0</v>
      </c>
      <c r="BZ259" s="22" cm="1">
        <f t="array" aca="1" ref="BZ259" ca="1">IF(BF259&gt;INDIRECT(ADDRESS($BN259,$BO259)),0,1)</f>
        <v>0</v>
      </c>
      <c r="CA259" s="22" cm="1">
        <f t="array" aca="1" ref="CA259" ca="1">IF(BG259&gt;INDIRECT(ADDRESS($BN259,$BO259)),0,1)</f>
        <v>0</v>
      </c>
      <c r="CB259" s="22" cm="1">
        <f t="array" aca="1" ref="CB259" ca="1">IF(BH259&gt;INDIRECT(ADDRESS($BN259,$BO259)),0,1)</f>
        <v>0</v>
      </c>
      <c r="CC259" s="22" cm="1">
        <f t="array" aca="1" ref="CC259" ca="1">IF(BI259&gt;INDIRECT(ADDRESS($BN259,$BO259)),0,1)</f>
        <v>0</v>
      </c>
      <c r="CD259" s="22" cm="1">
        <f t="array" aca="1" ref="CD259" ca="1">IF(BJ259&gt;INDIRECT(ADDRESS($BN259,$BO259)),0,1)</f>
        <v>0</v>
      </c>
      <c r="CE259" s="22" cm="1">
        <f t="array" aca="1" ref="CE259" ca="1">IF(BK259&gt;INDIRECT(ADDRESS($BN259,$BO259)),0,1)</f>
        <v>0</v>
      </c>
      <c r="CF259" s="22" cm="1">
        <f t="array" aca="1" ref="CF259" ca="1">IF(BL259&gt;INDIRECT(ADDRESS($BN259,$BO259)),0,1)</f>
        <v>0</v>
      </c>
      <c r="CG259" s="22" cm="1">
        <f t="array" aca="1" ref="CG259" ca="1">IF(BM259&gt;INDIRECT(ADDRESS($BN259,$BO259)),0,1)</f>
        <v>0</v>
      </c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55000000000000004">
      <c r="C260" s="1">
        <f>SUM(C3:C257)</f>
        <v>580</v>
      </c>
      <c r="BP260" s="23">
        <f t="shared" ref="BP260:CG260" ca="1" si="53">SUM(BP3:BP259)</f>
        <v>68</v>
      </c>
      <c r="BQ260" s="23">
        <f t="shared" ca="1" si="53"/>
        <v>86</v>
      </c>
      <c r="BR260" s="23">
        <f t="shared" ca="1" si="53"/>
        <v>109</v>
      </c>
      <c r="BS260" s="23">
        <f t="shared" ca="1" si="53"/>
        <v>102</v>
      </c>
      <c r="BT260" s="23">
        <f t="shared" ca="1" si="53"/>
        <v>71</v>
      </c>
      <c r="BU260" s="23">
        <f t="shared" ca="1" si="53"/>
        <v>0</v>
      </c>
      <c r="BV260" s="23">
        <f t="shared" ca="1" si="53"/>
        <v>0</v>
      </c>
      <c r="BW260" s="23">
        <f t="shared" ca="1" si="53"/>
        <v>52</v>
      </c>
      <c r="BX260" s="23">
        <f t="shared" ca="1" si="53"/>
        <v>0</v>
      </c>
      <c r="BY260" s="23">
        <f t="shared" ca="1" si="53"/>
        <v>0</v>
      </c>
      <c r="BZ260" s="23">
        <f t="shared" ca="1" si="53"/>
        <v>0</v>
      </c>
      <c r="CA260" s="23">
        <f t="shared" ca="1" si="53"/>
        <v>48</v>
      </c>
      <c r="CB260" s="23">
        <f t="shared" ca="1" si="53"/>
        <v>0</v>
      </c>
      <c r="CC260" s="23">
        <f t="shared" ca="1" si="53"/>
        <v>44</v>
      </c>
      <c r="CD260" s="23">
        <f t="shared" ca="1" si="53"/>
        <v>0</v>
      </c>
      <c r="CE260" s="23">
        <f t="shared" ca="1" si="53"/>
        <v>0</v>
      </c>
      <c r="CF260" s="23">
        <f t="shared" ca="1" si="53"/>
        <v>0</v>
      </c>
      <c r="CG260" s="23">
        <f t="shared" ca="1" si="53"/>
        <v>0</v>
      </c>
      <c r="CL260" s="1">
        <f ca="1">SUM(BP260:CG260)</f>
        <v>580</v>
      </c>
      <c r="CM260" s="3" t="b">
        <f ca="1">CL260=C260</f>
        <v>1</v>
      </c>
    </row>
  </sheetData>
  <mergeCells count="8">
    <mergeCell ref="BP1:CG1"/>
    <mergeCell ref="CL1:CR1"/>
    <mergeCell ref="A1:A2"/>
    <mergeCell ref="B1:B2"/>
    <mergeCell ref="C1:C2"/>
    <mergeCell ref="D1:U1"/>
    <mergeCell ref="Z1:AQ1"/>
    <mergeCell ref="AV1:BM1"/>
  </mergeCells>
  <conditionalFormatting sqref="CM1:CO1048576 CR1:CR1048576">
    <cfRule type="cellIs" dxfId="6" priority="1" operator="equal">
      <formula>TRUE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DD417-09BA-408F-AD7A-DABB1DB7B823}">
  <sheetPr>
    <tabColor rgb="FFFF0000"/>
  </sheetPr>
  <dimension ref="A1:G24"/>
  <sheetViews>
    <sheetView tabSelected="1" zoomScaleNormal="100" workbookViewId="0">
      <selection activeCell="A24" sqref="A24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58</v>
      </c>
      <c r="C2" s="11">
        <f t="shared" ref="C2:C19" si="0">B2/$B$20</f>
        <v>0.10086956521739131</v>
      </c>
      <c r="D2" s="10">
        <f ca="1">'DPR Calc S1'!BP260</f>
        <v>67</v>
      </c>
      <c r="E2" s="11">
        <f t="shared" ref="E2:E19" ca="1" si="1">D2/$D$20</f>
        <v>0.11551724137931034</v>
      </c>
      <c r="F2" s="10">
        <f ca="1">D2-B2</f>
        <v>9</v>
      </c>
      <c r="G2" s="12">
        <f ca="1">E2-C2</f>
        <v>1.4647676161919032E-2</v>
      </c>
    </row>
    <row r="3" spans="1:7" x14ac:dyDescent="0.55000000000000004">
      <c r="A3" s="3" t="s">
        <v>114</v>
      </c>
      <c r="B3" s="10">
        <v>78</v>
      </c>
      <c r="C3" s="11">
        <f t="shared" si="0"/>
        <v>0.13565217391304349</v>
      </c>
      <c r="D3" s="10">
        <f ca="1">'DPR Calc S1'!BQ260</f>
        <v>86</v>
      </c>
      <c r="E3" s="11">
        <f t="shared" ca="1" si="1"/>
        <v>0.14827586206896551</v>
      </c>
      <c r="F3" s="10">
        <f t="shared" ref="F3:F19" ca="1" si="2">D3-B3</f>
        <v>8</v>
      </c>
      <c r="G3" s="12">
        <f t="shared" ref="G3:G19" ca="1" si="3">E3-C3</f>
        <v>1.2623688155922019E-2</v>
      </c>
    </row>
    <row r="4" spans="1:7" x14ac:dyDescent="0.55000000000000004">
      <c r="A4" s="3" t="s">
        <v>115</v>
      </c>
      <c r="B4" s="10">
        <v>128</v>
      </c>
      <c r="C4" s="11">
        <f t="shared" si="0"/>
        <v>0.22260869565217392</v>
      </c>
      <c r="D4" s="10">
        <f ca="1">'DPR Calc S1'!BR260</f>
        <v>105</v>
      </c>
      <c r="E4" s="11">
        <f t="shared" ca="1" si="1"/>
        <v>0.18103448275862069</v>
      </c>
      <c r="F4" s="10">
        <f t="shared" ca="1" si="2"/>
        <v>-23</v>
      </c>
      <c r="G4" s="12">
        <f t="shared" ca="1" si="3"/>
        <v>-4.1574212893553231E-2</v>
      </c>
    </row>
    <row r="5" spans="1:7" x14ac:dyDescent="0.55000000000000004">
      <c r="A5" s="3" t="s">
        <v>116</v>
      </c>
      <c r="B5" s="10">
        <v>85</v>
      </c>
      <c r="C5" s="11">
        <f t="shared" si="0"/>
        <v>0.14782608695652175</v>
      </c>
      <c r="D5" s="10">
        <f ca="1">'DPR Calc S1'!BS260</f>
        <v>100</v>
      </c>
      <c r="E5" s="11">
        <f t="shared" ca="1" si="1"/>
        <v>0.17241379310344829</v>
      </c>
      <c r="F5" s="10">
        <f t="shared" ca="1" si="2"/>
        <v>15</v>
      </c>
      <c r="G5" s="12">
        <f t="shared" ca="1" si="3"/>
        <v>2.4587706146926541E-2</v>
      </c>
    </row>
    <row r="6" spans="1:7" x14ac:dyDescent="0.55000000000000004">
      <c r="A6" s="3" t="s">
        <v>117</v>
      </c>
      <c r="B6" s="10">
        <v>59</v>
      </c>
      <c r="C6" s="11">
        <f t="shared" si="0"/>
        <v>0.10260869565217391</v>
      </c>
      <c r="D6" s="10">
        <f ca="1">'DPR Calc S1'!BT260</f>
        <v>66</v>
      </c>
      <c r="E6" s="11">
        <f t="shared" ca="1" si="1"/>
        <v>0.11379310344827587</v>
      </c>
      <c r="F6" s="10">
        <f t="shared" ca="1" si="2"/>
        <v>7</v>
      </c>
      <c r="G6" s="12">
        <f t="shared" ca="1" si="3"/>
        <v>1.1184407796101956E-2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 Calc S1'!BU260</f>
        <v>0</v>
      </c>
      <c r="E7" s="11">
        <f t="shared" ca="1" si="1"/>
        <v>0</v>
      </c>
      <c r="F7" s="10">
        <f t="shared" ca="1" si="2"/>
        <v>0</v>
      </c>
      <c r="G7" s="12">
        <f t="shared" ca="1" si="3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 Calc S1'!BV260</f>
        <v>0</v>
      </c>
      <c r="E8" s="11">
        <f t="shared" ca="1" si="1"/>
        <v>0</v>
      </c>
      <c r="F8" s="10">
        <f t="shared" ca="1" si="2"/>
        <v>0</v>
      </c>
      <c r="G8" s="12">
        <f t="shared" ca="1" si="3"/>
        <v>0</v>
      </c>
    </row>
    <row r="9" spans="1:7" x14ac:dyDescent="0.55000000000000004">
      <c r="A9" s="3" t="s">
        <v>120</v>
      </c>
      <c r="B9" s="10">
        <v>50</v>
      </c>
      <c r="C9" s="11">
        <f t="shared" si="0"/>
        <v>8.6956521739130432E-2</v>
      </c>
      <c r="D9" s="10">
        <f ca="1">'DPR Calc S1'!BW260</f>
        <v>52</v>
      </c>
      <c r="E9" s="11">
        <f t="shared" ca="1" si="1"/>
        <v>8.9655172413793102E-2</v>
      </c>
      <c r="F9" s="10">
        <f t="shared" ca="1" si="2"/>
        <v>2</v>
      </c>
      <c r="G9" s="12">
        <f t="shared" ca="1" si="3"/>
        <v>2.6986506746626698E-3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 Calc S1'!BX260</f>
        <v>0</v>
      </c>
      <c r="E10" s="11">
        <f t="shared" ca="1" si="1"/>
        <v>0</v>
      </c>
      <c r="F10" s="10">
        <f t="shared" ca="1" si="2"/>
        <v>0</v>
      </c>
      <c r="G10" s="12">
        <f t="shared" ca="1" si="3"/>
        <v>0</v>
      </c>
    </row>
    <row r="11" spans="1:7" x14ac:dyDescent="0.55000000000000004">
      <c r="A11" s="3" t="s">
        <v>122</v>
      </c>
      <c r="B11" s="10">
        <v>0</v>
      </c>
      <c r="C11" s="11">
        <f t="shared" si="0"/>
        <v>0</v>
      </c>
      <c r="D11" s="10">
        <f ca="1">'DPR Calc S1'!BY260</f>
        <v>0</v>
      </c>
      <c r="E11" s="11">
        <f t="shared" ca="1" si="1"/>
        <v>0</v>
      </c>
      <c r="F11" s="10">
        <f t="shared" ca="1" si="2"/>
        <v>0</v>
      </c>
      <c r="G11" s="12">
        <f t="shared" ca="1" si="3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 Calc S1'!BZ260</f>
        <v>0</v>
      </c>
      <c r="E12" s="11">
        <f t="shared" ca="1" si="1"/>
        <v>0</v>
      </c>
      <c r="F12" s="10">
        <f t="shared" ca="1" si="2"/>
        <v>0</v>
      </c>
      <c r="G12" s="12">
        <f t="shared" ca="1" si="3"/>
        <v>0</v>
      </c>
    </row>
    <row r="13" spans="1:7" x14ac:dyDescent="0.55000000000000004">
      <c r="A13" s="3" t="s">
        <v>124</v>
      </c>
      <c r="B13" s="10">
        <v>44</v>
      </c>
      <c r="C13" s="11">
        <f t="shared" si="0"/>
        <v>7.6521739130434779E-2</v>
      </c>
      <c r="D13" s="10">
        <f ca="1">'DPR Calc S1'!CA260</f>
        <v>48</v>
      </c>
      <c r="E13" s="11">
        <f t="shared" ca="1" si="1"/>
        <v>8.2758620689655171E-2</v>
      </c>
      <c r="F13" s="10">
        <f t="shared" ca="1" si="2"/>
        <v>4</v>
      </c>
      <c r="G13" s="12">
        <f t="shared" ca="1" si="3"/>
        <v>6.2368815592203919E-3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 Calc S1'!CB260</f>
        <v>0</v>
      </c>
      <c r="E14" s="11">
        <f t="shared" ca="1" si="1"/>
        <v>0</v>
      </c>
      <c r="F14" s="10">
        <f t="shared" ca="1" si="2"/>
        <v>0</v>
      </c>
      <c r="G14" s="12">
        <f t="shared" ca="1" si="3"/>
        <v>0</v>
      </c>
    </row>
    <row r="15" spans="1:7" x14ac:dyDescent="0.55000000000000004">
      <c r="A15" s="3" t="s">
        <v>126</v>
      </c>
      <c r="B15" s="10">
        <v>54</v>
      </c>
      <c r="C15" s="11">
        <f t="shared" si="0"/>
        <v>9.3913043478260863E-2</v>
      </c>
      <c r="D15" s="10">
        <f ca="1">'DPR Calc S1'!CC260</f>
        <v>44</v>
      </c>
      <c r="E15" s="11">
        <f t="shared" ca="1" si="1"/>
        <v>7.586206896551724E-2</v>
      </c>
      <c r="F15" s="10">
        <f t="shared" ca="1" si="2"/>
        <v>-10</v>
      </c>
      <c r="G15" s="12">
        <f t="shared" ca="1" si="3"/>
        <v>-1.8050974512743623E-2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 Calc S1'!CD260</f>
        <v>0</v>
      </c>
      <c r="E16" s="11">
        <f t="shared" ca="1" si="1"/>
        <v>0</v>
      </c>
      <c r="F16" s="10">
        <f t="shared" ca="1" si="2"/>
        <v>0</v>
      </c>
      <c r="G16" s="12">
        <f t="shared" ca="1" si="3"/>
        <v>0</v>
      </c>
    </row>
    <row r="17" spans="1:7" x14ac:dyDescent="0.55000000000000004">
      <c r="A17" s="3" t="s">
        <v>128</v>
      </c>
      <c r="B17" s="10">
        <v>0</v>
      </c>
      <c r="C17" s="11">
        <f t="shared" si="0"/>
        <v>0</v>
      </c>
      <c r="D17" s="10">
        <f ca="1">'DPR Calc S1'!CE260</f>
        <v>0</v>
      </c>
      <c r="E17" s="11">
        <f t="shared" ca="1" si="1"/>
        <v>0</v>
      </c>
      <c r="F17" s="10">
        <f t="shared" ca="1" si="2"/>
        <v>0</v>
      </c>
      <c r="G17" s="12">
        <f t="shared" ca="1" si="3"/>
        <v>0</v>
      </c>
    </row>
    <row r="18" spans="1:7" x14ac:dyDescent="0.55000000000000004">
      <c r="A18" s="3" t="s">
        <v>129</v>
      </c>
      <c r="B18" s="10">
        <v>19</v>
      </c>
      <c r="C18" s="11">
        <f t="shared" si="0"/>
        <v>3.3043478260869563E-2</v>
      </c>
      <c r="D18" s="10">
        <f ca="1">'DPR Calc S1'!CF260</f>
        <v>12</v>
      </c>
      <c r="E18" s="11">
        <f t="shared" ca="1" si="1"/>
        <v>2.0689655172413793E-2</v>
      </c>
      <c r="F18" s="10">
        <f t="shared" ca="1" si="2"/>
        <v>-7</v>
      </c>
      <c r="G18" s="12">
        <f t="shared" ca="1" si="3"/>
        <v>-1.235382308845577E-2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 Calc S1'!CG260</f>
        <v>0</v>
      </c>
      <c r="E19" s="11">
        <f t="shared" ca="1" si="1"/>
        <v>0</v>
      </c>
      <c r="F19" s="10">
        <f t="shared" ca="1" si="2"/>
        <v>0</v>
      </c>
      <c r="G19" s="12">
        <f t="shared" ca="1" si="3"/>
        <v>0</v>
      </c>
    </row>
    <row r="20" spans="1:7" x14ac:dyDescent="0.55000000000000004">
      <c r="B20">
        <v>575</v>
      </c>
      <c r="D20">
        <f ca="1">SUM(D2:D19)</f>
        <v>580</v>
      </c>
    </row>
    <row r="21" spans="1:7" x14ac:dyDescent="0.55000000000000004">
      <c r="D21">
        <f ca="1">20%*D20</f>
        <v>116</v>
      </c>
    </row>
    <row r="22" spans="1:7" x14ac:dyDescent="0.55000000000000004">
      <c r="A22" s="1" t="s">
        <v>167</v>
      </c>
    </row>
    <row r="24" spans="1:7" x14ac:dyDescent="0.55000000000000004">
      <c r="A24" t="str">
        <f>'DPR Note'!B14 &amp; "Asumsi PPP lolos threshold"</f>
        <v>Kursi DPR 2019 vs Simulasi 2024
Data rekapitulasi 84 dari 84 dapil dari website KPU per 21-Mar-2024 18:50 WIB
Asumsi PPP lolos threshold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10FDA-1F24-474E-9845-1B59F1426B51}">
  <sheetPr>
    <tabColor rgb="FFFF0000"/>
  </sheetPr>
  <dimension ref="A1:G24"/>
  <sheetViews>
    <sheetView workbookViewId="0">
      <selection activeCell="A24" sqref="A24"/>
    </sheetView>
  </sheetViews>
  <sheetFormatPr defaultRowHeight="14.4" x14ac:dyDescent="0.55000000000000004"/>
  <cols>
    <col min="2" max="2" width="10.47265625" bestFit="1" customWidth="1"/>
    <col min="3" max="3" width="10.47265625" customWidth="1"/>
    <col min="4" max="4" width="10.47265625" bestFit="1" customWidth="1"/>
    <col min="5" max="5" width="10.41796875" bestFit="1" customWidth="1"/>
    <col min="6" max="6" width="9.05078125" bestFit="1" customWidth="1"/>
    <col min="7" max="7" width="10.578125" bestFit="1" customWidth="1"/>
  </cols>
  <sheetData>
    <row r="1" spans="1:7" x14ac:dyDescent="0.55000000000000004">
      <c r="A1" s="10"/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</row>
    <row r="2" spans="1:7" x14ac:dyDescent="0.55000000000000004">
      <c r="A2" s="3" t="s">
        <v>113</v>
      </c>
      <c r="B2" s="10">
        <v>58</v>
      </c>
      <c r="C2" s="11">
        <f t="shared" ref="C2:C19" si="0">B2/$B$20</f>
        <v>0.10086956521739131</v>
      </c>
      <c r="D2" s="10">
        <f ca="1">'DPR Calc S2'!BP260</f>
        <v>68</v>
      </c>
      <c r="E2" s="11">
        <f t="shared" ref="E2:E19" ca="1" si="1">D2/$D$20</f>
        <v>0.11724137931034483</v>
      </c>
      <c r="F2" s="10">
        <f ca="1">D2-B2</f>
        <v>10</v>
      </c>
      <c r="G2" s="12">
        <f ca="1">E2-C2</f>
        <v>1.6371814092953518E-2</v>
      </c>
    </row>
    <row r="3" spans="1:7" x14ac:dyDescent="0.55000000000000004">
      <c r="A3" s="3" t="s">
        <v>114</v>
      </c>
      <c r="B3" s="10">
        <v>78</v>
      </c>
      <c r="C3" s="11">
        <f t="shared" si="0"/>
        <v>0.13565217391304349</v>
      </c>
      <c r="D3" s="10">
        <f ca="1">'DPR Calc S2'!BQ260</f>
        <v>86</v>
      </c>
      <c r="E3" s="11">
        <f t="shared" ca="1" si="1"/>
        <v>0.14827586206896551</v>
      </c>
      <c r="F3" s="10">
        <f t="shared" ref="F3:G19" ca="1" si="2">D3-B3</f>
        <v>8</v>
      </c>
      <c r="G3" s="12">
        <f t="shared" ca="1" si="2"/>
        <v>1.2623688155922019E-2</v>
      </c>
    </row>
    <row r="4" spans="1:7" x14ac:dyDescent="0.55000000000000004">
      <c r="A4" s="3" t="s">
        <v>115</v>
      </c>
      <c r="B4" s="10">
        <v>128</v>
      </c>
      <c r="C4" s="11">
        <f t="shared" si="0"/>
        <v>0.22260869565217392</v>
      </c>
      <c r="D4" s="10">
        <f ca="1">'DPR Calc S2'!BR260</f>
        <v>109</v>
      </c>
      <c r="E4" s="11">
        <f t="shared" ca="1" si="1"/>
        <v>0.18793103448275861</v>
      </c>
      <c r="F4" s="10">
        <f t="shared" ca="1" si="2"/>
        <v>-19</v>
      </c>
      <c r="G4" s="12">
        <f t="shared" ca="1" si="2"/>
        <v>-3.4677661169415314E-2</v>
      </c>
    </row>
    <row r="5" spans="1:7" x14ac:dyDescent="0.55000000000000004">
      <c r="A5" s="3" t="s">
        <v>116</v>
      </c>
      <c r="B5" s="10">
        <v>85</v>
      </c>
      <c r="C5" s="11">
        <f t="shared" si="0"/>
        <v>0.14782608695652175</v>
      </c>
      <c r="D5" s="10">
        <f ca="1">'DPR Calc S2'!BS260</f>
        <v>102</v>
      </c>
      <c r="E5" s="11">
        <f t="shared" ca="1" si="1"/>
        <v>0.17586206896551723</v>
      </c>
      <c r="F5" s="10">
        <f t="shared" ca="1" si="2"/>
        <v>17</v>
      </c>
      <c r="G5" s="12">
        <f t="shared" ca="1" si="2"/>
        <v>2.8035982008995486E-2</v>
      </c>
    </row>
    <row r="6" spans="1:7" x14ac:dyDescent="0.55000000000000004">
      <c r="A6" s="3" t="s">
        <v>117</v>
      </c>
      <c r="B6" s="10">
        <v>59</v>
      </c>
      <c r="C6" s="11">
        <f t="shared" si="0"/>
        <v>0.10260869565217391</v>
      </c>
      <c r="D6" s="10">
        <f ca="1">'DPR Calc S2'!BT260</f>
        <v>71</v>
      </c>
      <c r="E6" s="11">
        <f t="shared" ca="1" si="1"/>
        <v>0.12241379310344827</v>
      </c>
      <c r="F6" s="10">
        <f t="shared" ca="1" si="2"/>
        <v>12</v>
      </c>
      <c r="G6" s="12">
        <f t="shared" ca="1" si="2"/>
        <v>1.9805097451274359E-2</v>
      </c>
    </row>
    <row r="7" spans="1:7" x14ac:dyDescent="0.55000000000000004">
      <c r="A7" s="3" t="s">
        <v>118</v>
      </c>
      <c r="B7" s="10">
        <v>0</v>
      </c>
      <c r="C7" s="11">
        <f t="shared" si="0"/>
        <v>0</v>
      </c>
      <c r="D7" s="10">
        <f ca="1">'DPR Calc S2'!BU260</f>
        <v>0</v>
      </c>
      <c r="E7" s="11">
        <f t="shared" ca="1" si="1"/>
        <v>0</v>
      </c>
      <c r="F7" s="10">
        <f t="shared" ca="1" si="2"/>
        <v>0</v>
      </c>
      <c r="G7" s="12">
        <f t="shared" ca="1" si="2"/>
        <v>0</v>
      </c>
    </row>
    <row r="8" spans="1:7" x14ac:dyDescent="0.55000000000000004">
      <c r="A8" s="3" t="s">
        <v>119</v>
      </c>
      <c r="B8" s="10">
        <v>0</v>
      </c>
      <c r="C8" s="11">
        <f t="shared" si="0"/>
        <v>0</v>
      </c>
      <c r="D8" s="10">
        <f ca="1">'DPR Calc S2'!BV260</f>
        <v>0</v>
      </c>
      <c r="E8" s="11">
        <f t="shared" ca="1" si="1"/>
        <v>0</v>
      </c>
      <c r="F8" s="10">
        <f t="shared" ca="1" si="2"/>
        <v>0</v>
      </c>
      <c r="G8" s="12">
        <f t="shared" ca="1" si="2"/>
        <v>0</v>
      </c>
    </row>
    <row r="9" spans="1:7" x14ac:dyDescent="0.55000000000000004">
      <c r="A9" s="3" t="s">
        <v>120</v>
      </c>
      <c r="B9" s="10">
        <v>50</v>
      </c>
      <c r="C9" s="11">
        <f t="shared" si="0"/>
        <v>8.6956521739130432E-2</v>
      </c>
      <c r="D9" s="10">
        <f ca="1">'DPR Calc S2'!BW260</f>
        <v>52</v>
      </c>
      <c r="E9" s="11">
        <f t="shared" ca="1" si="1"/>
        <v>8.9655172413793102E-2</v>
      </c>
      <c r="F9" s="10">
        <f t="shared" ca="1" si="2"/>
        <v>2</v>
      </c>
      <c r="G9" s="12">
        <f t="shared" ca="1" si="2"/>
        <v>2.6986506746626698E-3</v>
      </c>
    </row>
    <row r="10" spans="1:7" x14ac:dyDescent="0.55000000000000004">
      <c r="A10" s="3" t="s">
        <v>121</v>
      </c>
      <c r="B10" s="10">
        <v>0</v>
      </c>
      <c r="C10" s="11">
        <f t="shared" si="0"/>
        <v>0</v>
      </c>
      <c r="D10" s="10">
        <f ca="1">'DPR Calc S2'!BX260</f>
        <v>0</v>
      </c>
      <c r="E10" s="11">
        <f t="shared" ca="1" si="1"/>
        <v>0</v>
      </c>
      <c r="F10" s="10">
        <f t="shared" ca="1" si="2"/>
        <v>0</v>
      </c>
      <c r="G10" s="12">
        <f t="shared" ca="1" si="2"/>
        <v>0</v>
      </c>
    </row>
    <row r="11" spans="1:7" x14ac:dyDescent="0.55000000000000004">
      <c r="A11" s="3" t="s">
        <v>122</v>
      </c>
      <c r="B11" s="10">
        <v>0</v>
      </c>
      <c r="C11" s="11">
        <f t="shared" si="0"/>
        <v>0</v>
      </c>
      <c r="D11" s="10">
        <f ca="1">'DPR Calc S2'!BY260</f>
        <v>0</v>
      </c>
      <c r="E11" s="11">
        <f t="shared" ca="1" si="1"/>
        <v>0</v>
      </c>
      <c r="F11" s="10">
        <f t="shared" ca="1" si="2"/>
        <v>0</v>
      </c>
      <c r="G11" s="12">
        <f t="shared" ca="1" si="2"/>
        <v>0</v>
      </c>
    </row>
    <row r="12" spans="1:7" x14ac:dyDescent="0.55000000000000004">
      <c r="A12" s="3" t="s">
        <v>123</v>
      </c>
      <c r="B12" s="10">
        <v>0</v>
      </c>
      <c r="C12" s="11">
        <f t="shared" si="0"/>
        <v>0</v>
      </c>
      <c r="D12" s="10">
        <f ca="1">'DPR Calc S2'!BZ260</f>
        <v>0</v>
      </c>
      <c r="E12" s="11">
        <f t="shared" ca="1" si="1"/>
        <v>0</v>
      </c>
      <c r="F12" s="10">
        <f t="shared" ca="1" si="2"/>
        <v>0</v>
      </c>
      <c r="G12" s="12">
        <f t="shared" ca="1" si="2"/>
        <v>0</v>
      </c>
    </row>
    <row r="13" spans="1:7" x14ac:dyDescent="0.55000000000000004">
      <c r="A13" s="3" t="s">
        <v>124</v>
      </c>
      <c r="B13" s="10">
        <v>44</v>
      </c>
      <c r="C13" s="11">
        <f t="shared" si="0"/>
        <v>7.6521739130434779E-2</v>
      </c>
      <c r="D13" s="10">
        <f ca="1">'DPR Calc S2'!CA260</f>
        <v>48</v>
      </c>
      <c r="E13" s="11">
        <f t="shared" ca="1" si="1"/>
        <v>8.2758620689655171E-2</v>
      </c>
      <c r="F13" s="10">
        <f t="shared" ca="1" si="2"/>
        <v>4</v>
      </c>
      <c r="G13" s="12">
        <f t="shared" ca="1" si="2"/>
        <v>6.2368815592203919E-3</v>
      </c>
    </row>
    <row r="14" spans="1:7" x14ac:dyDescent="0.55000000000000004">
      <c r="A14" s="3" t="s">
        <v>125</v>
      </c>
      <c r="B14" s="10">
        <v>0</v>
      </c>
      <c r="C14" s="11">
        <f t="shared" si="0"/>
        <v>0</v>
      </c>
      <c r="D14" s="10">
        <f ca="1">'DPR Calc S2'!CB260</f>
        <v>0</v>
      </c>
      <c r="E14" s="11">
        <f t="shared" ca="1" si="1"/>
        <v>0</v>
      </c>
      <c r="F14" s="10">
        <f t="shared" ca="1" si="2"/>
        <v>0</v>
      </c>
      <c r="G14" s="12">
        <f t="shared" ca="1" si="2"/>
        <v>0</v>
      </c>
    </row>
    <row r="15" spans="1:7" x14ac:dyDescent="0.55000000000000004">
      <c r="A15" s="3" t="s">
        <v>126</v>
      </c>
      <c r="B15" s="10">
        <v>54</v>
      </c>
      <c r="C15" s="11">
        <f t="shared" si="0"/>
        <v>9.3913043478260863E-2</v>
      </c>
      <c r="D15" s="10">
        <f ca="1">'DPR Calc S2'!CC260</f>
        <v>44</v>
      </c>
      <c r="E15" s="11">
        <f t="shared" ca="1" si="1"/>
        <v>7.586206896551724E-2</v>
      </c>
      <c r="F15" s="10">
        <f t="shared" ca="1" si="2"/>
        <v>-10</v>
      </c>
      <c r="G15" s="12">
        <f t="shared" ca="1" si="2"/>
        <v>-1.8050974512743623E-2</v>
      </c>
    </row>
    <row r="16" spans="1:7" x14ac:dyDescent="0.55000000000000004">
      <c r="A16" s="3" t="s">
        <v>127</v>
      </c>
      <c r="B16" s="10">
        <v>0</v>
      </c>
      <c r="C16" s="11">
        <f t="shared" si="0"/>
        <v>0</v>
      </c>
      <c r="D16" s="10">
        <f ca="1">'DPR Calc S2'!CD260</f>
        <v>0</v>
      </c>
      <c r="E16" s="11">
        <f t="shared" ca="1" si="1"/>
        <v>0</v>
      </c>
      <c r="F16" s="10">
        <f t="shared" ca="1" si="2"/>
        <v>0</v>
      </c>
      <c r="G16" s="12">
        <f t="shared" ca="1" si="2"/>
        <v>0</v>
      </c>
    </row>
    <row r="17" spans="1:7" x14ac:dyDescent="0.55000000000000004">
      <c r="A17" s="3" t="s">
        <v>128</v>
      </c>
      <c r="B17" s="10">
        <v>0</v>
      </c>
      <c r="C17" s="11">
        <f t="shared" si="0"/>
        <v>0</v>
      </c>
      <c r="D17" s="10">
        <f ca="1">'DPR Calc S2'!CE260</f>
        <v>0</v>
      </c>
      <c r="E17" s="11">
        <f t="shared" ca="1" si="1"/>
        <v>0</v>
      </c>
      <c r="F17" s="10">
        <f t="shared" ca="1" si="2"/>
        <v>0</v>
      </c>
      <c r="G17" s="12">
        <f t="shared" ca="1" si="2"/>
        <v>0</v>
      </c>
    </row>
    <row r="18" spans="1:7" x14ac:dyDescent="0.55000000000000004">
      <c r="A18" s="3" t="s">
        <v>129</v>
      </c>
      <c r="B18" s="10">
        <v>19</v>
      </c>
      <c r="C18" s="11">
        <f t="shared" si="0"/>
        <v>3.3043478260869563E-2</v>
      </c>
      <c r="D18" s="10">
        <f ca="1">'DPR Calc S2'!CF260</f>
        <v>0</v>
      </c>
      <c r="E18" s="11">
        <f t="shared" ca="1" si="1"/>
        <v>0</v>
      </c>
      <c r="F18" s="10">
        <f t="shared" ca="1" si="2"/>
        <v>-19</v>
      </c>
      <c r="G18" s="12">
        <f t="shared" ca="1" si="2"/>
        <v>-3.3043478260869563E-2</v>
      </c>
    </row>
    <row r="19" spans="1:7" x14ac:dyDescent="0.55000000000000004">
      <c r="A19" s="3" t="s">
        <v>130</v>
      </c>
      <c r="B19" s="10">
        <v>0</v>
      </c>
      <c r="C19" s="11">
        <f t="shared" si="0"/>
        <v>0</v>
      </c>
      <c r="D19" s="10">
        <f ca="1">'DPR Calc S2'!CG260</f>
        <v>0</v>
      </c>
      <c r="E19" s="11">
        <f t="shared" ca="1" si="1"/>
        <v>0</v>
      </c>
      <c r="F19" s="10">
        <f t="shared" ca="1" si="2"/>
        <v>0</v>
      </c>
      <c r="G19" s="12">
        <f t="shared" ca="1" si="2"/>
        <v>0</v>
      </c>
    </row>
    <row r="20" spans="1:7" x14ac:dyDescent="0.55000000000000004">
      <c r="B20">
        <v>575</v>
      </c>
      <c r="D20">
        <f ca="1">SUM(D2:D19)</f>
        <v>580</v>
      </c>
    </row>
    <row r="21" spans="1:7" x14ac:dyDescent="0.55000000000000004">
      <c r="D21">
        <f ca="1">20%*D20</f>
        <v>116</v>
      </c>
    </row>
    <row r="22" spans="1:7" x14ac:dyDescent="0.55000000000000004">
      <c r="A22" s="1" t="s">
        <v>167</v>
      </c>
    </row>
    <row r="24" spans="1:7" x14ac:dyDescent="0.55000000000000004">
      <c r="A24" t="str">
        <f>'DPR Note'!B14 &amp; "Asumsi PPP tidak lolos threshold"</f>
        <v>Kursi DPR 2019 vs Simulasi 2024
Data rekapitulasi 84 dari 84 dapil dari website KPU per 21-Mar-2024 18:50 WIB
Asumsi PPP tidak lolos threshold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68EF3-F1CB-4D52-9DA7-1D7D515660EF}">
  <sheetPr>
    <tabColor rgb="FF00B0F0"/>
  </sheetPr>
  <dimension ref="A1:B14"/>
  <sheetViews>
    <sheetView workbookViewId="0">
      <selection activeCell="B11" sqref="B11"/>
    </sheetView>
  </sheetViews>
  <sheetFormatPr defaultRowHeight="14.4" x14ac:dyDescent="0.55000000000000004"/>
  <cols>
    <col min="1" max="1" width="10" bestFit="1" customWidth="1"/>
    <col min="2" max="2" width="54.3671875" customWidth="1"/>
  </cols>
  <sheetData>
    <row r="1" spans="1:2" x14ac:dyDescent="0.55000000000000004">
      <c r="A1" t="s">
        <v>154</v>
      </c>
      <c r="B1" s="13">
        <v>45355</v>
      </c>
    </row>
    <row r="2" spans="1:2" x14ac:dyDescent="0.55000000000000004">
      <c r="A2" t="s">
        <v>156</v>
      </c>
      <c r="B2" s="14">
        <v>0.16666666666666666</v>
      </c>
    </row>
    <row r="3" spans="1:2" x14ac:dyDescent="0.55000000000000004">
      <c r="A3" t="s">
        <v>155</v>
      </c>
      <c r="B3">
        <v>16105</v>
      </c>
    </row>
    <row r="4" spans="1:2" x14ac:dyDescent="0.55000000000000004">
      <c r="A4" t="s">
        <v>157</v>
      </c>
      <c r="B4">
        <v>30766</v>
      </c>
    </row>
    <row r="5" spans="1:2" x14ac:dyDescent="0.55000000000000004">
      <c r="A5" t="s">
        <v>166</v>
      </c>
      <c r="B5" s="26">
        <f>B3/B4</f>
        <v>0.5234674640837288</v>
      </c>
    </row>
    <row r="6" spans="1:2" x14ac:dyDescent="0.55000000000000004">
      <c r="A6" t="s">
        <v>476</v>
      </c>
      <c r="B6" s="27">
        <v>10</v>
      </c>
    </row>
    <row r="7" spans="1:2" x14ac:dyDescent="0.55000000000000004">
      <c r="A7" t="s">
        <v>477</v>
      </c>
      <c r="B7" s="27">
        <v>10</v>
      </c>
    </row>
    <row r="8" spans="1:2" x14ac:dyDescent="0.55000000000000004">
      <c r="A8" t="s">
        <v>478</v>
      </c>
      <c r="B8" s="28">
        <v>45363</v>
      </c>
    </row>
    <row r="9" spans="1:2" x14ac:dyDescent="0.55000000000000004">
      <c r="A9" t="s">
        <v>479</v>
      </c>
      <c r="B9" s="29">
        <v>0.72013888888888888</v>
      </c>
    </row>
    <row r="10" spans="1:2" x14ac:dyDescent="0.55000000000000004">
      <c r="A10" t="s">
        <v>158</v>
      </c>
      <c r="B10" t="str">
        <f xml:space="preserve"> "Data rekapitulasi " &amp; B6 &amp; " dari " &amp; B7 &amp; " dapil dari website KPU per " &amp; TEXT(B8,"DD-MMM-YYYY") &amp; " " &amp; TEXT(B9,"HH:MM") &amp; " WIB"</f>
        <v>Data rekapitulasi 10 dari 10 dapil dari website KPU per 12-Mar-2024 17:17 WIB</v>
      </c>
    </row>
    <row r="11" spans="1:2" x14ac:dyDescent="0.55000000000000004">
      <c r="A11" t="s">
        <v>159</v>
      </c>
    </row>
    <row r="12" spans="1:2" x14ac:dyDescent="0.55000000000000004">
      <c r="A12" t="s">
        <v>160</v>
      </c>
    </row>
    <row r="13" spans="1:2" x14ac:dyDescent="0.55000000000000004">
      <c r="A13" t="s">
        <v>161</v>
      </c>
      <c r="B13" t="s">
        <v>178</v>
      </c>
    </row>
    <row r="14" spans="1:2" ht="57.6" x14ac:dyDescent="0.55000000000000004">
      <c r="A14" t="s">
        <v>163</v>
      </c>
      <c r="B14" s="24" t="str">
        <f>B13 &amp; CHAR(10) &amp; B10 &amp; CHAR(10) &amp; B11 &amp; CHAR(10) &amp; B12</f>
        <v xml:space="preserve">Kursi DPRD DKI Jakarta 2019 vs Simulasi 2024
Data rekapitulasi 10 dari 10 dapil dari website KPU per 12-Mar-2024 17:17 WIB
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a l O W D + 0 p + S k A A A A 9 g A A A B I A H A B D b 2 5 m a W c v U G F j a 2 F n Z S 5 4 b W w g o h g A K K A U A A A A A A A A A A A A A A A A A A A A A A A A A A A A h Y 9 B D o I w F E S v Q r q n L T V R Q z 5 l 4 V Y S E 6 J x S 2 q F R v g Y W i x 3 c + G R v I I Y R d 2 5 n D d v M X O / 3 i A d m j q 4 6 M 6 a F h M S U U 4 C j a o 9 G C w T 0 r t j u C S p h E 2 h T k W p g 1 F G G w / 2 k J D K u X P M m P e e + h l t u 5 I J z i O 2 z 9 a 5 q n R T k I 9 s / s u h Q e s K V J p I 2 L 3 G S E E j M a d C L C g H N k H I D H 4 F M e 5 9 t j 8 Q V n 3 t + k 5 L j e E 2 B z Z F Y O 8 P 8 g F Q S w M E F A A C A A g A H a l O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2 p T l g o i k e 4 D g A A A B E A A A A T A B w A R m 9 y b X V s Y X M v U 2 V j d G l v b j E u b S C i G A A o o B Q A A A A A A A A A A A A A A A A A A A A A A A A A A A A r T k 0 u y c z P U w i G 0 I b W A F B L A Q I t A B Q A A g A I A B 2 p T l g / t K f k p A A A A P Y A A A A S A A A A A A A A A A A A A A A A A A A A A A B D b 2 5 m a W c v U G F j a 2 F n Z S 5 4 b W x Q S w E C L Q A U A A I A C A A d q U 5 Y D 8 r p q 6 Q A A A D p A A A A E w A A A A A A A A A A A A A A A A D w A A A A W 0 N v b n R l b n R f V H l w Z X N d L n h t b F B L A Q I t A B Q A A g A I A B 2 p T l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2 3 C U 4 p D u G T p l c Q G x k b f B O A A A A A A I A A A A A A B B m A A A A A Q A A I A A A A P U I t I 4 S O 1 j a m 3 L X M 1 2 0 g p L + O 5 p N j U q I 6 / g q X y 7 a A w f O A A A A A A 6 A A A A A A g A A I A A A A I T Z u s v C 8 V P 6 t 4 / L 0 b r o G J N N F K 7 G H A m U h 0 G A y 2 W p B b V O U A A A A A U B 2 0 i M 3 E C U M e j C X i J u 4 I K i x 8 S w l M x N A g R r h c y + D Z o B J W 3 g l e X f I p S V v N g f 4 7 m f K v N c v G a M t 5 o J F i x q p C R 6 I B e l w 8 M h M c u L N v 9 6 N 3 4 a W Y L K Q A A A A O q X U 7 f k r H z 0 + B r O 9 h v d k 0 t U x l j m z o G Z p d n r q / k A H x w / x 7 u i p S 5 W 9 6 J v + 4 Y T b Q k + 1 q C m D x F G o r 8 V G j h e E Y i i f T Q = < / D a t a M a s h u p > 
</file>

<file path=customXml/itemProps1.xml><?xml version="1.0" encoding="utf-8"?>
<ds:datastoreItem xmlns:ds="http://schemas.openxmlformats.org/officeDocument/2006/customXml" ds:itemID="{F18D1271-05FD-4FCE-BF31-084CEBF1E398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Legislatif</vt:lpstr>
      <vt:lpstr>Presiden</vt:lpstr>
      <vt:lpstr>DPR Note</vt:lpstr>
      <vt:lpstr>DPR KPU Raw</vt:lpstr>
      <vt:lpstr>DPR Calc S1</vt:lpstr>
      <vt:lpstr>DPR Calc S2</vt:lpstr>
      <vt:lpstr>DPR Recap S1</vt:lpstr>
      <vt:lpstr>DPR Recap S2</vt:lpstr>
      <vt:lpstr>DPRD DKI Note</vt:lpstr>
      <vt:lpstr>DPRD DKI KPU Raw</vt:lpstr>
      <vt:lpstr>DPRD DKI Calc</vt:lpstr>
      <vt:lpstr>DPRD DKI Recap</vt:lpstr>
      <vt:lpstr>DPRD Jabar Note</vt:lpstr>
      <vt:lpstr>DPRD Jabar KPU Raw</vt:lpstr>
      <vt:lpstr>DPRD Jabar Calc</vt:lpstr>
      <vt:lpstr>DPRD Jabar Recap</vt:lpstr>
      <vt:lpstr>DPRD Jateng Note</vt:lpstr>
      <vt:lpstr>DPRD Jateng KPU Raw</vt:lpstr>
      <vt:lpstr>DPRD Jateng Calc</vt:lpstr>
      <vt:lpstr>DPRD Jateng Recap</vt:lpstr>
      <vt:lpstr>DPRD Jatim Note</vt:lpstr>
      <vt:lpstr>DPRD Jatim KPU Raw</vt:lpstr>
      <vt:lpstr>DPRD Jatim Calc</vt:lpstr>
      <vt:lpstr>DPRD Jatim Recap</vt:lpstr>
      <vt:lpstr>DPRD Sumut Note</vt:lpstr>
      <vt:lpstr>DPRD Sumut KPU Raw</vt:lpstr>
      <vt:lpstr>DPRD Sumut Calc</vt:lpstr>
      <vt:lpstr>DPRD Sumut Recap</vt:lpstr>
      <vt:lpstr>DPRD Sulsel Note</vt:lpstr>
      <vt:lpstr>DPRD Sulsel KPU Raw</vt:lpstr>
      <vt:lpstr>DPRD Sulsel Calc</vt:lpstr>
      <vt:lpstr>DPRD Sulsel Recap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Irving Hutagalung</dc:creator>
  <cp:lastModifiedBy>Irving Hutagalung</cp:lastModifiedBy>
  <dcterms:created xsi:type="dcterms:W3CDTF">2024-01-24T09:00:27Z</dcterms:created>
  <dcterms:modified xsi:type="dcterms:W3CDTF">2024-03-21T11:54:36Z</dcterms:modified>
</cp:coreProperties>
</file>